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omments1.xml" ContentType="application/vnd.openxmlformats-officedocument.spreadsheetml.comments+xml"/>
  <Override PartName="/xl/drawings/drawing4.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5.xml" ContentType="application/vnd.openxmlformats-officedocument.drawing+xml"/>
  <Override PartName="/xl/charts/chart6.xml" ContentType="application/vnd.openxmlformats-officedocument.drawingml.chart+xml"/>
  <Override PartName="/xl/comments2.xml" ContentType="application/vnd.openxmlformats-officedocument.spreadsheetml.comments+xml"/>
  <Override PartName="/xl/drawings/drawing6.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P:\Resource Adequacy\CDR\2021\May\PUBLIC RELEASE\"/>
    </mc:Choice>
  </mc:AlternateContent>
  <bookViews>
    <workbookView xWindow="120" yWindow="90" windowWidth="11400" windowHeight="3240" tabRatio="880"/>
  </bookViews>
  <sheets>
    <sheet name="TitlePage" sheetId="19" r:id="rId1"/>
    <sheet name="Contents" sheetId="20" r:id="rId2"/>
    <sheet name="Disclaimer" sheetId="21" r:id="rId3"/>
    <sheet name="Changes" sheetId="38" r:id="rId4"/>
    <sheet name="Definitions" sheetId="22" r:id="rId5"/>
    <sheet name="Executive_Summary" sheetId="46" r:id="rId6"/>
    <sheet name="SummerSummary" sheetId="60" r:id="rId7"/>
    <sheet name="SummerCapacities" sheetId="61" r:id="rId8"/>
    <sheet name="SummerFuelTypes" sheetId="36" r:id="rId9"/>
    <sheet name="WinterSummary" sheetId="63" r:id="rId10"/>
    <sheet name="WinterCapacities" sheetId="62" r:id="rId11"/>
    <sheet name="WinterFuelTypes" sheetId="39" r:id="rId12"/>
    <sheet name="Generation Resource Scenarios" sheetId="57" r:id="rId13"/>
    <sheet name="Fossil Fuel SODG Capacities" sheetId="66" r:id="rId14"/>
    <sheet name="Decommissioned Gen. Resources" sheetId="68" r:id="rId15"/>
  </sheets>
  <externalReferences>
    <externalReference r:id="rId16"/>
  </externalReferences>
  <definedNames>
    <definedName name="_xlnm._FilterDatabase" localSheetId="14" hidden="1">'Decommissioned Gen. Resources'!$A$4:$E$82</definedName>
    <definedName name="_xlnm._FilterDatabase" localSheetId="7" hidden="1">SummerCapacities!$A$2:$R$1060</definedName>
    <definedName name="_xlnm._FilterDatabase" localSheetId="10" hidden="1">WinterCapacities!$A$2:$R$1060</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3">Changes!$A$1:$J$54</definedName>
    <definedName name="_xlnm.Print_Area" localSheetId="1">Contents!$B$1:$C$14</definedName>
    <definedName name="_xlnm.Print_Area" localSheetId="4">Definitions!$A$1:$G$79</definedName>
    <definedName name="_xlnm.Print_Area" localSheetId="5">Executive_Summary!$B$1:$L$52</definedName>
    <definedName name="_xlnm.Print_Area" localSheetId="12">'Generation Resource Scenarios'!$A$1:$H$118</definedName>
    <definedName name="_xlnm.Print_Area" localSheetId="8">SummerFuelTypes!$A$1:$M$39</definedName>
    <definedName name="_xlnm.Print_Area" localSheetId="6">SummerSummary!$B$1:$I$81</definedName>
    <definedName name="_xlnm.Print_Area" localSheetId="0">TitlePage!$A$1:$S$39</definedName>
    <definedName name="_xlnm.Print_Area" localSheetId="11">WinterFuelTypes!$A$1:$M$39</definedName>
    <definedName name="_xlnm.Print_Area" localSheetId="9">WinterSummary!$B$1:$H$77</definedName>
    <definedName name="_xlnm.Print_Titles" localSheetId="7">SummerCapacities!$1:$2</definedName>
    <definedName name="_xlnm.Print_Titles" localSheetId="10">WinterCapacities!$1:$2</definedName>
    <definedName name="RECOUNTY">[1]Dropdowns!$E$2:$E$255</definedName>
  </definedNames>
  <calcPr calcId="152511"/>
</workbook>
</file>

<file path=xl/calcChain.xml><?xml version="1.0" encoding="utf-8"?>
<calcChain xmlns="http://schemas.openxmlformats.org/spreadsheetml/2006/main">
  <c r="J21" i="38" l="1"/>
  <c r="A29" i="61" l="1"/>
  <c r="A30" i="61" s="1"/>
  <c r="A31" i="61" s="1"/>
  <c r="A32" i="61" s="1"/>
  <c r="A33" i="61" s="1"/>
  <c r="A34" i="61" s="1"/>
  <c r="A35" i="61" s="1"/>
  <c r="A36" i="61" s="1"/>
  <c r="A37" i="61" s="1"/>
  <c r="A38" i="61" s="1"/>
  <c r="A39" i="61" s="1"/>
  <c r="A40" i="61" s="1"/>
  <c r="A41" i="61" s="1"/>
  <c r="A42" i="61" s="1"/>
  <c r="A43" i="61" s="1"/>
  <c r="A44" i="61" s="1"/>
  <c r="A45" i="61" s="1"/>
  <c r="A46" i="61" s="1"/>
  <c r="A47" i="61" s="1"/>
  <c r="A48" i="61" s="1"/>
  <c r="A49" i="61" s="1"/>
  <c r="A50" i="61" s="1"/>
  <c r="A51" i="61" s="1"/>
  <c r="A52" i="61" s="1"/>
  <c r="A53" i="61" s="1"/>
  <c r="A54" i="61" s="1"/>
  <c r="A55" i="61" s="1"/>
  <c r="A56" i="61" s="1"/>
  <c r="A57" i="61" s="1"/>
  <c r="A58" i="61" s="1"/>
  <c r="A59" i="61" s="1"/>
  <c r="A60" i="61" s="1"/>
  <c r="A61" i="61" s="1"/>
  <c r="A62" i="61" s="1"/>
  <c r="A63" i="61" s="1"/>
  <c r="A64" i="61" s="1"/>
  <c r="A65" i="61" s="1"/>
  <c r="A66" i="61" s="1"/>
  <c r="A67" i="61" s="1"/>
  <c r="A68" i="61" s="1"/>
  <c r="A69" i="61" s="1"/>
  <c r="A70" i="61" s="1"/>
  <c r="A71" i="61" s="1"/>
  <c r="A72" i="61" s="1"/>
  <c r="A73" i="61" s="1"/>
  <c r="A74" i="61" s="1"/>
  <c r="A75" i="61" s="1"/>
  <c r="A76" i="61" s="1"/>
  <c r="A77" i="61" s="1"/>
  <c r="A78" i="61" s="1"/>
  <c r="A79" i="61" s="1"/>
  <c r="A80" i="61" s="1"/>
  <c r="A81" i="61" s="1"/>
  <c r="A82" i="61" s="1"/>
  <c r="A83" i="61" s="1"/>
  <c r="A84" i="61" s="1"/>
  <c r="A85" i="61" s="1"/>
  <c r="A86" i="61" s="1"/>
  <c r="A87" i="61" s="1"/>
  <c r="A88" i="61" s="1"/>
  <c r="A89" i="61" s="1"/>
  <c r="A90" i="61" s="1"/>
  <c r="A91" i="61" s="1"/>
  <c r="A92" i="61" s="1"/>
  <c r="A93" i="61" s="1"/>
  <c r="A94" i="61" s="1"/>
  <c r="A95" i="61" s="1"/>
  <c r="A96" i="61" s="1"/>
  <c r="A97" i="61" s="1"/>
  <c r="A98" i="61" s="1"/>
  <c r="A99" i="61" s="1"/>
  <c r="A100" i="61" s="1"/>
  <c r="A101" i="61" s="1"/>
  <c r="A102" i="61" s="1"/>
  <c r="A103" i="61" s="1"/>
  <c r="A104" i="61" s="1"/>
  <c r="A105" i="61" s="1"/>
  <c r="A106" i="61" s="1"/>
  <c r="A107" i="61" s="1"/>
  <c r="A108" i="61" s="1"/>
  <c r="A109" i="61" s="1"/>
  <c r="A110" i="61" s="1"/>
  <c r="A111" i="61" s="1"/>
  <c r="A112" i="61" s="1"/>
  <c r="A113" i="61" s="1"/>
  <c r="A114" i="61" s="1"/>
  <c r="A115" i="61" s="1"/>
  <c r="A116" i="61" s="1"/>
  <c r="A117" i="61" s="1"/>
  <c r="A118" i="61" s="1"/>
  <c r="A119" i="61" s="1"/>
  <c r="A120" i="61" s="1"/>
  <c r="A121" i="61" s="1"/>
  <c r="A122" i="61" s="1"/>
  <c r="A123" i="61" s="1"/>
  <c r="A124" i="61" s="1"/>
  <c r="A125" i="61" s="1"/>
  <c r="A126" i="61" s="1"/>
  <c r="A127" i="61" s="1"/>
  <c r="A128" i="61" s="1"/>
  <c r="A129" i="61" s="1"/>
  <c r="A130" i="61" s="1"/>
  <c r="A131" i="61" s="1"/>
  <c r="A132" i="61" s="1"/>
  <c r="A133" i="61" s="1"/>
  <c r="A134" i="61" s="1"/>
  <c r="A135" i="61" s="1"/>
  <c r="A136" i="61" s="1"/>
  <c r="A137" i="61" s="1"/>
  <c r="A138" i="61" s="1"/>
  <c r="A139" i="61" s="1"/>
  <c r="A140" i="61" s="1"/>
  <c r="A141" i="61" s="1"/>
  <c r="A142" i="61" s="1"/>
  <c r="A143" i="61" s="1"/>
  <c r="A144" i="61" s="1"/>
  <c r="A145" i="61" s="1"/>
  <c r="A146" i="61" s="1"/>
  <c r="A147" i="61" s="1"/>
  <c r="A148" i="61" s="1"/>
  <c r="A149" i="61" s="1"/>
  <c r="A150" i="61" s="1"/>
  <c r="A151" i="61" s="1"/>
  <c r="A152" i="61" s="1"/>
  <c r="A153" i="61" s="1"/>
  <c r="A154" i="61" s="1"/>
  <c r="A155" i="61" s="1"/>
  <c r="A156" i="61" s="1"/>
  <c r="A157" i="61" s="1"/>
  <c r="A158" i="61" s="1"/>
  <c r="A159" i="61" s="1"/>
  <c r="A160" i="61" s="1"/>
  <c r="A161" i="61" s="1"/>
  <c r="A162" i="61" s="1"/>
  <c r="A163" i="61" s="1"/>
  <c r="A164" i="61" s="1"/>
  <c r="A165" i="61" s="1"/>
  <c r="A166" i="61" s="1"/>
  <c r="A167" i="61" s="1"/>
  <c r="A168" i="61" s="1"/>
  <c r="A169" i="61" s="1"/>
  <c r="A170" i="61" s="1"/>
  <c r="A171" i="61" s="1"/>
  <c r="A172" i="61" s="1"/>
  <c r="A173" i="61" s="1"/>
  <c r="A174" i="61" s="1"/>
  <c r="A175" i="61" s="1"/>
  <c r="A176" i="61" s="1"/>
  <c r="A177" i="61" s="1"/>
  <c r="A178" i="61" s="1"/>
  <c r="A179" i="61" s="1"/>
  <c r="A180" i="61" s="1"/>
  <c r="A181" i="61" s="1"/>
  <c r="A182" i="61" s="1"/>
  <c r="A183" i="61" s="1"/>
  <c r="A184" i="61" s="1"/>
  <c r="A185" i="61" s="1"/>
  <c r="A186" i="61" s="1"/>
  <c r="A187" i="61" s="1"/>
  <c r="A188" i="61" s="1"/>
  <c r="A189" i="61" s="1"/>
  <c r="A190" i="61" s="1"/>
  <c r="A191" i="61" s="1"/>
  <c r="A192" i="61" s="1"/>
  <c r="A193" i="61" s="1"/>
  <c r="A194" i="61" s="1"/>
  <c r="A195" i="61" s="1"/>
  <c r="A196" i="61" s="1"/>
  <c r="A197" i="61" s="1"/>
  <c r="A198" i="61" s="1"/>
  <c r="A199" i="61" s="1"/>
  <c r="A200" i="61" s="1"/>
  <c r="A201" i="61" s="1"/>
  <c r="A202" i="61" s="1"/>
  <c r="A203" i="61" s="1"/>
  <c r="A204" i="61" s="1"/>
  <c r="A205" i="61" s="1"/>
  <c r="A206" i="61" s="1"/>
  <c r="A207" i="61" s="1"/>
  <c r="A208" i="61" s="1"/>
  <c r="A209" i="61" s="1"/>
  <c r="A210" i="61" s="1"/>
  <c r="A211" i="61" s="1"/>
  <c r="A212" i="61" s="1"/>
  <c r="A213" i="61" s="1"/>
  <c r="A214" i="61" s="1"/>
  <c r="A215" i="61" s="1"/>
  <c r="A216" i="61" s="1"/>
  <c r="A217" i="61" s="1"/>
  <c r="A218" i="61" s="1"/>
  <c r="A219" i="61" s="1"/>
  <c r="A220" i="61" s="1"/>
  <c r="A221" i="61" s="1"/>
  <c r="A222" i="61" s="1"/>
  <c r="A223" i="61" s="1"/>
  <c r="A224" i="61" s="1"/>
  <c r="A225" i="61" s="1"/>
  <c r="A226" i="61" s="1"/>
  <c r="A227" i="61" s="1"/>
  <c r="A228" i="61" s="1"/>
  <c r="A229" i="61" s="1"/>
  <c r="A230" i="61" s="1"/>
  <c r="A231" i="61" s="1"/>
  <c r="A232" i="61" s="1"/>
  <c r="A233" i="61" s="1"/>
  <c r="A234" i="61" s="1"/>
  <c r="A235" i="61" s="1"/>
  <c r="A236" i="61" s="1"/>
  <c r="A237" i="61" s="1"/>
  <c r="A238" i="61" s="1"/>
  <c r="A239" i="61" s="1"/>
  <c r="A240" i="61" s="1"/>
  <c r="A241" i="61" s="1"/>
  <c r="A242" i="61" s="1"/>
  <c r="A243" i="61" s="1"/>
  <c r="A244" i="61" s="1"/>
  <c r="A245" i="61" s="1"/>
  <c r="A246" i="61" s="1"/>
  <c r="A247" i="61" s="1"/>
  <c r="A248" i="61" s="1"/>
  <c r="A249" i="61" s="1"/>
  <c r="A250" i="61" s="1"/>
  <c r="A251" i="61" s="1"/>
  <c r="A252" i="61" s="1"/>
  <c r="A253" i="61" s="1"/>
  <c r="A254" i="61" s="1"/>
  <c r="A255" i="61" s="1"/>
  <c r="A256" i="61" s="1"/>
  <c r="A257" i="61" s="1"/>
  <c r="A258" i="61" s="1"/>
  <c r="A259" i="61" s="1"/>
  <c r="A260" i="61" s="1"/>
  <c r="A261" i="61" s="1"/>
  <c r="A262" i="61" s="1"/>
  <c r="A263" i="61" s="1"/>
  <c r="A264" i="61" s="1"/>
  <c r="A265" i="61" s="1"/>
  <c r="A266" i="61" s="1"/>
  <c r="A267" i="61" s="1"/>
  <c r="A268" i="61" s="1"/>
  <c r="A269" i="61" s="1"/>
  <c r="A270" i="61" s="1"/>
  <c r="A271" i="61" s="1"/>
  <c r="A272" i="61" s="1"/>
  <c r="A273" i="61" s="1"/>
  <c r="A274" i="61" s="1"/>
  <c r="A275" i="61" s="1"/>
  <c r="A276" i="61" s="1"/>
  <c r="A277" i="61" s="1"/>
  <c r="A278" i="61" s="1"/>
  <c r="A279" i="61" s="1"/>
  <c r="A280" i="61" s="1"/>
  <c r="A281" i="61" s="1"/>
  <c r="A282" i="61" s="1"/>
  <c r="A283" i="61" s="1"/>
  <c r="A284" i="61" s="1"/>
  <c r="A285" i="61" s="1"/>
  <c r="A286" i="61" s="1"/>
  <c r="A287" i="61" s="1"/>
  <c r="A288" i="61" s="1"/>
  <c r="A289" i="61" s="1"/>
  <c r="A290" i="61" s="1"/>
  <c r="A291" i="61" s="1"/>
  <c r="A292" i="61" s="1"/>
  <c r="A293" i="61" s="1"/>
  <c r="A294" i="61" s="1"/>
  <c r="A295" i="61" s="1"/>
  <c r="A296" i="61" s="1"/>
  <c r="A297" i="61" s="1"/>
  <c r="A298" i="61" s="1"/>
  <c r="A299" i="61" s="1"/>
  <c r="A300" i="61" s="1"/>
  <c r="A301" i="61" s="1"/>
  <c r="A302" i="61" s="1"/>
  <c r="A303" i="61" s="1"/>
  <c r="A304" i="61" s="1"/>
  <c r="A305" i="61" s="1"/>
  <c r="A306" i="61" s="1"/>
  <c r="A307" i="61" s="1"/>
  <c r="A308" i="61" s="1"/>
  <c r="A309" i="61" s="1"/>
  <c r="A310" i="61" s="1"/>
  <c r="A311" i="61" s="1"/>
  <c r="A312" i="61" s="1"/>
  <c r="A313" i="61" s="1"/>
  <c r="A314" i="61" s="1"/>
  <c r="A315" i="61" s="1"/>
  <c r="A316" i="61" s="1"/>
  <c r="A317" i="61" s="1"/>
  <c r="A318" i="61" s="1"/>
  <c r="A319" i="61" s="1"/>
  <c r="A320" i="61" s="1"/>
  <c r="A321" i="61" s="1"/>
  <c r="A322" i="61" s="1"/>
  <c r="A323" i="61" s="1"/>
  <c r="A324" i="61" s="1"/>
  <c r="A325" i="61" s="1"/>
  <c r="A326" i="61" s="1"/>
  <c r="A327" i="61" s="1"/>
  <c r="A328" i="61" s="1"/>
  <c r="A329" i="61" s="1"/>
  <c r="A330" i="61" s="1"/>
  <c r="A331" i="61" s="1"/>
  <c r="A332" i="61" s="1"/>
  <c r="A333" i="61" s="1"/>
  <c r="A334" i="61" s="1"/>
  <c r="A335" i="61" s="1"/>
  <c r="A336" i="61" s="1"/>
  <c r="A337" i="61" s="1"/>
  <c r="A338" i="61" s="1"/>
  <c r="A339" i="61" s="1"/>
  <c r="A340" i="61" s="1"/>
  <c r="A341" i="61" s="1"/>
  <c r="A342" i="61" s="1"/>
  <c r="A343" i="61" s="1"/>
  <c r="A344" i="61" s="1"/>
  <c r="A345" i="61" s="1"/>
  <c r="A346" i="61" s="1"/>
  <c r="A347" i="61" s="1"/>
  <c r="A348" i="61" s="1"/>
  <c r="A349" i="61" s="1"/>
  <c r="A350" i="61" s="1"/>
  <c r="A351" i="61" s="1"/>
  <c r="A352" i="61" s="1"/>
  <c r="A353" i="61" s="1"/>
  <c r="A354" i="61" s="1"/>
  <c r="A355" i="61" s="1"/>
  <c r="A356" i="61" s="1"/>
  <c r="A357" i="61" s="1"/>
  <c r="A358" i="61" s="1"/>
  <c r="A359" i="61" s="1"/>
  <c r="A360" i="61" s="1"/>
  <c r="A361" i="61" s="1"/>
  <c r="A362" i="61" s="1"/>
  <c r="A363" i="61" s="1"/>
  <c r="A364" i="61" s="1"/>
  <c r="A365" i="61" s="1"/>
  <c r="A366" i="61" s="1"/>
  <c r="A367" i="61" s="1"/>
  <c r="A368" i="61" s="1"/>
  <c r="A369" i="61" s="1"/>
  <c r="A370" i="61" s="1"/>
  <c r="A371" i="61" s="1"/>
  <c r="A372" i="61" s="1"/>
  <c r="A373" i="61" s="1"/>
  <c r="A374" i="61" s="1"/>
  <c r="A375" i="61" s="1"/>
  <c r="A376" i="61" s="1"/>
  <c r="A377" i="61" s="1"/>
  <c r="A378" i="61" s="1"/>
  <c r="A379" i="61" s="1"/>
  <c r="A380" i="61" s="1"/>
  <c r="A381" i="61" s="1"/>
  <c r="A382" i="61" s="1"/>
  <c r="A383" i="61" s="1"/>
  <c r="A384" i="61" s="1"/>
  <c r="A385" i="61" s="1"/>
  <c r="A386" i="61" s="1"/>
  <c r="A387" i="61" s="1"/>
  <c r="A388" i="61" s="1"/>
  <c r="A389" i="61" s="1"/>
  <c r="A390" i="61" s="1"/>
  <c r="A391" i="61" s="1"/>
  <c r="A392" i="61" s="1"/>
  <c r="A393" i="61" s="1"/>
  <c r="A394" i="61" s="1"/>
  <c r="A395" i="61" s="1"/>
  <c r="A396" i="61" s="1"/>
  <c r="A397" i="61" s="1"/>
  <c r="A398" i="61" s="1"/>
  <c r="A399" i="61" s="1"/>
  <c r="A400" i="61" s="1"/>
  <c r="A401" i="61" s="1"/>
  <c r="A402" i="61" s="1"/>
  <c r="A403" i="61" s="1"/>
  <c r="A404" i="61" s="1"/>
  <c r="A405" i="61" s="1"/>
  <c r="A406" i="61" s="1"/>
  <c r="A407" i="61" s="1"/>
  <c r="A408" i="61" s="1"/>
  <c r="A409" i="61" s="1"/>
  <c r="A410" i="61" s="1"/>
  <c r="A411" i="61" s="1"/>
  <c r="A412" i="61" s="1"/>
  <c r="A413" i="61" s="1"/>
  <c r="A414" i="61" s="1"/>
  <c r="A415" i="61" s="1"/>
  <c r="A416" i="61" s="1"/>
  <c r="A417" i="61" s="1"/>
  <c r="A418" i="61" s="1"/>
  <c r="A419" i="61" s="1"/>
  <c r="A420" i="61" s="1"/>
  <c r="A421" i="61" s="1"/>
  <c r="A422" i="61" s="1"/>
  <c r="A423" i="61" s="1"/>
  <c r="A424" i="61" s="1"/>
  <c r="A425" i="61" s="1"/>
  <c r="A426" i="61" s="1"/>
  <c r="A427" i="61" s="1"/>
  <c r="A428" i="61" s="1"/>
  <c r="A429" i="61" s="1"/>
  <c r="A430" i="61" s="1"/>
  <c r="A431" i="61" s="1"/>
  <c r="A432" i="61" s="1"/>
  <c r="A433" i="61" s="1"/>
  <c r="A434" i="61" s="1"/>
  <c r="A435" i="61" s="1"/>
  <c r="A436" i="61" s="1"/>
  <c r="A437" i="61" s="1"/>
  <c r="A438" i="61" s="1"/>
  <c r="A439" i="61" s="1"/>
  <c r="A440" i="61" s="1"/>
  <c r="A441" i="61" s="1"/>
  <c r="A442" i="61" s="1"/>
  <c r="A443" i="61" s="1"/>
  <c r="A444" i="61" s="1"/>
  <c r="A445" i="61" s="1"/>
  <c r="A446" i="61" s="1"/>
  <c r="A447" i="61" s="1"/>
  <c r="A448" i="61" s="1"/>
  <c r="A449" i="61" s="1"/>
  <c r="A450" i="61" s="1"/>
  <c r="A451" i="61" s="1"/>
  <c r="A452" i="61" s="1"/>
  <c r="A453" i="61" s="1"/>
  <c r="A454" i="61" s="1"/>
  <c r="A455" i="61" s="1"/>
  <c r="A456" i="61" s="1"/>
  <c r="A457" i="61" s="1"/>
  <c r="A458" i="61" s="1"/>
  <c r="A459" i="61" s="1"/>
  <c r="A460" i="61" s="1"/>
  <c r="A461" i="61" s="1"/>
  <c r="A462" i="61" s="1"/>
  <c r="A463" i="61" s="1"/>
  <c r="A464" i="61" s="1"/>
  <c r="A465" i="61" s="1"/>
  <c r="A466" i="61" s="1"/>
  <c r="A467" i="61" s="1"/>
  <c r="A468" i="61" s="1"/>
  <c r="A469" i="61" s="1"/>
  <c r="A470" i="61" s="1"/>
  <c r="A471" i="61" s="1"/>
  <c r="A472" i="61" s="1"/>
  <c r="A473" i="61" s="1"/>
  <c r="A474" i="61" s="1"/>
  <c r="A475" i="61" s="1"/>
  <c r="A476" i="61" s="1"/>
  <c r="A477" i="61" s="1"/>
  <c r="A478" i="61" s="1"/>
  <c r="A479" i="61" s="1"/>
  <c r="A480" i="61" s="1"/>
  <c r="A481" i="61" s="1"/>
  <c r="A482" i="61" s="1"/>
  <c r="A483" i="61" s="1"/>
  <c r="A484" i="61" s="1"/>
  <c r="A485" i="61" s="1"/>
  <c r="A486" i="61" s="1"/>
  <c r="A487" i="61" s="1"/>
  <c r="A488" i="61" s="1"/>
  <c r="A489" i="61" s="1"/>
  <c r="A490" i="61" s="1"/>
  <c r="A491" i="61" s="1"/>
  <c r="A492" i="61" s="1"/>
  <c r="A493" i="61" s="1"/>
  <c r="A494" i="61" s="1"/>
  <c r="A495" i="61" s="1"/>
  <c r="A496" i="61" s="1"/>
  <c r="A497" i="61" s="1"/>
  <c r="A498" i="61" s="1"/>
  <c r="A499" i="61" s="1"/>
  <c r="A500" i="61" s="1"/>
  <c r="A501" i="61" s="1"/>
  <c r="A502" i="61" s="1"/>
  <c r="A503" i="61" s="1"/>
  <c r="A504" i="61" s="1"/>
  <c r="A505" i="61" s="1"/>
  <c r="A506" i="61" s="1"/>
  <c r="A507" i="61" s="1"/>
  <c r="A508" i="61" s="1"/>
  <c r="A509" i="61" s="1"/>
  <c r="A510" i="61" s="1"/>
  <c r="A511" i="61" s="1"/>
  <c r="A512" i="61" s="1"/>
  <c r="A513" i="61" s="1"/>
  <c r="A514" i="61" s="1"/>
  <c r="A515" i="61" s="1"/>
  <c r="A516" i="61" s="1"/>
  <c r="A517" i="61" s="1"/>
  <c r="A518" i="61" s="1"/>
  <c r="A519" i="61" s="1"/>
  <c r="A520" i="61" s="1"/>
  <c r="A521" i="61" s="1"/>
  <c r="A522" i="61" s="1"/>
  <c r="A523" i="61" s="1"/>
  <c r="A524" i="61" s="1"/>
  <c r="A525" i="61" s="1"/>
  <c r="A526" i="61" s="1"/>
  <c r="A527" i="61" s="1"/>
  <c r="A528" i="61" s="1"/>
  <c r="A529" i="61" s="1"/>
  <c r="A530" i="61" s="1"/>
  <c r="A531" i="61" s="1"/>
  <c r="A532" i="61" s="1"/>
  <c r="A533" i="61" s="1"/>
  <c r="A534" i="61" s="1"/>
  <c r="A535" i="61" s="1"/>
  <c r="A536" i="61" s="1"/>
  <c r="A537" i="61" s="1"/>
  <c r="A538" i="61" s="1"/>
  <c r="A539" i="61" s="1"/>
  <c r="A540" i="61" s="1"/>
  <c r="A541" i="61" s="1"/>
  <c r="A542" i="61" s="1"/>
  <c r="A543" i="61" s="1"/>
  <c r="A544" i="61" s="1"/>
  <c r="A545" i="61" s="1"/>
  <c r="A546" i="61" s="1"/>
  <c r="A547" i="61" s="1"/>
  <c r="A548" i="61" s="1"/>
  <c r="A549" i="61" s="1"/>
  <c r="A550" i="61" s="1"/>
  <c r="A551" i="61" s="1"/>
  <c r="A552" i="61" s="1"/>
  <c r="A553" i="61" s="1"/>
  <c r="A554" i="61" s="1"/>
  <c r="A555" i="61" s="1"/>
  <c r="A556" i="61" s="1"/>
  <c r="A557" i="61" s="1"/>
  <c r="A558" i="61" s="1"/>
  <c r="A559" i="61" s="1"/>
  <c r="A560" i="61" s="1"/>
  <c r="A561" i="61" s="1"/>
  <c r="A562" i="61" s="1"/>
  <c r="A563" i="61" s="1"/>
  <c r="A564" i="61" s="1"/>
  <c r="A565" i="61" s="1"/>
  <c r="A566" i="61" s="1"/>
  <c r="A567" i="61" s="1"/>
  <c r="A568" i="61" s="1"/>
  <c r="A569" i="61" s="1"/>
  <c r="A570" i="61" s="1"/>
  <c r="A571" i="61" s="1"/>
  <c r="A572" i="61" s="1"/>
  <c r="A573" i="61" s="1"/>
  <c r="A574" i="61" s="1"/>
  <c r="A575" i="61" s="1"/>
  <c r="A576" i="61" s="1"/>
  <c r="A577" i="61" s="1"/>
  <c r="A578" i="61" s="1"/>
  <c r="A579" i="61" s="1"/>
  <c r="A580" i="61" s="1"/>
  <c r="A581" i="61" s="1"/>
  <c r="A582" i="61" s="1"/>
  <c r="A583" i="61" s="1"/>
  <c r="A584" i="61" s="1"/>
  <c r="A585" i="61" s="1"/>
  <c r="A586" i="61" s="1"/>
  <c r="A587" i="61" s="1"/>
  <c r="A588" i="61" s="1"/>
  <c r="A589" i="61" s="1"/>
  <c r="A590" i="61" s="1"/>
  <c r="A591" i="61" s="1"/>
  <c r="A592" i="61" s="1"/>
  <c r="A593" i="61" s="1"/>
  <c r="A594" i="61" s="1"/>
  <c r="A595" i="61" s="1"/>
  <c r="A596" i="61" s="1"/>
  <c r="A597" i="61" s="1"/>
  <c r="A598" i="61" s="1"/>
  <c r="A599" i="61" s="1"/>
  <c r="A600" i="61" s="1"/>
  <c r="A601" i="61" s="1"/>
  <c r="A602" i="61" s="1"/>
  <c r="A603" i="61" s="1"/>
  <c r="A604" i="61" s="1"/>
  <c r="A605" i="61" s="1"/>
  <c r="A606" i="61" s="1"/>
  <c r="A607" i="61" s="1"/>
  <c r="A608" i="61" s="1"/>
  <c r="A609" i="61" s="1"/>
  <c r="A610" i="61" s="1"/>
  <c r="A611" i="61" s="1"/>
  <c r="A612" i="61" s="1"/>
  <c r="A613" i="61" s="1"/>
  <c r="A614" i="61" s="1"/>
  <c r="A615" i="61" s="1"/>
  <c r="A616" i="61" s="1"/>
  <c r="A617" i="61" s="1"/>
  <c r="A618" i="61" s="1"/>
  <c r="A619" i="61" s="1"/>
  <c r="A620" i="61" s="1"/>
  <c r="A621" i="61" s="1"/>
  <c r="A622" i="61" s="1"/>
  <c r="A623" i="61" s="1"/>
  <c r="A624" i="61" s="1"/>
  <c r="A625" i="61" s="1"/>
  <c r="A626" i="61" s="1"/>
  <c r="A627" i="61" s="1"/>
  <c r="A628" i="61" s="1"/>
  <c r="A629" i="61" s="1"/>
  <c r="A630" i="61" s="1"/>
  <c r="A631" i="61" s="1"/>
  <c r="A632" i="61" s="1"/>
  <c r="A633" i="61" s="1"/>
  <c r="A634" i="61" s="1"/>
  <c r="A635" i="61" s="1"/>
  <c r="A636" i="61" s="1"/>
  <c r="A637" i="61" s="1"/>
  <c r="A638" i="61" s="1"/>
  <c r="A639" i="61" s="1"/>
  <c r="A640" i="61" s="1"/>
  <c r="A641" i="61" s="1"/>
  <c r="A642" i="61" s="1"/>
  <c r="A643" i="61" s="1"/>
  <c r="A644" i="61" s="1"/>
  <c r="A645" i="61" s="1"/>
  <c r="A646" i="61" s="1"/>
  <c r="A647" i="61" s="1"/>
  <c r="A648" i="61" s="1"/>
  <c r="A649" i="61" s="1"/>
  <c r="A650" i="61" s="1"/>
  <c r="A651" i="61" s="1"/>
  <c r="A652" i="61" s="1"/>
  <c r="A653" i="61" s="1"/>
  <c r="A654" i="61" s="1"/>
  <c r="A655" i="61" s="1"/>
  <c r="A656" i="61" s="1"/>
  <c r="A657" i="61" s="1"/>
  <c r="A658" i="61" s="1"/>
  <c r="A659" i="61" s="1"/>
  <c r="A660" i="61" s="1"/>
  <c r="A661" i="61" s="1"/>
  <c r="A662" i="61" s="1"/>
  <c r="A663" i="61" s="1"/>
  <c r="A664" i="61" s="1"/>
  <c r="A665" i="61" s="1"/>
  <c r="A666" i="61" s="1"/>
  <c r="A667" i="61" s="1"/>
  <c r="A668" i="61" s="1"/>
  <c r="A669" i="61" s="1"/>
  <c r="A670" i="61" s="1"/>
  <c r="A671" i="61" s="1"/>
  <c r="A672" i="61" s="1"/>
  <c r="A673" i="61" s="1"/>
  <c r="A674" i="61" s="1"/>
  <c r="A675" i="61" s="1"/>
  <c r="A676" i="61" s="1"/>
  <c r="A677" i="61" s="1"/>
  <c r="A678" i="61" s="1"/>
  <c r="A679" i="61" s="1"/>
  <c r="A680" i="61" s="1"/>
  <c r="A681" i="61" s="1"/>
  <c r="A682" i="61" s="1"/>
  <c r="A683" i="61" s="1"/>
  <c r="A684" i="61" s="1"/>
  <c r="A685" i="61" s="1"/>
  <c r="A686" i="61" s="1"/>
  <c r="A687" i="61" s="1"/>
  <c r="A688" i="61" s="1"/>
  <c r="A689" i="61" s="1"/>
  <c r="A690" i="61" s="1"/>
  <c r="A691" i="61" s="1"/>
  <c r="A692" i="61" s="1"/>
  <c r="A693" i="61" s="1"/>
  <c r="A694" i="61" s="1"/>
  <c r="A695" i="61" s="1"/>
  <c r="A696" i="61" s="1"/>
  <c r="A697" i="61" s="1"/>
  <c r="A698" i="61" s="1"/>
  <c r="A699" i="61" s="1"/>
  <c r="A700" i="61" s="1"/>
  <c r="A701" i="61" s="1"/>
  <c r="A702" i="61" s="1"/>
  <c r="A703" i="61" s="1"/>
  <c r="A704" i="61" s="1"/>
  <c r="A705" i="61" s="1"/>
  <c r="A706" i="61" s="1"/>
  <c r="A707" i="61" s="1"/>
  <c r="A708" i="61" s="1"/>
  <c r="A709" i="61" s="1"/>
  <c r="A710" i="61" s="1"/>
  <c r="A711" i="61" s="1"/>
  <c r="A712" i="61" s="1"/>
  <c r="A713" i="61" s="1"/>
  <c r="A714" i="61" s="1"/>
  <c r="A715" i="61" s="1"/>
  <c r="A716" i="61" s="1"/>
  <c r="A717" i="61" s="1"/>
  <c r="A718" i="61" s="1"/>
  <c r="A719" i="61" s="1"/>
  <c r="A720" i="61" s="1"/>
  <c r="A721" i="61" s="1"/>
  <c r="A722" i="61" s="1"/>
  <c r="A723" i="61" s="1"/>
  <c r="A724" i="61" s="1"/>
  <c r="A725" i="61" s="1"/>
  <c r="A726" i="61" s="1"/>
  <c r="A727" i="61" s="1"/>
  <c r="A728" i="61" s="1"/>
  <c r="A729" i="61" s="1"/>
  <c r="A730" i="61" s="1"/>
  <c r="A731" i="61" s="1"/>
  <c r="A732" i="61" s="1"/>
  <c r="A733" i="61" s="1"/>
  <c r="A734" i="61" s="1"/>
  <c r="A735" i="61" s="1"/>
  <c r="A736" i="61" s="1"/>
  <c r="A737" i="61" s="1"/>
  <c r="A738" i="61" s="1"/>
  <c r="A739" i="61" s="1"/>
  <c r="A740" i="61" s="1"/>
  <c r="A741" i="61" s="1"/>
  <c r="A742" i="61" s="1"/>
  <c r="A743" i="61" s="1"/>
  <c r="A744" i="61" s="1"/>
  <c r="A745" i="61" s="1"/>
  <c r="A746" i="61" s="1"/>
  <c r="A747" i="61" s="1"/>
  <c r="A748" i="61" s="1"/>
  <c r="A749" i="61" s="1"/>
  <c r="A750" i="61" s="1"/>
  <c r="A751" i="61" s="1"/>
  <c r="A752" i="61" s="1"/>
  <c r="A753" i="61" s="1"/>
  <c r="A754" i="61" s="1"/>
  <c r="A755" i="61" s="1"/>
  <c r="A756" i="61" s="1"/>
  <c r="A757" i="61" s="1"/>
  <c r="A758" i="61" s="1"/>
  <c r="A759" i="61" s="1"/>
  <c r="A760" i="61" s="1"/>
  <c r="A761" i="61" s="1"/>
  <c r="A762" i="61" s="1"/>
  <c r="A763" i="61" s="1"/>
  <c r="A764" i="61" s="1"/>
  <c r="A765" i="61" s="1"/>
  <c r="A766" i="61" s="1"/>
  <c r="A767" i="61" s="1"/>
  <c r="A768" i="61" s="1"/>
  <c r="A769" i="61" s="1"/>
  <c r="A770" i="61" s="1"/>
  <c r="A771" i="61" s="1"/>
  <c r="A772" i="61" s="1"/>
  <c r="A773" i="61" s="1"/>
  <c r="A774" i="61" s="1"/>
  <c r="A775" i="61" s="1"/>
  <c r="A776" i="61" s="1"/>
  <c r="A777" i="61" s="1"/>
  <c r="A778" i="61" s="1"/>
  <c r="A779" i="61" s="1"/>
  <c r="A780" i="61" s="1"/>
  <c r="A781" i="61" s="1"/>
  <c r="A782" i="61" s="1"/>
  <c r="A783" i="61" s="1"/>
  <c r="A784" i="61" s="1"/>
  <c r="A785" i="61" s="1"/>
  <c r="A786" i="61" s="1"/>
  <c r="A787" i="61" s="1"/>
  <c r="A788" i="61" s="1"/>
  <c r="A789" i="61" s="1"/>
  <c r="A790" i="61" s="1"/>
  <c r="A791" i="61" s="1"/>
  <c r="A792" i="61" s="1"/>
  <c r="A793" i="61" s="1"/>
  <c r="A794" i="61" s="1"/>
  <c r="A795" i="61" s="1"/>
  <c r="A796" i="61" s="1"/>
  <c r="A797" i="61" s="1"/>
  <c r="A798" i="61" s="1"/>
  <c r="A799" i="61" s="1"/>
  <c r="A800" i="61" s="1"/>
  <c r="A801" i="61" s="1"/>
  <c r="A802" i="61" s="1"/>
  <c r="A803" i="61" s="1"/>
  <c r="A804" i="61" s="1"/>
  <c r="A805" i="61" s="1"/>
  <c r="A806" i="61" s="1"/>
  <c r="A807" i="61" s="1"/>
  <c r="A808" i="61" s="1"/>
  <c r="A809" i="61" s="1"/>
  <c r="A810" i="61" s="1"/>
  <c r="A811" i="61" s="1"/>
  <c r="A812" i="61" s="1"/>
  <c r="A813" i="61" s="1"/>
  <c r="A814" i="61" s="1"/>
  <c r="A815" i="61" s="1"/>
  <c r="A816" i="61" s="1"/>
  <c r="A817" i="61" s="1"/>
  <c r="A818" i="61" s="1"/>
  <c r="A819" i="61" s="1"/>
  <c r="A820" i="61" s="1"/>
  <c r="A821" i="61" s="1"/>
  <c r="A822" i="61" s="1"/>
  <c r="A823" i="61" s="1"/>
  <c r="A824" i="61" s="1"/>
  <c r="A825" i="61" s="1"/>
  <c r="A826" i="61" s="1"/>
  <c r="A827" i="61" s="1"/>
  <c r="A828" i="61" s="1"/>
  <c r="A829" i="61" s="1"/>
  <c r="A830" i="61" s="1"/>
  <c r="A831" i="61" s="1"/>
  <c r="A832" i="61" s="1"/>
  <c r="A833" i="61" s="1"/>
  <c r="A834" i="61" s="1"/>
  <c r="A835" i="61" s="1"/>
  <c r="A836" i="61" s="1"/>
  <c r="A837" i="61" s="1"/>
  <c r="A838" i="61" s="1"/>
  <c r="A839" i="61" s="1"/>
  <c r="A840" i="61" s="1"/>
  <c r="A841" i="61" s="1"/>
  <c r="A842" i="61" s="1"/>
  <c r="A843" i="61" s="1"/>
  <c r="A844" i="61" s="1"/>
  <c r="A845" i="61" s="1"/>
  <c r="A846" i="61" s="1"/>
  <c r="A847" i="61" s="1"/>
  <c r="A848" i="61" s="1"/>
  <c r="A849" i="61" s="1"/>
  <c r="A850" i="61" s="1"/>
  <c r="A851" i="61" s="1"/>
  <c r="A852" i="61" s="1"/>
  <c r="A853" i="61" s="1"/>
  <c r="A854" i="61" s="1"/>
  <c r="A855" i="61" s="1"/>
  <c r="A856" i="61" s="1"/>
  <c r="A857" i="61" s="1"/>
  <c r="A858" i="61" s="1"/>
  <c r="A859" i="61" s="1"/>
  <c r="A860" i="61" s="1"/>
  <c r="A861" i="61" s="1"/>
  <c r="A862" i="61" s="1"/>
  <c r="A863" i="61" s="1"/>
  <c r="A864" i="61" s="1"/>
  <c r="A865" i="61" s="1"/>
  <c r="A866" i="61" s="1"/>
  <c r="A867" i="61" s="1"/>
  <c r="A868" i="61" s="1"/>
  <c r="A869" i="61" s="1"/>
  <c r="A870" i="61" s="1"/>
  <c r="A871" i="61" s="1"/>
  <c r="A872" i="61" s="1"/>
  <c r="A873" i="61" s="1"/>
  <c r="A874" i="61" s="1"/>
  <c r="A875" i="61" s="1"/>
  <c r="A876" i="61" s="1"/>
  <c r="A877" i="61" s="1"/>
  <c r="A878" i="61" s="1"/>
  <c r="A879" i="61" s="1"/>
  <c r="A880" i="61" s="1"/>
  <c r="A881" i="61" s="1"/>
  <c r="A882" i="61" s="1"/>
  <c r="A883" i="61" s="1"/>
  <c r="A884" i="61" s="1"/>
  <c r="A885" i="61" s="1"/>
  <c r="A886" i="61" s="1"/>
  <c r="A887" i="61" s="1"/>
  <c r="A888" i="61" s="1"/>
  <c r="A889" i="61" s="1"/>
  <c r="A890" i="61" s="1"/>
  <c r="A891" i="61" s="1"/>
  <c r="A892" i="61" s="1"/>
  <c r="A893" i="61" s="1"/>
  <c r="A894" i="61" s="1"/>
  <c r="A895" i="61" s="1"/>
  <c r="A896" i="61" s="1"/>
  <c r="A897" i="61" s="1"/>
  <c r="A898" i="61" s="1"/>
  <c r="A899" i="61" s="1"/>
  <c r="A900" i="61" s="1"/>
  <c r="A901" i="61" s="1"/>
  <c r="A902" i="61" s="1"/>
  <c r="A903" i="61" s="1"/>
  <c r="A904" i="61" s="1"/>
  <c r="A905" i="61" s="1"/>
  <c r="A906" i="61" s="1"/>
  <c r="A907" i="61" s="1"/>
  <c r="A908" i="61" s="1"/>
  <c r="A909" i="61" s="1"/>
  <c r="A910" i="61" s="1"/>
  <c r="A911" i="61" s="1"/>
  <c r="A912" i="61" s="1"/>
  <c r="A913" i="61" s="1"/>
  <c r="A914" i="61" s="1"/>
  <c r="A915" i="61" s="1"/>
  <c r="A916" i="61" s="1"/>
  <c r="A917" i="61" s="1"/>
  <c r="A918" i="61" s="1"/>
  <c r="A919" i="61" s="1"/>
  <c r="A920" i="61" s="1"/>
  <c r="A921" i="61" s="1"/>
  <c r="A922" i="61" s="1"/>
  <c r="A923" i="61" s="1"/>
  <c r="A924" i="61" s="1"/>
  <c r="A925" i="61" s="1"/>
  <c r="A926" i="61" s="1"/>
  <c r="A927" i="61" s="1"/>
  <c r="A928" i="61" s="1"/>
  <c r="A929" i="61" s="1"/>
  <c r="A930" i="61" s="1"/>
  <c r="A931" i="61" s="1"/>
  <c r="A932" i="61" s="1"/>
  <c r="A933" i="61" s="1"/>
  <c r="A934" i="61" s="1"/>
  <c r="A935" i="61" s="1"/>
  <c r="A936" i="61" s="1"/>
  <c r="A937" i="61" s="1"/>
  <c r="A938" i="61" s="1"/>
  <c r="A939" i="61" s="1"/>
  <c r="A940" i="61" s="1"/>
  <c r="A941" i="61" s="1"/>
  <c r="A942" i="61" s="1"/>
  <c r="A943" i="61" s="1"/>
  <c r="A944" i="61" s="1"/>
  <c r="A945" i="61" s="1"/>
  <c r="A946" i="61" s="1"/>
  <c r="A947" i="61" s="1"/>
  <c r="A948" i="61" s="1"/>
  <c r="A949" i="61" s="1"/>
  <c r="A950" i="61" s="1"/>
  <c r="A951" i="61" s="1"/>
  <c r="A952" i="61" s="1"/>
  <c r="A953" i="61" s="1"/>
  <c r="A954" i="61" s="1"/>
  <c r="A955" i="61" s="1"/>
  <c r="A956" i="61" s="1"/>
  <c r="A957" i="61" s="1"/>
  <c r="A958" i="61" s="1"/>
  <c r="A959" i="61" s="1"/>
  <c r="A960" i="61" s="1"/>
  <c r="A961" i="61" s="1"/>
  <c r="A962" i="61" s="1"/>
  <c r="A963" i="61" s="1"/>
  <c r="A964" i="61" s="1"/>
  <c r="A965" i="61" s="1"/>
  <c r="A966" i="61" s="1"/>
  <c r="A967" i="61" s="1"/>
  <c r="A968" i="61" s="1"/>
  <c r="A969" i="61" s="1"/>
  <c r="A970" i="61" s="1"/>
  <c r="A971" i="61" s="1"/>
  <c r="A972" i="61" s="1"/>
  <c r="A973" i="61" s="1"/>
  <c r="A974" i="61" s="1"/>
  <c r="A975" i="61" s="1"/>
  <c r="A976" i="61" s="1"/>
  <c r="A977" i="61" s="1"/>
  <c r="A978" i="61" s="1"/>
  <c r="A979" i="61" s="1"/>
  <c r="A980" i="61" s="1"/>
  <c r="A981" i="61" s="1"/>
  <c r="A982" i="61" s="1"/>
  <c r="A983" i="61" s="1"/>
  <c r="A984" i="61" s="1"/>
  <c r="A985" i="61" s="1"/>
  <c r="A986" i="61" s="1"/>
  <c r="A987" i="61" s="1"/>
  <c r="A988" i="61" s="1"/>
  <c r="A989" i="61" s="1"/>
  <c r="A990" i="61" s="1"/>
  <c r="A991" i="61" s="1"/>
  <c r="A992" i="61" s="1"/>
  <c r="A993" i="61" s="1"/>
  <c r="A994" i="61" s="1"/>
  <c r="A995" i="61" s="1"/>
  <c r="A996" i="61" s="1"/>
  <c r="A997" i="61" s="1"/>
  <c r="A998" i="61" s="1"/>
  <c r="A999" i="61" s="1"/>
  <c r="A1000" i="61" s="1"/>
  <c r="A1001" i="61" s="1"/>
  <c r="A1002" i="61" s="1"/>
  <c r="A1003" i="61" s="1"/>
  <c r="A1004" i="61" s="1"/>
  <c r="A1005" i="61" s="1"/>
  <c r="A1006" i="61" s="1"/>
  <c r="A1007" i="61" s="1"/>
  <c r="A1008" i="61" s="1"/>
  <c r="A1009" i="61" s="1"/>
  <c r="A1010" i="61" s="1"/>
  <c r="A1011" i="61" s="1"/>
  <c r="A1012" i="61" s="1"/>
  <c r="A1013" i="61" s="1"/>
  <c r="A1014" i="61" s="1"/>
  <c r="A1015" i="61" s="1"/>
  <c r="A1016" i="61" s="1"/>
  <c r="A1017" i="61" s="1"/>
  <c r="A1018" i="61" s="1"/>
  <c r="A1019" i="61" s="1"/>
  <c r="A1020" i="61" s="1"/>
  <c r="A1021" i="61" s="1"/>
  <c r="A1022" i="61" s="1"/>
  <c r="A1023" i="61" s="1"/>
  <c r="A1024" i="61" s="1"/>
  <c r="A1025" i="61" s="1"/>
  <c r="A1026" i="61" s="1"/>
  <c r="A1027" i="61" s="1"/>
  <c r="A1028" i="61" s="1"/>
  <c r="A1029" i="61" s="1"/>
  <c r="A1030" i="61" s="1"/>
  <c r="A1031" i="61" s="1"/>
  <c r="A1032" i="61" s="1"/>
  <c r="A1033" i="61" s="1"/>
  <c r="A1034" i="61" s="1"/>
  <c r="A1035" i="61" s="1"/>
  <c r="A1036" i="61" s="1"/>
  <c r="A1037" i="61" s="1"/>
  <c r="A1038" i="61" s="1"/>
  <c r="A1039" i="61" s="1"/>
  <c r="A1040" i="61" s="1"/>
  <c r="A1041" i="61" s="1"/>
  <c r="A1042" i="61" s="1"/>
  <c r="A1043" i="61" s="1"/>
  <c r="A1044" i="61" s="1"/>
  <c r="A1045" i="61" s="1"/>
  <c r="A1046" i="61" s="1"/>
  <c r="A1047" i="61" s="1"/>
  <c r="A1048" i="61" s="1"/>
  <c r="A1049" i="61" s="1"/>
  <c r="A1050" i="61" s="1"/>
  <c r="A1051" i="61" s="1"/>
  <c r="A1052" i="61" s="1"/>
  <c r="A1053" i="61" s="1"/>
  <c r="A1054" i="61" s="1"/>
  <c r="A1055" i="61" s="1"/>
  <c r="A1056" i="61" s="1"/>
  <c r="A1057" i="61" s="1"/>
  <c r="A1058" i="61" s="1"/>
  <c r="A1059" i="61" s="1"/>
  <c r="A1016" i="62"/>
  <c r="A1017" i="62" s="1"/>
  <c r="A1018" i="62" s="1"/>
  <c r="A1019" i="62" s="1"/>
  <c r="A1020" i="62" s="1"/>
  <c r="A1021" i="62" s="1"/>
  <c r="A1022" i="62" s="1"/>
  <c r="A1023" i="62" s="1"/>
  <c r="A1024" i="62" s="1"/>
  <c r="A1025" i="62" s="1"/>
  <c r="A1026" i="62" s="1"/>
  <c r="A1027" i="62" s="1"/>
  <c r="A1028" i="62" s="1"/>
  <c r="A1029" i="62" s="1"/>
  <c r="A1030" i="62" s="1"/>
  <c r="A1031" i="62" s="1"/>
  <c r="A1032" i="62" s="1"/>
  <c r="A1033" i="62" s="1"/>
  <c r="A1034" i="62" s="1"/>
  <c r="A1035" i="62" s="1"/>
  <c r="A1036" i="62" s="1"/>
  <c r="A1037" i="62" s="1"/>
  <c r="A1038" i="62" s="1"/>
  <c r="A1039" i="62" s="1"/>
  <c r="A1040" i="62" s="1"/>
  <c r="A1041" i="62" s="1"/>
  <c r="A1042" i="62" s="1"/>
  <c r="A1043" i="62" s="1"/>
  <c r="A1044" i="62" s="1"/>
  <c r="A1045" i="62" s="1"/>
  <c r="A1046" i="62" s="1"/>
  <c r="A1047" i="62" s="1"/>
  <c r="A1048" i="62" s="1"/>
  <c r="A1049" i="62" s="1"/>
  <c r="A1050" i="62" s="1"/>
  <c r="A1051" i="62" s="1"/>
  <c r="A1052" i="62" s="1"/>
  <c r="A1053" i="62" s="1"/>
  <c r="A1054" i="62" s="1"/>
  <c r="A1055" i="62" s="1"/>
  <c r="A1056" i="62" s="1"/>
  <c r="A1057" i="62" s="1"/>
  <c r="A1058" i="62" s="1"/>
  <c r="A1059" i="62" s="1"/>
  <c r="H13" i="60" l="1"/>
  <c r="J45" i="38" l="1"/>
  <c r="J44" i="38"/>
  <c r="J49" i="38"/>
  <c r="J48" i="38"/>
  <c r="J47" i="38"/>
  <c r="J46" i="38"/>
  <c r="J43" i="38"/>
  <c r="J42" i="38"/>
  <c r="J41" i="38"/>
  <c r="J40" i="38"/>
  <c r="J39" i="38"/>
  <c r="J38" i="38"/>
  <c r="J37" i="38"/>
  <c r="J36" i="38"/>
  <c r="J35" i="38"/>
  <c r="J34" i="38"/>
  <c r="J33" i="38"/>
  <c r="J32" i="38"/>
  <c r="J31" i="38"/>
  <c r="J30" i="38"/>
  <c r="J29" i="38"/>
  <c r="J28" i="38"/>
  <c r="J27" i="38"/>
  <c r="J6" i="38"/>
  <c r="J7" i="38"/>
  <c r="J8" i="38"/>
  <c r="J9" i="38"/>
  <c r="J10" i="38"/>
  <c r="J11" i="38"/>
  <c r="J12" i="38"/>
  <c r="J13" i="38"/>
  <c r="J14" i="38"/>
  <c r="J15" i="38"/>
  <c r="J16" i="38"/>
  <c r="J17" i="38"/>
  <c r="J18" i="38"/>
  <c r="J19" i="38"/>
  <c r="J20" i="38"/>
  <c r="J22" i="38"/>
  <c r="J5" i="38"/>
  <c r="H7" i="60" l="1"/>
  <c r="G7" i="63" l="1"/>
  <c r="H7" i="63"/>
  <c r="F7" i="63" l="1"/>
  <c r="E7" i="63"/>
  <c r="D7" i="63"/>
  <c r="D12" i="39" l="1"/>
  <c r="D12" i="36"/>
  <c r="F49" i="57" l="1"/>
  <c r="E49" i="57"/>
  <c r="D49" i="57"/>
  <c r="C49" i="57"/>
  <c r="B49" i="57"/>
  <c r="H13" i="63"/>
  <c r="G13" i="63"/>
  <c r="F13" i="63"/>
  <c r="E13" i="63"/>
  <c r="D13" i="63"/>
  <c r="H12" i="60"/>
  <c r="G12" i="60"/>
  <c r="F12" i="60"/>
  <c r="E12" i="60"/>
  <c r="D12" i="60"/>
  <c r="H9" i="63" l="1"/>
  <c r="G9" i="63"/>
  <c r="F9" i="63"/>
  <c r="E9" i="63"/>
  <c r="D9" i="63"/>
  <c r="C86" i="57"/>
  <c r="D86" i="57"/>
  <c r="E86" i="57"/>
  <c r="F86" i="57"/>
  <c r="B86" i="57"/>
  <c r="F48" i="57" l="1"/>
  <c r="E48" i="57"/>
  <c r="D48" i="57"/>
  <c r="C48" i="57"/>
  <c r="B48" i="57"/>
  <c r="F88" i="57"/>
  <c r="E88" i="57"/>
  <c r="D88" i="57"/>
  <c r="C88" i="57"/>
  <c r="B88" i="57"/>
  <c r="H11" i="63"/>
  <c r="G11" i="63"/>
  <c r="F11" i="63"/>
  <c r="E11" i="63"/>
  <c r="D11" i="63"/>
  <c r="E11" i="60" l="1"/>
  <c r="F11" i="60"/>
  <c r="G11" i="60"/>
  <c r="H11" i="60"/>
  <c r="D11" i="60"/>
  <c r="H14" i="63" l="1"/>
  <c r="G13" i="60" l="1"/>
  <c r="F13" i="60"/>
  <c r="E13" i="60"/>
  <c r="D13" i="60"/>
  <c r="G9" i="60"/>
  <c r="F9" i="60"/>
  <c r="E9" i="60"/>
  <c r="D9" i="60"/>
  <c r="G7" i="60"/>
  <c r="F7" i="60"/>
  <c r="E7" i="60"/>
  <c r="D7" i="60"/>
  <c r="J1025" i="61" l="1"/>
  <c r="K1025" i="61"/>
  <c r="L1025" i="61"/>
  <c r="M1025" i="61"/>
  <c r="N1025" i="61"/>
  <c r="O1025" i="61"/>
  <c r="P1025" i="61"/>
  <c r="Q1025" i="61"/>
  <c r="R1025" i="61"/>
  <c r="I1025" i="61"/>
  <c r="J1025" i="62"/>
  <c r="K1025" i="62"/>
  <c r="L1025" i="62"/>
  <c r="M1025" i="62"/>
  <c r="N1025" i="62"/>
  <c r="O1025" i="62"/>
  <c r="P1025" i="62"/>
  <c r="Q1025" i="62"/>
  <c r="R1025" i="62"/>
  <c r="I1025" i="62"/>
  <c r="M12" i="36" l="1"/>
  <c r="C19" i="39" l="1"/>
  <c r="C18" i="39"/>
  <c r="C17" i="39"/>
  <c r="C16" i="39"/>
  <c r="C14" i="39"/>
  <c r="F12" i="36"/>
  <c r="G12" i="36"/>
  <c r="H12" i="36"/>
  <c r="I12" i="36"/>
  <c r="J12" i="36"/>
  <c r="K12" i="36"/>
  <c r="L12" i="36"/>
  <c r="E12" i="36"/>
  <c r="E10" i="36"/>
  <c r="F10" i="36"/>
  <c r="G10" i="36"/>
  <c r="H10" i="36"/>
  <c r="I10" i="36"/>
  <c r="J10" i="36"/>
  <c r="K10" i="36"/>
  <c r="L10" i="36"/>
  <c r="M10" i="36"/>
  <c r="D10" i="36"/>
  <c r="D20" i="60" l="1"/>
  <c r="E20" i="60"/>
  <c r="F20" i="60"/>
  <c r="G20" i="60"/>
  <c r="H20" i="60"/>
  <c r="C19" i="36"/>
  <c r="G19" i="36" s="1"/>
  <c r="C18" i="36"/>
  <c r="I18" i="36" s="1"/>
  <c r="C17" i="36"/>
  <c r="L17" i="36" s="1"/>
  <c r="C16" i="36"/>
  <c r="C14" i="36"/>
  <c r="D14" i="36" s="1"/>
  <c r="M20" i="39"/>
  <c r="L20" i="39"/>
  <c r="K20" i="39"/>
  <c r="J20" i="39"/>
  <c r="I20" i="39"/>
  <c r="H20" i="39"/>
  <c r="G20" i="39"/>
  <c r="F20" i="39"/>
  <c r="E20" i="39"/>
  <c r="D20" i="39"/>
  <c r="M19" i="39"/>
  <c r="L19" i="39"/>
  <c r="K19" i="39"/>
  <c r="J19" i="39"/>
  <c r="I19" i="39"/>
  <c r="H19" i="39"/>
  <c r="G19" i="39"/>
  <c r="F19" i="39"/>
  <c r="E19" i="39"/>
  <c r="D19" i="39"/>
  <c r="M18" i="39"/>
  <c r="L18" i="39"/>
  <c r="K18" i="39"/>
  <c r="J18" i="39"/>
  <c r="I18" i="39"/>
  <c r="H18" i="39"/>
  <c r="G18" i="39"/>
  <c r="F18" i="39"/>
  <c r="E18" i="39"/>
  <c r="D18" i="39"/>
  <c r="M17" i="39"/>
  <c r="L17" i="39"/>
  <c r="K17" i="39"/>
  <c r="J17" i="39"/>
  <c r="I17" i="39"/>
  <c r="H17" i="39"/>
  <c r="G17" i="39"/>
  <c r="F17" i="39"/>
  <c r="E17" i="39"/>
  <c r="D17" i="39"/>
  <c r="M16" i="39"/>
  <c r="L16" i="39"/>
  <c r="K16" i="39"/>
  <c r="J16" i="39"/>
  <c r="I16" i="39"/>
  <c r="H16" i="39"/>
  <c r="G16" i="39"/>
  <c r="F16" i="39"/>
  <c r="E16" i="39"/>
  <c r="D16" i="39"/>
  <c r="M14" i="39"/>
  <c r="L14" i="39"/>
  <c r="K14" i="39"/>
  <c r="J14" i="39"/>
  <c r="I14" i="39"/>
  <c r="H14" i="39"/>
  <c r="G14" i="39"/>
  <c r="F14" i="39"/>
  <c r="E14" i="39"/>
  <c r="D14" i="39"/>
  <c r="M13" i="39"/>
  <c r="L13" i="39"/>
  <c r="K13" i="39"/>
  <c r="J13" i="39"/>
  <c r="I13" i="39"/>
  <c r="H13" i="39"/>
  <c r="G13" i="39"/>
  <c r="F13" i="39"/>
  <c r="E13" i="39"/>
  <c r="D13" i="39"/>
  <c r="M12" i="39"/>
  <c r="L12" i="39"/>
  <c r="K12" i="39"/>
  <c r="J12" i="39"/>
  <c r="I12" i="39"/>
  <c r="H12" i="39"/>
  <c r="G12" i="39"/>
  <c r="F12" i="39"/>
  <c r="E12" i="39"/>
  <c r="M11" i="39"/>
  <c r="L11" i="39"/>
  <c r="K11" i="39"/>
  <c r="J11" i="39"/>
  <c r="I11" i="39"/>
  <c r="H11" i="39"/>
  <c r="G11" i="39"/>
  <c r="F11" i="39"/>
  <c r="E11" i="39"/>
  <c r="D11" i="39"/>
  <c r="M10" i="39"/>
  <c r="L10" i="39"/>
  <c r="K10" i="39"/>
  <c r="J10" i="39"/>
  <c r="I10" i="39"/>
  <c r="H10" i="39"/>
  <c r="G10" i="39"/>
  <c r="F10" i="39"/>
  <c r="E10" i="39"/>
  <c r="D10" i="39"/>
  <c r="M20" i="36"/>
  <c r="L20" i="36"/>
  <c r="K20" i="36"/>
  <c r="J20" i="36"/>
  <c r="I20" i="36"/>
  <c r="H20" i="36"/>
  <c r="G20" i="36"/>
  <c r="F20" i="36"/>
  <c r="E20" i="36"/>
  <c r="D20" i="36"/>
  <c r="M16" i="36"/>
  <c r="L16" i="36"/>
  <c r="K16" i="36"/>
  <c r="J16" i="36"/>
  <c r="I16" i="36"/>
  <c r="H16" i="36"/>
  <c r="G16" i="36"/>
  <c r="F16" i="36"/>
  <c r="E16" i="36"/>
  <c r="D16" i="36"/>
  <c r="M14" i="36"/>
  <c r="L14" i="36"/>
  <c r="K14" i="36"/>
  <c r="J14" i="36"/>
  <c r="I14" i="36"/>
  <c r="H14" i="36"/>
  <c r="G14" i="36"/>
  <c r="F14" i="36"/>
  <c r="E14" i="36"/>
  <c r="M13" i="36"/>
  <c r="L13" i="36"/>
  <c r="K13" i="36"/>
  <c r="J13" i="36"/>
  <c r="I13" i="36"/>
  <c r="H13" i="36"/>
  <c r="G13" i="36"/>
  <c r="F13" i="36"/>
  <c r="E13" i="36"/>
  <c r="D13" i="36"/>
  <c r="M11" i="36"/>
  <c r="L11" i="36"/>
  <c r="K11" i="36"/>
  <c r="J11" i="36"/>
  <c r="I11" i="36"/>
  <c r="H11" i="36"/>
  <c r="G11" i="36"/>
  <c r="F11" i="36"/>
  <c r="E11" i="36"/>
  <c r="D11" i="36"/>
  <c r="C57" i="57"/>
  <c r="D57" i="57"/>
  <c r="E57" i="57"/>
  <c r="F57" i="57"/>
  <c r="C58" i="57"/>
  <c r="D58" i="57"/>
  <c r="E58" i="57"/>
  <c r="F58" i="57"/>
  <c r="C64" i="57"/>
  <c r="D64" i="57"/>
  <c r="E64" i="57"/>
  <c r="F64" i="57"/>
  <c r="C65" i="57"/>
  <c r="D65" i="57"/>
  <c r="E65" i="57"/>
  <c r="F65" i="57"/>
  <c r="B64" i="57"/>
  <c r="B58" i="57"/>
  <c r="B65" i="57"/>
  <c r="B57" i="57"/>
  <c r="E21" i="60"/>
  <c r="F21" i="60"/>
  <c r="G21" i="60"/>
  <c r="H21" i="60"/>
  <c r="E27" i="60"/>
  <c r="F27" i="60"/>
  <c r="G27" i="60"/>
  <c r="H27" i="60"/>
  <c r="E28" i="60"/>
  <c r="F28" i="60"/>
  <c r="G28" i="60"/>
  <c r="H28" i="60"/>
  <c r="D28" i="60"/>
  <c r="D27" i="60"/>
  <c r="D21" i="60"/>
  <c r="J871" i="62"/>
  <c r="K871" i="62"/>
  <c r="L871" i="62"/>
  <c r="M871" i="62"/>
  <c r="N871" i="62"/>
  <c r="O871" i="62"/>
  <c r="P871" i="62"/>
  <c r="Q871" i="62"/>
  <c r="R871" i="62"/>
  <c r="J868" i="62"/>
  <c r="K868" i="62"/>
  <c r="L868" i="62"/>
  <c r="M868" i="62"/>
  <c r="N868" i="62"/>
  <c r="O868" i="62"/>
  <c r="P868" i="62"/>
  <c r="Q868" i="62"/>
  <c r="R868" i="62"/>
  <c r="J865" i="62"/>
  <c r="K865" i="62"/>
  <c r="L865" i="62"/>
  <c r="M865" i="62"/>
  <c r="N865" i="62"/>
  <c r="O865" i="62"/>
  <c r="P865" i="62"/>
  <c r="Q865" i="62"/>
  <c r="R865" i="62"/>
  <c r="I871" i="62"/>
  <c r="I868" i="62"/>
  <c r="I865" i="62"/>
  <c r="J663" i="62"/>
  <c r="K663" i="62"/>
  <c r="L663" i="62"/>
  <c r="M663" i="62"/>
  <c r="N663" i="62"/>
  <c r="O663" i="62"/>
  <c r="P663" i="62"/>
  <c r="Q663" i="62"/>
  <c r="R663" i="62"/>
  <c r="J660" i="62"/>
  <c r="K660" i="62"/>
  <c r="L660" i="62"/>
  <c r="M660" i="62"/>
  <c r="N660" i="62"/>
  <c r="O660" i="62"/>
  <c r="P660" i="62"/>
  <c r="Q660" i="62"/>
  <c r="R660" i="62"/>
  <c r="J657" i="62"/>
  <c r="K657" i="62"/>
  <c r="L657" i="62"/>
  <c r="M657" i="62"/>
  <c r="N657" i="62"/>
  <c r="O657" i="62"/>
  <c r="P657" i="62"/>
  <c r="Q657" i="62"/>
  <c r="R657" i="62"/>
  <c r="I663" i="62"/>
  <c r="I660" i="62"/>
  <c r="I657" i="62"/>
  <c r="J871" i="61"/>
  <c r="E35" i="60" s="1"/>
  <c r="K871" i="61"/>
  <c r="F35" i="60" s="1"/>
  <c r="L871" i="61"/>
  <c r="G35" i="60" s="1"/>
  <c r="M871" i="61"/>
  <c r="H35" i="60" s="1"/>
  <c r="N871" i="61"/>
  <c r="B72" i="57" s="1"/>
  <c r="O871" i="61"/>
  <c r="C72" i="57" s="1"/>
  <c r="P871" i="61"/>
  <c r="D72" i="57" s="1"/>
  <c r="Q871" i="61"/>
  <c r="E72" i="57" s="1"/>
  <c r="R871" i="61"/>
  <c r="F72" i="57" s="1"/>
  <c r="J868" i="61"/>
  <c r="E34" i="60" s="1"/>
  <c r="K868" i="61"/>
  <c r="F34" i="60" s="1"/>
  <c r="L868" i="61"/>
  <c r="G34" i="60" s="1"/>
  <c r="M868" i="61"/>
  <c r="H34" i="60" s="1"/>
  <c r="N868" i="61"/>
  <c r="B71" i="57" s="1"/>
  <c r="O868" i="61"/>
  <c r="C71" i="57" s="1"/>
  <c r="P868" i="61"/>
  <c r="D71" i="57" s="1"/>
  <c r="Q868" i="61"/>
  <c r="E71" i="57" s="1"/>
  <c r="R868" i="61"/>
  <c r="F71" i="57" s="1"/>
  <c r="J865" i="61"/>
  <c r="E33" i="60" s="1"/>
  <c r="K865" i="61"/>
  <c r="F33" i="60" s="1"/>
  <c r="L865" i="61"/>
  <c r="G33" i="60" s="1"/>
  <c r="M865" i="61"/>
  <c r="H33" i="60" s="1"/>
  <c r="N865" i="61"/>
  <c r="B70" i="57" s="1"/>
  <c r="O865" i="61"/>
  <c r="C70" i="57" s="1"/>
  <c r="P865" i="61"/>
  <c r="D70" i="57" s="1"/>
  <c r="Q865" i="61"/>
  <c r="E70" i="57" s="1"/>
  <c r="R865" i="61"/>
  <c r="F70" i="57" s="1"/>
  <c r="I871" i="61"/>
  <c r="I868" i="61"/>
  <c r="I865" i="61"/>
  <c r="J663" i="61"/>
  <c r="E24" i="60" s="1"/>
  <c r="K663" i="61"/>
  <c r="F24" i="60" s="1"/>
  <c r="L663" i="61"/>
  <c r="G24" i="60" s="1"/>
  <c r="M663" i="61"/>
  <c r="H24" i="60" s="1"/>
  <c r="N663" i="61"/>
  <c r="B61" i="57" s="1"/>
  <c r="O663" i="61"/>
  <c r="C61" i="57" s="1"/>
  <c r="P663" i="61"/>
  <c r="D61" i="57" s="1"/>
  <c r="Q663" i="61"/>
  <c r="E61" i="57" s="1"/>
  <c r="R663" i="61"/>
  <c r="F61" i="57" s="1"/>
  <c r="I663" i="61"/>
  <c r="J657" i="61"/>
  <c r="E22" i="60" s="1"/>
  <c r="K657" i="61"/>
  <c r="F22" i="60" s="1"/>
  <c r="L657" i="61"/>
  <c r="G22" i="60" s="1"/>
  <c r="M657" i="61"/>
  <c r="H22" i="60" s="1"/>
  <c r="N657" i="61"/>
  <c r="B59" i="57" s="1"/>
  <c r="O657" i="61"/>
  <c r="C59" i="57" s="1"/>
  <c r="P657" i="61"/>
  <c r="D59" i="57" s="1"/>
  <c r="Q657" i="61"/>
  <c r="E59" i="57" s="1"/>
  <c r="R657" i="61"/>
  <c r="F59" i="57" s="1"/>
  <c r="I660" i="61"/>
  <c r="I657" i="61"/>
  <c r="D22" i="60" l="1"/>
  <c r="D24" i="60"/>
  <c r="D23" i="60"/>
  <c r="D33" i="60"/>
  <c r="D34" i="60"/>
  <c r="D35" i="60"/>
  <c r="K19" i="36"/>
  <c r="H19" i="36"/>
  <c r="I19" i="36"/>
  <c r="J19" i="36"/>
  <c r="D19" i="36"/>
  <c r="L19" i="36"/>
  <c r="E19" i="36"/>
  <c r="M19" i="36"/>
  <c r="F19" i="36"/>
  <c r="E17" i="36"/>
  <c r="K18" i="36"/>
  <c r="J18" i="36"/>
  <c r="D18" i="36"/>
  <c r="L18" i="36"/>
  <c r="E18" i="36"/>
  <c r="M18" i="36"/>
  <c r="F18" i="36"/>
  <c r="G18" i="36"/>
  <c r="H18" i="36"/>
  <c r="M17" i="36"/>
  <c r="F17" i="36"/>
  <c r="G17" i="36"/>
  <c r="H17" i="36"/>
  <c r="I17" i="36"/>
  <c r="J17" i="36"/>
  <c r="K17" i="36"/>
  <c r="D17" i="36"/>
  <c r="R660" i="61" l="1"/>
  <c r="F60" i="57" s="1"/>
  <c r="Q660" i="61"/>
  <c r="E60" i="57" s="1"/>
  <c r="P660" i="61"/>
  <c r="D60" i="57" s="1"/>
  <c r="O660" i="61"/>
  <c r="C60" i="57" s="1"/>
  <c r="N660" i="61"/>
  <c r="B60" i="57" s="1"/>
  <c r="M660" i="61"/>
  <c r="H23" i="60" s="1"/>
  <c r="L660" i="61"/>
  <c r="G23" i="60" s="1"/>
  <c r="K660" i="61"/>
  <c r="F23" i="60" s="1"/>
  <c r="J660" i="61"/>
  <c r="R1060" i="61"/>
  <c r="Q1060" i="61"/>
  <c r="P1060" i="61"/>
  <c r="O1060" i="61"/>
  <c r="N1060" i="61"/>
  <c r="M1060" i="61"/>
  <c r="L1060" i="61"/>
  <c r="K1060" i="61"/>
  <c r="J1060" i="61"/>
  <c r="I1060" i="61"/>
  <c r="R1055" i="61"/>
  <c r="Q1055" i="61"/>
  <c r="P1055" i="61"/>
  <c r="O1055" i="61"/>
  <c r="N1055" i="61"/>
  <c r="M1055" i="61"/>
  <c r="L1055" i="61"/>
  <c r="K1055" i="61"/>
  <c r="J1055" i="61"/>
  <c r="I1055" i="61"/>
  <c r="R1050" i="61"/>
  <c r="Q1050" i="61"/>
  <c r="P1050" i="61"/>
  <c r="O1050" i="61"/>
  <c r="N1050" i="61"/>
  <c r="M1050" i="61"/>
  <c r="L1050" i="61"/>
  <c r="K1050" i="61"/>
  <c r="J1050" i="61"/>
  <c r="I1050" i="61"/>
  <c r="R1041" i="61"/>
  <c r="Q1041" i="61"/>
  <c r="P1041" i="61"/>
  <c r="O1041" i="61"/>
  <c r="N1041" i="61"/>
  <c r="M1041" i="61"/>
  <c r="L1041" i="61"/>
  <c r="K1041" i="61"/>
  <c r="J1041" i="61"/>
  <c r="I1041" i="61"/>
  <c r="F74" i="57"/>
  <c r="E74" i="57"/>
  <c r="D74" i="57"/>
  <c r="C74" i="57"/>
  <c r="B74" i="57"/>
  <c r="H37" i="60"/>
  <c r="G37" i="60"/>
  <c r="F37" i="60"/>
  <c r="E37" i="60"/>
  <c r="D37" i="60"/>
  <c r="R984" i="61"/>
  <c r="F73" i="57" s="1"/>
  <c r="Q984" i="61"/>
  <c r="E73" i="57" s="1"/>
  <c r="P984" i="61"/>
  <c r="D73" i="57" s="1"/>
  <c r="O984" i="61"/>
  <c r="C73" i="57" s="1"/>
  <c r="N984" i="61"/>
  <c r="B73" i="57" s="1"/>
  <c r="M984" i="61"/>
  <c r="H36" i="60" s="1"/>
  <c r="L984" i="61"/>
  <c r="G36" i="60" s="1"/>
  <c r="K984" i="61"/>
  <c r="F36" i="60" s="1"/>
  <c r="J984" i="61"/>
  <c r="E36" i="60" s="1"/>
  <c r="I984" i="61"/>
  <c r="R863" i="61"/>
  <c r="Q863" i="61"/>
  <c r="P863" i="61"/>
  <c r="O863" i="61"/>
  <c r="N863" i="61"/>
  <c r="M863" i="61"/>
  <c r="L863" i="61"/>
  <c r="K863" i="61"/>
  <c r="J863" i="61"/>
  <c r="I863" i="61"/>
  <c r="R802" i="61"/>
  <c r="F69" i="57" s="1"/>
  <c r="Q802" i="61"/>
  <c r="E69" i="57" s="1"/>
  <c r="P802" i="61"/>
  <c r="D69" i="57" s="1"/>
  <c r="O802" i="61"/>
  <c r="C69" i="57" s="1"/>
  <c r="N802" i="61"/>
  <c r="B69" i="57" s="1"/>
  <c r="M802" i="61"/>
  <c r="H32" i="60" s="1"/>
  <c r="L802" i="61"/>
  <c r="G32" i="60" s="1"/>
  <c r="K802" i="61"/>
  <c r="F32" i="60" s="1"/>
  <c r="J802" i="61"/>
  <c r="E32" i="60" s="1"/>
  <c r="I802" i="61"/>
  <c r="R788" i="61"/>
  <c r="F68" i="57" s="1"/>
  <c r="Q788" i="61"/>
  <c r="E68" i="57" s="1"/>
  <c r="P788" i="61"/>
  <c r="D68" i="57" s="1"/>
  <c r="O788" i="61"/>
  <c r="C68" i="57" s="1"/>
  <c r="N788" i="61"/>
  <c r="B68" i="57" s="1"/>
  <c r="M788" i="61"/>
  <c r="H31" i="60" s="1"/>
  <c r="L788" i="61"/>
  <c r="G31" i="60" s="1"/>
  <c r="K788" i="61"/>
  <c r="F31" i="60" s="1"/>
  <c r="J788" i="61"/>
  <c r="E31" i="60" s="1"/>
  <c r="I788" i="61"/>
  <c r="R776" i="61"/>
  <c r="F63" i="57" s="1"/>
  <c r="Q776" i="61"/>
  <c r="E63" i="57" s="1"/>
  <c r="P776" i="61"/>
  <c r="D63" i="57" s="1"/>
  <c r="O776" i="61"/>
  <c r="C63" i="57" s="1"/>
  <c r="N776" i="61"/>
  <c r="B63" i="57" s="1"/>
  <c r="M776" i="61"/>
  <c r="H26" i="60" s="1"/>
  <c r="L776" i="61"/>
  <c r="G26" i="60" s="1"/>
  <c r="K776" i="61"/>
  <c r="F26" i="60" s="1"/>
  <c r="J776" i="61"/>
  <c r="E26" i="60" s="1"/>
  <c r="I776" i="61"/>
  <c r="R747" i="61"/>
  <c r="F62" i="57" s="1"/>
  <c r="Q747" i="61"/>
  <c r="E62" i="57" s="1"/>
  <c r="P747" i="61"/>
  <c r="D62" i="57" s="1"/>
  <c r="O747" i="61"/>
  <c r="C62" i="57" s="1"/>
  <c r="N747" i="61"/>
  <c r="B62" i="57" s="1"/>
  <c r="M747" i="61"/>
  <c r="H25" i="60" s="1"/>
  <c r="L747" i="61"/>
  <c r="G25" i="60" s="1"/>
  <c r="K747" i="61"/>
  <c r="F25" i="60" s="1"/>
  <c r="J747" i="61"/>
  <c r="E25" i="60" s="1"/>
  <c r="I747" i="61"/>
  <c r="R655" i="61"/>
  <c r="Q655" i="61"/>
  <c r="P655" i="61"/>
  <c r="O655" i="61"/>
  <c r="N655" i="61"/>
  <c r="M655" i="61"/>
  <c r="L655" i="61"/>
  <c r="K655" i="61"/>
  <c r="J655" i="61"/>
  <c r="I655" i="61"/>
  <c r="R426" i="61"/>
  <c r="F56" i="57" s="1"/>
  <c r="Q426" i="61"/>
  <c r="E56" i="57" s="1"/>
  <c r="P426" i="61"/>
  <c r="D56" i="57" s="1"/>
  <c r="O426" i="61"/>
  <c r="C56" i="57" s="1"/>
  <c r="N426" i="61"/>
  <c r="B56" i="57" s="1"/>
  <c r="M426" i="61"/>
  <c r="H19" i="60" s="1"/>
  <c r="L426" i="61"/>
  <c r="G19" i="60" s="1"/>
  <c r="K426" i="61"/>
  <c r="F19" i="60" s="1"/>
  <c r="J426" i="61"/>
  <c r="E19" i="60" s="1"/>
  <c r="I426" i="61"/>
  <c r="R418" i="61"/>
  <c r="F55" i="57" s="1"/>
  <c r="Q418" i="61"/>
  <c r="E55" i="57" s="1"/>
  <c r="P418" i="61"/>
  <c r="D55" i="57" s="1"/>
  <c r="O418" i="61"/>
  <c r="C55" i="57" s="1"/>
  <c r="N418" i="61"/>
  <c r="B55" i="57" s="1"/>
  <c r="M418" i="61"/>
  <c r="H18" i="60" s="1"/>
  <c r="L418" i="61"/>
  <c r="G18" i="60" s="1"/>
  <c r="K418" i="61"/>
  <c r="F18" i="60" s="1"/>
  <c r="J418" i="61"/>
  <c r="E18" i="60" s="1"/>
  <c r="I418" i="61"/>
  <c r="R392" i="61"/>
  <c r="Q392" i="61"/>
  <c r="P392" i="61"/>
  <c r="O392" i="61"/>
  <c r="N392" i="61"/>
  <c r="M392" i="61"/>
  <c r="L392" i="61"/>
  <c r="K392" i="61"/>
  <c r="J392" i="61"/>
  <c r="I392" i="61"/>
  <c r="R383" i="61"/>
  <c r="R395" i="61" s="1"/>
  <c r="Q383" i="61"/>
  <c r="Q395" i="61" s="1"/>
  <c r="P383" i="61"/>
  <c r="P395" i="61" s="1"/>
  <c r="O383" i="61"/>
  <c r="O395" i="61" s="1"/>
  <c r="N383" i="61"/>
  <c r="N395" i="61" s="1"/>
  <c r="M383" i="61"/>
  <c r="L383" i="61"/>
  <c r="L395" i="61" s="1"/>
  <c r="K383" i="61"/>
  <c r="K395" i="61" s="1"/>
  <c r="J383" i="61"/>
  <c r="J395" i="61" s="1"/>
  <c r="I383" i="61"/>
  <c r="R356" i="61"/>
  <c r="Q356" i="61"/>
  <c r="P356" i="61"/>
  <c r="O356" i="61"/>
  <c r="N356" i="61"/>
  <c r="M356" i="61"/>
  <c r="L356" i="61"/>
  <c r="K356" i="61"/>
  <c r="J356" i="61"/>
  <c r="I356" i="61"/>
  <c r="A5" i="61"/>
  <c r="A6" i="61" s="1"/>
  <c r="A7" i="61" s="1"/>
  <c r="A8" i="61" s="1"/>
  <c r="A9" i="61" s="1"/>
  <c r="A10" i="61" s="1"/>
  <c r="A11" i="61" s="1"/>
  <c r="A12" i="61" s="1"/>
  <c r="A13" i="61" s="1"/>
  <c r="A14" i="61" s="1"/>
  <c r="A15" i="61" s="1"/>
  <c r="A16" i="61" s="1"/>
  <c r="A17" i="61" s="1"/>
  <c r="A18" i="61" s="1"/>
  <c r="A19" i="61" s="1"/>
  <c r="A20" i="61" s="1"/>
  <c r="A21" i="61" s="1"/>
  <c r="A22" i="61" s="1"/>
  <c r="A23" i="61" s="1"/>
  <c r="A24" i="61" s="1"/>
  <c r="A25" i="61" s="1"/>
  <c r="A26" i="61" s="1"/>
  <c r="A27" i="61" s="1"/>
  <c r="A28" i="61" s="1"/>
  <c r="C110" i="57"/>
  <c r="D110" i="57"/>
  <c r="E110" i="57"/>
  <c r="F110" i="57"/>
  <c r="C111" i="57"/>
  <c r="D111" i="57"/>
  <c r="E111" i="57"/>
  <c r="F111" i="57"/>
  <c r="C112" i="57"/>
  <c r="D112" i="57"/>
  <c r="E112" i="57"/>
  <c r="F112" i="57"/>
  <c r="C114" i="57"/>
  <c r="D114" i="57"/>
  <c r="E114" i="57"/>
  <c r="F114" i="57"/>
  <c r="C97" i="57"/>
  <c r="D97" i="57"/>
  <c r="E97" i="57"/>
  <c r="F97" i="57"/>
  <c r="C98" i="57"/>
  <c r="D98" i="57"/>
  <c r="E98" i="57"/>
  <c r="F98" i="57"/>
  <c r="C99" i="57"/>
  <c r="D99" i="57"/>
  <c r="E99" i="57"/>
  <c r="F99" i="57"/>
  <c r="C100" i="57"/>
  <c r="D100" i="57"/>
  <c r="E100" i="57"/>
  <c r="F100" i="57"/>
  <c r="C101" i="57"/>
  <c r="D101" i="57"/>
  <c r="E101" i="57"/>
  <c r="F101" i="57"/>
  <c r="C104" i="57"/>
  <c r="D104" i="57"/>
  <c r="E104" i="57"/>
  <c r="F104" i="57"/>
  <c r="C105" i="57"/>
  <c r="D105" i="57"/>
  <c r="E105" i="57"/>
  <c r="F105" i="57"/>
  <c r="B114" i="57"/>
  <c r="B112" i="57"/>
  <c r="B111" i="57"/>
  <c r="B110" i="57"/>
  <c r="B105" i="57"/>
  <c r="B104" i="57"/>
  <c r="B101" i="57"/>
  <c r="B100" i="57"/>
  <c r="B99" i="57"/>
  <c r="B98" i="57"/>
  <c r="B97" i="57"/>
  <c r="E20" i="63"/>
  <c r="F20" i="63"/>
  <c r="G20" i="63"/>
  <c r="H20" i="63"/>
  <c r="E21" i="63"/>
  <c r="F21" i="63"/>
  <c r="G21" i="63"/>
  <c r="H21" i="63"/>
  <c r="E22" i="63"/>
  <c r="F22" i="63"/>
  <c r="G22" i="63"/>
  <c r="H22" i="63"/>
  <c r="E23" i="63"/>
  <c r="F23" i="63"/>
  <c r="G23" i="63"/>
  <c r="H23" i="63"/>
  <c r="E24" i="63"/>
  <c r="F24" i="63"/>
  <c r="G24" i="63"/>
  <c r="H24" i="63"/>
  <c r="E27" i="63"/>
  <c r="F27" i="63"/>
  <c r="G27" i="63"/>
  <c r="H27" i="63"/>
  <c r="E28" i="63"/>
  <c r="F28" i="63"/>
  <c r="G28" i="63"/>
  <c r="H28" i="63"/>
  <c r="E33" i="63"/>
  <c r="F33" i="63"/>
  <c r="G33" i="63"/>
  <c r="H33" i="63"/>
  <c r="E34" i="63"/>
  <c r="F34" i="63"/>
  <c r="G34" i="63"/>
  <c r="H34" i="63"/>
  <c r="E35" i="63"/>
  <c r="F35" i="63"/>
  <c r="G35" i="63"/>
  <c r="H35" i="63"/>
  <c r="E37" i="63"/>
  <c r="F37" i="63"/>
  <c r="G37" i="63"/>
  <c r="H37" i="63"/>
  <c r="D37" i="63"/>
  <c r="D35" i="63"/>
  <c r="D34" i="63"/>
  <c r="D33" i="63"/>
  <c r="D28" i="63"/>
  <c r="D27" i="63"/>
  <c r="D24" i="63"/>
  <c r="D23" i="63"/>
  <c r="D22" i="63"/>
  <c r="D21" i="63"/>
  <c r="D20" i="63"/>
  <c r="D25" i="60" l="1"/>
  <c r="D18" i="60"/>
  <c r="D26" i="60"/>
  <c r="D36" i="60"/>
  <c r="D19" i="60"/>
  <c r="D31" i="60"/>
  <c r="D32" i="60"/>
  <c r="E23" i="60"/>
  <c r="C15" i="36"/>
  <c r="D15" i="36" s="1"/>
  <c r="I395" i="61"/>
  <c r="P393" i="61"/>
  <c r="P396" i="61" s="1"/>
  <c r="D54" i="57" s="1"/>
  <c r="J393" i="61"/>
  <c r="J396" i="61" s="1"/>
  <c r="E17" i="60" s="1"/>
  <c r="R393" i="61"/>
  <c r="R396" i="61" s="1"/>
  <c r="F54" i="57" s="1"/>
  <c r="M393" i="61"/>
  <c r="K393" i="61"/>
  <c r="K396" i="61" s="1"/>
  <c r="F17" i="60" s="1"/>
  <c r="L393" i="61"/>
  <c r="L396" i="61" s="1"/>
  <c r="G17" i="60" s="1"/>
  <c r="O393" i="61"/>
  <c r="O396" i="61" s="1"/>
  <c r="C54" i="57" s="1"/>
  <c r="N393" i="61"/>
  <c r="N396" i="61" s="1"/>
  <c r="B54" i="57" s="1"/>
  <c r="B66" i="57" s="1"/>
  <c r="M395" i="61"/>
  <c r="I393" i="61"/>
  <c r="Q393" i="61"/>
  <c r="Q396" i="61" s="1"/>
  <c r="E54" i="57" s="1"/>
  <c r="A1060" i="61" l="1"/>
  <c r="H15" i="36"/>
  <c r="L15" i="36"/>
  <c r="E15" i="36"/>
  <c r="J15" i="36"/>
  <c r="F15" i="36"/>
  <c r="M15" i="36"/>
  <c r="G15" i="36"/>
  <c r="K15" i="36"/>
  <c r="I15" i="36"/>
  <c r="M396" i="61"/>
  <c r="H17" i="60" s="1"/>
  <c r="I396" i="61"/>
  <c r="R1060" i="62"/>
  <c r="Q1060" i="62"/>
  <c r="P1060" i="62"/>
  <c r="O1060" i="62"/>
  <c r="N1060" i="62"/>
  <c r="M1060" i="62"/>
  <c r="L1060" i="62"/>
  <c r="K1060" i="62"/>
  <c r="J1060" i="62"/>
  <c r="I1060" i="62"/>
  <c r="R1055" i="62"/>
  <c r="Q1055" i="62"/>
  <c r="P1055" i="62"/>
  <c r="O1055" i="62"/>
  <c r="N1055" i="62"/>
  <c r="M1055" i="62"/>
  <c r="L1055" i="62"/>
  <c r="K1055" i="62"/>
  <c r="J1055" i="62"/>
  <c r="I1055" i="62"/>
  <c r="R1050" i="62"/>
  <c r="Q1050" i="62"/>
  <c r="P1050" i="62"/>
  <c r="O1050" i="62"/>
  <c r="N1050" i="62"/>
  <c r="M1050" i="62"/>
  <c r="L1050" i="62"/>
  <c r="K1050" i="62"/>
  <c r="J1050" i="62"/>
  <c r="I1050" i="62"/>
  <c r="R1041" i="62"/>
  <c r="Q1041" i="62"/>
  <c r="P1041" i="62"/>
  <c r="O1041" i="62"/>
  <c r="N1041" i="62"/>
  <c r="M1041" i="62"/>
  <c r="L1041" i="62"/>
  <c r="K1041" i="62"/>
  <c r="J1041" i="62"/>
  <c r="I1041" i="62"/>
  <c r="R984" i="62"/>
  <c r="F113" i="57" s="1"/>
  <c r="Q984" i="62"/>
  <c r="E113" i="57" s="1"/>
  <c r="P984" i="62"/>
  <c r="D113" i="57" s="1"/>
  <c r="O984" i="62"/>
  <c r="C113" i="57" s="1"/>
  <c r="N984" i="62"/>
  <c r="B113" i="57" s="1"/>
  <c r="M984" i="62"/>
  <c r="H36" i="63" s="1"/>
  <c r="L984" i="62"/>
  <c r="G36" i="63" s="1"/>
  <c r="K984" i="62"/>
  <c r="F36" i="63" s="1"/>
  <c r="J984" i="62"/>
  <c r="E36" i="63" s="1"/>
  <c r="I984" i="62"/>
  <c r="R863" i="62"/>
  <c r="Q863" i="62"/>
  <c r="P863" i="62"/>
  <c r="O863" i="62"/>
  <c r="N863" i="62"/>
  <c r="M863" i="62"/>
  <c r="L863" i="62"/>
  <c r="K863" i="62"/>
  <c r="J863" i="62"/>
  <c r="I863" i="62"/>
  <c r="R802" i="62"/>
  <c r="F109" i="57" s="1"/>
  <c r="Q802" i="62"/>
  <c r="E109" i="57" s="1"/>
  <c r="P802" i="62"/>
  <c r="D109" i="57" s="1"/>
  <c r="O802" i="62"/>
  <c r="C109" i="57" s="1"/>
  <c r="N802" i="62"/>
  <c r="B109" i="57" s="1"/>
  <c r="M802" i="62"/>
  <c r="H32" i="63" s="1"/>
  <c r="L802" i="62"/>
  <c r="G32" i="63" s="1"/>
  <c r="K802" i="62"/>
  <c r="F32" i="63" s="1"/>
  <c r="J802" i="62"/>
  <c r="E32" i="63" s="1"/>
  <c r="I802" i="62"/>
  <c r="R788" i="62"/>
  <c r="F108" i="57" s="1"/>
  <c r="Q788" i="62"/>
  <c r="E108" i="57" s="1"/>
  <c r="P788" i="62"/>
  <c r="D108" i="57" s="1"/>
  <c r="O788" i="62"/>
  <c r="C108" i="57" s="1"/>
  <c r="N788" i="62"/>
  <c r="B108" i="57" s="1"/>
  <c r="M788" i="62"/>
  <c r="H31" i="63" s="1"/>
  <c r="L788" i="62"/>
  <c r="G31" i="63" s="1"/>
  <c r="K788" i="62"/>
  <c r="F31" i="63" s="1"/>
  <c r="J788" i="62"/>
  <c r="E31" i="63" s="1"/>
  <c r="I788" i="62"/>
  <c r="R776" i="62"/>
  <c r="F103" i="57" s="1"/>
  <c r="Q776" i="62"/>
  <c r="E103" i="57" s="1"/>
  <c r="P776" i="62"/>
  <c r="D103" i="57" s="1"/>
  <c r="O776" i="62"/>
  <c r="C103" i="57" s="1"/>
  <c r="N776" i="62"/>
  <c r="B103" i="57" s="1"/>
  <c r="M776" i="62"/>
  <c r="H26" i="63" s="1"/>
  <c r="L776" i="62"/>
  <c r="G26" i="63" s="1"/>
  <c r="K776" i="62"/>
  <c r="F26" i="63" s="1"/>
  <c r="J776" i="62"/>
  <c r="E26" i="63" s="1"/>
  <c r="I776" i="62"/>
  <c r="R747" i="62"/>
  <c r="F102" i="57" s="1"/>
  <c r="Q747" i="62"/>
  <c r="E102" i="57" s="1"/>
  <c r="P747" i="62"/>
  <c r="D102" i="57" s="1"/>
  <c r="O747" i="62"/>
  <c r="C102" i="57" s="1"/>
  <c r="N747" i="62"/>
  <c r="B102" i="57" s="1"/>
  <c r="M747" i="62"/>
  <c r="H25" i="63" s="1"/>
  <c r="L747" i="62"/>
  <c r="G25" i="63" s="1"/>
  <c r="K747" i="62"/>
  <c r="F25" i="63" s="1"/>
  <c r="J747" i="62"/>
  <c r="E25" i="63" s="1"/>
  <c r="I747" i="62"/>
  <c r="R655" i="62"/>
  <c r="Q655" i="62"/>
  <c r="P655" i="62"/>
  <c r="O655" i="62"/>
  <c r="N655" i="62"/>
  <c r="M655" i="62"/>
  <c r="L655" i="62"/>
  <c r="K655" i="62"/>
  <c r="J655" i="62"/>
  <c r="I655" i="62"/>
  <c r="R426" i="62"/>
  <c r="F96" i="57" s="1"/>
  <c r="Q426" i="62"/>
  <c r="E96" i="57" s="1"/>
  <c r="P426" i="62"/>
  <c r="D96" i="57" s="1"/>
  <c r="O426" i="62"/>
  <c r="C96" i="57" s="1"/>
  <c r="N426" i="62"/>
  <c r="B96" i="57" s="1"/>
  <c r="M426" i="62"/>
  <c r="H19" i="63" s="1"/>
  <c r="L426" i="62"/>
  <c r="G19" i="63" s="1"/>
  <c r="K426" i="62"/>
  <c r="F19" i="63" s="1"/>
  <c r="J426" i="62"/>
  <c r="E19" i="63" s="1"/>
  <c r="I426" i="62"/>
  <c r="R418" i="62"/>
  <c r="F95" i="57" s="1"/>
  <c r="Q418" i="62"/>
  <c r="E95" i="57" s="1"/>
  <c r="P418" i="62"/>
  <c r="D95" i="57" s="1"/>
  <c r="O418" i="62"/>
  <c r="C95" i="57" s="1"/>
  <c r="N418" i="62"/>
  <c r="B95" i="57" s="1"/>
  <c r="M418" i="62"/>
  <c r="H18" i="63" s="1"/>
  <c r="L418" i="62"/>
  <c r="G18" i="63" s="1"/>
  <c r="K418" i="62"/>
  <c r="F18" i="63" s="1"/>
  <c r="J418" i="62"/>
  <c r="E18" i="63" s="1"/>
  <c r="I418" i="62"/>
  <c r="R392" i="62"/>
  <c r="Q392" i="62"/>
  <c r="P392" i="62"/>
  <c r="O392" i="62"/>
  <c r="N392" i="62"/>
  <c r="M392" i="62"/>
  <c r="L392" i="62"/>
  <c r="K392" i="62"/>
  <c r="J392" i="62"/>
  <c r="I392" i="62"/>
  <c r="R383" i="62"/>
  <c r="R395" i="62" s="1"/>
  <c r="Q383" i="62"/>
  <c r="Q395" i="62" s="1"/>
  <c r="P383" i="62"/>
  <c r="P395" i="62" s="1"/>
  <c r="O383" i="62"/>
  <c r="O395" i="62" s="1"/>
  <c r="N383" i="62"/>
  <c r="N395" i="62" s="1"/>
  <c r="M383" i="62"/>
  <c r="M395" i="62" s="1"/>
  <c r="L383" i="62"/>
  <c r="L395" i="62" s="1"/>
  <c r="K383" i="62"/>
  <c r="K395" i="62" s="1"/>
  <c r="J383" i="62"/>
  <c r="J395" i="62" s="1"/>
  <c r="I383" i="62"/>
  <c r="R356" i="62"/>
  <c r="Q356" i="62"/>
  <c r="P356" i="62"/>
  <c r="O356" i="62"/>
  <c r="N356" i="62"/>
  <c r="M356" i="62"/>
  <c r="L356" i="62"/>
  <c r="K356" i="62"/>
  <c r="J356" i="62"/>
  <c r="I356" i="62"/>
  <c r="A5" i="62"/>
  <c r="A6" i="62" s="1"/>
  <c r="A7" i="62" s="1"/>
  <c r="A8" i="62" s="1"/>
  <c r="A9" i="62" s="1"/>
  <c r="A10" i="62" s="1"/>
  <c r="A11" i="62" s="1"/>
  <c r="A12" i="62" s="1"/>
  <c r="A13" i="62" s="1"/>
  <c r="A14" i="62" s="1"/>
  <c r="A15" i="62" l="1"/>
  <c r="A16" i="62" s="1"/>
  <c r="A17" i="62" s="1"/>
  <c r="A18" i="62" s="1"/>
  <c r="A19" i="62" s="1"/>
  <c r="A20" i="62" s="1"/>
  <c r="A21" i="62" s="1"/>
  <c r="A22" i="62" s="1"/>
  <c r="A23" i="62" s="1"/>
  <c r="A24" i="62" s="1"/>
  <c r="A25" i="62" s="1"/>
  <c r="A26" i="62" s="1"/>
  <c r="A27" i="62" s="1"/>
  <c r="A28" i="62" s="1"/>
  <c r="A29" i="62" s="1"/>
  <c r="A30" i="62" s="1"/>
  <c r="A31" i="62" s="1"/>
  <c r="A32" i="62" s="1"/>
  <c r="A33" i="62" s="1"/>
  <c r="A34" i="62" s="1"/>
  <c r="A35" i="62" s="1"/>
  <c r="A36" i="62" s="1"/>
  <c r="A37" i="62" s="1"/>
  <c r="A38" i="62" s="1"/>
  <c r="A39" i="62" s="1"/>
  <c r="A40" i="62" s="1"/>
  <c r="A41" i="62" s="1"/>
  <c r="A42" i="62" s="1"/>
  <c r="A43" i="62" s="1"/>
  <c r="A44" i="62" s="1"/>
  <c r="A45" i="62" s="1"/>
  <c r="A46" i="62" s="1"/>
  <c r="A47" i="62" s="1"/>
  <c r="A48" i="62" s="1"/>
  <c r="A49" i="62" s="1"/>
  <c r="A50" i="62" s="1"/>
  <c r="A51" i="62" s="1"/>
  <c r="A52" i="62" s="1"/>
  <c r="A53" i="62" s="1"/>
  <c r="A54" i="62" s="1"/>
  <c r="A55" i="62" s="1"/>
  <c r="A56" i="62" s="1"/>
  <c r="A57" i="62" s="1"/>
  <c r="A58" i="62" s="1"/>
  <c r="A59" i="62" s="1"/>
  <c r="A60" i="62" s="1"/>
  <c r="A61" i="62" s="1"/>
  <c r="A62" i="62" s="1"/>
  <c r="A63" i="62" s="1"/>
  <c r="A64" i="62" s="1"/>
  <c r="A65" i="62" s="1"/>
  <c r="A66" i="62" s="1"/>
  <c r="A67" i="62" s="1"/>
  <c r="A68" i="62" s="1"/>
  <c r="A69" i="62" s="1"/>
  <c r="A70" i="62" s="1"/>
  <c r="A71" i="62" s="1"/>
  <c r="A72" i="62" s="1"/>
  <c r="A73" i="62" s="1"/>
  <c r="A74" i="62" s="1"/>
  <c r="A75" i="62" s="1"/>
  <c r="A76" i="62" s="1"/>
  <c r="A77" i="62" s="1"/>
  <c r="A78" i="62" s="1"/>
  <c r="A79" i="62" s="1"/>
  <c r="A80" i="62" s="1"/>
  <c r="A81" i="62" s="1"/>
  <c r="A82" i="62" s="1"/>
  <c r="A83" i="62" s="1"/>
  <c r="A84" i="62" s="1"/>
  <c r="A85" i="62" s="1"/>
  <c r="A86" i="62" s="1"/>
  <c r="A87" i="62" s="1"/>
  <c r="A88" i="62" s="1"/>
  <c r="A89" i="62" s="1"/>
  <c r="A90" i="62" s="1"/>
  <c r="A91" i="62" s="1"/>
  <c r="A92" i="62" s="1"/>
  <c r="A93" i="62" s="1"/>
  <c r="A94" i="62" s="1"/>
  <c r="A95" i="62" s="1"/>
  <c r="A96" i="62" s="1"/>
  <c r="A97" i="62" s="1"/>
  <c r="A98" i="62" s="1"/>
  <c r="A99" i="62" s="1"/>
  <c r="A100" i="62" s="1"/>
  <c r="A101" i="62" s="1"/>
  <c r="A102" i="62" s="1"/>
  <c r="A103" i="62" s="1"/>
  <c r="A104" i="62" s="1"/>
  <c r="A105" i="62" s="1"/>
  <c r="A106" i="62" s="1"/>
  <c r="A107" i="62" s="1"/>
  <c r="A108" i="62" s="1"/>
  <c r="A109" i="62" s="1"/>
  <c r="A110" i="62" s="1"/>
  <c r="A111" i="62" s="1"/>
  <c r="A112" i="62" s="1"/>
  <c r="A113" i="62" s="1"/>
  <c r="A114" i="62" s="1"/>
  <c r="A115" i="62" s="1"/>
  <c r="A116" i="62" s="1"/>
  <c r="A117" i="62" s="1"/>
  <c r="A118" i="62" s="1"/>
  <c r="A119" i="62" s="1"/>
  <c r="A120" i="62" s="1"/>
  <c r="A121" i="62" s="1"/>
  <c r="A122" i="62" s="1"/>
  <c r="A123" i="62" s="1"/>
  <c r="A124" i="62" s="1"/>
  <c r="A125" i="62" s="1"/>
  <c r="A126" i="62" s="1"/>
  <c r="A127" i="62" s="1"/>
  <c r="A128" i="62" s="1"/>
  <c r="A129" i="62" s="1"/>
  <c r="A130" i="62" s="1"/>
  <c r="A131" i="62" s="1"/>
  <c r="A132" i="62" s="1"/>
  <c r="A133" i="62" s="1"/>
  <c r="A134" i="62" s="1"/>
  <c r="A135" i="62" s="1"/>
  <c r="A136" i="62" s="1"/>
  <c r="A137" i="62" s="1"/>
  <c r="A138" i="62" s="1"/>
  <c r="A139" i="62" s="1"/>
  <c r="A140" i="62" s="1"/>
  <c r="A141" i="62" s="1"/>
  <c r="A142" i="62" s="1"/>
  <c r="A143" i="62" s="1"/>
  <c r="A144" i="62" s="1"/>
  <c r="A145" i="62" s="1"/>
  <c r="A146" i="62" s="1"/>
  <c r="A147" i="62" s="1"/>
  <c r="A148" i="62" s="1"/>
  <c r="A149" i="62" s="1"/>
  <c r="A150" i="62" s="1"/>
  <c r="A151" i="62" s="1"/>
  <c r="A152" i="62" s="1"/>
  <c r="A153" i="62" s="1"/>
  <c r="A154" i="62" s="1"/>
  <c r="A155" i="62" s="1"/>
  <c r="A156" i="62" s="1"/>
  <c r="A157" i="62" s="1"/>
  <c r="A158" i="62" s="1"/>
  <c r="A159" i="62" s="1"/>
  <c r="A160" i="62" s="1"/>
  <c r="A161" i="62" s="1"/>
  <c r="A162" i="62" s="1"/>
  <c r="A163" i="62" s="1"/>
  <c r="A164" i="62" s="1"/>
  <c r="A165" i="62" s="1"/>
  <c r="A166" i="62" s="1"/>
  <c r="A167" i="62" s="1"/>
  <c r="A168" i="62" s="1"/>
  <c r="A169" i="62" s="1"/>
  <c r="A170" i="62" s="1"/>
  <c r="A171" i="62" s="1"/>
  <c r="A172" i="62" s="1"/>
  <c r="A173" i="62" s="1"/>
  <c r="A174" i="62" s="1"/>
  <c r="A175" i="62" s="1"/>
  <c r="A176" i="62" s="1"/>
  <c r="A177" i="62" s="1"/>
  <c r="A178" i="62" s="1"/>
  <c r="A179" i="62" s="1"/>
  <c r="A180" i="62" s="1"/>
  <c r="A181" i="62" s="1"/>
  <c r="A182" i="62" s="1"/>
  <c r="A183" i="62" s="1"/>
  <c r="A184" i="62" s="1"/>
  <c r="A185" i="62" s="1"/>
  <c r="A186" i="62" s="1"/>
  <c r="A187" i="62" s="1"/>
  <c r="A188" i="62" s="1"/>
  <c r="A189" i="62" s="1"/>
  <c r="A190" i="62" s="1"/>
  <c r="A191" i="62" s="1"/>
  <c r="A192" i="62" s="1"/>
  <c r="A193" i="62" s="1"/>
  <c r="A194" i="62" s="1"/>
  <c r="A195" i="62" s="1"/>
  <c r="A196" i="62" s="1"/>
  <c r="A197" i="62" s="1"/>
  <c r="A198" i="62" s="1"/>
  <c r="A199" i="62" s="1"/>
  <c r="A200" i="62" s="1"/>
  <c r="A201" i="62" s="1"/>
  <c r="A202" i="62" s="1"/>
  <c r="A203" i="62" s="1"/>
  <c r="A204" i="62" s="1"/>
  <c r="A205" i="62" s="1"/>
  <c r="A206" i="62" s="1"/>
  <c r="A207" i="62" s="1"/>
  <c r="A208" i="62" s="1"/>
  <c r="A209" i="62" s="1"/>
  <c r="A210" i="62" s="1"/>
  <c r="A211" i="62" s="1"/>
  <c r="A212" i="62" s="1"/>
  <c r="A213" i="62" s="1"/>
  <c r="A214" i="62" s="1"/>
  <c r="A215" i="62" s="1"/>
  <c r="A216" i="62" s="1"/>
  <c r="A217" i="62" s="1"/>
  <c r="A218" i="62" s="1"/>
  <c r="A219" i="62" s="1"/>
  <c r="A220" i="62" s="1"/>
  <c r="A221" i="62" s="1"/>
  <c r="A222" i="62" s="1"/>
  <c r="A223" i="62" s="1"/>
  <c r="A224" i="62" s="1"/>
  <c r="A225" i="62" s="1"/>
  <c r="A226" i="62" s="1"/>
  <c r="A227" i="62" s="1"/>
  <c r="A228" i="62" s="1"/>
  <c r="A229" i="62" s="1"/>
  <c r="A230" i="62" s="1"/>
  <c r="A231" i="62" s="1"/>
  <c r="A232" i="62" s="1"/>
  <c r="A233" i="62" s="1"/>
  <c r="A234" i="62" s="1"/>
  <c r="A235" i="62" s="1"/>
  <c r="A236" i="62" s="1"/>
  <c r="A237" i="62" s="1"/>
  <c r="A238" i="62" s="1"/>
  <c r="A239" i="62" s="1"/>
  <c r="A240" i="62" s="1"/>
  <c r="A241" i="62" s="1"/>
  <c r="A242" i="62" s="1"/>
  <c r="A243" i="62" s="1"/>
  <c r="A244" i="62" s="1"/>
  <c r="A245" i="62" s="1"/>
  <c r="A246" i="62" s="1"/>
  <c r="A247" i="62" s="1"/>
  <c r="A248" i="62" s="1"/>
  <c r="A249" i="62" s="1"/>
  <c r="A250" i="62" s="1"/>
  <c r="A251" i="62" s="1"/>
  <c r="A252" i="62" s="1"/>
  <c r="A253" i="62" s="1"/>
  <c r="A254" i="62" s="1"/>
  <c r="A255" i="62" s="1"/>
  <c r="A256" i="62" s="1"/>
  <c r="A257" i="62" s="1"/>
  <c r="A258" i="62" s="1"/>
  <c r="A259" i="62" s="1"/>
  <c r="A260" i="62" s="1"/>
  <c r="A261" i="62" s="1"/>
  <c r="A262" i="62" s="1"/>
  <c r="A263" i="62" s="1"/>
  <c r="A264" i="62" s="1"/>
  <c r="A265" i="62" s="1"/>
  <c r="A266" i="62" s="1"/>
  <c r="A267" i="62" s="1"/>
  <c r="A268" i="62" s="1"/>
  <c r="A269" i="62" s="1"/>
  <c r="A270" i="62" s="1"/>
  <c r="A271" i="62" s="1"/>
  <c r="A272" i="62" s="1"/>
  <c r="A273" i="62" s="1"/>
  <c r="A274" i="62" s="1"/>
  <c r="A275" i="62" s="1"/>
  <c r="A276" i="62" s="1"/>
  <c r="A277" i="62" s="1"/>
  <c r="A278" i="62" s="1"/>
  <c r="A279" i="62" s="1"/>
  <c r="A280" i="62" s="1"/>
  <c r="A281" i="62" s="1"/>
  <c r="A282" i="62" s="1"/>
  <c r="A283" i="62" s="1"/>
  <c r="A284" i="62" s="1"/>
  <c r="A285" i="62" s="1"/>
  <c r="A286" i="62" s="1"/>
  <c r="A287" i="62" s="1"/>
  <c r="A288" i="62" s="1"/>
  <c r="A289" i="62" s="1"/>
  <c r="A290" i="62" s="1"/>
  <c r="A291" i="62" s="1"/>
  <c r="A292" i="62" s="1"/>
  <c r="A293" i="62" s="1"/>
  <c r="A294" i="62" s="1"/>
  <c r="A295" i="62" s="1"/>
  <c r="A296" i="62" s="1"/>
  <c r="A297" i="62" s="1"/>
  <c r="A298" i="62" s="1"/>
  <c r="A299" i="62" s="1"/>
  <c r="A300" i="62" s="1"/>
  <c r="A301" i="62" s="1"/>
  <c r="A302" i="62" s="1"/>
  <c r="A303" i="62" s="1"/>
  <c r="A304" i="62" s="1"/>
  <c r="A305" i="62" s="1"/>
  <c r="A306" i="62" s="1"/>
  <c r="A307" i="62" s="1"/>
  <c r="A308" i="62" s="1"/>
  <c r="A309" i="62" s="1"/>
  <c r="A310" i="62" s="1"/>
  <c r="A311" i="62" s="1"/>
  <c r="A312" i="62" s="1"/>
  <c r="A313" i="62" s="1"/>
  <c r="A314" i="62" s="1"/>
  <c r="A315" i="62" s="1"/>
  <c r="A316" i="62" s="1"/>
  <c r="A317" i="62" s="1"/>
  <c r="A318" i="62" s="1"/>
  <c r="A319" i="62" s="1"/>
  <c r="A320" i="62" s="1"/>
  <c r="A321" i="62" s="1"/>
  <c r="A322" i="62" s="1"/>
  <c r="A323" i="62" s="1"/>
  <c r="A324" i="62" s="1"/>
  <c r="A325" i="62" s="1"/>
  <c r="A326" i="62" s="1"/>
  <c r="A327" i="62" s="1"/>
  <c r="A328" i="62" s="1"/>
  <c r="A329" i="62" s="1"/>
  <c r="A330" i="62" s="1"/>
  <c r="A331" i="62" s="1"/>
  <c r="A332" i="62" s="1"/>
  <c r="A333" i="62" s="1"/>
  <c r="A334" i="62" s="1"/>
  <c r="A335" i="62" s="1"/>
  <c r="A336" i="62" s="1"/>
  <c r="A337" i="62" s="1"/>
  <c r="A338" i="62" s="1"/>
  <c r="A339" i="62" s="1"/>
  <c r="A340" i="62" s="1"/>
  <c r="A341" i="62" s="1"/>
  <c r="A342" i="62" s="1"/>
  <c r="A343" i="62" s="1"/>
  <c r="A344" i="62" s="1"/>
  <c r="A345" i="62" s="1"/>
  <c r="A346" i="62" s="1"/>
  <c r="A347" i="62" s="1"/>
  <c r="A348" i="62" s="1"/>
  <c r="A349" i="62" s="1"/>
  <c r="A350" i="62" s="1"/>
  <c r="A351" i="62" s="1"/>
  <c r="A352" i="62" s="1"/>
  <c r="A353" i="62" s="1"/>
  <c r="A354" i="62" s="1"/>
  <c r="A355" i="62" s="1"/>
  <c r="A356" i="62" s="1"/>
  <c r="A357" i="62" s="1"/>
  <c r="A358" i="62" s="1"/>
  <c r="A359" i="62" s="1"/>
  <c r="A360" i="62" s="1"/>
  <c r="A361" i="62" s="1"/>
  <c r="A362" i="62" s="1"/>
  <c r="A363" i="62" s="1"/>
  <c r="A364" i="62" s="1"/>
  <c r="A365" i="62" s="1"/>
  <c r="A366" i="62" s="1"/>
  <c r="A367" i="62" s="1"/>
  <c r="A368" i="62" s="1"/>
  <c r="A369" i="62" s="1"/>
  <c r="A370" i="62" s="1"/>
  <c r="A371" i="62" s="1"/>
  <c r="A372" i="62" s="1"/>
  <c r="A373" i="62" s="1"/>
  <c r="A374" i="62" s="1"/>
  <c r="A375" i="62" s="1"/>
  <c r="A376" i="62" s="1"/>
  <c r="A377" i="62" s="1"/>
  <c r="A378" i="62" s="1"/>
  <c r="A379" i="62" s="1"/>
  <c r="A380" i="62" s="1"/>
  <c r="A381" i="62" s="1"/>
  <c r="A382" i="62" s="1"/>
  <c r="A383" i="62" s="1"/>
  <c r="A384" i="62" s="1"/>
  <c r="A385" i="62" s="1"/>
  <c r="A386" i="62" s="1"/>
  <c r="A387" i="62" s="1"/>
  <c r="A388" i="62" s="1"/>
  <c r="A389" i="62" s="1"/>
  <c r="A390" i="62" s="1"/>
  <c r="A391" i="62" s="1"/>
  <c r="A392" i="62" s="1"/>
  <c r="A393" i="62" s="1"/>
  <c r="A394" i="62" s="1"/>
  <c r="A395" i="62" s="1"/>
  <c r="A396" i="62" s="1"/>
  <c r="A397" i="62" s="1"/>
  <c r="A398" i="62" s="1"/>
  <c r="A399" i="62" s="1"/>
  <c r="A400" i="62" s="1"/>
  <c r="A401" i="62" s="1"/>
  <c r="A402" i="62" s="1"/>
  <c r="A403" i="62" s="1"/>
  <c r="A404" i="62" s="1"/>
  <c r="A405" i="62" s="1"/>
  <c r="A406" i="62" s="1"/>
  <c r="A407" i="62" s="1"/>
  <c r="A408" i="62" s="1"/>
  <c r="A409" i="62" s="1"/>
  <c r="A410" i="62" s="1"/>
  <c r="A411" i="62" s="1"/>
  <c r="A412" i="62" s="1"/>
  <c r="A413" i="62" s="1"/>
  <c r="A414" i="62" s="1"/>
  <c r="A415" i="62" s="1"/>
  <c r="A416" i="62" s="1"/>
  <c r="A417" i="62" s="1"/>
  <c r="A418" i="62" s="1"/>
  <c r="A419" i="62" s="1"/>
  <c r="A420" i="62" s="1"/>
  <c r="A421" i="62" s="1"/>
  <c r="A422" i="62" s="1"/>
  <c r="A423" i="62" s="1"/>
  <c r="A424" i="62" s="1"/>
  <c r="A425" i="62" s="1"/>
  <c r="A426" i="62" s="1"/>
  <c r="A427" i="62" s="1"/>
  <c r="A428" i="62" s="1"/>
  <c r="A429" i="62" s="1"/>
  <c r="A430" i="62" s="1"/>
  <c r="A431" i="62" s="1"/>
  <c r="A432" i="62" s="1"/>
  <c r="A433" i="62" s="1"/>
  <c r="A434" i="62" s="1"/>
  <c r="A435" i="62" s="1"/>
  <c r="A436" i="62" s="1"/>
  <c r="A437" i="62" s="1"/>
  <c r="A438" i="62" s="1"/>
  <c r="A439" i="62" s="1"/>
  <c r="A440" i="62" s="1"/>
  <c r="A441" i="62" s="1"/>
  <c r="A442" i="62" s="1"/>
  <c r="A443" i="62" s="1"/>
  <c r="A444" i="62" s="1"/>
  <c r="A445" i="62" s="1"/>
  <c r="A446" i="62" s="1"/>
  <c r="A447" i="62" s="1"/>
  <c r="A448" i="62" s="1"/>
  <c r="A449" i="62" s="1"/>
  <c r="A450" i="62" s="1"/>
  <c r="A451" i="62" s="1"/>
  <c r="A452" i="62" s="1"/>
  <c r="A453" i="62" s="1"/>
  <c r="A454" i="62" s="1"/>
  <c r="A455" i="62" s="1"/>
  <c r="A456" i="62" s="1"/>
  <c r="A457" i="62" s="1"/>
  <c r="A458" i="62" s="1"/>
  <c r="A459" i="62" s="1"/>
  <c r="A460" i="62" s="1"/>
  <c r="A461" i="62" s="1"/>
  <c r="A462" i="62" s="1"/>
  <c r="A463" i="62" s="1"/>
  <c r="A464" i="62" s="1"/>
  <c r="A465" i="62" s="1"/>
  <c r="A466" i="62" s="1"/>
  <c r="A467" i="62" s="1"/>
  <c r="A468" i="62" s="1"/>
  <c r="A469" i="62" s="1"/>
  <c r="A470" i="62" s="1"/>
  <c r="A471" i="62" s="1"/>
  <c r="A472" i="62" s="1"/>
  <c r="A473" i="62" s="1"/>
  <c r="A474" i="62" s="1"/>
  <c r="A475" i="62" s="1"/>
  <c r="A476" i="62" s="1"/>
  <c r="A477" i="62" s="1"/>
  <c r="A478" i="62" s="1"/>
  <c r="A479" i="62" s="1"/>
  <c r="A480" i="62" s="1"/>
  <c r="A481" i="62" s="1"/>
  <c r="A482" i="62" s="1"/>
  <c r="A483" i="62" s="1"/>
  <c r="A484" i="62" s="1"/>
  <c r="A485" i="62" s="1"/>
  <c r="A486" i="62" s="1"/>
  <c r="A487" i="62" s="1"/>
  <c r="A488" i="62" s="1"/>
  <c r="A489" i="62" s="1"/>
  <c r="A490" i="62" s="1"/>
  <c r="A491" i="62" s="1"/>
  <c r="A492" i="62" s="1"/>
  <c r="A493" i="62" s="1"/>
  <c r="A494" i="62" s="1"/>
  <c r="A495" i="62" s="1"/>
  <c r="A496" i="62" s="1"/>
  <c r="A497" i="62" s="1"/>
  <c r="A498" i="62" s="1"/>
  <c r="A499" i="62" s="1"/>
  <c r="A500" i="62" s="1"/>
  <c r="A501" i="62" s="1"/>
  <c r="A502" i="62" s="1"/>
  <c r="A503" i="62" s="1"/>
  <c r="A504" i="62" s="1"/>
  <c r="A505" i="62" s="1"/>
  <c r="A506" i="62" s="1"/>
  <c r="A507" i="62" s="1"/>
  <c r="A508" i="62" s="1"/>
  <c r="A509" i="62" s="1"/>
  <c r="A510" i="62" s="1"/>
  <c r="A511" i="62" s="1"/>
  <c r="A512" i="62" s="1"/>
  <c r="A513" i="62" s="1"/>
  <c r="A514" i="62" s="1"/>
  <c r="A515" i="62" s="1"/>
  <c r="A516" i="62" s="1"/>
  <c r="A517" i="62" s="1"/>
  <c r="A518" i="62" s="1"/>
  <c r="A519" i="62" s="1"/>
  <c r="A520" i="62" s="1"/>
  <c r="A521" i="62" s="1"/>
  <c r="A522" i="62" s="1"/>
  <c r="A523" i="62" s="1"/>
  <c r="A524" i="62" s="1"/>
  <c r="A525" i="62" s="1"/>
  <c r="A526" i="62" s="1"/>
  <c r="A527" i="62" s="1"/>
  <c r="A528" i="62" s="1"/>
  <c r="A529" i="62" s="1"/>
  <c r="A530" i="62" s="1"/>
  <c r="A531" i="62" s="1"/>
  <c r="A532" i="62" s="1"/>
  <c r="A533" i="62" s="1"/>
  <c r="A534" i="62" s="1"/>
  <c r="A535" i="62" s="1"/>
  <c r="A536" i="62" s="1"/>
  <c r="A537" i="62" s="1"/>
  <c r="A538" i="62" s="1"/>
  <c r="A539" i="62" s="1"/>
  <c r="A540" i="62" s="1"/>
  <c r="A541" i="62" s="1"/>
  <c r="A542" i="62" s="1"/>
  <c r="A543" i="62" s="1"/>
  <c r="A544" i="62" s="1"/>
  <c r="A545" i="62" s="1"/>
  <c r="A546" i="62" s="1"/>
  <c r="A547" i="62" s="1"/>
  <c r="A548" i="62" s="1"/>
  <c r="A549" i="62" s="1"/>
  <c r="A550" i="62" s="1"/>
  <c r="A551" i="62" s="1"/>
  <c r="A552" i="62" s="1"/>
  <c r="A553" i="62" s="1"/>
  <c r="A554" i="62" s="1"/>
  <c r="A555" i="62" s="1"/>
  <c r="A556" i="62" s="1"/>
  <c r="A557" i="62" s="1"/>
  <c r="A558" i="62" s="1"/>
  <c r="A559" i="62" s="1"/>
  <c r="A560" i="62" s="1"/>
  <c r="A561" i="62" s="1"/>
  <c r="A562" i="62" s="1"/>
  <c r="A563" i="62" s="1"/>
  <c r="A564" i="62" s="1"/>
  <c r="A565" i="62" s="1"/>
  <c r="A566" i="62" s="1"/>
  <c r="A567" i="62" s="1"/>
  <c r="A568" i="62" s="1"/>
  <c r="A569" i="62" s="1"/>
  <c r="A570" i="62" s="1"/>
  <c r="A571" i="62" s="1"/>
  <c r="A572" i="62" s="1"/>
  <c r="A573" i="62" s="1"/>
  <c r="A574" i="62" s="1"/>
  <c r="A575" i="62" s="1"/>
  <c r="A576" i="62" s="1"/>
  <c r="A577" i="62" s="1"/>
  <c r="A578" i="62" s="1"/>
  <c r="A579" i="62" s="1"/>
  <c r="A580" i="62" s="1"/>
  <c r="A581" i="62" s="1"/>
  <c r="A582" i="62" s="1"/>
  <c r="A583" i="62" s="1"/>
  <c r="A584" i="62" s="1"/>
  <c r="A585" i="62" s="1"/>
  <c r="A586" i="62" s="1"/>
  <c r="A587" i="62" s="1"/>
  <c r="A588" i="62" s="1"/>
  <c r="A589" i="62" s="1"/>
  <c r="A590" i="62" s="1"/>
  <c r="A591" i="62" s="1"/>
  <c r="A592" i="62" s="1"/>
  <c r="A593" i="62" s="1"/>
  <c r="A594" i="62" s="1"/>
  <c r="A595" i="62" s="1"/>
  <c r="A596" i="62" s="1"/>
  <c r="A597" i="62" s="1"/>
  <c r="A598" i="62" s="1"/>
  <c r="A599" i="62" s="1"/>
  <c r="A600" i="62" s="1"/>
  <c r="A601" i="62" s="1"/>
  <c r="A602" i="62" s="1"/>
  <c r="A603" i="62" s="1"/>
  <c r="A604" i="62" s="1"/>
  <c r="A605" i="62" s="1"/>
  <c r="A606" i="62" s="1"/>
  <c r="A607" i="62" s="1"/>
  <c r="A608" i="62" s="1"/>
  <c r="A609" i="62" s="1"/>
  <c r="A610" i="62" s="1"/>
  <c r="A611" i="62" s="1"/>
  <c r="A612" i="62" s="1"/>
  <c r="A613" i="62" s="1"/>
  <c r="A614" i="62" s="1"/>
  <c r="A615" i="62" s="1"/>
  <c r="A616" i="62" s="1"/>
  <c r="A617" i="62" s="1"/>
  <c r="A618" i="62" s="1"/>
  <c r="A619" i="62" s="1"/>
  <c r="A620" i="62" s="1"/>
  <c r="A621" i="62" s="1"/>
  <c r="A622" i="62" s="1"/>
  <c r="A623" i="62" s="1"/>
  <c r="A624" i="62" s="1"/>
  <c r="A625" i="62" s="1"/>
  <c r="A626" i="62" s="1"/>
  <c r="A627" i="62" s="1"/>
  <c r="A628" i="62" s="1"/>
  <c r="A629" i="62" s="1"/>
  <c r="A630" i="62" s="1"/>
  <c r="A631" i="62" s="1"/>
  <c r="A632" i="62" s="1"/>
  <c r="A633" i="62" s="1"/>
  <c r="A634" i="62" s="1"/>
  <c r="A635" i="62" s="1"/>
  <c r="A636" i="62" s="1"/>
  <c r="A637" i="62" s="1"/>
  <c r="A638" i="62" s="1"/>
  <c r="A639" i="62" s="1"/>
  <c r="A640" i="62" s="1"/>
  <c r="A641" i="62" s="1"/>
  <c r="A642" i="62" s="1"/>
  <c r="A643" i="62" s="1"/>
  <c r="A644" i="62" s="1"/>
  <c r="A645" i="62" s="1"/>
  <c r="A646" i="62" s="1"/>
  <c r="A647" i="62" s="1"/>
  <c r="A648" i="62" s="1"/>
  <c r="A649" i="62" s="1"/>
  <c r="A650" i="62" s="1"/>
  <c r="A651" i="62" s="1"/>
  <c r="A652" i="62" s="1"/>
  <c r="A653" i="62" s="1"/>
  <c r="A654" i="62" s="1"/>
  <c r="A655" i="62" s="1"/>
  <c r="A656" i="62" s="1"/>
  <c r="A657" i="62" s="1"/>
  <c r="A658" i="62" s="1"/>
  <c r="A659" i="62" s="1"/>
  <c r="A660" i="62" s="1"/>
  <c r="A661" i="62" s="1"/>
  <c r="A662" i="62" s="1"/>
  <c r="A663" i="62" s="1"/>
  <c r="A664" i="62" s="1"/>
  <c r="A665" i="62" s="1"/>
  <c r="A666" i="62" s="1"/>
  <c r="A667" i="62" s="1"/>
  <c r="A668" i="62" s="1"/>
  <c r="A669" i="62" s="1"/>
  <c r="A670" i="62" s="1"/>
  <c r="A671" i="62" s="1"/>
  <c r="A672" i="62" s="1"/>
  <c r="A673" i="62" s="1"/>
  <c r="A674" i="62" s="1"/>
  <c r="A675" i="62" s="1"/>
  <c r="A676" i="62" s="1"/>
  <c r="A677" i="62" s="1"/>
  <c r="A678" i="62" s="1"/>
  <c r="A679" i="62" s="1"/>
  <c r="A680" i="62" s="1"/>
  <c r="A681" i="62" s="1"/>
  <c r="A682" i="62" s="1"/>
  <c r="A683" i="62" s="1"/>
  <c r="A684" i="62" s="1"/>
  <c r="A685" i="62" s="1"/>
  <c r="A686" i="62" s="1"/>
  <c r="A687" i="62" s="1"/>
  <c r="A688" i="62" s="1"/>
  <c r="A689" i="62" s="1"/>
  <c r="A690" i="62" s="1"/>
  <c r="A691" i="62" s="1"/>
  <c r="A692" i="62" s="1"/>
  <c r="A693" i="62" s="1"/>
  <c r="A694" i="62" s="1"/>
  <c r="A695" i="62" s="1"/>
  <c r="A696" i="62" s="1"/>
  <c r="A697" i="62" s="1"/>
  <c r="A698" i="62" s="1"/>
  <c r="A699" i="62" s="1"/>
  <c r="A700" i="62" s="1"/>
  <c r="A701" i="62" s="1"/>
  <c r="A702" i="62" s="1"/>
  <c r="A703" i="62" s="1"/>
  <c r="A704" i="62" s="1"/>
  <c r="A705" i="62" s="1"/>
  <c r="A706" i="62" s="1"/>
  <c r="A707" i="62" s="1"/>
  <c r="A708" i="62" s="1"/>
  <c r="A709" i="62" s="1"/>
  <c r="A710" i="62" s="1"/>
  <c r="A711" i="62" s="1"/>
  <c r="A712" i="62" s="1"/>
  <c r="A713" i="62" s="1"/>
  <c r="A714" i="62" s="1"/>
  <c r="A715" i="62" s="1"/>
  <c r="A716" i="62" s="1"/>
  <c r="A717" i="62" s="1"/>
  <c r="A718" i="62" s="1"/>
  <c r="A719" i="62" s="1"/>
  <c r="A720" i="62" s="1"/>
  <c r="A721" i="62" s="1"/>
  <c r="A722" i="62" s="1"/>
  <c r="A723" i="62" s="1"/>
  <c r="A724" i="62" s="1"/>
  <c r="A725" i="62" s="1"/>
  <c r="A726" i="62" s="1"/>
  <c r="A727" i="62" s="1"/>
  <c r="A728" i="62" s="1"/>
  <c r="A729" i="62" s="1"/>
  <c r="A730" i="62" s="1"/>
  <c r="A731" i="62" s="1"/>
  <c r="A732" i="62" s="1"/>
  <c r="A733" i="62" s="1"/>
  <c r="A734" i="62" s="1"/>
  <c r="A735" i="62" s="1"/>
  <c r="A736" i="62" s="1"/>
  <c r="A737" i="62" s="1"/>
  <c r="A738" i="62" s="1"/>
  <c r="A739" i="62" s="1"/>
  <c r="A740" i="62" s="1"/>
  <c r="A741" i="62" s="1"/>
  <c r="A742" i="62" s="1"/>
  <c r="A743" i="62" s="1"/>
  <c r="A744" i="62" s="1"/>
  <c r="A745" i="62" s="1"/>
  <c r="A746" i="62" s="1"/>
  <c r="A747" i="62" s="1"/>
  <c r="A748" i="62" s="1"/>
  <c r="A749" i="62" s="1"/>
  <c r="A750" i="62" s="1"/>
  <c r="A751" i="62" s="1"/>
  <c r="A752" i="62" s="1"/>
  <c r="A753" i="62" s="1"/>
  <c r="A754" i="62" s="1"/>
  <c r="A755" i="62" s="1"/>
  <c r="A756" i="62" s="1"/>
  <c r="O393" i="62"/>
  <c r="O396" i="62" s="1"/>
  <c r="C94" i="57" s="1"/>
  <c r="I393" i="62"/>
  <c r="P393" i="62"/>
  <c r="P396" i="62" s="1"/>
  <c r="D94" i="57" s="1"/>
  <c r="M393" i="62"/>
  <c r="M396" i="62" s="1"/>
  <c r="H17" i="63" s="1"/>
  <c r="Q393" i="62"/>
  <c r="Q396" i="62" s="1"/>
  <c r="E94" i="57" s="1"/>
  <c r="D25" i="63"/>
  <c r="J393" i="62"/>
  <c r="J396" i="62" s="1"/>
  <c r="E17" i="63" s="1"/>
  <c r="R393" i="62"/>
  <c r="R396" i="62" s="1"/>
  <c r="F94" i="57" s="1"/>
  <c r="D32" i="63"/>
  <c r="D18" i="63"/>
  <c r="D26" i="63"/>
  <c r="D36" i="63"/>
  <c r="D19" i="63"/>
  <c r="D31" i="63"/>
  <c r="D17" i="60"/>
  <c r="D29" i="60" s="1"/>
  <c r="D38" i="60" s="1"/>
  <c r="K393" i="62"/>
  <c r="K396" i="62" s="1"/>
  <c r="F17" i="63" s="1"/>
  <c r="L393" i="62"/>
  <c r="L396" i="62" s="1"/>
  <c r="G17" i="63" s="1"/>
  <c r="N393" i="62"/>
  <c r="N396" i="62" s="1"/>
  <c r="B94" i="57" s="1"/>
  <c r="B106" i="57" s="1"/>
  <c r="I395" i="62"/>
  <c r="C15" i="39"/>
  <c r="J50" i="38"/>
  <c r="A757" i="62" l="1"/>
  <c r="A758" i="62" s="1"/>
  <c r="A759" i="62" s="1"/>
  <c r="A760" i="62" s="1"/>
  <c r="A761" i="62" s="1"/>
  <c r="A762" i="62" s="1"/>
  <c r="A763" i="62" s="1"/>
  <c r="A764" i="62" s="1"/>
  <c r="A765" i="62" s="1"/>
  <c r="A766" i="62" s="1"/>
  <c r="A767" i="62" s="1"/>
  <c r="A768" i="62" s="1"/>
  <c r="A769" i="62" s="1"/>
  <c r="A770" i="62" s="1"/>
  <c r="A771" i="62" s="1"/>
  <c r="A772" i="62" s="1"/>
  <c r="A773" i="62" s="1"/>
  <c r="A774" i="62" s="1"/>
  <c r="A775" i="62" s="1"/>
  <c r="A776" i="62" s="1"/>
  <c r="A777" i="62" s="1"/>
  <c r="A778" i="62" s="1"/>
  <c r="A779" i="62" s="1"/>
  <c r="A780" i="62" s="1"/>
  <c r="A781" i="62" s="1"/>
  <c r="A782" i="62" s="1"/>
  <c r="A783" i="62" s="1"/>
  <c r="A784" i="62" s="1"/>
  <c r="A785" i="62" s="1"/>
  <c r="A786" i="62" s="1"/>
  <c r="A787" i="62" s="1"/>
  <c r="A788" i="62" s="1"/>
  <c r="A789" i="62" s="1"/>
  <c r="A790" i="62" s="1"/>
  <c r="A791" i="62" s="1"/>
  <c r="A792" i="62" s="1"/>
  <c r="A793" i="62" s="1"/>
  <c r="A794" i="62" s="1"/>
  <c r="A795" i="62" s="1"/>
  <c r="A796" i="62" s="1"/>
  <c r="A797" i="62" s="1"/>
  <c r="A798" i="62" s="1"/>
  <c r="A799" i="62" s="1"/>
  <c r="A800" i="62" s="1"/>
  <c r="A801" i="62" s="1"/>
  <c r="A802" i="62" s="1"/>
  <c r="A803" i="62" s="1"/>
  <c r="A804" i="62" s="1"/>
  <c r="A805" i="62" s="1"/>
  <c r="A806" i="62" s="1"/>
  <c r="A807" i="62" s="1"/>
  <c r="A808" i="62" s="1"/>
  <c r="A809" i="62" s="1"/>
  <c r="A810" i="62" s="1"/>
  <c r="A811" i="62" s="1"/>
  <c r="A812" i="62" s="1"/>
  <c r="A813" i="62" s="1"/>
  <c r="A814" i="62" s="1"/>
  <c r="A815" i="62" s="1"/>
  <c r="A816" i="62" s="1"/>
  <c r="A817" i="62" s="1"/>
  <c r="A818" i="62" s="1"/>
  <c r="A819" i="62" s="1"/>
  <c r="A820" i="62" s="1"/>
  <c r="A821" i="62" s="1"/>
  <c r="A822" i="62" s="1"/>
  <c r="A823" i="62" s="1"/>
  <c r="A824" i="62" s="1"/>
  <c r="A825" i="62" s="1"/>
  <c r="A826" i="62" s="1"/>
  <c r="A827" i="62" s="1"/>
  <c r="A828" i="62" s="1"/>
  <c r="A829" i="62" s="1"/>
  <c r="A830" i="62" s="1"/>
  <c r="A831" i="62" s="1"/>
  <c r="A832" i="62" s="1"/>
  <c r="A833" i="62" s="1"/>
  <c r="A834" i="62" s="1"/>
  <c r="A835" i="62" s="1"/>
  <c r="A836" i="62" s="1"/>
  <c r="A837" i="62" s="1"/>
  <c r="A838" i="62" s="1"/>
  <c r="A839" i="62" s="1"/>
  <c r="A840" i="62" s="1"/>
  <c r="A841" i="62" s="1"/>
  <c r="A842" i="62" s="1"/>
  <c r="A843" i="62" s="1"/>
  <c r="A844" i="62" s="1"/>
  <c r="A845" i="62" s="1"/>
  <c r="A846" i="62" s="1"/>
  <c r="A847" i="62" s="1"/>
  <c r="A848" i="62" s="1"/>
  <c r="A849" i="62" s="1"/>
  <c r="A850" i="62" s="1"/>
  <c r="A851" i="62" s="1"/>
  <c r="A852" i="62" s="1"/>
  <c r="A853" i="62" s="1"/>
  <c r="A854" i="62" s="1"/>
  <c r="A855" i="62" s="1"/>
  <c r="A856" i="62" s="1"/>
  <c r="A857" i="62" s="1"/>
  <c r="A858" i="62" s="1"/>
  <c r="A859" i="62" s="1"/>
  <c r="A860" i="62" s="1"/>
  <c r="A861" i="62" s="1"/>
  <c r="A862" i="62" s="1"/>
  <c r="A863" i="62" s="1"/>
  <c r="A864" i="62" s="1"/>
  <c r="A865" i="62" s="1"/>
  <c r="A866" i="62" s="1"/>
  <c r="A867" i="62" s="1"/>
  <c r="A868" i="62" s="1"/>
  <c r="A869" i="62" s="1"/>
  <c r="A870" i="62" s="1"/>
  <c r="A871" i="62" s="1"/>
  <c r="A872" i="62" s="1"/>
  <c r="A873" i="62" s="1"/>
  <c r="A874" i="62" s="1"/>
  <c r="A875" i="62" s="1"/>
  <c r="A876" i="62" s="1"/>
  <c r="A877" i="62" s="1"/>
  <c r="A878" i="62" s="1"/>
  <c r="A879" i="62" s="1"/>
  <c r="A880" i="62" s="1"/>
  <c r="A881" i="62" s="1"/>
  <c r="A882" i="62" s="1"/>
  <c r="A883" i="62" s="1"/>
  <c r="A884" i="62" s="1"/>
  <c r="A885" i="62" s="1"/>
  <c r="A886" i="62" s="1"/>
  <c r="A887" i="62" s="1"/>
  <c r="A888" i="62" s="1"/>
  <c r="A889" i="62" s="1"/>
  <c r="A890" i="62" s="1"/>
  <c r="A891" i="62" s="1"/>
  <c r="A892" i="62" s="1"/>
  <c r="A893" i="62" s="1"/>
  <c r="A894" i="62" s="1"/>
  <c r="A895" i="62" s="1"/>
  <c r="A896" i="62" s="1"/>
  <c r="A897" i="62" s="1"/>
  <c r="A898" i="62" s="1"/>
  <c r="A899" i="62" s="1"/>
  <c r="A900" i="62" s="1"/>
  <c r="A901" i="62" s="1"/>
  <c r="A902" i="62" s="1"/>
  <c r="A903" i="62" s="1"/>
  <c r="A904" i="62" s="1"/>
  <c r="A905" i="62" s="1"/>
  <c r="A906" i="62" s="1"/>
  <c r="A907" i="62" s="1"/>
  <c r="A908" i="62" s="1"/>
  <c r="A909" i="62" s="1"/>
  <c r="A910" i="62" s="1"/>
  <c r="A911" i="62" s="1"/>
  <c r="A912" i="62" s="1"/>
  <c r="A913" i="62" s="1"/>
  <c r="A914" i="62" s="1"/>
  <c r="A915" i="62" s="1"/>
  <c r="A916" i="62" s="1"/>
  <c r="A917" i="62" s="1"/>
  <c r="A918" i="62" s="1"/>
  <c r="A919" i="62" s="1"/>
  <c r="A920" i="62" s="1"/>
  <c r="A921" i="62" s="1"/>
  <c r="A922" i="62" s="1"/>
  <c r="A923" i="62" s="1"/>
  <c r="A924" i="62" s="1"/>
  <c r="A925" i="62" s="1"/>
  <c r="A926" i="62" s="1"/>
  <c r="A927" i="62" s="1"/>
  <c r="A928" i="62" s="1"/>
  <c r="A929" i="62" s="1"/>
  <c r="A930" i="62" s="1"/>
  <c r="A931" i="62" s="1"/>
  <c r="A932" i="62" s="1"/>
  <c r="A933" i="62" s="1"/>
  <c r="A934" i="62" s="1"/>
  <c r="A935" i="62" s="1"/>
  <c r="A936" i="62" s="1"/>
  <c r="A937" i="62" s="1"/>
  <c r="A938" i="62" s="1"/>
  <c r="A939" i="62" s="1"/>
  <c r="A940" i="62" s="1"/>
  <c r="A941" i="62" s="1"/>
  <c r="A942" i="62" s="1"/>
  <c r="A943" i="62" s="1"/>
  <c r="A944" i="62" s="1"/>
  <c r="A945" i="62" s="1"/>
  <c r="A946" i="62" s="1"/>
  <c r="A947" i="62" s="1"/>
  <c r="A948" i="62" s="1"/>
  <c r="A949" i="62" s="1"/>
  <c r="A950" i="62" s="1"/>
  <c r="A951" i="62" s="1"/>
  <c r="A952" i="62" s="1"/>
  <c r="A953" i="62" s="1"/>
  <c r="A954" i="62" s="1"/>
  <c r="A955" i="62" s="1"/>
  <c r="A956" i="62" s="1"/>
  <c r="A957" i="62" s="1"/>
  <c r="A958" i="62" s="1"/>
  <c r="A959" i="62" s="1"/>
  <c r="A960" i="62" s="1"/>
  <c r="A961" i="62" s="1"/>
  <c r="A962" i="62" s="1"/>
  <c r="A963" i="62" s="1"/>
  <c r="A964" i="62" s="1"/>
  <c r="A965" i="62" s="1"/>
  <c r="A966" i="62" s="1"/>
  <c r="A967" i="62" s="1"/>
  <c r="A968" i="62" s="1"/>
  <c r="A969" i="62" s="1"/>
  <c r="A970" i="62" s="1"/>
  <c r="A971" i="62" s="1"/>
  <c r="A972" i="62" s="1"/>
  <c r="A973" i="62" s="1"/>
  <c r="A974" i="62" s="1"/>
  <c r="A975" i="62" s="1"/>
  <c r="A976" i="62" s="1"/>
  <c r="A977" i="62" s="1"/>
  <c r="A978" i="62" s="1"/>
  <c r="A979" i="62" s="1"/>
  <c r="A980" i="62" s="1"/>
  <c r="A981" i="62" s="1"/>
  <c r="A982" i="62" s="1"/>
  <c r="A983" i="62" s="1"/>
  <c r="A984" i="62" s="1"/>
  <c r="A985" i="62" s="1"/>
  <c r="A986" i="62" s="1"/>
  <c r="A987" i="62" s="1"/>
  <c r="A988" i="62" s="1"/>
  <c r="A989" i="62" s="1"/>
  <c r="A990" i="62" s="1"/>
  <c r="A991" i="62" s="1"/>
  <c r="A992" i="62" s="1"/>
  <c r="A993" i="62" s="1"/>
  <c r="A994" i="62" s="1"/>
  <c r="A995" i="62" s="1"/>
  <c r="A996" i="62" s="1"/>
  <c r="A997" i="62" s="1"/>
  <c r="A998" i="62" s="1"/>
  <c r="A999" i="62" s="1"/>
  <c r="A1000" i="62" s="1"/>
  <c r="A1001" i="62" s="1"/>
  <c r="A1002" i="62" s="1"/>
  <c r="A1003" i="62" s="1"/>
  <c r="A1004" i="62" s="1"/>
  <c r="A1005" i="62" s="1"/>
  <c r="A1006" i="62" s="1"/>
  <c r="A1007" i="62" s="1"/>
  <c r="A1008" i="62" s="1"/>
  <c r="A1009" i="62" s="1"/>
  <c r="A1010" i="62" s="1"/>
  <c r="A1011" i="62" s="1"/>
  <c r="A1012" i="62" s="1"/>
  <c r="A1013" i="62" s="1"/>
  <c r="A1014" i="62" s="1"/>
  <c r="A1015" i="62" s="1"/>
  <c r="I396" i="62"/>
  <c r="E15" i="39"/>
  <c r="K15" i="39"/>
  <c r="L15" i="39"/>
  <c r="H15" i="39"/>
  <c r="G15" i="39"/>
  <c r="D15" i="39"/>
  <c r="F15" i="39"/>
  <c r="J15" i="39"/>
  <c r="M15" i="39"/>
  <c r="I15" i="39"/>
  <c r="H28" i="57"/>
  <c r="G28" i="57"/>
  <c r="D17" i="63" l="1"/>
  <c r="B28" i="57"/>
  <c r="C28" i="57"/>
  <c r="F46" i="57" l="1"/>
  <c r="E46" i="57"/>
  <c r="D46" i="57"/>
  <c r="C46" i="57"/>
  <c r="B46" i="57"/>
  <c r="D16" i="63"/>
  <c r="C50" i="57"/>
  <c r="D50" i="57"/>
  <c r="E50" i="57"/>
  <c r="F50" i="57"/>
  <c r="B50" i="57"/>
  <c r="C90" i="57"/>
  <c r="D90" i="57"/>
  <c r="E90" i="57"/>
  <c r="F90" i="57"/>
  <c r="B90" i="57"/>
  <c r="D14" i="63"/>
  <c r="E14" i="63"/>
  <c r="F14" i="63"/>
  <c r="G14" i="63"/>
  <c r="B81" i="57"/>
  <c r="C81" i="57"/>
  <c r="D81" i="57"/>
  <c r="E81" i="57"/>
  <c r="F81" i="57"/>
  <c r="B84" i="57"/>
  <c r="C84" i="57"/>
  <c r="D84" i="57"/>
  <c r="E84" i="57"/>
  <c r="F84" i="57"/>
  <c r="B93" i="57"/>
  <c r="C93" i="57"/>
  <c r="D93" i="57"/>
  <c r="E93" i="57"/>
  <c r="F93" i="57"/>
  <c r="B41" i="57"/>
  <c r="C41" i="57"/>
  <c r="D41" i="57"/>
  <c r="E41" i="57"/>
  <c r="F41" i="57"/>
  <c r="B44" i="57"/>
  <c r="C44" i="57"/>
  <c r="C51" i="57" s="1"/>
  <c r="D44" i="57"/>
  <c r="E44" i="57"/>
  <c r="F44" i="57"/>
  <c r="B53" i="57"/>
  <c r="C53" i="57"/>
  <c r="D53" i="57"/>
  <c r="E53" i="57"/>
  <c r="F53" i="57"/>
  <c r="E28" i="57"/>
  <c r="D28" i="57"/>
  <c r="D4" i="60"/>
  <c r="H16" i="60"/>
  <c r="H4" i="60"/>
  <c r="G16" i="60"/>
  <c r="G4" i="60"/>
  <c r="F16" i="60"/>
  <c r="F4" i="60"/>
  <c r="E16" i="60"/>
  <c r="E4" i="60"/>
  <c r="D16" i="60"/>
  <c r="H14" i="60"/>
  <c r="G14" i="60"/>
  <c r="F14" i="60"/>
  <c r="E14" i="60"/>
  <c r="D14" i="60"/>
  <c r="D4" i="63"/>
  <c r="H16" i="63"/>
  <c r="H4" i="63"/>
  <c r="G16" i="63"/>
  <c r="G4" i="63"/>
  <c r="F16" i="63"/>
  <c r="F4" i="63"/>
  <c r="E16" i="63"/>
  <c r="E4" i="63"/>
  <c r="A91" i="57"/>
  <c r="A90" i="57"/>
  <c r="A89" i="57"/>
  <c r="A88" i="57"/>
  <c r="A87" i="57"/>
  <c r="A86" i="57"/>
  <c r="A84" i="57"/>
  <c r="A83" i="57"/>
  <c r="A82" i="57"/>
  <c r="A81" i="57"/>
  <c r="A51" i="57"/>
  <c r="A50" i="57"/>
  <c r="A49" i="57"/>
  <c r="A48" i="57"/>
  <c r="A47" i="57"/>
  <c r="A46" i="57"/>
  <c r="A44" i="57"/>
  <c r="A43" i="57"/>
  <c r="A42" i="57"/>
  <c r="A41" i="57"/>
  <c r="H50" i="38"/>
  <c r="H23" i="38"/>
  <c r="M8" i="39"/>
  <c r="M25" i="39" s="1"/>
  <c r="L8" i="39"/>
  <c r="L25" i="39" s="1"/>
  <c r="K8" i="39"/>
  <c r="K25" i="39" s="1"/>
  <c r="J8" i="39"/>
  <c r="J25" i="39" s="1"/>
  <c r="I8" i="39"/>
  <c r="I25" i="39" s="1"/>
  <c r="M8" i="36"/>
  <c r="M25" i="36" s="1"/>
  <c r="L8" i="36"/>
  <c r="L25" i="36" s="1"/>
  <c r="K8" i="36"/>
  <c r="K25" i="36" s="1"/>
  <c r="J8" i="36"/>
  <c r="J25" i="36" s="1"/>
  <c r="I8" i="36"/>
  <c r="I25" i="36" s="1"/>
  <c r="F28" i="57"/>
  <c r="J23" i="38"/>
  <c r="H8" i="39"/>
  <c r="H25" i="39" s="1"/>
  <c r="G8" i="39"/>
  <c r="G25" i="39" s="1"/>
  <c r="F8" i="39"/>
  <c r="F25" i="39" s="1"/>
  <c r="E8" i="39"/>
  <c r="E25" i="39" s="1"/>
  <c r="D8" i="39"/>
  <c r="D25" i="39" s="1"/>
  <c r="H8" i="36"/>
  <c r="H25" i="36" s="1"/>
  <c r="G8" i="36"/>
  <c r="G25" i="36" s="1"/>
  <c r="F8" i="36"/>
  <c r="F25" i="36" s="1"/>
  <c r="E8" i="36"/>
  <c r="E25" i="36" s="1"/>
  <c r="D8" i="36"/>
  <c r="D25" i="36" s="1"/>
  <c r="F91" i="57" l="1"/>
  <c r="E91" i="57"/>
  <c r="B51" i="57"/>
  <c r="E66" i="57"/>
  <c r="E75" i="57" s="1"/>
  <c r="E106" i="57"/>
  <c r="E115" i="57" s="1"/>
  <c r="E117" i="57" s="1"/>
  <c r="F106" i="57"/>
  <c r="F115" i="57" s="1"/>
  <c r="B115" i="57"/>
  <c r="H29" i="63"/>
  <c r="H38" i="63" s="1"/>
  <c r="H40" i="63" s="1"/>
  <c r="E29" i="63"/>
  <c r="E38" i="63" s="1"/>
  <c r="E40" i="63" s="1"/>
  <c r="F29" i="60"/>
  <c r="F38" i="60" s="1"/>
  <c r="F40" i="60" s="1"/>
  <c r="D30" i="57" s="1"/>
  <c r="F66" i="57"/>
  <c r="F75" i="57" s="1"/>
  <c r="D66" i="57"/>
  <c r="D75" i="57" s="1"/>
  <c r="G29" i="60"/>
  <c r="G38" i="60" s="1"/>
  <c r="D29" i="63"/>
  <c r="D38" i="63" s="1"/>
  <c r="D40" i="63" s="1"/>
  <c r="C106" i="57"/>
  <c r="C115" i="57" s="1"/>
  <c r="E51" i="57"/>
  <c r="D91" i="57"/>
  <c r="F51" i="57"/>
  <c r="C91" i="57"/>
  <c r="B91" i="57"/>
  <c r="D51" i="57"/>
  <c r="H29" i="60"/>
  <c r="H38" i="60" s="1"/>
  <c r="H40" i="60" s="1"/>
  <c r="F30" i="57" s="1"/>
  <c r="B75" i="57"/>
  <c r="D40" i="60"/>
  <c r="C66" i="57"/>
  <c r="C75" i="57" s="1"/>
  <c r="C77" i="57" s="1"/>
  <c r="H30" i="57" s="1"/>
  <c r="E29" i="60"/>
  <c r="E38" i="60" s="1"/>
  <c r="E40" i="60" s="1"/>
  <c r="B117" i="57" l="1"/>
  <c r="D77" i="57"/>
  <c r="F117" i="57"/>
  <c r="F29" i="63"/>
  <c r="F38" i="63" s="1"/>
  <c r="F40" i="63" s="1"/>
  <c r="D21" i="39"/>
  <c r="F31" i="57"/>
  <c r="K21" i="39"/>
  <c r="K27" i="39" s="1"/>
  <c r="L21" i="36"/>
  <c r="L28" i="36" s="1"/>
  <c r="M21" i="39"/>
  <c r="M31" i="39" s="1"/>
  <c r="H21" i="39"/>
  <c r="I21" i="39"/>
  <c r="I30" i="39" s="1"/>
  <c r="M21" i="36"/>
  <c r="M35" i="36" s="1"/>
  <c r="I21" i="36"/>
  <c r="I36" i="36" s="1"/>
  <c r="D31" i="57"/>
  <c r="J21" i="39"/>
  <c r="J27" i="39" s="1"/>
  <c r="E21" i="39"/>
  <c r="G29" i="63"/>
  <c r="G38" i="63" s="1"/>
  <c r="G40" i="63" s="1"/>
  <c r="D106" i="57"/>
  <c r="D115" i="57" s="1"/>
  <c r="D117" i="57" s="1"/>
  <c r="G21" i="39"/>
  <c r="F21" i="39"/>
  <c r="L21" i="39"/>
  <c r="H31" i="57"/>
  <c r="B77" i="57"/>
  <c r="G30" i="57" s="1"/>
  <c r="G31" i="57"/>
  <c r="G40" i="60"/>
  <c r="E30" i="57" s="1"/>
  <c r="E31" i="57"/>
  <c r="C31" i="57"/>
  <c r="F77" i="57"/>
  <c r="C117" i="57"/>
  <c r="E77" i="57"/>
  <c r="J21" i="36"/>
  <c r="J28" i="36" s="1"/>
  <c r="G21" i="36"/>
  <c r="B31" i="57"/>
  <c r="H21" i="36"/>
  <c r="E21" i="36"/>
  <c r="F21" i="36"/>
  <c r="K21" i="36"/>
  <c r="K31" i="36" s="1"/>
  <c r="D21" i="36"/>
  <c r="C30" i="57"/>
  <c r="B30" i="57"/>
  <c r="H28" i="39" l="1"/>
  <c r="E37" i="39"/>
  <c r="D36" i="39"/>
  <c r="G27" i="39"/>
  <c r="G34" i="36"/>
  <c r="F31" i="36"/>
  <c r="H34" i="36"/>
  <c r="E35" i="36"/>
  <c r="D32" i="36"/>
  <c r="D31" i="39"/>
  <c r="H37" i="39"/>
  <c r="K33" i="39"/>
  <c r="K30" i="39"/>
  <c r="D30" i="39"/>
  <c r="D35" i="39"/>
  <c r="D37" i="39"/>
  <c r="D29" i="39"/>
  <c r="D32" i="39"/>
  <c r="D34" i="39"/>
  <c r="D33" i="39"/>
  <c r="M29" i="39"/>
  <c r="M34" i="39"/>
  <c r="E30" i="39"/>
  <c r="K36" i="39"/>
  <c r="K37" i="39"/>
  <c r="K28" i="39"/>
  <c r="D27" i="39"/>
  <c r="K34" i="39"/>
  <c r="H31" i="39"/>
  <c r="K32" i="39"/>
  <c r="K35" i="39"/>
  <c r="D28" i="39"/>
  <c r="K31" i="39"/>
  <c r="M33" i="39"/>
  <c r="I36" i="39"/>
  <c r="M27" i="39"/>
  <c r="M30" i="39"/>
  <c r="L30" i="36"/>
  <c r="L27" i="36"/>
  <c r="L32" i="36"/>
  <c r="L29" i="36"/>
  <c r="L35" i="36"/>
  <c r="L33" i="36"/>
  <c r="L34" i="36"/>
  <c r="L31" i="36"/>
  <c r="M30" i="36"/>
  <c r="M29" i="36"/>
  <c r="L37" i="36"/>
  <c r="M32" i="36"/>
  <c r="M27" i="36"/>
  <c r="K29" i="39"/>
  <c r="M35" i="39"/>
  <c r="M32" i="39"/>
  <c r="J35" i="39"/>
  <c r="J29" i="39"/>
  <c r="M37" i="39"/>
  <c r="I33" i="36"/>
  <c r="M36" i="36"/>
  <c r="M34" i="36"/>
  <c r="I31" i="36"/>
  <c r="M31" i="36"/>
  <c r="M37" i="36"/>
  <c r="L36" i="36"/>
  <c r="M28" i="36"/>
  <c r="G28" i="39"/>
  <c r="I37" i="39"/>
  <c r="G29" i="39"/>
  <c r="H32" i="39"/>
  <c r="I29" i="39"/>
  <c r="J37" i="39"/>
  <c r="M36" i="39"/>
  <c r="G31" i="39"/>
  <c r="G33" i="39"/>
  <c r="H29" i="39"/>
  <c r="I27" i="39"/>
  <c r="G35" i="39"/>
  <c r="H36" i="39"/>
  <c r="I32" i="39"/>
  <c r="G37" i="39"/>
  <c r="M28" i="39"/>
  <c r="G30" i="39"/>
  <c r="H33" i="39"/>
  <c r="H30" i="39"/>
  <c r="I34" i="39"/>
  <c r="G32" i="39"/>
  <c r="I33" i="39"/>
  <c r="G34" i="39"/>
  <c r="G36" i="39"/>
  <c r="H27" i="39"/>
  <c r="I28" i="39"/>
  <c r="I35" i="39"/>
  <c r="I31" i="39"/>
  <c r="H34" i="39"/>
  <c r="H35" i="39"/>
  <c r="J32" i="39"/>
  <c r="J33" i="39"/>
  <c r="J28" i="39"/>
  <c r="E33" i="39"/>
  <c r="I34" i="36"/>
  <c r="I37" i="36"/>
  <c r="G27" i="36"/>
  <c r="G36" i="36"/>
  <c r="G35" i="36"/>
  <c r="I29" i="36"/>
  <c r="G29" i="36"/>
  <c r="G30" i="36"/>
  <c r="G37" i="36"/>
  <c r="I28" i="36"/>
  <c r="I30" i="36"/>
  <c r="G32" i="36"/>
  <c r="G33" i="36"/>
  <c r="I35" i="36"/>
  <c r="I27" i="36"/>
  <c r="G31" i="36"/>
  <c r="I32" i="36"/>
  <c r="G28" i="36"/>
  <c r="M33" i="36"/>
  <c r="J36" i="39"/>
  <c r="J31" i="39"/>
  <c r="E32" i="39"/>
  <c r="J36" i="36"/>
  <c r="E27" i="39"/>
  <c r="J30" i="39"/>
  <c r="E34" i="39"/>
  <c r="E28" i="39"/>
  <c r="E35" i="39"/>
  <c r="E31" i="39"/>
  <c r="J34" i="39"/>
  <c r="E36" i="39"/>
  <c r="E29" i="39"/>
  <c r="L28" i="39"/>
  <c r="L32" i="39"/>
  <c r="L34" i="39"/>
  <c r="L35" i="39"/>
  <c r="L29" i="39"/>
  <c r="L30" i="39"/>
  <c r="L37" i="39"/>
  <c r="L27" i="39"/>
  <c r="L36" i="39"/>
  <c r="L31" i="39"/>
  <c r="F36" i="39"/>
  <c r="F33" i="39"/>
  <c r="F30" i="39"/>
  <c r="F32" i="39"/>
  <c r="F28" i="39"/>
  <c r="F27" i="39"/>
  <c r="F31" i="39"/>
  <c r="F35" i="39"/>
  <c r="F29" i="39"/>
  <c r="F37" i="39"/>
  <c r="F34" i="39"/>
  <c r="L33" i="39"/>
  <c r="J32" i="36"/>
  <c r="J33" i="36"/>
  <c r="J29" i="36"/>
  <c r="J31" i="36"/>
  <c r="J27" i="36"/>
  <c r="J30" i="36"/>
  <c r="J34" i="36"/>
  <c r="J37" i="36"/>
  <c r="J35" i="36"/>
  <c r="K37" i="36"/>
  <c r="K33" i="36"/>
  <c r="K28" i="36"/>
  <c r="K27" i="36"/>
  <c r="K35" i="36"/>
  <c r="K30" i="36"/>
  <c r="K36" i="36"/>
  <c r="K32" i="36"/>
  <c r="K29" i="36"/>
  <c r="K34" i="36"/>
  <c r="D29" i="36"/>
  <c r="D34" i="36"/>
  <c r="D27" i="36"/>
  <c r="D30" i="36"/>
  <c r="D37" i="36"/>
  <c r="D28" i="36"/>
  <c r="D33" i="36"/>
  <c r="D31" i="36"/>
  <c r="D35" i="36"/>
  <c r="D36" i="36"/>
  <c r="F36" i="36"/>
  <c r="F28" i="36"/>
  <c r="F29" i="36"/>
  <c r="F30" i="36"/>
  <c r="F37" i="36"/>
  <c r="F33" i="36"/>
  <c r="F32" i="36"/>
  <c r="F27" i="36"/>
  <c r="F35" i="36"/>
  <c r="F34" i="36"/>
  <c r="E30" i="36"/>
  <c r="E27" i="36"/>
  <c r="E36" i="36"/>
  <c r="E34" i="36"/>
  <c r="E33" i="36"/>
  <c r="E32" i="36"/>
  <c r="E29" i="36"/>
  <c r="E28" i="36"/>
  <c r="E31" i="36"/>
  <c r="E37" i="36"/>
  <c r="H33" i="36"/>
  <c r="H29" i="36"/>
  <c r="H30" i="36"/>
  <c r="H32" i="36"/>
  <c r="H35" i="36"/>
  <c r="H27" i="36"/>
  <c r="H31" i="36"/>
  <c r="H28" i="36"/>
  <c r="H36" i="36"/>
  <c r="H37" i="36"/>
  <c r="D38" i="39" l="1"/>
  <c r="K38" i="39"/>
  <c r="M38" i="39"/>
  <c r="L38" i="36"/>
  <c r="I38" i="39"/>
  <c r="G38" i="39"/>
  <c r="H38" i="39"/>
  <c r="M38" i="36"/>
  <c r="J38" i="39"/>
  <c r="E38" i="39"/>
  <c r="G38" i="36"/>
  <c r="I38" i="36"/>
  <c r="J38" i="36"/>
  <c r="F38" i="39"/>
  <c r="L38" i="39"/>
  <c r="H38" i="36"/>
  <c r="F38" i="36"/>
  <c r="E38" i="36"/>
  <c r="D38" i="36"/>
  <c r="K38" i="36"/>
  <c r="A1060" i="62" l="1"/>
</calcChain>
</file>

<file path=xl/comments1.xml><?xml version="1.0" encoding="utf-8"?>
<comments xmlns="http://schemas.openxmlformats.org/spreadsheetml/2006/main">
  <authors>
    <author>Mantena, Dan</author>
  </authors>
  <commentList>
    <comment ref="I395" authorId="0" shapeId="0">
      <text>
        <r>
          <rPr>
            <sz val="9"/>
            <color indexed="81"/>
            <rFont val="Tahoma"/>
            <family val="2"/>
          </rPr>
          <t xml:space="preserve">Schumansville DG hydro plant (3.6 MW) and 2.4 MW of the 4.8 MW Lakewood Tap DG hydro plant (DG_LKWT_2UNITS)
</t>
        </r>
      </text>
    </comment>
  </commentList>
</comments>
</file>

<file path=xl/comments2.xml><?xml version="1.0" encoding="utf-8"?>
<comments xmlns="http://schemas.openxmlformats.org/spreadsheetml/2006/main">
  <authors>
    <author>Mantena, Dan</author>
  </authors>
  <commentList>
    <comment ref="I395" authorId="0" shapeId="0">
      <text>
        <r>
          <rPr>
            <sz val="9"/>
            <color indexed="81"/>
            <rFont val="Tahoma"/>
            <family val="2"/>
          </rPr>
          <t>Schumansville DG hydro plant (3.6 MW) and 2.4 MW of the 4.8 MW Lakewood Tap DG hydro plant (DG_LKWT_2UNITS)</t>
        </r>
      </text>
    </comment>
  </commentList>
</comments>
</file>

<file path=xl/sharedStrings.xml><?xml version="1.0" encoding="utf-8"?>
<sst xmlns="http://schemas.openxmlformats.org/spreadsheetml/2006/main" count="12089" uniqueCount="3132">
  <si>
    <t>Mothballed Capacity</t>
  </si>
  <si>
    <t>Mothballed Unit</t>
  </si>
  <si>
    <t>An electric network connected to the ERCOT transmission grid that contains load that is not directly metered by ERCOT (i.e., load that is typically netted with internal generation).</t>
  </si>
  <si>
    <t>Reliability Must-Run (RMR) Unit</t>
  </si>
  <si>
    <t>A generation resource unit operated under the terms of an agreement with ERCOT that would not otherwise be operated except that they are necessary to provide voltage support, stability or management of localized transmission constraints under first contingency criteria.</t>
  </si>
  <si>
    <t>A generation resource that can be connected to either the ERCOT transmission grid or a grid outside the ERCOT Region.</t>
  </si>
  <si>
    <t>List of definitions</t>
  </si>
  <si>
    <t>Definitions</t>
  </si>
  <si>
    <t xml:space="preserve">    </t>
  </si>
  <si>
    <t>FOR PLANNING PURPOSES ONLY</t>
  </si>
  <si>
    <t>Tab</t>
  </si>
  <si>
    <t>Disclaimer</t>
  </si>
  <si>
    <t>Notes</t>
  </si>
  <si>
    <t>SummerFuelTypes</t>
  </si>
  <si>
    <t>SummerSummary</t>
  </si>
  <si>
    <t>WinterSummary</t>
  </si>
  <si>
    <t>WinterFuelTypes</t>
  </si>
  <si>
    <t>SummerCapacities</t>
  </si>
  <si>
    <t>WinterCapacities</t>
  </si>
  <si>
    <t>CDR WORKING PAPER</t>
  </si>
  <si>
    <t>This ERCOT Working Paper has been prepared for specific ERCOT and market participant purposes and has been developed from data provided by ERCOT market participants.  The data may contain errors or become obsolete and thereby affect the conclusions and opinions of the Working Paper.  ERCOT MAKES NO WARRANTY, EXPRESS OR IMPLIED, INCLUDING ANY WARRANTY OF MERCHANTABILITY OR FITNESS FOR ANY PARTICULAR PURPOSE, AND DISCLAIMS ANY AND ALL LIABILITY WITH RESPECT TO THE ACCURACY OF SAME OR THE FITNESS OR APPROPRIATENESS OF SAME FOR ANY PARTICULAR USE.  THIS ERCOT WORKING PAPER IS SUPPLIED WITH ALL FAULTS.  The specific suitability for any use of the Working Paper and its accuracy should be confirmed by each ERCOT market participant that contributed data for this Working Paper.</t>
  </si>
  <si>
    <t>Summer Fuel Types - ERCOT</t>
  </si>
  <si>
    <t>County</t>
  </si>
  <si>
    <t>Hydro</t>
  </si>
  <si>
    <t>Winter Fuel Types - ERCOT</t>
  </si>
  <si>
    <t>In MW</t>
  </si>
  <si>
    <t>Biomass</t>
  </si>
  <si>
    <t>Coal</t>
  </si>
  <si>
    <t>Natural Gas</t>
  </si>
  <si>
    <t>Nuclear</t>
  </si>
  <si>
    <t>Other</t>
  </si>
  <si>
    <t>Total</t>
  </si>
  <si>
    <t>In Percentages</t>
  </si>
  <si>
    <t>Non-Synchronous Tie</t>
  </si>
  <si>
    <t>Fuel</t>
  </si>
  <si>
    <t>Gas</t>
  </si>
  <si>
    <t>DECKER_DPG2</t>
  </si>
  <si>
    <t>DECKER_DPGT_1</t>
  </si>
  <si>
    <t>DECKER_DPGT_2</t>
  </si>
  <si>
    <t>DECKER_DPGT_3</t>
  </si>
  <si>
    <t>DECKER_DPGT_4</t>
  </si>
  <si>
    <t>FPPYD1_FPP_G1</t>
  </si>
  <si>
    <t>FPPYD1_FPP_G2</t>
  </si>
  <si>
    <t>FPPYD2_FPP_G3</t>
  </si>
  <si>
    <t>Solar</t>
  </si>
  <si>
    <t>Forecast Zone</t>
  </si>
  <si>
    <t>LRs (Load Resources)</t>
  </si>
  <si>
    <t>Executive Summary</t>
  </si>
  <si>
    <t>Synopsis of considerations for this report</t>
  </si>
  <si>
    <t>Storage</t>
  </si>
  <si>
    <t>NORTH</t>
  </si>
  <si>
    <t>SOUTH</t>
  </si>
  <si>
    <t>WEST</t>
  </si>
  <si>
    <t>CAMERON</t>
  </si>
  <si>
    <t>BORDEN</t>
  </si>
  <si>
    <t xml:space="preserve"> Project Name</t>
  </si>
  <si>
    <t>BEXAR</t>
  </si>
  <si>
    <t>SOLAR</t>
  </si>
  <si>
    <t>KENEDY</t>
  </si>
  <si>
    <t>STARR</t>
  </si>
  <si>
    <t>PANHANDLE</t>
  </si>
  <si>
    <t>PECOS</t>
  </si>
  <si>
    <t>ECTOR</t>
  </si>
  <si>
    <t>OTHER</t>
  </si>
  <si>
    <t>KAUFMAN</t>
  </si>
  <si>
    <t>An agreement that sets forth requirements for physical connection between an eligible transmission service customer and a transmission or distribution service provider.</t>
  </si>
  <si>
    <t>UPTON</t>
  </si>
  <si>
    <t>ELLIS</t>
  </si>
  <si>
    <t>HIDALGO</t>
  </si>
  <si>
    <t>Any non-synchronous transmission interconnection between ERCOT and non-ERCOT electric power systems.</t>
  </si>
  <si>
    <t>Changes from previous CDR</t>
  </si>
  <si>
    <t>The following Planned Resources have finalized the necessary agreements and permits to be added to the CDR report:</t>
  </si>
  <si>
    <t>DECKER CREEK CTG 1</t>
  </si>
  <si>
    <t>DECKER CREEK CTG 2</t>
  </si>
  <si>
    <t>DECKER CREEK CTG 3</t>
  </si>
  <si>
    <t>DECKER CREEK CTG 4</t>
  </si>
  <si>
    <t>Wind-C</t>
  </si>
  <si>
    <t>WIND-C</t>
  </si>
  <si>
    <t>Private Use Networks</t>
  </si>
  <si>
    <t xml:space="preserve">(Total Resources - Firm Load Forecast) / Firm Load Forecast </t>
  </si>
  <si>
    <t>Fuel_Type</t>
  </si>
  <si>
    <t xml:space="preserve">CDR Report - Executive Summary </t>
  </si>
  <si>
    <t>List of registered resources and capabilities used in determining the capacity contribution for Summer Peak Season</t>
  </si>
  <si>
    <t>List of registered resources and capabilities used in determining the capacity contribution for Winter Peak Season</t>
  </si>
  <si>
    <t xml:space="preserve"> Table of Contents </t>
  </si>
  <si>
    <t>Firm Peak Load, MW</t>
  </si>
  <si>
    <t>A generation resource for which a generation entity has submitted a Notification of Suspension of Operations, for which ERCOT has declined to execute an RMR agreement, and for which the generation entity has not announced retirement of the generation resource. A seasonal mothballed unit is one in which the generation entity requests a seasonal operation period that must include the summer Peak Load Season, June 1 through September 30.</t>
  </si>
  <si>
    <t>Capacity that is designated as mothballed by a generating unit's owner as described above, and which is not available for operations during the summer Peak Load Season (June, July, August and September) or winter Peak Load Season (December, January and February).</t>
  </si>
  <si>
    <t xml:space="preserve">Wind Peak Average Capacity Contribution </t>
  </si>
  <si>
    <t xml:space="preserve">Wind Seasonal Peak Average Capacity Percentage </t>
  </si>
  <si>
    <t>Capacity_Pct</t>
  </si>
  <si>
    <t>Available Mothballed Capacity based on Owner's Return Probability</t>
  </si>
  <si>
    <t>Mothballed capacity with a return-to-service probability of 50% or greater for a given season of the year, as provided by its owner, constitutes available mothballed generation. Return probabilities for individual units are considered protected information under the ERCOT Protocols and therefore are not included in this report.</t>
  </si>
  <si>
    <t>Zone</t>
  </si>
  <si>
    <t>DAWSON</t>
  </si>
  <si>
    <t>COASTAL</t>
  </si>
  <si>
    <t>FAYETTE POWER U1</t>
  </si>
  <si>
    <t>FAYETTE POWER U2</t>
  </si>
  <si>
    <t>FAYETTE POWER U3</t>
  </si>
  <si>
    <t>COKE</t>
  </si>
  <si>
    <t>GENERATION INTERCONNECTION PROJECT CODE</t>
  </si>
  <si>
    <t>Signed SGIA (Standard Generation Interconnection Agreement)</t>
  </si>
  <si>
    <t>Unit Code</t>
  </si>
  <si>
    <t>TOTAL</t>
  </si>
  <si>
    <t>Peak Load Seasons</t>
  </si>
  <si>
    <t>Summer months are June, July, August, and September; winter months are December, January, and February.</t>
  </si>
  <si>
    <t>Please read</t>
  </si>
  <si>
    <t>Planned Resource Category</t>
  </si>
  <si>
    <t>Signed Interconnection Agreement with the TSP</t>
  </si>
  <si>
    <t>__________________________________________________</t>
  </si>
  <si>
    <t xml:space="preserve">Reserve Margin </t>
  </si>
  <si>
    <t>Full Interconnection Study (FIS)</t>
  </si>
  <si>
    <t>The set of studies conducted by a Transmission Service Provider (TSP) for the purpose of identifying any electric system improvements or enhancements required to reliably interconnect a new All-Inclusive Generation Resource consistent with the provisions of Planning Guide Section 5, Generation Resource Interconnection or Change Request.  These studies may include steady-state studies, system protection (short-circuit) studies, dynamic and transient stability studies, facility studies, and sub-synchronous oscillation studies.</t>
  </si>
  <si>
    <t>Verified Energy Efficiency Program Savings</t>
  </si>
  <si>
    <t>Energy Efficiency Program Savings Forecast</t>
  </si>
  <si>
    <t>Capacity of Proposed Generation Resources Based on Interconnection Milestone Status</t>
  </si>
  <si>
    <t>Load capable of reducing or increasing the need for electrical energy or providing Ancillary Services to the ERCOT System, as described in the ERCOT Protocols, Section 6, Ancillary Services. These Resources may provide the following Ancillary Services:  Responsive Reserve Service, Non-Spinning Reserve Service, Replacement  Reserve Service,  and Regulation Service. The Resources must be registered and qualified by ERCOT and will be scheduled by a Qualified Scheduling Entity (QSE). LR capacity has been grossed up by 2% to reflect avoided transmission line losses.</t>
  </si>
  <si>
    <t>Emergency Response Service</t>
  </si>
  <si>
    <t>ERCOT uses the methodology specified in Protocol Section 3.2.6.2.1, Peak Load Estimate, to derive the ERS capacity forecast for future years. The Current Year for the calculations is defined as the latest year for which ERS has been procured. The ERS capacity amounts are grossed up by 2% to reflect avoided transmission line losses.</t>
  </si>
  <si>
    <t>LYNN</t>
  </si>
  <si>
    <t>WAYMARK SOLAR</t>
  </si>
  <si>
    <t>CROCKETT</t>
  </si>
  <si>
    <t>Planning Guide 6.9 Criteria plus completed Full Interconnect Study</t>
  </si>
  <si>
    <t>CDR Eligible (signed IA, air permits, proof of adequate water supply)</t>
  </si>
  <si>
    <t>Full Interconnect Study Requested</t>
  </si>
  <si>
    <t>ANDREWS</t>
  </si>
  <si>
    <t>TAHOKA WIND 1</t>
  </si>
  <si>
    <t>TAHOKA_UNIT_1</t>
  </si>
  <si>
    <t>TAHOKA WIND 2</t>
  </si>
  <si>
    <t>TAHOKA_UNIT_2</t>
  </si>
  <si>
    <t>STELLA WIND</t>
  </si>
  <si>
    <t>STELLA_UNIT1</t>
  </si>
  <si>
    <t>BNB LAMESA SOLAR (PHASE II)</t>
  </si>
  <si>
    <t>LMESASLR_IVORY</t>
  </si>
  <si>
    <t>WAYMARK_UNIT1</t>
  </si>
  <si>
    <t>19INR0156</t>
  </si>
  <si>
    <t>GRIFFIN TRAIL WIND</t>
  </si>
  <si>
    <t>20INR0052</t>
  </si>
  <si>
    <t>KNOX</t>
  </si>
  <si>
    <t>16INR0111</t>
  </si>
  <si>
    <t>RELOJ DEL SOL WIND</t>
  </si>
  <si>
    <t>17INR0025</t>
  </si>
  <si>
    <t>ZAPATA</t>
  </si>
  <si>
    <t>WHITE MESA WIND</t>
  </si>
  <si>
    <t>19INR0128</t>
  </si>
  <si>
    <t>WHITEHORSE WIND</t>
  </si>
  <si>
    <t>19INR0080</t>
  </si>
  <si>
    <t>FISHER</t>
  </si>
  <si>
    <t>AGATE SOLAR</t>
  </si>
  <si>
    <t>20INR0023</t>
  </si>
  <si>
    <t>CULBERSON</t>
  </si>
  <si>
    <t>FOWLER RANCH</t>
  </si>
  <si>
    <t>CRANE</t>
  </si>
  <si>
    <t>20INR0032</t>
  </si>
  <si>
    <t>21INR0026</t>
  </si>
  <si>
    <t>LILY SOLAR</t>
  </si>
  <si>
    <t>19INR0044</t>
  </si>
  <si>
    <t>CHILDRESS</t>
  </si>
  <si>
    <t>MISAE SOLAR II</t>
  </si>
  <si>
    <t>20INR0091</t>
  </si>
  <si>
    <t>MUSTANG CREEK SOLAR</t>
  </si>
  <si>
    <t>18INR0050</t>
  </si>
  <si>
    <t>JACKSON</t>
  </si>
  <si>
    <t>RAYOS DEL SOL</t>
  </si>
  <si>
    <t>19INR0045</t>
  </si>
  <si>
    <t>SHAKES SOLAR</t>
  </si>
  <si>
    <t>19INR0073</t>
  </si>
  <si>
    <t>ZAVALA</t>
  </si>
  <si>
    <t>SPINEL SOLAR</t>
  </si>
  <si>
    <t>20INR0025</t>
  </si>
  <si>
    <t>MEDINA</t>
  </si>
  <si>
    <t>TAYGETE SOLAR</t>
  </si>
  <si>
    <t>20INR0054</t>
  </si>
  <si>
    <t>TAYGETE II SOLAR</t>
  </si>
  <si>
    <t>21INR0233</t>
  </si>
  <si>
    <t>BLANCO</t>
  </si>
  <si>
    <t>WILLIAMSON</t>
  </si>
  <si>
    <t>HIDALGO II WIND</t>
  </si>
  <si>
    <t>19INR0053</t>
  </si>
  <si>
    <t>GARNET SOLAR</t>
  </si>
  <si>
    <t>20INR0021</t>
  </si>
  <si>
    <t>Unit Name</t>
  </si>
  <si>
    <t>DECKER CREEK STG 2</t>
  </si>
  <si>
    <t>Report on the Capacity, Demand and Reserves in the ERCOT Region</t>
  </si>
  <si>
    <t>Load Forecast, MW:</t>
  </si>
  <si>
    <t>Summer Peak Demand (based on normal weather)</t>
  </si>
  <si>
    <t>Total Summer Peak Demand (before Reductions from Energy Efficiency Programs)</t>
  </si>
  <si>
    <t xml:space="preserve">   less:  Load Resources providing Responsive Reserves</t>
  </si>
  <si>
    <t xml:space="preserve">   less:  Load Resources providing Non-Spinning Reserves</t>
  </si>
  <si>
    <t xml:space="preserve">   less:  Emergency Response Service (10- and 30-min ramp products)</t>
  </si>
  <si>
    <t xml:space="preserve">   less:  TDSP Standard Offer Load Management Programs</t>
  </si>
  <si>
    <t xml:space="preserve">   less:  Energy Efficiency Program Savings Forecast</t>
  </si>
  <si>
    <t>Resources, MW:</t>
  </si>
  <si>
    <t>Installed Capacity, Thermal/Hydro</t>
  </si>
  <si>
    <t>Switchable Capacity, MW</t>
  </si>
  <si>
    <t xml:space="preserve">   less: Switchable Capacity Unavailable to ERCOT, MW</t>
  </si>
  <si>
    <t>Available Mothballed Capacity, MW</t>
  </si>
  <si>
    <t>Capacity from Private Use Networks</t>
  </si>
  <si>
    <t>Storage, Peak Average Capacity Contribution (0% of installed capacity)</t>
  </si>
  <si>
    <t>RMR Capacity to be under Contract</t>
  </si>
  <si>
    <t>Capacity Pending Retirement, MW</t>
  </si>
  <si>
    <t>Operational Generation Capacity, MW</t>
  </si>
  <si>
    <t>Planned Storage, Peak Average Capacity Contribution (0% of installed capacity)</t>
  </si>
  <si>
    <t>Total Capacity, MW</t>
  </si>
  <si>
    <t>UNIT NAME</t>
  </si>
  <si>
    <t>UNIT CODE</t>
  </si>
  <si>
    <t>COUNTY</t>
  </si>
  <si>
    <t>FUEL</t>
  </si>
  <si>
    <t>ZONE</t>
  </si>
  <si>
    <t>IN SERVICE</t>
  </si>
  <si>
    <t>Operational Resources (Thermal)</t>
  </si>
  <si>
    <t>COMANCHE PEAK U1</t>
  </si>
  <si>
    <t>CPSES_UNIT1</t>
  </si>
  <si>
    <t>SOMERVELL</t>
  </si>
  <si>
    <t>NUCLEAR</t>
  </si>
  <si>
    <t>COMANCHE PEAK U2</t>
  </si>
  <si>
    <t>CPSES_UNIT2</t>
  </si>
  <si>
    <t>SOUTH TEXAS U1</t>
  </si>
  <si>
    <t>STP_STP_G1</t>
  </si>
  <si>
    <t>MATAGORDA</t>
  </si>
  <si>
    <t>SOUTH TEXAS U2</t>
  </si>
  <si>
    <t>STP_STP_G2</t>
  </si>
  <si>
    <t>COLETO CREEK</t>
  </si>
  <si>
    <t>COLETO_COLETOG1</t>
  </si>
  <si>
    <t>GOLIAD</t>
  </si>
  <si>
    <t>COAL</t>
  </si>
  <si>
    <t>FAYETTE</t>
  </si>
  <si>
    <t>J K SPRUCE U1</t>
  </si>
  <si>
    <t>CALAVERS_JKS1</t>
  </si>
  <si>
    <t>J K SPRUCE U2</t>
  </si>
  <si>
    <t>CALAVERS_JKS2</t>
  </si>
  <si>
    <t>LIMESTONE U1</t>
  </si>
  <si>
    <t>LEG_LEG_G1</t>
  </si>
  <si>
    <t>LIMESTONE</t>
  </si>
  <si>
    <t>LIMESTONE U2</t>
  </si>
  <si>
    <t>LEG_LEG_G2</t>
  </si>
  <si>
    <t>MARTIN LAKE U1</t>
  </si>
  <si>
    <t>MLSES_UNIT1</t>
  </si>
  <si>
    <t>RUSK</t>
  </si>
  <si>
    <t>MARTIN LAKE U2</t>
  </si>
  <si>
    <t>MLSES_UNIT2</t>
  </si>
  <si>
    <t>MARTIN LAKE U3</t>
  </si>
  <si>
    <t>MLSES_UNIT3</t>
  </si>
  <si>
    <t>OAK GROVE SES U1</t>
  </si>
  <si>
    <t>OGSES_UNIT1A</t>
  </si>
  <si>
    <t>ROBERTSON</t>
  </si>
  <si>
    <t>OAK GROVE SES U2</t>
  </si>
  <si>
    <t>OGSES_UNIT2</t>
  </si>
  <si>
    <t>WILBARGER</t>
  </si>
  <si>
    <t>SAN MIGUEL U1</t>
  </si>
  <si>
    <t>SANMIGL_G1</t>
  </si>
  <si>
    <t>ATASCOSA</t>
  </si>
  <si>
    <t>SANDY CREEK U1</t>
  </si>
  <si>
    <t>SCES_UNIT1</t>
  </si>
  <si>
    <t>MCLENNAN</t>
  </si>
  <si>
    <t>TWIN OAKS U1</t>
  </si>
  <si>
    <t>TNP_ONE_TNP_O_1</t>
  </si>
  <si>
    <t>TWIN OAKS U2</t>
  </si>
  <si>
    <t>TNP_ONE_TNP_O_2</t>
  </si>
  <si>
    <t>W A PARISH U5</t>
  </si>
  <si>
    <t>WAP_WAP_G5</t>
  </si>
  <si>
    <t>HOUSTON</t>
  </si>
  <si>
    <t>W A PARISH U6</t>
  </si>
  <si>
    <t>WAP_WAP_G6</t>
  </si>
  <si>
    <t>W A PARISH U7</t>
  </si>
  <si>
    <t>WAP_WAP_G7</t>
  </si>
  <si>
    <t>W A PARISH U8</t>
  </si>
  <si>
    <t>WAP_WAP_G8</t>
  </si>
  <si>
    <t>ARTHUR VON ROSENBERG 1 CTG 1</t>
  </si>
  <si>
    <t>BRAUNIG_AVR1_CT1</t>
  </si>
  <si>
    <t>GAS</t>
  </si>
  <si>
    <t>ARTHUR VON ROSENBERG 1 CTG 2</t>
  </si>
  <si>
    <t>BRAUNIG_AVR1_CT2</t>
  </si>
  <si>
    <t>ARTHUR VON ROSENBERG 1 STG</t>
  </si>
  <si>
    <t>BRAUNIG_AVR1_ST</t>
  </si>
  <si>
    <t>ATKINS CTG 7</t>
  </si>
  <si>
    <t>ATKINS_ATKINSG7</t>
  </si>
  <si>
    <t>BRAZOS</t>
  </si>
  <si>
    <t>B_DAVIS_B_DAVIG3</t>
  </si>
  <si>
    <t>NUECES</t>
  </si>
  <si>
    <t>BARNEY M DAVIS CTG 3</t>
  </si>
  <si>
    <t>B_DAVIS_B_DAVIG4</t>
  </si>
  <si>
    <t>BARNEY M DAVIS CTG 4</t>
  </si>
  <si>
    <t>B_DAVIS_B_DAVIG2</t>
  </si>
  <si>
    <t>BARNEY M DAVIS STG 1</t>
  </si>
  <si>
    <t>B_DAVIS_B_DAVIG1</t>
  </si>
  <si>
    <t>BASTROP ENERGY CENTER CTG 1</t>
  </si>
  <si>
    <t>BASTEN_GTG1100</t>
  </si>
  <si>
    <t>BASTROP</t>
  </si>
  <si>
    <t>BARNEY M DAVIS STG 2</t>
  </si>
  <si>
    <t>BASTROP ENERGY CENTER CTG 2</t>
  </si>
  <si>
    <t>BASTEN_GTG2100</t>
  </si>
  <si>
    <t>BASTROP ENERGY CENTER STG</t>
  </si>
  <si>
    <t>BASTEN_ST0100</t>
  </si>
  <si>
    <t>BOSQUE ENERGY CENTER CTG 1</t>
  </si>
  <si>
    <t>BOSQUESW_BSQSU_1</t>
  </si>
  <si>
    <t>BOSQUE</t>
  </si>
  <si>
    <t>BOSQUE ENERGY CENTER STG 4</t>
  </si>
  <si>
    <t>BOSQUESW_BSQSU_4</t>
  </si>
  <si>
    <t>BOSQUE ENERGY CENTER CTG 2</t>
  </si>
  <si>
    <t>BOSQUESW_BSQSU_2</t>
  </si>
  <si>
    <t>BOSQUE ENERGY CENTER CTG 3</t>
  </si>
  <si>
    <t>BOSQUESW_BSQSU_3</t>
  </si>
  <si>
    <t>BOSQUE ENERGY CENTER STG 5</t>
  </si>
  <si>
    <t>BOSQUESW_BSQSU_5</t>
  </si>
  <si>
    <t>BRAZOS VALLEY CTG 1</t>
  </si>
  <si>
    <t>BVE_UNIT1</t>
  </si>
  <si>
    <t>FORT BEND</t>
  </si>
  <si>
    <t>BRAZOS VALLEY CTG 2</t>
  </si>
  <si>
    <t>BVE_UNIT2</t>
  </si>
  <si>
    <t>LUBBOCK</t>
  </si>
  <si>
    <t>BRAZOS VALLEY STG 3</t>
  </si>
  <si>
    <t>BVE_UNIT3</t>
  </si>
  <si>
    <t>CALENERGY-FALCON SEABOARD CTG 1</t>
  </si>
  <si>
    <t>FLCNS_UNIT1</t>
  </si>
  <si>
    <t>HOWARD</t>
  </si>
  <si>
    <t>CALENERGY-FALCON SEABOARD CTG 2</t>
  </si>
  <si>
    <t>FLCNS_UNIT2</t>
  </si>
  <si>
    <t>CALENERGY-FALCON SEABOARD STG 3</t>
  </si>
  <si>
    <t>FLCNS_UNIT3</t>
  </si>
  <si>
    <t>CALHOUN_UNIT1</t>
  </si>
  <si>
    <t>CALHOUN</t>
  </si>
  <si>
    <t>CALHOUN_UNIT2</t>
  </si>
  <si>
    <t>CEDAR BAYOU 4 CTG 1</t>
  </si>
  <si>
    <t>CBY4_CT41</t>
  </si>
  <si>
    <t>CHAMBERS</t>
  </si>
  <si>
    <t>CALHOUN (PORT COMFORT) CTG 1</t>
  </si>
  <si>
    <t>CEDAR BAYOU 4 CTG 2</t>
  </si>
  <si>
    <t>CBY4_CT42</t>
  </si>
  <si>
    <t>CALHOUN (PORT COMFORT) CTG 2</t>
  </si>
  <si>
    <t>CEDAR BAYOU 4 STG</t>
  </si>
  <si>
    <t>CBY4_ST04</t>
  </si>
  <si>
    <t>CASTLEMAN CHAMON CTG 1</t>
  </si>
  <si>
    <t>CHAMON_CTG_0101</t>
  </si>
  <si>
    <t>HARRIS</t>
  </si>
  <si>
    <t>COLORADO BEND ENERGY CENTER CTG 1</t>
  </si>
  <si>
    <t>CBEC_GT1</t>
  </si>
  <si>
    <t>WHARTON</t>
  </si>
  <si>
    <t>CASTLEMAN CHAMON CTG 2</t>
  </si>
  <si>
    <t>CHAMON_CTG_0301</t>
  </si>
  <si>
    <t>COLORADO BEND ENERGY CENTER CTG 2</t>
  </si>
  <si>
    <t>CBEC_GT2</t>
  </si>
  <si>
    <t>COLORADO BEND ENERGY CENTER STG 1</t>
  </si>
  <si>
    <t>CBEC_STG1</t>
  </si>
  <si>
    <t>COLORADO BEND ENERGY CENTER CTG 3</t>
  </si>
  <si>
    <t>CBEC_GT3</t>
  </si>
  <si>
    <t>COLORADO BEND ENERGY CENTER CTG 4</t>
  </si>
  <si>
    <t>CBEC_GT4</t>
  </si>
  <si>
    <t>CEDAR BAYOU STG 1</t>
  </si>
  <si>
    <t>CBY_CBY_G1</t>
  </si>
  <si>
    <t>COLORADO BEND ENERGY CENTER STG 2</t>
  </si>
  <si>
    <t>CBEC_STG2</t>
  </si>
  <si>
    <t>CEDAR BAYOU STG 2</t>
  </si>
  <si>
    <t>CBY_CBY_G2</t>
  </si>
  <si>
    <t>CBECII_CT7</t>
  </si>
  <si>
    <t>CBECII_CT8</t>
  </si>
  <si>
    <t>CBECII_STG9</t>
  </si>
  <si>
    <t>CVC CHANNELVIEW CTG 1</t>
  </si>
  <si>
    <t>CVC_CVC_G1</t>
  </si>
  <si>
    <t>CVC CHANNELVIEW CTG 2</t>
  </si>
  <si>
    <t>CVC_CVC_G2</t>
  </si>
  <si>
    <t>CVC CHANNELVIEW CTG 3</t>
  </si>
  <si>
    <t>CVC_CVC_G3</t>
  </si>
  <si>
    <t>CVC CHANNELVIEW STG 5</t>
  </si>
  <si>
    <t>CVC_CVC_G5</t>
  </si>
  <si>
    <t>COLORADO BEND II CTG 7</t>
  </si>
  <si>
    <t>DEER PARK ENERGY CENTER CTG 1</t>
  </si>
  <si>
    <t>DDPEC_GT1</t>
  </si>
  <si>
    <t>COLORADO BEND II CTG 8</t>
  </si>
  <si>
    <t>DEER PARK ENERGY CENTER CTG 2</t>
  </si>
  <si>
    <t>DDPEC_GT2</t>
  </si>
  <si>
    <t>COLORADO BEND II STG 9</t>
  </si>
  <si>
    <t>DEER PARK ENERGY CENTER CTG 3</t>
  </si>
  <si>
    <t>DDPEC_GT3</t>
  </si>
  <si>
    <t>DEER PARK ENERGY CENTER CTG 4</t>
  </si>
  <si>
    <t>DDPEC_GT4</t>
  </si>
  <si>
    <t>DDPEC_ST1</t>
  </si>
  <si>
    <t>DEER PARK ENERGY CENTER CTG 6</t>
  </si>
  <si>
    <t>DDPEC_GT6</t>
  </si>
  <si>
    <t>ENNIS POWER STATION CTG 2</t>
  </si>
  <si>
    <t>ETCCS_CT1</t>
  </si>
  <si>
    <t>DANSBY CTG 2</t>
  </si>
  <si>
    <t>DANSBY_DANSBYG2</t>
  </si>
  <si>
    <t>ENNIS POWER STATION STG 1</t>
  </si>
  <si>
    <t>ETCCS_UNIT1</t>
  </si>
  <si>
    <t>DANSBY CTG 3</t>
  </si>
  <si>
    <t>DANSBY_DANSBYG3</t>
  </si>
  <si>
    <t>FERGCC_FERGGT1</t>
  </si>
  <si>
    <t>LLANO</t>
  </si>
  <si>
    <t>DANSBY STG 1</t>
  </si>
  <si>
    <t>DANSBY_DANSBYG1</t>
  </si>
  <si>
    <t>FERGCC_FERGGT2</t>
  </si>
  <si>
    <t>TRAVIS</t>
  </si>
  <si>
    <t>FERGCC_FERGST1</t>
  </si>
  <si>
    <t>FORNEY ENERGY CENTER CTG 11</t>
  </si>
  <si>
    <t>FRNYPP_GT11</t>
  </si>
  <si>
    <t>FORNEY ENERGY CENTER CTG 12</t>
  </si>
  <si>
    <t>FRNYPP_GT12</t>
  </si>
  <si>
    <t>FORNEY ENERGY CENTER CTG 13</t>
  </si>
  <si>
    <t>FRNYPP_GT13</t>
  </si>
  <si>
    <t>FORNEY ENERGY CENTER CTG 21</t>
  </si>
  <si>
    <t>FRNYPP_GT21</t>
  </si>
  <si>
    <t>FORNEY ENERGY CENTER CTG 22</t>
  </si>
  <si>
    <t>FRNYPP_GT22</t>
  </si>
  <si>
    <t>DECORDOVA CTG 1</t>
  </si>
  <si>
    <t>DCSES_CT10</t>
  </si>
  <si>
    <t>HOOD</t>
  </si>
  <si>
    <t>FORNEY ENERGY CENTER CTG 23</t>
  </si>
  <si>
    <t>FRNYPP_GT23</t>
  </si>
  <si>
    <t>DECORDOVA CTG 2</t>
  </si>
  <si>
    <t>DCSES_CT20</t>
  </si>
  <si>
    <t>FORNEY ENERGY CENTER STG 10</t>
  </si>
  <si>
    <t>FRNYPP_ST10</t>
  </si>
  <si>
    <t>DECORDOVA CTG 3</t>
  </si>
  <si>
    <t>DCSES_CT30</t>
  </si>
  <si>
    <t>FORNEY ENERGY CENTER STG 20</t>
  </si>
  <si>
    <t>FRNYPP_ST20</t>
  </si>
  <si>
    <t>DECORDOVA CTG 4</t>
  </si>
  <si>
    <t>DCSES_CT40</t>
  </si>
  <si>
    <t>FREESTONE ENERGY CENTER CTG 1</t>
  </si>
  <si>
    <t>FREC_GT1</t>
  </si>
  <si>
    <t>FREESTONE</t>
  </si>
  <si>
    <t>FREESTONE ENERGY CENTER CTG 2</t>
  </si>
  <si>
    <t>FREC_GT2</t>
  </si>
  <si>
    <t>FREESTONE ENERGY CENTER STG 3</t>
  </si>
  <si>
    <t>FREC_ST3</t>
  </si>
  <si>
    <t>FREESTONE ENERGY CENTER CTG 4</t>
  </si>
  <si>
    <t>FREC_GT4</t>
  </si>
  <si>
    <t>FREESTONE ENERGY CENTER CTG 5</t>
  </si>
  <si>
    <t>FREC_GT5</t>
  </si>
  <si>
    <t>FREESTONE ENERGY CENTER STG 6</t>
  </si>
  <si>
    <t>FREC_ST6</t>
  </si>
  <si>
    <t>DEER PARK ENERGY CENTER STG 1</t>
  </si>
  <si>
    <t>LGE_LGE_GT1</t>
  </si>
  <si>
    <t>SAN PATRICIO</t>
  </si>
  <si>
    <t>DENTON ENERGY CENTER IC A</t>
  </si>
  <si>
    <t>DEC_AGR_A</t>
  </si>
  <si>
    <t>DENTON</t>
  </si>
  <si>
    <t>LGE_LGE_GT2</t>
  </si>
  <si>
    <t>DENTON ENERGY CENTER IC B</t>
  </si>
  <si>
    <t>DEC_AGR_B</t>
  </si>
  <si>
    <t>LGE_LGE_STG</t>
  </si>
  <si>
    <t>DENTON ENERGY CENTER IC C</t>
  </si>
  <si>
    <t>DEC_AGR_C</t>
  </si>
  <si>
    <t>GUADALUPE ENERGY CENTER CTG 1</t>
  </si>
  <si>
    <t>GUADG_GAS1</t>
  </si>
  <si>
    <t>GUADALUPE</t>
  </si>
  <si>
    <t>DENTON ENERGY CENTER IC D</t>
  </si>
  <si>
    <t>DEC_AGR_D</t>
  </si>
  <si>
    <t>GUADALUPE ENERGY CENTER CTG 2</t>
  </si>
  <si>
    <t>GUADG_GAS2</t>
  </si>
  <si>
    <t>ECTOR COUNTY ENERGY CTG 1</t>
  </si>
  <si>
    <t>ECEC_G1</t>
  </si>
  <si>
    <t>GUADALUPE ENERGY CENTER CTG 3</t>
  </si>
  <si>
    <t>GUADG_GAS3</t>
  </si>
  <si>
    <t>ECTOR COUNTY ENERGY CTG 2</t>
  </si>
  <si>
    <t>ECEC_G2</t>
  </si>
  <si>
    <t>GUADALUPE ENERGY CENTER CTG 4</t>
  </si>
  <si>
    <t>GUADG_GAS4</t>
  </si>
  <si>
    <t>ELK STATION IC 3</t>
  </si>
  <si>
    <t>AEEC_ELK_3</t>
  </si>
  <si>
    <t>HALE</t>
  </si>
  <si>
    <t>GUADALUPE ENERGY CENTER STG 5</t>
  </si>
  <si>
    <t>GUADG_STM5</t>
  </si>
  <si>
    <t>GUADALUPE ENERGY CENTER STG 6</t>
  </si>
  <si>
    <t>GUADG_STM6</t>
  </si>
  <si>
    <t>HAYS ENERGY FACILITY CSG 1</t>
  </si>
  <si>
    <t>HAYSEN_HAYSENG1</t>
  </si>
  <si>
    <t>HAYS</t>
  </si>
  <si>
    <t>EXTEX LAPORTE GEN STN CTG 1</t>
  </si>
  <si>
    <t>AZ_AZ_G1</t>
  </si>
  <si>
    <t>HAYS ENERGY FACILITY CSG 2</t>
  </si>
  <si>
    <t>HAYSEN_HAYSENG2</t>
  </si>
  <si>
    <t>EXTEX LAPORTE GEN STN CTG 2</t>
  </si>
  <si>
    <t>AZ_AZ_G2</t>
  </si>
  <si>
    <t>HAYS ENERGY FACILITY CSG 3</t>
  </si>
  <si>
    <t>HAYSEN_HAYSENG3</t>
  </si>
  <si>
    <t>EXTEX LAPORTE GEN STN CTG 3</t>
  </si>
  <si>
    <t>AZ_AZ_G3</t>
  </si>
  <si>
    <t>HAYS ENERGY FACILITY CSG 4</t>
  </si>
  <si>
    <t>HAYSEN_HAYSENG4</t>
  </si>
  <si>
    <t>EXTEX LAPORTE GEN STN CTG 4</t>
  </si>
  <si>
    <t>AZ_AZ_G4</t>
  </si>
  <si>
    <t>HIDALGO ENERGY CENTER CTG 1</t>
  </si>
  <si>
    <t>DUKE_DUKE_GT1</t>
  </si>
  <si>
    <t>FERGUSON REPLACEMENT CTG 1</t>
  </si>
  <si>
    <t>HIDALGO ENERGY CENTER CTG 2</t>
  </si>
  <si>
    <t>DUKE_DUKE_GT2</t>
  </si>
  <si>
    <t>FERGUSON REPLACEMENT CTG 2</t>
  </si>
  <si>
    <t>DUKE_DUKE_ST1</t>
  </si>
  <si>
    <t>FERGUSON REPLACEMENT STG 1</t>
  </si>
  <si>
    <t>JACK COUNTY GEN FACILITY CTG 1</t>
  </si>
  <si>
    <t>JACKCNTY_CT1</t>
  </si>
  <si>
    <t>JACK</t>
  </si>
  <si>
    <t>JACK COUNTY GEN FACILITY CTG 2</t>
  </si>
  <si>
    <t>JACKCNTY_CT2</t>
  </si>
  <si>
    <t>JACK COUNTY GEN FACILITY STG 1</t>
  </si>
  <si>
    <t>JACKCNTY_STG</t>
  </si>
  <si>
    <t>JACK COUNTY GEN FACILITY CTG 3</t>
  </si>
  <si>
    <t>JCKCNTY2_CT3</t>
  </si>
  <si>
    <t>JACK COUNTY GEN FACILITY CTG 4</t>
  </si>
  <si>
    <t>JCKCNTY2_CT4</t>
  </si>
  <si>
    <t>JACK COUNTY GEN FACILITY STG 2</t>
  </si>
  <si>
    <t>JCKCNTY2_ST2</t>
  </si>
  <si>
    <t>TEN_CT1</t>
  </si>
  <si>
    <t>JOHNSON</t>
  </si>
  <si>
    <t>TEN_STG</t>
  </si>
  <si>
    <t>LAMAR ENERGY CENTER CTG 11</t>
  </si>
  <si>
    <t>LPCCS_CT11</t>
  </si>
  <si>
    <t>LAMAR</t>
  </si>
  <si>
    <t>LAMAR ENERGY CENTER CTG 12</t>
  </si>
  <si>
    <t>LPCCS_CT12</t>
  </si>
  <si>
    <t>LAMAR ENERGY CENTER CTG 21</t>
  </si>
  <si>
    <t>LPCCS_CT21</t>
  </si>
  <si>
    <t>LAMAR ENERGY CENTER CTG 22</t>
  </si>
  <si>
    <t>LPCCS_CT22</t>
  </si>
  <si>
    <t>LPCCS_UNIT1</t>
  </si>
  <si>
    <t>LAMAR ENERGY CENTER STG 2</t>
  </si>
  <si>
    <t>LPCCS_UNIT2</t>
  </si>
  <si>
    <t>LOST PINES POWER CTG 1</t>
  </si>
  <si>
    <t>LOSTPI_LOSTPGT1</t>
  </si>
  <si>
    <t>FEGC_UNIT1</t>
  </si>
  <si>
    <t>LOST PINES POWER CTG 2</t>
  </si>
  <si>
    <t>LOSTPI_LOSTPGT2</t>
  </si>
  <si>
    <t>GRAHAM STG 1</t>
  </si>
  <si>
    <t>GRSES_UNIT1</t>
  </si>
  <si>
    <t>YOUNG</t>
  </si>
  <si>
    <t>LOSTPI_LOSTPST1</t>
  </si>
  <si>
    <t>GRAHAM STG 2</t>
  </si>
  <si>
    <t>GRSES_UNIT2</t>
  </si>
  <si>
    <t>MAGIC VALLEY STATION CTG 1</t>
  </si>
  <si>
    <t>NEDIN_NEDIN_G1</t>
  </si>
  <si>
    <t>GREENS BAYOU CTG 73</t>
  </si>
  <si>
    <t>GBY_GBYGT73</t>
  </si>
  <si>
    <t>MAGIC VALLEY STATION CTG 2</t>
  </si>
  <si>
    <t>NEDIN_NEDIN_G2</t>
  </si>
  <si>
    <t>GREENS BAYOU CTG 74</t>
  </si>
  <si>
    <t>GBY_GBYGT74</t>
  </si>
  <si>
    <t>NEDIN_NEDIN_G3</t>
  </si>
  <si>
    <t>GREENS BAYOU CTG 81</t>
  </si>
  <si>
    <t>GBY_GBYGT81</t>
  </si>
  <si>
    <t>MDANP_CT1</t>
  </si>
  <si>
    <t>GREENS BAYOU CTG 82</t>
  </si>
  <si>
    <t>GBY_GBYGT82</t>
  </si>
  <si>
    <t>MDANP_CT2</t>
  </si>
  <si>
    <t>GREENS BAYOU CTG 83</t>
  </si>
  <si>
    <t>GBY_GBYGT83</t>
  </si>
  <si>
    <t>MDANP_CT3</t>
  </si>
  <si>
    <t>GREENS BAYOU CTG 84</t>
  </si>
  <si>
    <t>GBY_GBYGT84</t>
  </si>
  <si>
    <t>MDANP_CT4</t>
  </si>
  <si>
    <t>GREENVILLE IC ENGINE PLANT IC 1</t>
  </si>
  <si>
    <t>STEAM_ENGINE_1</t>
  </si>
  <si>
    <t>HUNT</t>
  </si>
  <si>
    <t>MDANP_CT5</t>
  </si>
  <si>
    <t>GREENVILLE IC ENGINE PLANT IC 2</t>
  </si>
  <si>
    <t>STEAM_ENGINE_2</t>
  </si>
  <si>
    <t>MDANP_CT6</t>
  </si>
  <si>
    <t>GREENVILLE IC ENGINE PLANT IC 3</t>
  </si>
  <si>
    <t>STEAM_ENGINE_3</t>
  </si>
  <si>
    <t>NUECES BAY REPOWER CTG 8</t>
  </si>
  <si>
    <t>NUECES_B_NUECESG8</t>
  </si>
  <si>
    <t>NUECES BAY REPOWER CTG 9</t>
  </si>
  <si>
    <t>NUECES_B_NUECESG9</t>
  </si>
  <si>
    <t>NUECES BAY REPOWER STG 7</t>
  </si>
  <si>
    <t>NUECES_B_NUECESG7</t>
  </si>
  <si>
    <t>ODESSA-ECTOR POWER CTG 11</t>
  </si>
  <si>
    <t>OECCS_CT11</t>
  </si>
  <si>
    <t>ODESSA-ECTOR POWER CTG 12</t>
  </si>
  <si>
    <t>OECCS_CT12</t>
  </si>
  <si>
    <t>ODESSA-ECTOR POWER CTG 21</t>
  </si>
  <si>
    <t>OECCS_CT21</t>
  </si>
  <si>
    <t>ODESSA-ECTOR POWER CTG 22</t>
  </si>
  <si>
    <t>OECCS_CT22</t>
  </si>
  <si>
    <t>HANDLEY STG 3</t>
  </si>
  <si>
    <t>HLSES_UNIT3</t>
  </si>
  <si>
    <t>TARRANT</t>
  </si>
  <si>
    <t>ODESSA-ECTOR POWER STG 1</t>
  </si>
  <si>
    <t>OECCS_UNIT1</t>
  </si>
  <si>
    <t>HANDLEY STG 4</t>
  </si>
  <si>
    <t>HLSES_UNIT4</t>
  </si>
  <si>
    <t>ODESSA-ECTOR POWER STG 2</t>
  </si>
  <si>
    <t>OECCS_UNIT2</t>
  </si>
  <si>
    <t>HANDLEY STG 5</t>
  </si>
  <si>
    <t>HLSES_UNIT5</t>
  </si>
  <si>
    <t>PANDA_S_SHER1CT1</t>
  </si>
  <si>
    <t>GRAYSON</t>
  </si>
  <si>
    <t>PANDA_S_SHER1CT2</t>
  </si>
  <si>
    <t>PANDA_S_SHER1ST1</t>
  </si>
  <si>
    <t>PANDA_T1_TMPL1CT1</t>
  </si>
  <si>
    <t>BELL</t>
  </si>
  <si>
    <t>PANDA_T1_TMPL1CT2</t>
  </si>
  <si>
    <t>PANDA_T1_TMPL1ST1</t>
  </si>
  <si>
    <t>PANDA_T2_TMPL2CT1</t>
  </si>
  <si>
    <t>HIDALGO ENERGY CENTER STG 1</t>
  </si>
  <si>
    <t>PANDA_T2_TMPL2CT2</t>
  </si>
  <si>
    <t>PANDA_T2_TMPL2ST1</t>
  </si>
  <si>
    <t>PARIS ENERGY CENTER CTG 1</t>
  </si>
  <si>
    <t>TNSKA_GT1</t>
  </si>
  <si>
    <t>PARIS ENERGY CENTER CTG 2</t>
  </si>
  <si>
    <t>TNSKA_GT2</t>
  </si>
  <si>
    <t>TNSKA_STG</t>
  </si>
  <si>
    <t>PASADENA COGEN FACILITY CTG 2</t>
  </si>
  <si>
    <t>PSG_PSG_GT2</t>
  </si>
  <si>
    <t>PASADENA COGEN FACILITY CTG 3</t>
  </si>
  <si>
    <t>PSG_PSG_GT3</t>
  </si>
  <si>
    <t>JOHNSON COUNTY GEN FACILITY CTG 1</t>
  </si>
  <si>
    <t>PASADENA COGEN FACILITY STG 2</t>
  </si>
  <si>
    <t>PSG_PSG_ST2</t>
  </si>
  <si>
    <t>JOHNSON COUNTY GEN FACILITY STG 1</t>
  </si>
  <si>
    <t>QUAIL RUN ENERGY CTG 1</t>
  </si>
  <si>
    <t>QALSW_GT1</t>
  </si>
  <si>
    <t>LAKE HUBBARD STG 1</t>
  </si>
  <si>
    <t>LHSES_UNIT1</t>
  </si>
  <si>
    <t>DALLAS</t>
  </si>
  <si>
    <t>QUAIL RUN ENERGY CTG 2</t>
  </si>
  <si>
    <t>QALSW_GT2</t>
  </si>
  <si>
    <t>LAKE HUBBARD STG 2</t>
  </si>
  <si>
    <t>LHSES_UNIT2A</t>
  </si>
  <si>
    <t>QUAIL RUN ENERGY STG 1</t>
  </si>
  <si>
    <t>QALSW_STG1</t>
  </si>
  <si>
    <t>QUAIL RUN ENERGY CTG 3</t>
  </si>
  <si>
    <t>QALSW_GT3</t>
  </si>
  <si>
    <t>QUAIL RUN ENERGY CTG 4</t>
  </si>
  <si>
    <t>QALSW_GT4</t>
  </si>
  <si>
    <t>QUAIL RUN ENERGY STG 2</t>
  </si>
  <si>
    <t>QALSW_STG2</t>
  </si>
  <si>
    <t>LAMAR ENERGY CENTER STG 1</t>
  </si>
  <si>
    <t>RIO NOGALES POWER CTG 1</t>
  </si>
  <si>
    <t>RIONOG_CT1</t>
  </si>
  <si>
    <t>LAREDO CTG 4</t>
  </si>
  <si>
    <t>LARDVFTN_G4</t>
  </si>
  <si>
    <t>WEBB</t>
  </si>
  <si>
    <t>RIO NOGALES POWER CTG 2</t>
  </si>
  <si>
    <t>RIONOG_CT2</t>
  </si>
  <si>
    <t>LAREDO CTG 5</t>
  </si>
  <si>
    <t>LARDVFTN_G5</t>
  </si>
  <si>
    <t>RIO NOGALES POWER CTG 3</t>
  </si>
  <si>
    <t>RIONOG_CT3</t>
  </si>
  <si>
    <t>LEON CREEK PEAKER CTG 1</t>
  </si>
  <si>
    <t>LEON_CRK_LCPCT1</t>
  </si>
  <si>
    <t>RIO NOGALES POWER STG 4</t>
  </si>
  <si>
    <t>RIONOG_ST1</t>
  </si>
  <si>
    <t>LEON CREEK PEAKER CTG 2</t>
  </si>
  <si>
    <t>LEON_CRK_LCPCT2</t>
  </si>
  <si>
    <t>SAM RAYBURN POWER CTG 7</t>
  </si>
  <si>
    <t>RAYBURN_RAYBURG7</t>
  </si>
  <si>
    <t>VICTORIA</t>
  </si>
  <si>
    <t>LEON CREEK PEAKER CTG 3</t>
  </si>
  <si>
    <t>LEON_CRK_LCPCT3</t>
  </si>
  <si>
    <t>SAM RAYBURN POWER CTG 8</t>
  </si>
  <si>
    <t>RAYBURN_RAYBURG8</t>
  </si>
  <si>
    <t>LEON CREEK PEAKER CTG 4</t>
  </si>
  <si>
    <t>LEON_CRK_LCPCT4</t>
  </si>
  <si>
    <t>SAM RAYBURN POWER CTG 9</t>
  </si>
  <si>
    <t>RAYBURN_RAYBURG9</t>
  </si>
  <si>
    <t>SAM RAYBURN POWER STG 10</t>
  </si>
  <si>
    <t>RAYBURN_RAYBURG10</t>
  </si>
  <si>
    <t>SANDHILL ENERGY CENTER CTG 5A</t>
  </si>
  <si>
    <t>SANDHSYD_SH_5A</t>
  </si>
  <si>
    <t>LOST PINES POWER STG 1</t>
  </si>
  <si>
    <t>SANDHILL ENERGY CENTER STG 5C</t>
  </si>
  <si>
    <t>SANDHSYD_SH_5C</t>
  </si>
  <si>
    <t>SILAS RAY POWER STG 6</t>
  </si>
  <si>
    <t>SILASRAY_SILAS_6</t>
  </si>
  <si>
    <t>SILAS RAY POWER CTG 9</t>
  </si>
  <si>
    <t>SILASRAY_SILAS_9</t>
  </si>
  <si>
    <t>MAGIC VALLEY STATION STG 3</t>
  </si>
  <si>
    <t>T H WHARTON POWER CTG 31</t>
  </si>
  <si>
    <t>THW_THWGT31</t>
  </si>
  <si>
    <t>MIDLOTHIAN ENERGY FACILITY CTG 1</t>
  </si>
  <si>
    <t>T H WHARTON POWER CTG 32</t>
  </si>
  <si>
    <t>THW_THWGT32</t>
  </si>
  <si>
    <t>MIDLOTHIAN ENERGY FACILITY CTG 2</t>
  </si>
  <si>
    <t>T H WHARTON POWER CTG 33</t>
  </si>
  <si>
    <t>THW_THWGT33</t>
  </si>
  <si>
    <t>MIDLOTHIAN ENERGY FACILITY CTG 3</t>
  </si>
  <si>
    <t>T H WHARTON POWER CTG 34</t>
  </si>
  <si>
    <t>THW_THWGT34</t>
  </si>
  <si>
    <t>MIDLOTHIAN ENERGY FACILITY CTG 4</t>
  </si>
  <si>
    <t>T H WHARTON POWER STG 3</t>
  </si>
  <si>
    <t>THW_THWST_3</t>
  </si>
  <si>
    <t>MIDLOTHIAN ENERGY FACILITY CTG 5</t>
  </si>
  <si>
    <t>T H WHARTON POWER CTG 41</t>
  </si>
  <si>
    <t>THW_THWGT41</t>
  </si>
  <si>
    <t>MIDLOTHIAN ENERGY FACILITY CTG 6</t>
  </si>
  <si>
    <t>T H WHARTON POWER CTG 42</t>
  </si>
  <si>
    <t>THW_THWGT42</t>
  </si>
  <si>
    <t>MORGAN CREEK CTG 1</t>
  </si>
  <si>
    <t>MGSES_CT1</t>
  </si>
  <si>
    <t>MITCHELL</t>
  </si>
  <si>
    <t>T H WHARTON POWER CTG 43</t>
  </si>
  <si>
    <t>THW_THWGT43</t>
  </si>
  <si>
    <t>MORGAN CREEK CTG 2</t>
  </si>
  <si>
    <t>MGSES_CT2</t>
  </si>
  <si>
    <t>T H WHARTON POWER CTG 44</t>
  </si>
  <si>
    <t>THW_THWGT44</t>
  </si>
  <si>
    <t>MORGAN CREEK CTG 3</t>
  </si>
  <si>
    <t>MGSES_CT3</t>
  </si>
  <si>
    <t>T H WHARTON POWER STG 4</t>
  </si>
  <si>
    <t>THW_THWST_4</t>
  </si>
  <si>
    <t>MORGAN CREEK CTG 4</t>
  </si>
  <si>
    <t>MGSES_CT4</t>
  </si>
  <si>
    <t>TEXAS CITY POWER CTG A</t>
  </si>
  <si>
    <t>TXCTY_CTA</t>
  </si>
  <si>
    <t>GALVESTON</t>
  </si>
  <si>
    <t>MORGAN CREEK CTG 5</t>
  </si>
  <si>
    <t>MGSES_CT5</t>
  </si>
  <si>
    <t>TEXAS CITY POWER CTG B</t>
  </si>
  <si>
    <t>TXCTY_CTB</t>
  </si>
  <si>
    <t>MORGAN CREEK CTG 6</t>
  </si>
  <si>
    <t>MGSES_CT6</t>
  </si>
  <si>
    <t>TEXAS CITY POWER CTG C</t>
  </si>
  <si>
    <t>TXCTY_CTC</t>
  </si>
  <si>
    <t>MOUNTAIN CREEK STG 6</t>
  </si>
  <si>
    <t>MCSES_UNIT6</t>
  </si>
  <si>
    <t>TEXAS CITY POWER STG</t>
  </si>
  <si>
    <t>TXCTY_ST</t>
  </si>
  <si>
    <t>MOUNTAIN CREEK STG 7</t>
  </si>
  <si>
    <t>MCSES_UNIT7</t>
  </si>
  <si>
    <t>VICTORIA POWER CTG 6</t>
  </si>
  <si>
    <t>VICTORIA_VICTORG6</t>
  </si>
  <si>
    <t>MOUNTAIN CREEK STG 8</t>
  </si>
  <si>
    <t>MCSES_UNIT8</t>
  </si>
  <si>
    <t>VICTORIA POWER STG 5</t>
  </si>
  <si>
    <t>VICTORIA_VICTORG5</t>
  </si>
  <si>
    <t>WICHITA FALLS CTG 1</t>
  </si>
  <si>
    <t>WFCOGEN_UNIT1</t>
  </si>
  <si>
    <t>WICHITA</t>
  </si>
  <si>
    <t>WICHITA FALLS CTG 2</t>
  </si>
  <si>
    <t>WFCOGEN_UNIT2</t>
  </si>
  <si>
    <t>WICHITA FALLS CTG 3</t>
  </si>
  <si>
    <t>WFCOGEN_UNIT3</t>
  </si>
  <si>
    <t>O W SOMMERS STG 1</t>
  </si>
  <si>
    <t>CALAVERS_OWS1</t>
  </si>
  <si>
    <t>WICHITA FALLS STG 4</t>
  </si>
  <si>
    <t>WFCOGEN_UNIT4</t>
  </si>
  <si>
    <t>O W SOMMERS STG 2</t>
  </si>
  <si>
    <t>CALAVERS_OWS2</t>
  </si>
  <si>
    <t>WISE-TRACTEBEL POWER CTG 1</t>
  </si>
  <si>
    <t>WCPP_CT1</t>
  </si>
  <si>
    <t>WISE</t>
  </si>
  <si>
    <t>WISE-TRACTEBEL POWER CTG 2</t>
  </si>
  <si>
    <t>WCPP_CT2</t>
  </si>
  <si>
    <t>WISE-TRACTEBEL POWER STG 1</t>
  </si>
  <si>
    <t>WCPP_ST1</t>
  </si>
  <si>
    <t>WOLF HOLLOW POWER CTG 1</t>
  </si>
  <si>
    <t>WHCCS_CT1</t>
  </si>
  <si>
    <t>WOLF HOLLOW POWER CTG 2</t>
  </si>
  <si>
    <t>WHCCS_CT2</t>
  </si>
  <si>
    <t>WOLF HOLLOW POWER STG</t>
  </si>
  <si>
    <t>WHCCS_STG</t>
  </si>
  <si>
    <t>WHCCS2_CT4</t>
  </si>
  <si>
    <t>PANDA SHERMAN POWER CTG 1</t>
  </si>
  <si>
    <t>WHCCS2_CT5</t>
  </si>
  <si>
    <t>PANDA SHERMAN POWER CTG 2</t>
  </si>
  <si>
    <t>WHCCS2_STG6</t>
  </si>
  <si>
    <t>PANDA SHERMAN POWER STG 1</t>
  </si>
  <si>
    <t>PANDA TEMPLE I POWER CTG 1</t>
  </si>
  <si>
    <t>PANDA TEMPLE I POWER CTG 2</t>
  </si>
  <si>
    <t>PANDA TEMPLE I POWER STG 1</t>
  </si>
  <si>
    <t>PANDA TEMPLE II POWER CTG 1</t>
  </si>
  <si>
    <t>PANDA TEMPLE II POWER CTG 2</t>
  </si>
  <si>
    <t>PANDA TEMPLE II POWER STG 1</t>
  </si>
  <si>
    <t>PARIS ENERGY CENTER STG 1</t>
  </si>
  <si>
    <t>PEARSALL ENGINE PLANT IC A</t>
  </si>
  <si>
    <t>PEARSAL2_AGR_A</t>
  </si>
  <si>
    <t>FRIO</t>
  </si>
  <si>
    <t>PEARSALL ENGINE PLANT IC B</t>
  </si>
  <si>
    <t>PEARSAL2_AGR_B</t>
  </si>
  <si>
    <t>PEARSALL ENGINE PLANT IC C</t>
  </si>
  <si>
    <t>PEARSAL2_AGR_C</t>
  </si>
  <si>
    <t>PEARSALL ENGINE PLANT IC D</t>
  </si>
  <si>
    <t>PEARSAL2_AGR_D</t>
  </si>
  <si>
    <t>PERMIAN BASIN CTG 1</t>
  </si>
  <si>
    <t>PB2SES_CT1</t>
  </si>
  <si>
    <t>WARD</t>
  </si>
  <si>
    <t>PERMIAN BASIN CTG 2</t>
  </si>
  <si>
    <t>PB2SES_CT2</t>
  </si>
  <si>
    <t>PERMIAN BASIN CTG 3</t>
  </si>
  <si>
    <t>PB2SES_CT3</t>
  </si>
  <si>
    <t>PERMIAN BASIN CTG 4</t>
  </si>
  <si>
    <t>PB2SES_CT4</t>
  </si>
  <si>
    <t>PERMIAN BASIN CTG 5</t>
  </si>
  <si>
    <t>PB2SES_CT5</t>
  </si>
  <si>
    <t>PHR PEAKERS (BAC) CTG 1</t>
  </si>
  <si>
    <t>BAC_CTG1</t>
  </si>
  <si>
    <t>PHR PEAKERS (BAC) CTG 2</t>
  </si>
  <si>
    <t>BAC_CTG2</t>
  </si>
  <si>
    <t>PHR PEAKERS (BAC) CTG 3</t>
  </si>
  <si>
    <t>BAC_CTG3</t>
  </si>
  <si>
    <t>PHR PEAKERS (BAC) CTG 4</t>
  </si>
  <si>
    <t>BAC_CTG4</t>
  </si>
  <si>
    <t>PHR PEAKERS (BAC) CTG 5</t>
  </si>
  <si>
    <t>BAC_CTG5</t>
  </si>
  <si>
    <t>PHR PEAKERS (BAC) CTG 6</t>
  </si>
  <si>
    <t>BAC_CTG6</t>
  </si>
  <si>
    <t>POWERLANE PLANT STG 1</t>
  </si>
  <si>
    <t>STEAM1A_STEAM_1</t>
  </si>
  <si>
    <t>POWERLANE PLANT STG 2</t>
  </si>
  <si>
    <t>STEAM_STEAM_2</t>
  </si>
  <si>
    <t>POWERLANE PLANT STG 3</t>
  </si>
  <si>
    <t>STEAM_STEAM_3</t>
  </si>
  <si>
    <t>R W MILLER CTG 4</t>
  </si>
  <si>
    <t>MIL_MILLERG4</t>
  </si>
  <si>
    <t>PALO PINTO</t>
  </si>
  <si>
    <t>R W MILLER CTG 5</t>
  </si>
  <si>
    <t>MIL_MILLERG5</t>
  </si>
  <si>
    <t>R W MILLER STG 1</t>
  </si>
  <si>
    <t>MIL_MILLERG1</t>
  </si>
  <si>
    <t>R W MILLER STG 2</t>
  </si>
  <si>
    <t>MIL_MILLERG2</t>
  </si>
  <si>
    <t>R W MILLER STG 3</t>
  </si>
  <si>
    <t>MIL_MILLERG3</t>
  </si>
  <si>
    <t>RAY OLINGER CTG 4</t>
  </si>
  <si>
    <t>OLINGR_OLING_4</t>
  </si>
  <si>
    <t>COLLIN</t>
  </si>
  <si>
    <t>RAY OLINGER STG 1</t>
  </si>
  <si>
    <t>OLINGR_OLING_1</t>
  </si>
  <si>
    <t>RAY OLINGER STG 2</t>
  </si>
  <si>
    <t>OLINGR_OLING_2</t>
  </si>
  <si>
    <t>RAY OLINGER STG 3</t>
  </si>
  <si>
    <t>OLINGR_OLING_3</t>
  </si>
  <si>
    <t>REDGATE IC A</t>
  </si>
  <si>
    <t>REDGATE_AGR_A</t>
  </si>
  <si>
    <t>REDGATE IC B</t>
  </si>
  <si>
    <t>REDGATE_AGR_B</t>
  </si>
  <si>
    <t>REDGATE IC C</t>
  </si>
  <si>
    <t>REDGATE_AGR_C</t>
  </si>
  <si>
    <t>REDGATE IC D</t>
  </si>
  <si>
    <t>REDGATE_AGR_D</t>
  </si>
  <si>
    <t>SAN JACINTO SES CTG 1</t>
  </si>
  <si>
    <t>SJS_SJS_G1</t>
  </si>
  <si>
    <t>SAN JACINTO SES CTG 2</t>
  </si>
  <si>
    <t>SJS_SJS_G2</t>
  </si>
  <si>
    <t>SANDHILL ENERGY CENTER CTG 1</t>
  </si>
  <si>
    <t>SANDHSYD_SH1</t>
  </si>
  <si>
    <t>SANDHILL ENERGY CENTER CTG 2</t>
  </si>
  <si>
    <t>SANDHSYD_SH2</t>
  </si>
  <si>
    <t>SANDHILL ENERGY CENTER CTG 3</t>
  </si>
  <si>
    <t>SANDHSYD_SH3</t>
  </si>
  <si>
    <t>SANDHILL ENERGY CENTER CTG 4</t>
  </si>
  <si>
    <t>SANDHSYD_SH4</t>
  </si>
  <si>
    <t>SANDHILL ENERGY CENTER CTG 6</t>
  </si>
  <si>
    <t>SANDHSYD_SH6</t>
  </si>
  <si>
    <t>SANDHILL ENERGY CENTER CTG 7</t>
  </si>
  <si>
    <t>SANDHSYD_SH7</t>
  </si>
  <si>
    <t>SILAS RAY CTG 10</t>
  </si>
  <si>
    <t>SILASRAY_SILAS_10</t>
  </si>
  <si>
    <t>SIM GIDEON STG 1</t>
  </si>
  <si>
    <t>GIDEON_GIDEONG1</t>
  </si>
  <si>
    <t>SIM GIDEON STG 2</t>
  </si>
  <si>
    <t>GIDEON_GIDEONG2</t>
  </si>
  <si>
    <t>SIM GIDEON STG 3</t>
  </si>
  <si>
    <t>GIDEON_GIDEONG3</t>
  </si>
  <si>
    <t>SKY GLOBAL POWER ONE IC A</t>
  </si>
  <si>
    <t>SKY1_SKY1A</t>
  </si>
  <si>
    <t>COLORADO</t>
  </si>
  <si>
    <t>SKY GLOBAL POWER ONE IC B</t>
  </si>
  <si>
    <t>SKY1_SKY1B</t>
  </si>
  <si>
    <t>STRYKER CREEK STG 1</t>
  </si>
  <si>
    <t>SCSES_UNIT1A</t>
  </si>
  <si>
    <t>CHEROKEE</t>
  </si>
  <si>
    <t>STRYKER CREEK STG 2</t>
  </si>
  <si>
    <t>SCSES_UNIT2</t>
  </si>
  <si>
    <t>T H WHARTON CTG 1</t>
  </si>
  <si>
    <t>THW_THWGT_1</t>
  </si>
  <si>
    <t>THW_THWGT51</t>
  </si>
  <si>
    <t>THW_THWGT52</t>
  </si>
  <si>
    <t>THW_THWGT53</t>
  </si>
  <si>
    <t>THW_THWGT54</t>
  </si>
  <si>
    <t>THW_THWGT55</t>
  </si>
  <si>
    <t>THW_THWGT56</t>
  </si>
  <si>
    <t>V H BRAUNIG CTG 5</t>
  </si>
  <si>
    <t>BRAUNIG_VHB6CT5</t>
  </si>
  <si>
    <t>T H WHARTON POWER CTG 51</t>
  </si>
  <si>
    <t>V H BRAUNIG CTG 6</t>
  </si>
  <si>
    <t>BRAUNIG_VHB6CT6</t>
  </si>
  <si>
    <t>T H WHARTON POWER CTG 52</t>
  </si>
  <si>
    <t>V H BRAUNIG CTG 7</t>
  </si>
  <si>
    <t>BRAUNIG_VHB6CT7</t>
  </si>
  <si>
    <t>T H WHARTON POWER CTG 53</t>
  </si>
  <si>
    <t>V H BRAUNIG CTG 8</t>
  </si>
  <si>
    <t>BRAUNIG_VHB6CT8</t>
  </si>
  <si>
    <t>T H WHARTON POWER CTG 54</t>
  </si>
  <si>
    <t>W A PARISH CTG 1</t>
  </si>
  <si>
    <t>WAP_WAPGT_1</t>
  </si>
  <si>
    <t>T H WHARTON POWER CTG 55</t>
  </si>
  <si>
    <t>WINCHESTER POWER PARK CTG 1</t>
  </si>
  <si>
    <t>WIPOPA_WPP_G1</t>
  </si>
  <si>
    <t>T H WHARTON POWER CTG 56</t>
  </si>
  <si>
    <t>WINCHESTER POWER PARK CTG 2</t>
  </si>
  <si>
    <t>WIPOPA_WPP_G2</t>
  </si>
  <si>
    <t>WINCHESTER POWER PARK CTG 3</t>
  </si>
  <si>
    <t>WIPOPA_WPP_G3</t>
  </si>
  <si>
    <t>WINCHESTER POWER PARK CTG 4</t>
  </si>
  <si>
    <t>WIPOPA_WPP_G4</t>
  </si>
  <si>
    <t>TRSES_UNIT6</t>
  </si>
  <si>
    <t>HENDERSON</t>
  </si>
  <si>
    <t>V H BRAUNIG STG 1</t>
  </si>
  <si>
    <t>BRAUNIG_VHB1</t>
  </si>
  <si>
    <t>V H BRAUNIG STG 2</t>
  </si>
  <si>
    <t>BRAUNIG_VHB2</t>
  </si>
  <si>
    <t>V H BRAUNIG STG 3</t>
  </si>
  <si>
    <t>BRAUNIG_VHB3</t>
  </si>
  <si>
    <t>VICTORIA PORT (VICTPORT) CTG 1</t>
  </si>
  <si>
    <t>VICTPORT_CTG01</t>
  </si>
  <si>
    <t>VICTORIA PORT (VICTPORT) CTG 2</t>
  </si>
  <si>
    <t>VICTPORT_CTG02</t>
  </si>
  <si>
    <t>W A PARISH STG 1</t>
  </si>
  <si>
    <t>WAP_WAP_G1</t>
  </si>
  <si>
    <t>W A PARISH STG 2</t>
  </si>
  <si>
    <t>WAP_WAP_G2</t>
  </si>
  <si>
    <t>W A PARISH STG 3</t>
  </si>
  <si>
    <t>WAP_WAP_G3</t>
  </si>
  <si>
    <t>W A PARISH STG 4</t>
  </si>
  <si>
    <t>WAP_WAP_G4</t>
  </si>
  <si>
    <t>WOLF HOLLOW 2 CTG 4</t>
  </si>
  <si>
    <t>WOLF HOLLOW 2 CTG 5</t>
  </si>
  <si>
    <t>WOLF HOLLOW 2 STG 6</t>
  </si>
  <si>
    <t>NACPW_UNIT1</t>
  </si>
  <si>
    <t>NACOGDOCHES</t>
  </si>
  <si>
    <t>BIOMASS</t>
  </si>
  <si>
    <t>BIOENERGY AUSTIN WALZEM RD LFG</t>
  </si>
  <si>
    <t>DG_WALZE_4UNITS</t>
  </si>
  <si>
    <t>BIOENERGY TEXAS COVEL GARDENS LFG</t>
  </si>
  <si>
    <t>DG_MEDIN_1UNIT</t>
  </si>
  <si>
    <t>FARMERS BRANCH LANDFILL GAS TO ENERGY</t>
  </si>
  <si>
    <t>DG_HBR_2UNITS</t>
  </si>
  <si>
    <t>GRAND PRAIRIE LFG</t>
  </si>
  <si>
    <t>DG_TRIRA_1UNIT</t>
  </si>
  <si>
    <t>NELSON GARDENS LFG</t>
  </si>
  <si>
    <t>DG_78252_4UNITS</t>
  </si>
  <si>
    <t>SKYLINE LFG</t>
  </si>
  <si>
    <t>DG_FERIS_4 UNITS</t>
  </si>
  <si>
    <t>WM RENEWABLE-AUSTIN LFG</t>
  </si>
  <si>
    <t>DG_SPRIN_4UNITS</t>
  </si>
  <si>
    <t>WM RENEWABLE-BIOENERGY PARTNERS LFG</t>
  </si>
  <si>
    <t>DG_BIOE_2UNITS</t>
  </si>
  <si>
    <t>WM RENEWABLE-DFW GAS RECOVERY LFG</t>
  </si>
  <si>
    <t>DG_BIO2_4UNITS</t>
  </si>
  <si>
    <t>WM RENEWABLE-MESQUITE CREEK LFG</t>
  </si>
  <si>
    <t>DG_FREIH_2UNITS</t>
  </si>
  <si>
    <t>COMAL</t>
  </si>
  <si>
    <t>WM RENEWABLE-WESTSIDE LFG</t>
  </si>
  <si>
    <t>DG_WSTHL_3UNITS</t>
  </si>
  <si>
    <t>PARKER</t>
  </si>
  <si>
    <t>Operational Capacity Total (Nuclear, Coal, Gas, Biomass)</t>
  </si>
  <si>
    <t>Operational Resources (Hydro)</t>
  </si>
  <si>
    <t>AMISTAD HYDRO 1</t>
  </si>
  <si>
    <t>AMISTAD_AMISTAG1</t>
  </si>
  <si>
    <t>VAL VERDE</t>
  </si>
  <si>
    <t>HYDRO</t>
  </si>
  <si>
    <t>AMISTAD HYDRO 2</t>
  </si>
  <si>
    <t>AMISTAD_AMISTAG2</t>
  </si>
  <si>
    <t>AUSTIN HYDRO 1</t>
  </si>
  <si>
    <t>AUSTPL_AUSTING1</t>
  </si>
  <si>
    <t>AUSTIN HYDRO 2</t>
  </si>
  <si>
    <t>AUSTPL_AUSTING2</t>
  </si>
  <si>
    <t>BUCHANAN HYDRO 1</t>
  </si>
  <si>
    <t>BUCHAN_BUCHANG1</t>
  </si>
  <si>
    <t>BUCHANAN HYDRO 2</t>
  </si>
  <si>
    <t>BUCHAN_BUCHANG2</t>
  </si>
  <si>
    <t>BUCHANAN HYDRO 3</t>
  </si>
  <si>
    <t>BUCHAN_BUCHANG3</t>
  </si>
  <si>
    <t>DENISON DAM 1</t>
  </si>
  <si>
    <t>DNDAM_DENISOG1</t>
  </si>
  <si>
    <t>DENISON DAM 2</t>
  </si>
  <si>
    <t>DNDAM_DENISOG2</t>
  </si>
  <si>
    <t>EAGLE PASS HYDRO</t>
  </si>
  <si>
    <t>EAGLE_HY_EAGLE_HY1</t>
  </si>
  <si>
    <t>MAVERICK</t>
  </si>
  <si>
    <t>FALCON HYDRO 1</t>
  </si>
  <si>
    <t>FALCON_FALCONG1</t>
  </si>
  <si>
    <t>FALCON HYDRO 2</t>
  </si>
  <si>
    <t>FALCON_FALCONG2</t>
  </si>
  <si>
    <t>FALCON HYDRO 3</t>
  </si>
  <si>
    <t>FALCON_FALCONG3</t>
  </si>
  <si>
    <t>GRANITE SHOALS HYDRO 1</t>
  </si>
  <si>
    <t>WIRTZ_WIRTZ_G1</t>
  </si>
  <si>
    <t>BURNET</t>
  </si>
  <si>
    <t>GRANITE SHOALS HYDRO 2</t>
  </si>
  <si>
    <t>WIRTZ_WIRTZ_G2</t>
  </si>
  <si>
    <t>GUADALUPE BLANCO RIVER AUTH-CANYON</t>
  </si>
  <si>
    <t>CANYHY_CANYHYG1</t>
  </si>
  <si>
    <t>INKS HYDRO 1</t>
  </si>
  <si>
    <t>INKSDA_INKS_G1</t>
  </si>
  <si>
    <t>MARBLE FALLS HYDRO 1</t>
  </si>
  <si>
    <t>MARBFA_MARBFAG1</t>
  </si>
  <si>
    <t>MARBLE FALLS HYDRO 2</t>
  </si>
  <si>
    <t>MARBFA_MARBFAG2</t>
  </si>
  <si>
    <t>MARSHALL FORD HYDRO 1</t>
  </si>
  <si>
    <t>MARSFO_MARSFOG1</t>
  </si>
  <si>
    <t>MARSHALL FORD HYDRO 2</t>
  </si>
  <si>
    <t>MARSFO_MARSFOG2</t>
  </si>
  <si>
    <t>MARSHALL FORD HYDRO 3</t>
  </si>
  <si>
    <t>MARSFO_MARSFOG3</t>
  </si>
  <si>
    <t>WHITNEY DAM HYDRO</t>
  </si>
  <si>
    <t>WND_WHITNEY1</t>
  </si>
  <si>
    <t>WHITNEY DAM HYDRO 2</t>
  </si>
  <si>
    <t>WND_WHITNEY2</t>
  </si>
  <si>
    <t>ARLINGTON OUTLET HYDROELECTRIC FACILITY</t>
  </si>
  <si>
    <t>DG_OAKHL_1UNIT</t>
  </si>
  <si>
    <t>GONZALES</t>
  </si>
  <si>
    <t>GUADALUPE BLANCO RIVER AUTH-LAKEWOOD TAP</t>
  </si>
  <si>
    <t>DG_LKWDT_2UNITS</t>
  </si>
  <si>
    <t>GUADALUPE BLANCO RIVER AUTH-MCQUEENEY</t>
  </si>
  <si>
    <t>DG_MCQUE_5UNITS</t>
  </si>
  <si>
    <t>GUADALUPE BLANCO RIVER AUTH-SCHUMANSVILLE</t>
  </si>
  <si>
    <t>DG_SCHUM_2UNITS</t>
  </si>
  <si>
    <t>LEWISVILLE HYDRO-CITY OF GARLAND</t>
  </si>
  <si>
    <t>DG_LWSVL_1UNIT</t>
  </si>
  <si>
    <t>Operational Capacity Total (Hydro)</t>
  </si>
  <si>
    <t>Hydro Capacity Contribution (Top 20 Hours)</t>
  </si>
  <si>
    <t>HYDRO_CAP_CONT</t>
  </si>
  <si>
    <t>OPERATION_UNAVAIL</t>
  </si>
  <si>
    <t>Operational Capacity Total (Including Hydro)</t>
  </si>
  <si>
    <t>OPERATION_TOTAL</t>
  </si>
  <si>
    <t>Operational Resources (Switchable)</t>
  </si>
  <si>
    <t>ANTELOPE IC 1</t>
  </si>
  <si>
    <t>AEEC_ANTLP_1</t>
  </si>
  <si>
    <t>ANTELOPE IC 2</t>
  </si>
  <si>
    <t>AEEC_ANTLP_2</t>
  </si>
  <si>
    <t>ANTELOPE IC 3</t>
  </si>
  <si>
    <t>AEEC_ANTLP_3</t>
  </si>
  <si>
    <t>ELK STATION CTG 1</t>
  </si>
  <si>
    <t>AEEC_ELK_1</t>
  </si>
  <si>
    <t>ELK STATION CTG 2</t>
  </si>
  <si>
    <t>AEEC_ELK_2</t>
  </si>
  <si>
    <t>TENASKA FRONTIER STATION CTG 1</t>
  </si>
  <si>
    <t>FTR_FTR_G1</t>
  </si>
  <si>
    <t>GRIMES</t>
  </si>
  <si>
    <t>TENASKA FRONTIER STATION CTG 2</t>
  </si>
  <si>
    <t>FTR_FTR_G2</t>
  </si>
  <si>
    <t>TENASKA FRONTIER STATION CTG 3</t>
  </si>
  <si>
    <t>FTR_FTR_G3</t>
  </si>
  <si>
    <t>TENASKA FRONTIER STATION STG 4</t>
  </si>
  <si>
    <t>FTR_FTR_G4</t>
  </si>
  <si>
    <t>TENASKA KIAMICHI STATION 1CT101</t>
  </si>
  <si>
    <t>KMCHI_1CT101</t>
  </si>
  <si>
    <t>FANNIN</t>
  </si>
  <si>
    <t>TENASKA GATEWAY STATION CTG 1</t>
  </si>
  <si>
    <t>TGCCS_CT1</t>
  </si>
  <si>
    <t>TENASKA KIAMICHI STATION 1CT201</t>
  </si>
  <si>
    <t>KMCHI_1CT201</t>
  </si>
  <si>
    <t>TENASKA GATEWAY STATION CTG 2</t>
  </si>
  <si>
    <t>TGCCS_CT2</t>
  </si>
  <si>
    <t>TENASKA KIAMICHI STATION 1ST</t>
  </si>
  <si>
    <t>KMCHI_1ST</t>
  </si>
  <si>
    <t>TENASKA GATEWAY STATION CTG 3</t>
  </si>
  <si>
    <t>TGCCS_CT3</t>
  </si>
  <si>
    <t>TENASKA KIAMICHI STATION 2CT101</t>
  </si>
  <si>
    <t>KMCHI_2CT101</t>
  </si>
  <si>
    <t>TENASKA GATEWAY STATION STG 4</t>
  </si>
  <si>
    <t>TGCCS_UNIT4</t>
  </si>
  <si>
    <t>TENASKA KIAMICHI STATION 2CT201</t>
  </si>
  <si>
    <t>KMCHI_2CT201</t>
  </si>
  <si>
    <t>TENASKA KIAMICHI STATION 2ST</t>
  </si>
  <si>
    <t>KMCHI_2ST</t>
  </si>
  <si>
    <t>Switchable Capacity Total</t>
  </si>
  <si>
    <t>Switchable Capacity Unavailable to ERCOT</t>
  </si>
  <si>
    <t>AEEC_ANTLP_1_UNAVAIL</t>
  </si>
  <si>
    <t>AEEC_ANTLP_2_UNAVAIL</t>
  </si>
  <si>
    <t>AEEC_ANTLP_3_UNAVAIL</t>
  </si>
  <si>
    <t>AEEC_ELK_1_UNAVAIL</t>
  </si>
  <si>
    <t>AEEC_ELK_2_UNAVAIL</t>
  </si>
  <si>
    <t>Available Mothball Capacity based on Owner's Return Probability</t>
  </si>
  <si>
    <t>MOTH_AVAIL</t>
  </si>
  <si>
    <t>Private-Use Network Capacity Contribution (Top 20 Hours)</t>
  </si>
  <si>
    <t>PUN_CAP_CONT</t>
  </si>
  <si>
    <t>Private-Use Network Forecast Adjustment (per Protocol 10.3.2.4)</t>
  </si>
  <si>
    <t>PUN_CAP_ADJUST</t>
  </si>
  <si>
    <t>Operational Resources (Wind)</t>
  </si>
  <si>
    <t>ANACACHO WIND</t>
  </si>
  <si>
    <t>ANACACHO_ANA</t>
  </si>
  <si>
    <t>KINNEY</t>
  </si>
  <si>
    <t>BARTON CHAPEL WIND</t>
  </si>
  <si>
    <t>BRTSW_BCW1</t>
  </si>
  <si>
    <t>BLUE SUMMIT WIND 1 A</t>
  </si>
  <si>
    <t>BLSUMMIT_BLSMT1_5</t>
  </si>
  <si>
    <t>BLUE SUMMIT WIND 1 B</t>
  </si>
  <si>
    <t>BLSUMMIT_BLSMT1_6</t>
  </si>
  <si>
    <t>BOBCAT BLUFF WIND</t>
  </si>
  <si>
    <t>BCATWIND_WIND_1</t>
  </si>
  <si>
    <t>ARCHER</t>
  </si>
  <si>
    <t>BUCKTHORN WIND 1 A</t>
  </si>
  <si>
    <t>BUCKTHRN_UNIT1</t>
  </si>
  <si>
    <t>ERATH</t>
  </si>
  <si>
    <t>BUCKTHORN WIND 1 B</t>
  </si>
  <si>
    <t>BUCKTHRN_UNIT2</t>
  </si>
  <si>
    <t>BUFFALO GAP WIND 1</t>
  </si>
  <si>
    <t>BUFF_GAP_UNIT1</t>
  </si>
  <si>
    <t>TAYLOR</t>
  </si>
  <si>
    <t>BUFFALO GAP WIND 2_1</t>
  </si>
  <si>
    <t>BUFF_GAP_UNIT2_1</t>
  </si>
  <si>
    <t>BRISCOE WIND</t>
  </si>
  <si>
    <t>BRISCOE_WIND</t>
  </si>
  <si>
    <t>BRISCOE</t>
  </si>
  <si>
    <t>BUFFALO GAP WIND 2_2</t>
  </si>
  <si>
    <t>BUFF_GAP_UNIT2_2</t>
  </si>
  <si>
    <t>BUFFALO GAP WIND 3</t>
  </si>
  <si>
    <t>BUFF_GAP_UNIT3</t>
  </si>
  <si>
    <t>BULL CREEK WIND U1</t>
  </si>
  <si>
    <t>BULLCRK_WND1</t>
  </si>
  <si>
    <t>BULL CREEK WIND U2</t>
  </si>
  <si>
    <t>BULLCRK_WND2</t>
  </si>
  <si>
    <t>CALLAHAN WIND</t>
  </si>
  <si>
    <t>CALLAHAN_WND1</t>
  </si>
  <si>
    <t>CALLAHAN</t>
  </si>
  <si>
    <t>CAMP SPRINGS WIND 1</t>
  </si>
  <si>
    <t>CSEC_CSECG1</t>
  </si>
  <si>
    <t>SCURRY</t>
  </si>
  <si>
    <t>CAMP SPRINGS WIND 2</t>
  </si>
  <si>
    <t>CSEC_CSECG2</t>
  </si>
  <si>
    <t>CAPRICORN RIDGE WIND 1</t>
  </si>
  <si>
    <t>CAPRIDGE_CR1</t>
  </si>
  <si>
    <t>STERLING</t>
  </si>
  <si>
    <t>CAPRICORN RIDGE WIND 2</t>
  </si>
  <si>
    <t>CAPRIDGE_CR2</t>
  </si>
  <si>
    <t>CAPRICORN RIDGE WIND 3</t>
  </si>
  <si>
    <t>CAPRIDGE_CR3</t>
  </si>
  <si>
    <t>CAPRICORN RIDGE WIND 4</t>
  </si>
  <si>
    <t>CAPRIDG4_CR4</t>
  </si>
  <si>
    <t>CEDRO HILL WIND 1</t>
  </si>
  <si>
    <t>CEDROHIL_CHW1</t>
  </si>
  <si>
    <t>CEDRO HILL WIND 2</t>
  </si>
  <si>
    <t>CEDROHIL_CHW2</t>
  </si>
  <si>
    <t>CHAMPION WIND</t>
  </si>
  <si>
    <t>CHAMPION_UNIT1</t>
  </si>
  <si>
    <t>NOLAN</t>
  </si>
  <si>
    <t>DERMOTT WIND 1_1</t>
  </si>
  <si>
    <t>DERMOTT_UNIT1</t>
  </si>
  <si>
    <t>DERMOTT WIND 1_2</t>
  </si>
  <si>
    <t>DERMOTT_UNIT2</t>
  </si>
  <si>
    <t>DESERT SKY WIND 1</t>
  </si>
  <si>
    <t>INDNENR_INDNENR</t>
  </si>
  <si>
    <t>DESERT SKY WIND 2</t>
  </si>
  <si>
    <t>INDNENR_INDNENR_2</t>
  </si>
  <si>
    <t>ELBOW CREEK WIND</t>
  </si>
  <si>
    <t>ELB_ELBCREEK</t>
  </si>
  <si>
    <t>COTTON PLAINS WIND</t>
  </si>
  <si>
    <t>COTPLNS_COTTONPL</t>
  </si>
  <si>
    <t>ELECTRA WIND 1</t>
  </si>
  <si>
    <t>DIGBY_UNIT1</t>
  </si>
  <si>
    <t>ELECTRA WIND 2</t>
  </si>
  <si>
    <t>DIGBY_UNIT2</t>
  </si>
  <si>
    <t>FLAT TOP WIND I</t>
  </si>
  <si>
    <t>FTWIND_UNIT_1</t>
  </si>
  <si>
    <t>MILLS</t>
  </si>
  <si>
    <t>FLUVANNA RENEWABLE 1 A</t>
  </si>
  <si>
    <t>FLUVANNA_UNIT1</t>
  </si>
  <si>
    <t>FLUVANNA RENEWABLE 1 B</t>
  </si>
  <si>
    <t>FLUVANNA_UNIT2</t>
  </si>
  <si>
    <t>DOUG COLBECK'S CORNER (CONWAY) A</t>
  </si>
  <si>
    <t>GRANDVW1_COLA</t>
  </si>
  <si>
    <t>CARSON</t>
  </si>
  <si>
    <t>FOREST CREEK WIND</t>
  </si>
  <si>
    <t>MCDLD_FCW1</t>
  </si>
  <si>
    <t>GLASSCOCK</t>
  </si>
  <si>
    <t>GRANDVW1_COLB</t>
  </si>
  <si>
    <t>GOAT WIND</t>
  </si>
  <si>
    <t>GOAT_GOATWIND</t>
  </si>
  <si>
    <t>GOAT WIND 2</t>
  </si>
  <si>
    <t>GOAT_GOATWIN2</t>
  </si>
  <si>
    <t>GOLDTHWAITE WIND 1</t>
  </si>
  <si>
    <t>GWEC_GWEC_G1</t>
  </si>
  <si>
    <t>GREEN MOUNTAIN WIND (BRAZOS) U1</t>
  </si>
  <si>
    <t>BRAZ_WND_WND1</t>
  </si>
  <si>
    <t>FALVEZ ASTRA WIND</t>
  </si>
  <si>
    <t>ASTRA_UNIT1</t>
  </si>
  <si>
    <t>RANDALL</t>
  </si>
  <si>
    <t>GREEN MOUNTAIN WIND (BRAZOS) U2</t>
  </si>
  <si>
    <t>BRAZ_WND_WND2</t>
  </si>
  <si>
    <t>GREEN PASTURES WIND I</t>
  </si>
  <si>
    <t>GPASTURE_WIND_I</t>
  </si>
  <si>
    <t>BAYLOR</t>
  </si>
  <si>
    <t>VERTIGO WIND (FORMERLY GREEN PASTURES WIND 2)</t>
  </si>
  <si>
    <t>VERTIGO_WIND_I</t>
  </si>
  <si>
    <t>GUNSIGHT MOUNTAIN WIND</t>
  </si>
  <si>
    <t>GUNMTN_G1</t>
  </si>
  <si>
    <t>HACKBERRY WIND</t>
  </si>
  <si>
    <t>HWF_HWFG1</t>
  </si>
  <si>
    <t>SHACKELFORD</t>
  </si>
  <si>
    <t>HICKMAN (SANTA RITA WIND) 1</t>
  </si>
  <si>
    <t>HICKMAN_G1</t>
  </si>
  <si>
    <t>HICKMAN (SANTA RITA WIND) 2</t>
  </si>
  <si>
    <t>HICKMAN_G2</t>
  </si>
  <si>
    <t>HIDALGO &amp; STARR WIND 11</t>
  </si>
  <si>
    <t>MIRASOLE_MIR11</t>
  </si>
  <si>
    <t>GRANDVIEW WIND 1 (CONWAY) GV1A</t>
  </si>
  <si>
    <t>GRANDVW1_GV1A</t>
  </si>
  <si>
    <t>HIDALGO &amp; STARR WIND 12</t>
  </si>
  <si>
    <t>MIRASOLE_MIR12</t>
  </si>
  <si>
    <t>GRANDVIEW WIND 1 (CONWAY) GV1B</t>
  </si>
  <si>
    <t>GRANDVW1_GV1B</t>
  </si>
  <si>
    <t>HIDALGO &amp; STARR WIND 21</t>
  </si>
  <si>
    <t>MIRASOLE_MIR21</t>
  </si>
  <si>
    <t>HORSE CREEK WIND 1</t>
  </si>
  <si>
    <t>HORSECRK_UNIT1</t>
  </si>
  <si>
    <t>HASKELL</t>
  </si>
  <si>
    <t>HORSE CREEK WIND 2</t>
  </si>
  <si>
    <t>HORSECRK_UNIT2</t>
  </si>
  <si>
    <t>HORSE HOLLOW WIND 1</t>
  </si>
  <si>
    <t>H_HOLLOW_WND1</t>
  </si>
  <si>
    <t>HORSE HOLLOW WIND 2</t>
  </si>
  <si>
    <t>HHOLLOW2_WIND1</t>
  </si>
  <si>
    <t>HORSE HOLLOW WIND 3</t>
  </si>
  <si>
    <t>HHOLLOW3_WND_1</t>
  </si>
  <si>
    <t>HORSE HOLLOW WIND 4</t>
  </si>
  <si>
    <t>HHOLLOW4_WND1</t>
  </si>
  <si>
    <t>HEREFORD WIND G</t>
  </si>
  <si>
    <t>HRFDWIND_WIND_G</t>
  </si>
  <si>
    <t>DEAF SMITH</t>
  </si>
  <si>
    <t>INADALE WIND 1</t>
  </si>
  <si>
    <t>INDL_INADALE1</t>
  </si>
  <si>
    <t>HEREFORD WIND V</t>
  </si>
  <si>
    <t>HRFDWIND_WIND_V</t>
  </si>
  <si>
    <t>INADALE WIND 2</t>
  </si>
  <si>
    <t>INDL_INADALE2</t>
  </si>
  <si>
    <t>INDIAN MESA WIND</t>
  </si>
  <si>
    <t>INDNNWP_INDNNWP2</t>
  </si>
  <si>
    <t>JAVELINA I WIND 18</t>
  </si>
  <si>
    <t>BORDAS_JAVEL18</t>
  </si>
  <si>
    <t>JAVELINA I WIND 20</t>
  </si>
  <si>
    <t>BORDAS_JAVEL20</t>
  </si>
  <si>
    <t>BORDAS2_JAVEL2_A</t>
  </si>
  <si>
    <t>BORDAS2_JAVEL2_B</t>
  </si>
  <si>
    <t>BORDAS2_JAVEL2_C</t>
  </si>
  <si>
    <t>KEECHI WIND</t>
  </si>
  <si>
    <t>KEECHI_U1</t>
  </si>
  <si>
    <t>KING MOUNTAIN WIND (NE)</t>
  </si>
  <si>
    <t>KING_NE_KINGNE</t>
  </si>
  <si>
    <t>KING MOUNTAIN WIND (NW)</t>
  </si>
  <si>
    <t>KING_NW_KINGNW</t>
  </si>
  <si>
    <t>KING MOUNTAIN WIND (SE)</t>
  </si>
  <si>
    <t>KING_SE_KINGSE</t>
  </si>
  <si>
    <t>KING MOUNTAIN WIND (SW)</t>
  </si>
  <si>
    <t>KING_SW_KINGSW</t>
  </si>
  <si>
    <t>LANGFORD WIND POWER</t>
  </si>
  <si>
    <t>LGD_LANGFORD</t>
  </si>
  <si>
    <t>TOM GREEN</t>
  </si>
  <si>
    <t>LOCKETT WIND FARM</t>
  </si>
  <si>
    <t>LOCKETT_UNIT1</t>
  </si>
  <si>
    <t>LOGANS GAP WIND I U1</t>
  </si>
  <si>
    <t>LGW_UNIT1</t>
  </si>
  <si>
    <t>COMANCHE</t>
  </si>
  <si>
    <t>LOGANS GAP WIND I U2</t>
  </si>
  <si>
    <t>LGW_UNIT2</t>
  </si>
  <si>
    <t>LONE STAR WIND 1 (MESQUITE)</t>
  </si>
  <si>
    <t>LNCRK_G83</t>
  </si>
  <si>
    <t>LONE STAR WIND 2 (POST OAK) U1</t>
  </si>
  <si>
    <t>LNCRK2_G871</t>
  </si>
  <si>
    <t>LONE STAR WIND 2 (POST OAK) U2</t>
  </si>
  <si>
    <t>LNCRK2_G872</t>
  </si>
  <si>
    <t>LORAINE WINDPARK I</t>
  </si>
  <si>
    <t>LONEWOLF_G1</t>
  </si>
  <si>
    <t>JUMBO ROAD WIND 1</t>
  </si>
  <si>
    <t>HRFDWIND_JRDWIND1</t>
  </si>
  <si>
    <t>LORAINE WINDPARK II</t>
  </si>
  <si>
    <t>LONEWOLF_G2</t>
  </si>
  <si>
    <t>JUMBO ROAD WIND 2</t>
  </si>
  <si>
    <t>HRFDWIND_JRDWIND2</t>
  </si>
  <si>
    <t>LORAINE WINDPARK III</t>
  </si>
  <si>
    <t>LONEWOLF_G3</t>
  </si>
  <si>
    <t>LORAINE WINDPARK IV</t>
  </si>
  <si>
    <t>LONEWOLF_G4</t>
  </si>
  <si>
    <t>LOS VIENTOS III WIND</t>
  </si>
  <si>
    <t>LV3_UNIT_1</t>
  </si>
  <si>
    <t>LOS VIENTOS IV WIND</t>
  </si>
  <si>
    <t>LV4_UNIT_1</t>
  </si>
  <si>
    <t>LOS VIENTOS V WIND</t>
  </si>
  <si>
    <t>LV5_UNIT_1</t>
  </si>
  <si>
    <t>MESQUITE CREEK WIND 1</t>
  </si>
  <si>
    <t>MESQCRK_WND1</t>
  </si>
  <si>
    <t>MESQUITE CREEK WIND 2</t>
  </si>
  <si>
    <t>MESQCRK_WND2</t>
  </si>
  <si>
    <t>NIELS BOHR WIND A (BEARKAT WIND A)</t>
  </si>
  <si>
    <t>NBOHR_UNIT1</t>
  </si>
  <si>
    <t>NOTREES WIND 1</t>
  </si>
  <si>
    <t>NWF_NWF1</t>
  </si>
  <si>
    <t>WINKLER</t>
  </si>
  <si>
    <t>NOTREES WIND 2</t>
  </si>
  <si>
    <t>NWF_NWF2</t>
  </si>
  <si>
    <t>OCOTILLO WIND</t>
  </si>
  <si>
    <t>OWF_OWF</t>
  </si>
  <si>
    <t>PANTHER CREEK WIND 1</t>
  </si>
  <si>
    <t>PC_NORTH_PANTHER1</t>
  </si>
  <si>
    <t>LONGHORN WIND NORTH U1</t>
  </si>
  <si>
    <t>LHORN_N_UNIT1</t>
  </si>
  <si>
    <t>FLOYD</t>
  </si>
  <si>
    <t>PANTHER CREEK WIND 2</t>
  </si>
  <si>
    <t>PC_SOUTH_PANTHER2</t>
  </si>
  <si>
    <t>LONGHORN WIND NORTH U2</t>
  </si>
  <si>
    <t>LHORN_N_UNIT2</t>
  </si>
  <si>
    <t>PANTHER CREEK WIND 3</t>
  </si>
  <si>
    <t>PC_SOUTH_PANTHER3</t>
  </si>
  <si>
    <t>PECOS WIND 1 (WOODWARD)</t>
  </si>
  <si>
    <t>WOODWRD1_WOODWRD1</t>
  </si>
  <si>
    <t>PECOS WIND 2 (WOODWARD)</t>
  </si>
  <si>
    <t>WOODWRD2_WOODWRD2</t>
  </si>
  <si>
    <t>PYRON WIND 1</t>
  </si>
  <si>
    <t>PYR_PYRON1</t>
  </si>
  <si>
    <t>PYRON WIND 2</t>
  </si>
  <si>
    <t>PYR_PYRON2</t>
  </si>
  <si>
    <t>RATTLESNAKE I WIND ENERGY CENTER G1</t>
  </si>
  <si>
    <t>RSNAKE_G1</t>
  </si>
  <si>
    <t>RATTLESNAKE I WIND ENERGY CENTER G2</t>
  </si>
  <si>
    <t>RSNAKE_G2</t>
  </si>
  <si>
    <t>RED CANYON WIND</t>
  </si>
  <si>
    <t>RDCANYON_RDCNY1</t>
  </si>
  <si>
    <t>MARIAH DEL NORTE 1</t>
  </si>
  <si>
    <t>MARIAH_NORTE1</t>
  </si>
  <si>
    <t>PARMER</t>
  </si>
  <si>
    <t>ROCK SPRINGS VAL VERDE WIND (FERMI) 1</t>
  </si>
  <si>
    <t>FERMI_WIND1</t>
  </si>
  <si>
    <t>MARIAH DEL NORTE 2</t>
  </si>
  <si>
    <t>MARIAH_NORTE2</t>
  </si>
  <si>
    <t>ROCK SPRINGS VAL VERDE WIND (FERMI) 2</t>
  </si>
  <si>
    <t>FERMI_WIND2</t>
  </si>
  <si>
    <t>ROSCOE WIND</t>
  </si>
  <si>
    <t>TKWSW1_ROSCOE</t>
  </si>
  <si>
    <t>ROSCOE WIND 2A</t>
  </si>
  <si>
    <t>TKWSW1_ROSCOE2A</t>
  </si>
  <si>
    <t>MIAMI WIND G1</t>
  </si>
  <si>
    <t>MIAM1_G1</t>
  </si>
  <si>
    <t>GRAY</t>
  </si>
  <si>
    <t>RTS WIND</t>
  </si>
  <si>
    <t>RTS_U1</t>
  </si>
  <si>
    <t>MCCULLOCH</t>
  </si>
  <si>
    <t>MIAMI WIND G2</t>
  </si>
  <si>
    <t>MIAM1_G2</t>
  </si>
  <si>
    <t>SAND BLUFF WIND</t>
  </si>
  <si>
    <t>MCDLD_SBW1</t>
  </si>
  <si>
    <t>MCADOO WIND</t>
  </si>
  <si>
    <t>MWEC_G1</t>
  </si>
  <si>
    <t>DICKENS</t>
  </si>
  <si>
    <t>SENDERO WIND ENERGY</t>
  </si>
  <si>
    <t>EXGNSND_WIND_1</t>
  </si>
  <si>
    <t>JIM HOGG</t>
  </si>
  <si>
    <t>SEYMOUR HILLS WIND (S_HILLS WIND)</t>
  </si>
  <si>
    <t>S_HILLS_UNIT1</t>
  </si>
  <si>
    <t>SENATE WIND</t>
  </si>
  <si>
    <t>SENATEWD_UNIT1</t>
  </si>
  <si>
    <t>SHANNON WIND</t>
  </si>
  <si>
    <t>SHANNONW_UNIT_1</t>
  </si>
  <si>
    <t>CLAY</t>
  </si>
  <si>
    <t>OLD SETTLER WIND</t>
  </si>
  <si>
    <t>COTPLNS_OLDSETLR</t>
  </si>
  <si>
    <t>SHERBINO 2 WIND</t>
  </si>
  <si>
    <t>KEO_SHRBINO2</t>
  </si>
  <si>
    <t>PANHANDLE WIND 1 U1</t>
  </si>
  <si>
    <t>PH1_UNIT1</t>
  </si>
  <si>
    <t>SILVER STAR WIND</t>
  </si>
  <si>
    <t>FLTCK_SSI</t>
  </si>
  <si>
    <t>PANHANDLE WIND 1 U2</t>
  </si>
  <si>
    <t>PH1_UNIT2</t>
  </si>
  <si>
    <t>SNYDER WIND</t>
  </si>
  <si>
    <t>ENAS_ENA1</t>
  </si>
  <si>
    <t>PANHANDLE WIND 2 U1</t>
  </si>
  <si>
    <t>PH2_UNIT1</t>
  </si>
  <si>
    <t>SOUTH TRENT WIND</t>
  </si>
  <si>
    <t>STWF_T1</t>
  </si>
  <si>
    <t>PANHANDLE WIND 2 U2</t>
  </si>
  <si>
    <t>PH2_UNIT2</t>
  </si>
  <si>
    <t>STANTON WIND ENERGY</t>
  </si>
  <si>
    <t>SWEC_G1</t>
  </si>
  <si>
    <t>MARTIN</t>
  </si>
  <si>
    <t>STEPHENS RANCH WIND 1</t>
  </si>
  <si>
    <t>SRWE1_UNIT1</t>
  </si>
  <si>
    <t>STEPHENS RANCH WIND 2</t>
  </si>
  <si>
    <t>SRWE1_SRWE2</t>
  </si>
  <si>
    <t>SWEETWATER WIND 1</t>
  </si>
  <si>
    <t>SWEETWND_WND1</t>
  </si>
  <si>
    <t>SWEETWATER WIND 2A</t>
  </si>
  <si>
    <t>SWEETWN2_WND24</t>
  </si>
  <si>
    <t>SWEETWATER WIND 2B</t>
  </si>
  <si>
    <t>SWEETWN2_WND2</t>
  </si>
  <si>
    <t>SWEETWATER WIND 3A</t>
  </si>
  <si>
    <t>SWEETWN3_WND3A</t>
  </si>
  <si>
    <t>SWEETWATER WIND 3B</t>
  </si>
  <si>
    <t>SWEETWN3_WND3B</t>
  </si>
  <si>
    <t>SWEETWATER WIND 4-5</t>
  </si>
  <si>
    <t>SWEETWATER WIND 4-4B</t>
  </si>
  <si>
    <t>SWEETWN4_WND4B</t>
  </si>
  <si>
    <t>SWEETWATER WIND 4-4A</t>
  </si>
  <si>
    <t>SWEETWN4_WND4A</t>
  </si>
  <si>
    <t>TEXAS BIG SPRING WIND A</t>
  </si>
  <si>
    <t>SGMTN_SIGNALMT</t>
  </si>
  <si>
    <t>TEXAS BIG SPRING WIND B</t>
  </si>
  <si>
    <t>SGMTN_SIGNALM2</t>
  </si>
  <si>
    <t>ROUTE 66 WIND</t>
  </si>
  <si>
    <t>ROUTE_66_WIND1</t>
  </si>
  <si>
    <t>TORRECILLAS WIND 1</t>
  </si>
  <si>
    <t>TORR_UNIT1_25</t>
  </si>
  <si>
    <t>TORRECILLAS WIND 2</t>
  </si>
  <si>
    <t>TORR_UNIT2_23</t>
  </si>
  <si>
    <t>SALTFORK_UNIT1</t>
  </si>
  <si>
    <t>DONLEY</t>
  </si>
  <si>
    <t>TORRECILLAS WIND 3</t>
  </si>
  <si>
    <t>TORR_UNIT2_25</t>
  </si>
  <si>
    <t>SALTFORK_UNIT2</t>
  </si>
  <si>
    <t>TRENT WIND</t>
  </si>
  <si>
    <t>TRENT_TRENT</t>
  </si>
  <si>
    <t>TRINITY HILLS WIND 1</t>
  </si>
  <si>
    <t>TRINITY_TH1_BUS1</t>
  </si>
  <si>
    <t>TRINITY HILLS WIND 2</t>
  </si>
  <si>
    <t>TRINITY_TH1_BUS2</t>
  </si>
  <si>
    <t>TURKEY TRACK WIND</t>
  </si>
  <si>
    <t>TTWEC_G1</t>
  </si>
  <si>
    <t>TYLER BLUFF WIND</t>
  </si>
  <si>
    <t>TYLRWIND_UNIT1</t>
  </si>
  <si>
    <t>COOKE</t>
  </si>
  <si>
    <t>WHITETAIL WIND</t>
  </si>
  <si>
    <t>EXGNWTL_WIND_1</t>
  </si>
  <si>
    <t>WINDTHORST 2 WIND</t>
  </si>
  <si>
    <t>WNDTHST2_UNIT1</t>
  </si>
  <si>
    <t>WKN MOZART WIND</t>
  </si>
  <si>
    <t>MOZART_WIND_1</t>
  </si>
  <si>
    <t>KENT</t>
  </si>
  <si>
    <t>WILLOW SPRINGS WIND A</t>
  </si>
  <si>
    <t>SALVTION_UNIT1</t>
  </si>
  <si>
    <t>SPLAIN1_WIND1</t>
  </si>
  <si>
    <t>WILLOW SPRINGS WIND B</t>
  </si>
  <si>
    <t>SALVTION_UNIT2</t>
  </si>
  <si>
    <t>SPLAIN1_WIND2</t>
  </si>
  <si>
    <t>WOLF RIDGE WIND</t>
  </si>
  <si>
    <t>WHTTAIL_WR1</t>
  </si>
  <si>
    <t>SPLAIN2_WIND21</t>
  </si>
  <si>
    <t>TSTC WEST TEXAS WIND</t>
  </si>
  <si>
    <t>DG_ROSC2_1UNIT</t>
  </si>
  <si>
    <t>SPLAIN2_WIND22</t>
  </si>
  <si>
    <t>BAFFIN WIND UNIT1</t>
  </si>
  <si>
    <t>BAFFIN_UNIT1</t>
  </si>
  <si>
    <t>BAFFIN WIND UNIT2</t>
  </si>
  <si>
    <t>BAFFIN_UNIT2</t>
  </si>
  <si>
    <t>SSPURTWO_WIND_1</t>
  </si>
  <si>
    <t>OLDHAM</t>
  </si>
  <si>
    <t>BRUENNING'S BREEZE A</t>
  </si>
  <si>
    <t>BBREEZE_UNIT1</t>
  </si>
  <si>
    <t>WILLACY</t>
  </si>
  <si>
    <t>SSPURTWO_SS3WIND1</t>
  </si>
  <si>
    <t>BRUENNING'S BREEZE B</t>
  </si>
  <si>
    <t>BBREEZE_UNIT2</t>
  </si>
  <si>
    <t>SSPURTWO_SS3WIND2</t>
  </si>
  <si>
    <t>CAMERON COUNTY WIND</t>
  </si>
  <si>
    <t>CAMWIND_UNIT1</t>
  </si>
  <si>
    <t>CHAPMAN RANCH WIND IA (SANTA CRUZ)</t>
  </si>
  <si>
    <t>SANTACRU_UNIT1</t>
  </si>
  <si>
    <t>CHAPMAN RANCH WIND IB (SANTA CRUZ)</t>
  </si>
  <si>
    <t>SANTACRU_UNIT2</t>
  </si>
  <si>
    <t>GULF WIND I</t>
  </si>
  <si>
    <t>TGW_T1</t>
  </si>
  <si>
    <t>GULF WIND II</t>
  </si>
  <si>
    <t>TGW_T2</t>
  </si>
  <si>
    <t>LOS VIENTOS WIND I</t>
  </si>
  <si>
    <t>LV1_LV1A</t>
  </si>
  <si>
    <t>LOS VIENTOS WIND II</t>
  </si>
  <si>
    <t>MAGIC VALLEY WIND (REDFISH) 1A</t>
  </si>
  <si>
    <t>REDFISH_MV1A</t>
  </si>
  <si>
    <t>MAGIC VALLEY WIND (REDFISH) 1B</t>
  </si>
  <si>
    <t>REDFISH_MV1B</t>
  </si>
  <si>
    <t>MIDWAY WIND</t>
  </si>
  <si>
    <t>MIDWIND_UNIT1</t>
  </si>
  <si>
    <t>PAPALOTE CREEK WIND</t>
  </si>
  <si>
    <t>PAP1_PAP1</t>
  </si>
  <si>
    <t>PAPALOTE CREEK WIND II</t>
  </si>
  <si>
    <t>COTTON_PAP2</t>
  </si>
  <si>
    <t>PENASCAL WIND 1</t>
  </si>
  <si>
    <t>PENA_UNIT1</t>
  </si>
  <si>
    <t>PENASCAL WIND 2</t>
  </si>
  <si>
    <t>PENA_UNIT2</t>
  </si>
  <si>
    <t>PENASCAL WIND 3</t>
  </si>
  <si>
    <t>PENA3_UNIT3</t>
  </si>
  <si>
    <t>SAN ROMAN WIND</t>
  </si>
  <si>
    <t>SANROMAN_WIND_1</t>
  </si>
  <si>
    <t>HARBOR WIND</t>
  </si>
  <si>
    <t>DG_NUECE_6UNITS</t>
  </si>
  <si>
    <t>WIND-P</t>
  </si>
  <si>
    <t>WAKE WIND 1</t>
  </si>
  <si>
    <t>WAKEWE_G1</t>
  </si>
  <si>
    <t>WAKE WIND 2</t>
  </si>
  <si>
    <t>WAKEWE_G2</t>
  </si>
  <si>
    <t>WHIRLWIND ENERGY</t>
  </si>
  <si>
    <t>WEC_WECG1</t>
  </si>
  <si>
    <t>WOLF FLATS WIND (WIND MGT)</t>
  </si>
  <si>
    <t>DG_TURL_UNIT1</t>
  </si>
  <si>
    <t>HALL</t>
  </si>
  <si>
    <t>%</t>
  </si>
  <si>
    <t>SALT FORK 1 WIND U1</t>
  </si>
  <si>
    <t>SALT FORK 1 WIND U2</t>
  </si>
  <si>
    <t>SOUTH PLAINS WIND 1 U1</t>
  </si>
  <si>
    <t>SOUTH PLAINS WIND 1 U2</t>
  </si>
  <si>
    <t>SOUTH PLAINS WIND 2 U1</t>
  </si>
  <si>
    <t>SOUTH PLAINS WIND 2 U2</t>
  </si>
  <si>
    <t>SPINNING SPUR WIND TWO A</t>
  </si>
  <si>
    <t>SPINNING SPUR WIND TWO B</t>
  </si>
  <si>
    <t>SPINNING SPUR WIND TWO C</t>
  </si>
  <si>
    <t>Operational Capacity Total (Wind)</t>
  </si>
  <si>
    <t>Operational Wind Capacity Sub-total (Coastal Counties)</t>
  </si>
  <si>
    <t>Wind Peak Average Capacity Percentage (Coastal)</t>
  </si>
  <si>
    <t>WIND_PEAK_PCT_C</t>
  </si>
  <si>
    <t>WIND_OPERATIONAL_C</t>
  </si>
  <si>
    <t>Operational Resources (Solar)</t>
  </si>
  <si>
    <t>ACACIA SOLAR</t>
  </si>
  <si>
    <t>ACACIA_UNIT_1</t>
  </si>
  <si>
    <t>PRESIDIO</t>
  </si>
  <si>
    <t>Operational Wind Capacity Sub-total (Panhandle Counties)</t>
  </si>
  <si>
    <t>WIND_OPERATIONAL_P</t>
  </si>
  <si>
    <t>BHE SOLAR PEARL PROJECT (SIRIUS 2)</t>
  </si>
  <si>
    <t>SIRIUS_UNIT2</t>
  </si>
  <si>
    <t>Wind Peak Average Capacity Percentage (Panhandle)</t>
  </si>
  <si>
    <t>WIND_PEAK_PCT_P</t>
  </si>
  <si>
    <t>BNB LAMESA SOLAR (PHASE I)</t>
  </si>
  <si>
    <t>LMESASLR_UNIT1</t>
  </si>
  <si>
    <t>CASTLE GAP SOLAR</t>
  </si>
  <si>
    <t>CASL_GAP_UNIT1</t>
  </si>
  <si>
    <t>FS BARILLA SOLAR-PECOS</t>
  </si>
  <si>
    <t>HOVEY_UNIT1</t>
  </si>
  <si>
    <t>FS EAST PECOS SOLAR</t>
  </si>
  <si>
    <t>BOOTLEG_UNIT1</t>
  </si>
  <si>
    <t>BLUEBELL SOLAR (CAPRICORN RIDGE SOLAR)</t>
  </si>
  <si>
    <t>CAPRIDG4_BB_PV</t>
  </si>
  <si>
    <t>OCI ALAMO 1 SOLAR</t>
  </si>
  <si>
    <t>OCI_ALM1_UNIT1</t>
  </si>
  <si>
    <t>OCI ALAMO 4 SOLAR-BRACKETVILLE</t>
  </si>
  <si>
    <t>ECLIPSE_UNIT1</t>
  </si>
  <si>
    <t>OCI ALAMO 5 (DOWNIE RANCH)</t>
  </si>
  <si>
    <t>HELIOS_UNIT1</t>
  </si>
  <si>
    <t>UVALDE</t>
  </si>
  <si>
    <t>OCI ALAMO 6 (SIRIUS/WEST TEXAS)</t>
  </si>
  <si>
    <t>SIRIUS_UNIT1</t>
  </si>
  <si>
    <t>OCI ALAMO 7 (PAINT CREEK)</t>
  </si>
  <si>
    <t>SOLARA_UNIT1</t>
  </si>
  <si>
    <t>RE ROSEROCK SOLAR 1</t>
  </si>
  <si>
    <t>REROCK_UNIT1</t>
  </si>
  <si>
    <t>RE ROSEROCK SOLAR 2</t>
  </si>
  <si>
    <t>REROCK_UNIT2</t>
  </si>
  <si>
    <t>RIGGINS (SE BUCKTHORN WESTEX SOLAR)</t>
  </si>
  <si>
    <t>RIGGINS_UNIT1</t>
  </si>
  <si>
    <t>SOLAIREHOLMAN 1</t>
  </si>
  <si>
    <t>LASSO_UNIT1</t>
  </si>
  <si>
    <t>BREWSTER</t>
  </si>
  <si>
    <t>SP-TX-12-PHASE B</t>
  </si>
  <si>
    <t>SPTX12B_UNIT1</t>
  </si>
  <si>
    <t>WEBBERVILLE SOLAR</t>
  </si>
  <si>
    <t>WEBBER_S_WSP1</t>
  </si>
  <si>
    <t>COMMERCE_SOLAR</t>
  </si>
  <si>
    <t>DG_ X443PV1_SWRI_PV1</t>
  </si>
  <si>
    <t>BECK 1</t>
  </si>
  <si>
    <t>DG_CECSOLAR_DG_BECK1</t>
  </si>
  <si>
    <t>BLUE WING 1 SOLAR</t>
  </si>
  <si>
    <t>DG_BROOK_1UNIT</t>
  </si>
  <si>
    <t>BLUE WING 2 SOLAR</t>
  </si>
  <si>
    <t>DG_ELMEN_1UNIT</t>
  </si>
  <si>
    <t>BOVINE SOLAR LLC</t>
  </si>
  <si>
    <t>DG_BOVINE_BOVINE</t>
  </si>
  <si>
    <t>AUSTIN</t>
  </si>
  <si>
    <t>DG_BOVINE2_BOVINE2</t>
  </si>
  <si>
    <t>ALEXIS SOLAR</t>
  </si>
  <si>
    <t>DG_ALEXIS_ALEXIS</t>
  </si>
  <si>
    <t>BROOKS</t>
  </si>
  <si>
    <t>BRONSON SOLAR I</t>
  </si>
  <si>
    <t>DG_BRNSN_BRNSN</t>
  </si>
  <si>
    <t>BRONSON SOLAR II</t>
  </si>
  <si>
    <t>DG_BRNSN2_BRNSN2</t>
  </si>
  <si>
    <t>CASCADE SOLAR I</t>
  </si>
  <si>
    <t>DG_CASCADE_CASCADE</t>
  </si>
  <si>
    <t>CASCADE SOLAR II</t>
  </si>
  <si>
    <t>DG_CASCADE2_CASCADE2</t>
  </si>
  <si>
    <t>CHISUM SOLAR</t>
  </si>
  <si>
    <t>DG_CHISUM_CHISUM</t>
  </si>
  <si>
    <t>EDDY SOLAR II</t>
  </si>
  <si>
    <t>DG_EDDYII_EDDYII</t>
  </si>
  <si>
    <t>FIFTH GENERATION SOLAR 1</t>
  </si>
  <si>
    <t>HIGHWAY 56</t>
  </si>
  <si>
    <t>DG_HWY56_HWY56</t>
  </si>
  <si>
    <t>HM SEALY SOLAR 1</t>
  </si>
  <si>
    <t>DG_SEALY_1UNIT</t>
  </si>
  <si>
    <t>LEON</t>
  </si>
  <si>
    <t>DG_LEON_LEON</t>
  </si>
  <si>
    <t>MARLIN</t>
  </si>
  <si>
    <t>DG_MARLIN_MARLIN</t>
  </si>
  <si>
    <t>FALLS</t>
  </si>
  <si>
    <t>MARS SOLAR (DG)</t>
  </si>
  <si>
    <t>DG_MARS_MARS</t>
  </si>
  <si>
    <t>NORTH GAINESVILLE</t>
  </si>
  <si>
    <t>DG_NGNSVL_NGAINESV</t>
  </si>
  <si>
    <t>OCI ALAMO 2 SOLAR-ST. HEDWIG</t>
  </si>
  <si>
    <t>DG_STHWG_UNIT1</t>
  </si>
  <si>
    <t>GRIFFIN SOLAR</t>
  </si>
  <si>
    <t>DG_GRIFFIN_GRIFFIN</t>
  </si>
  <si>
    <t>OCI ALAMO 3-WALZEM SOLAR</t>
  </si>
  <si>
    <t>DG_WALZM_UNIT1</t>
  </si>
  <si>
    <t>POWERFIN KINGSBERY</t>
  </si>
  <si>
    <t>DG_PFK_PFKPV</t>
  </si>
  <si>
    <t>RENEWABLE ENERGY ALTERNATIVES-CCS1</t>
  </si>
  <si>
    <t>LAMPWICK SOLAR</t>
  </si>
  <si>
    <t>MENARD</t>
  </si>
  <si>
    <t>DG_STRLING_STRLING</t>
  </si>
  <si>
    <t>SUNEDISON RABEL ROAD SOLAR</t>
  </si>
  <si>
    <t>DG_VALL1_1UNIT</t>
  </si>
  <si>
    <t>SUNEDISON VALLEY ROAD SOLAR</t>
  </si>
  <si>
    <t>DG_VALL2_1UNIT</t>
  </si>
  <si>
    <t>SUNEDISON CPS3 SOMERSET 1 SOLAR</t>
  </si>
  <si>
    <t>DG_SOME1_1UNIT</t>
  </si>
  <si>
    <t>SUNEDISON SOMERSET 2 SOLAR</t>
  </si>
  <si>
    <t>DG_SOME2_1UNIT</t>
  </si>
  <si>
    <t>WALNUT SPRINGS</t>
  </si>
  <si>
    <t>DG_WLNTSPRG_1UNIT</t>
  </si>
  <si>
    <t>WEST MOORE II</t>
  </si>
  <si>
    <t>DG_WMOOREII_WMOOREII</t>
  </si>
  <si>
    <t>WHITESBORO</t>
  </si>
  <si>
    <t>DG_WBORO_WHTSBORO</t>
  </si>
  <si>
    <t>WHITESBORO II</t>
  </si>
  <si>
    <t>DG_WBOROII_WHBOROII</t>
  </si>
  <si>
    <t>WHITEWRIGHT</t>
  </si>
  <si>
    <t>DG_WHTRT_WHTRGHT</t>
  </si>
  <si>
    <t>WHITNEY SOLAR</t>
  </si>
  <si>
    <t>DG_WHITNEY_SOLAR1</t>
  </si>
  <si>
    <t>YELLOW JACKET SOLAR</t>
  </si>
  <si>
    <t>DG_YLWJACKET_YLWJACKET</t>
  </si>
  <si>
    <t>Operational Capacity Total (Solar)</t>
  </si>
  <si>
    <t>Solar Peak Average Capacity Percentage</t>
  </si>
  <si>
    <t>SOLAR_PEAK_PCT</t>
  </si>
  <si>
    <t>Operational Resources (Storage)</t>
  </si>
  <si>
    <t>BLUE SUMMIT BATTERY</t>
  </si>
  <si>
    <t>BLSUMMIT_BATTERY</t>
  </si>
  <si>
    <t>STORAGE</t>
  </si>
  <si>
    <t>INADALE ESS</t>
  </si>
  <si>
    <t>INDL_ESS</t>
  </si>
  <si>
    <t>NOTREES BATTERY FACILITY</t>
  </si>
  <si>
    <t>NWF_NBS</t>
  </si>
  <si>
    <t>PYRON ESS</t>
  </si>
  <si>
    <t>PYR_ESS</t>
  </si>
  <si>
    <t>OCI ALAMO 1</t>
  </si>
  <si>
    <t>MIDLAND</t>
  </si>
  <si>
    <t>Operational Capacity Total (Storage)</t>
  </si>
  <si>
    <t>Storage Peak Average Capacity Percentage</t>
  </si>
  <si>
    <t>STORAGE_PEAK_PCT</t>
  </si>
  <si>
    <t>Reliability Must-Run (RMR) Capacity</t>
  </si>
  <si>
    <t>RMR_CAP_CONT</t>
  </si>
  <si>
    <t>CASTLE GAP BATTERY</t>
  </si>
  <si>
    <t>CASL_GAP_BATTERY1</t>
  </si>
  <si>
    <t>Capacity Pending Retirement</t>
  </si>
  <si>
    <t>PENDRETIRE_CAP</t>
  </si>
  <si>
    <t>OCI_ALM1_ASTRO1</t>
  </si>
  <si>
    <t>Non-Synchronous Tie Resources</t>
  </si>
  <si>
    <t>EAST TIE</t>
  </si>
  <si>
    <t>DC_E</t>
  </si>
  <si>
    <t>YOUNICOS FACILITY</t>
  </si>
  <si>
    <t>NORTH TIE</t>
  </si>
  <si>
    <t>DC_N</t>
  </si>
  <si>
    <t>KINGSBERY ENERGY STORAGE SYSTEM</t>
  </si>
  <si>
    <t>DG_KB_ESS_KB_ESS</t>
  </si>
  <si>
    <t>MU ENERGY STORAGE SYSTEM</t>
  </si>
  <si>
    <t>DG_MU_ESS_MU_ESS</t>
  </si>
  <si>
    <t>LAREDO VFT TIE</t>
  </si>
  <si>
    <t>DC_L</t>
  </si>
  <si>
    <t>SHARYLAND RAILROAD TIE</t>
  </si>
  <si>
    <t>DC_R</t>
  </si>
  <si>
    <t>Non-Synchronous Ties Total</t>
  </si>
  <si>
    <t>Non-Synchronous Ties Peak Average Capacity Percentage</t>
  </si>
  <si>
    <t>DCTIE_PEAK_PCT</t>
  </si>
  <si>
    <t>Planned Thermal Resources with Executed SGIA, Air Permit, GHG Permit and Proof of Adequate Water Supplies</t>
  </si>
  <si>
    <t>HALYARD WHARTON ENERGY CENTER</t>
  </si>
  <si>
    <t>16INR0044</t>
  </si>
  <si>
    <t>BRAZORIA</t>
  </si>
  <si>
    <t>MIRAGE</t>
  </si>
  <si>
    <t>17INR0022</t>
  </si>
  <si>
    <t>REFUGIO</t>
  </si>
  <si>
    <t>Planned Capacity Total (Nuclear, Coal, Gas, Biomass)</t>
  </si>
  <si>
    <t>Planned Wind Resources with Executed SGIA</t>
  </si>
  <si>
    <t>ARMSTRONG</t>
  </si>
  <si>
    <t>BARROW RANCH (JUMBO HILL WIND)</t>
  </si>
  <si>
    <t>18INR0038</t>
  </si>
  <si>
    <t>CACTUS FLATS WIND</t>
  </si>
  <si>
    <t>16INR0086</t>
  </si>
  <si>
    <t>CONCHO</t>
  </si>
  <si>
    <t>CANADIAN BREAKS WIND</t>
  </si>
  <si>
    <t>CANYON WIND</t>
  </si>
  <si>
    <t>18INR0030</t>
  </si>
  <si>
    <t>COYOTE WIND</t>
  </si>
  <si>
    <t>17INR0027b</t>
  </si>
  <si>
    <t>SCHLEICHER</t>
  </si>
  <si>
    <t>CASTRO</t>
  </si>
  <si>
    <t>EDMONDSON RANCH WIND</t>
  </si>
  <si>
    <t>18INR0043</t>
  </si>
  <si>
    <t>AVIATOR WIND</t>
  </si>
  <si>
    <t>FOARD</t>
  </si>
  <si>
    <t>BAIRD NORTH WIND</t>
  </si>
  <si>
    <t>20INR0083</t>
  </si>
  <si>
    <t>GOODNIGHT WIND</t>
  </si>
  <si>
    <t>14INR0033</t>
  </si>
  <si>
    <t>BIG SAMPSON WIND</t>
  </si>
  <si>
    <t>16INR0104</t>
  </si>
  <si>
    <t>BLACKJACK CREEK WIND</t>
  </si>
  <si>
    <t>20INR0068</t>
  </si>
  <si>
    <t>BEE</t>
  </si>
  <si>
    <t>HARALD (BEARKAT WIND B)</t>
  </si>
  <si>
    <t>15INR0064b</t>
  </si>
  <si>
    <t>HART WIND</t>
  </si>
  <si>
    <t>16INR0033</t>
  </si>
  <si>
    <t>HIGH LONESOME W</t>
  </si>
  <si>
    <t>19INR0038</t>
  </si>
  <si>
    <t>KONTIKI 1 WIND (ERIK)</t>
  </si>
  <si>
    <t>19INR0099a</t>
  </si>
  <si>
    <t>KONTIKI 2 WIND (ERNEST)</t>
  </si>
  <si>
    <t>19INR0099b</t>
  </si>
  <si>
    <t>LOMA PINTA WIND</t>
  </si>
  <si>
    <t>16INR0112</t>
  </si>
  <si>
    <t>LA SALLE</t>
  </si>
  <si>
    <t>LORAINE WINDPARK PHASE III</t>
  </si>
  <si>
    <t>18INR0068</t>
  </si>
  <si>
    <t>MARIAH DEL ESTE</t>
  </si>
  <si>
    <t>13INR0010a</t>
  </si>
  <si>
    <t>MAVERICK CREEK I</t>
  </si>
  <si>
    <t>20INR0045</t>
  </si>
  <si>
    <t>MAVERICK CREEK II</t>
  </si>
  <si>
    <t>20INR0046</t>
  </si>
  <si>
    <t>HIGH LONESOME WIND PHASE II</t>
  </si>
  <si>
    <t>20INR0262</t>
  </si>
  <si>
    <t>MESTENO WIND</t>
  </si>
  <si>
    <t>16INR0081</t>
  </si>
  <si>
    <t>NORTHDRAW WIND</t>
  </si>
  <si>
    <t>13INR0025</t>
  </si>
  <si>
    <t>OVEJA WIND</t>
  </si>
  <si>
    <t>18INR0033</t>
  </si>
  <si>
    <t>IRION</t>
  </si>
  <si>
    <t>PANHANDLE WIND 3</t>
  </si>
  <si>
    <t>14INR0030c</t>
  </si>
  <si>
    <t>PRAIRIE HILL WIND</t>
  </si>
  <si>
    <t>19INR0100</t>
  </si>
  <si>
    <t>RANCHERO WIND</t>
  </si>
  <si>
    <t>RTS 2 WIND (HEART OF TEXAS WIND)</t>
  </si>
  <si>
    <t>18INR0016</t>
  </si>
  <si>
    <t>SAGE DRAW WIND</t>
  </si>
  <si>
    <t>19INR0163</t>
  </si>
  <si>
    <t>TG EAST WIND</t>
  </si>
  <si>
    <t>19INR0052</t>
  </si>
  <si>
    <t>VERA WIND</t>
  </si>
  <si>
    <t>19INR0051</t>
  </si>
  <si>
    <t>WILDROSE WIND (SWISHER WIND)</t>
  </si>
  <si>
    <t>13INR0038</t>
  </si>
  <si>
    <t>SWISHER</t>
  </si>
  <si>
    <t>WILSON RANCH (INFINITY LIVE OAK WIND)</t>
  </si>
  <si>
    <t>CHALUPA WIND</t>
  </si>
  <si>
    <t>20INR0042</t>
  </si>
  <si>
    <t>CRANEL WIND</t>
  </si>
  <si>
    <t>19INR0112</t>
  </si>
  <si>
    <t>CHOCOLATE BAYOU W</t>
  </si>
  <si>
    <t>16INR0074</t>
  </si>
  <si>
    <t>LAS MAJADAS WIND</t>
  </si>
  <si>
    <t>17INR0035</t>
  </si>
  <si>
    <t>EAST RAYMOND WIND</t>
  </si>
  <si>
    <t>18INR0059</t>
  </si>
  <si>
    <t>PALMAS ALTAS WIND</t>
  </si>
  <si>
    <t>SHAFFER (PATRIOT WIND/PETRONILLA)</t>
  </si>
  <si>
    <t>11INR0062</t>
  </si>
  <si>
    <t>KARANKAWA WIND 2</t>
  </si>
  <si>
    <t>PEYTON CREEK WIND</t>
  </si>
  <si>
    <t>Planned Capacity Total (Wind)</t>
  </si>
  <si>
    <t>WEST RAYMOND (EL TRUENO) WIND</t>
  </si>
  <si>
    <t>20INR0088</t>
  </si>
  <si>
    <t>Planned Wind Capacity Sub-total (Coastal Counties)</t>
  </si>
  <si>
    <t>WIND_PLANNED_C</t>
  </si>
  <si>
    <t>WIND_PL_PEAK_PCT_C</t>
  </si>
  <si>
    <t>Planned Solar Resources with Executed SGIA</t>
  </si>
  <si>
    <t>ARAGORN SOLAR</t>
  </si>
  <si>
    <t>19INR0088</t>
  </si>
  <si>
    <t>EMERALD GROVE SOLAR (PECOS SOLAR POWER I)</t>
  </si>
  <si>
    <t>15INR0059</t>
  </si>
  <si>
    <t>19INR0121</t>
  </si>
  <si>
    <t>HOVEY (BARILLA SOLAR 1B)</t>
  </si>
  <si>
    <t>12INR0059b</t>
  </si>
  <si>
    <t>Planned Wind Capacity Sub-total (Panhandle Counties)</t>
  </si>
  <si>
    <t>WIND_PLANNED_P</t>
  </si>
  <si>
    <t>WIND_PL_PEAK_PCT_P</t>
  </si>
  <si>
    <t>LONG DRAW SOLAR</t>
  </si>
  <si>
    <t>18INR0055</t>
  </si>
  <si>
    <t>MISAE SOLAR</t>
  </si>
  <si>
    <t>18INR0045</t>
  </si>
  <si>
    <t>ANSON SOLAR</t>
  </si>
  <si>
    <t>19INR0081</t>
  </si>
  <si>
    <t>JONES</t>
  </si>
  <si>
    <t>NAZARETH SOLAR</t>
  </si>
  <si>
    <t>16INR0049</t>
  </si>
  <si>
    <t>BRAVEPOST SOLAR</t>
  </si>
  <si>
    <t>20INR0053</t>
  </si>
  <si>
    <t>OBERON SOLAR</t>
  </si>
  <si>
    <t>COTTONWOOD BAYOU</t>
  </si>
  <si>
    <t>19INR0134</t>
  </si>
  <si>
    <t>ELARA SOLAR</t>
  </si>
  <si>
    <t>21INR0276</t>
  </si>
  <si>
    <t>15INR0090</t>
  </si>
  <si>
    <t>FORT BEND SOLAR</t>
  </si>
  <si>
    <t>18INR0053</t>
  </si>
  <si>
    <t>RAMBLER SOLAR</t>
  </si>
  <si>
    <t>17INR0020a</t>
  </si>
  <si>
    <t>17INR0020b</t>
  </si>
  <si>
    <t>HORIZON SOLAR</t>
  </si>
  <si>
    <t>21INR0261</t>
  </si>
  <si>
    <t>IMPACT SOLAR</t>
  </si>
  <si>
    <t>19INR0151</t>
  </si>
  <si>
    <t>SODA LAKE SOLAR 2</t>
  </si>
  <si>
    <t>20INR0143</t>
  </si>
  <si>
    <t>KELLAM SOLAR</t>
  </si>
  <si>
    <t>VAN ZANDT</t>
  </si>
  <si>
    <t>LAPETUS SOLAR</t>
  </si>
  <si>
    <t>WEST OF PECOS SOLAR</t>
  </si>
  <si>
    <t>REEVES</t>
  </si>
  <si>
    <t>LONG POINT SOLAR</t>
  </si>
  <si>
    <t>19INR0042</t>
  </si>
  <si>
    <t>Planned Capacity Total (Solar)</t>
  </si>
  <si>
    <t>SOLAR_PL_PEAK_PCT</t>
  </si>
  <si>
    <t>MORROW LAKE SOLAR</t>
  </si>
  <si>
    <t>19INR0155</t>
  </si>
  <si>
    <t>Planned Storage Resources with Executed SGIA</t>
  </si>
  <si>
    <t>MYRTLE SOLAR</t>
  </si>
  <si>
    <t>19INR0041</t>
  </si>
  <si>
    <t>NORTON SOLAR</t>
  </si>
  <si>
    <t>19INR0035</t>
  </si>
  <si>
    <t>RUNNELS</t>
  </si>
  <si>
    <t>Planned Capacity Total (Storage)</t>
  </si>
  <si>
    <t>STORAGE_PL_PEAK_PCT</t>
  </si>
  <si>
    <t>PHOENIX SOLAR</t>
  </si>
  <si>
    <t>19INR0091</t>
  </si>
  <si>
    <t>Seasonal Mothballed Resources</t>
  </si>
  <si>
    <t>SPNCER_SPNCE_4</t>
  </si>
  <si>
    <t>SPNCER_SPNCE_5</t>
  </si>
  <si>
    <t>Total Seasonal Mothballed Capacity</t>
  </si>
  <si>
    <t>Mothballed Resources</t>
  </si>
  <si>
    <t>J T DEELY U1 (AS OF 12/31/2018)</t>
  </si>
  <si>
    <t>CALAVERS_JTD1_M</t>
  </si>
  <si>
    <t>J T DEELY U2 (AS OF 12/31/2018)</t>
  </si>
  <si>
    <t>CALAVERS_JTD2_M</t>
  </si>
  <si>
    <t>RIPPEY SOLAR</t>
  </si>
  <si>
    <t>RODEO SOLAR</t>
  </si>
  <si>
    <t>19INR0103</t>
  </si>
  <si>
    <t>Total Mothballed Capacity</t>
  </si>
  <si>
    <t>TEXAS SOLAR NOVA</t>
  </si>
  <si>
    <t>19INR0001</t>
  </si>
  <si>
    <t>Total Retiring Capacity</t>
  </si>
  <si>
    <t>WAGYU SOLAR</t>
  </si>
  <si>
    <t>18INR0062</t>
  </si>
  <si>
    <t>CHISHOLM GRID</t>
  </si>
  <si>
    <t>20INR0089</t>
  </si>
  <si>
    <t>FLTBES_BESS1</t>
  </si>
  <si>
    <t>PTLBES_BESS1</t>
  </si>
  <si>
    <t>WCOLLDG_BSS_U1</t>
  </si>
  <si>
    <t>RHESS2_ESS_1</t>
  </si>
  <si>
    <t>WRSBES_BESS1</t>
  </si>
  <si>
    <t>Retiring Resources Unavailable to ERCOT (since last CDR/SARA)</t>
  </si>
  <si>
    <t>2022/2023</t>
  </si>
  <si>
    <t>2023/2024</t>
  </si>
  <si>
    <t>2024/2025</t>
  </si>
  <si>
    <t>2025/2026</t>
  </si>
  <si>
    <t>2026/2027</t>
  </si>
  <si>
    <t>2027/2028</t>
  </si>
  <si>
    <t>2028/2029</t>
  </si>
  <si>
    <t>Winter Peak Demand (based on normal weather)</t>
  </si>
  <si>
    <t xml:space="preserve">   plus:  Energy Efficiency Program Savings Forecast</t>
  </si>
  <si>
    <t>Total Winter Peak Demand (before Reductions from Energy Efficiency Programs)</t>
  </si>
  <si>
    <t>Switchable Generation Resource Capacity, MW</t>
  </si>
  <si>
    <t xml:space="preserve">   less:  Switchable Capacity Unavailable to ERCOT</t>
  </si>
  <si>
    <t>Available Mothballed Capacity</t>
  </si>
  <si>
    <t>Wind-P</t>
  </si>
  <si>
    <t>Unconfirmed Retirement Capacity</t>
  </si>
  <si>
    <t>Notes:
(1) An "Unconfirmed Retirement" is defined as a generation unit for which a public announcement of the intent to permanently shut the unit down has been released, but a Notice of Suspension of Operations for the unit has not been received by ERCOT.
(2) The criteria for listing a unit as an Unconfirmed Retirement include the following:
      a.  A specific retirement date is cited in the announcement, or other timing information is given that indicates the unit will be unavailable as of June 1 of a CDR Reporting Year.
      b. The announcement, with follow-up inquiry by ERCOT, does not indicate that retirement timing is highly speculative.</t>
  </si>
  <si>
    <t>Planned Wind Capacity Sub-total (Other counties)</t>
  </si>
  <si>
    <t>WIND_PLANNED_O</t>
  </si>
  <si>
    <t>WIND_PL_PEAK_PCT_O</t>
  </si>
  <si>
    <t>WIND-O</t>
  </si>
  <si>
    <t>WIND_PEAK_PCT_O</t>
  </si>
  <si>
    <t>WIND_OPERATIONAL_O</t>
  </si>
  <si>
    <t>Operational Wind Capacity Sub-total (Other Counties)</t>
  </si>
  <si>
    <t>Wind Peak Average Capacity Percentage (Other)</t>
  </si>
  <si>
    <t>Planned Panhandle Wind with Signed IA, Peak Average Capacity Contribution (29% of installed capacity)</t>
  </si>
  <si>
    <t>Panhandle Wind, Peak Average Capacity Contribution (29% of installed capacity)</t>
  </si>
  <si>
    <t>Wind-O</t>
  </si>
  <si>
    <t>Settlement Only Distribution Generator (SODG)</t>
  </si>
  <si>
    <t>Distribution Generation Resource (DGR)</t>
  </si>
  <si>
    <t xml:space="preserve">Wind Regions: Coastal, Panhandle, and Other </t>
  </si>
  <si>
    <t>The seasonal net capacity rating of wind resources multiplied by the Seasonal Peak Average Capacity Percentage for the Coastal, Panhandle and Other CDR reporting regions.</t>
  </si>
  <si>
    <t>The average wind capacity available for the summer and winter Peak Load Seasons for a CDR reporting region (Coastal, Panhandle, Other) divided by the installed capacity for the region, expressed as a percentage. Details for the derivation of the percentages are outlined in ERCOT Protocol Section 3.2.6.2.2 (see http://www.ercot.com/content/wcm/current_guides/53528/03-110119_Nodal.docx).</t>
  </si>
  <si>
    <t>Switchable Generation Resource (SWGR)</t>
  </si>
  <si>
    <t>Distribution Resource Types:</t>
  </si>
  <si>
    <t>The CDR report uses Forecast Zones to identify the geographical location of generation resources. Forecast Zones generally have the same boundaries as the 2003 Congestion Management Zones with the following exceptions: A) Panhandle Zone for resources in the Texas Panhandle counties and outside the 2003 Congestion Management Zones, and B) Coastal Zone for resources in 11 counties along the Texas Gulf Coast and formerly in the South Zone of the 2003 Congestion Management Zones. There are six Forecast Zones: Coastal, Houston, North, Panhandle, South, and West.
Note that the CDR Forecast Zones are only used for resource adequacy reporting and are distinct from other ERCOT geographical reporting schemes used for planning, operational, or data reporting purposes.</t>
  </si>
  <si>
    <t>Wind Generation Resources (WGRs) are classified into regions based on the county that contains their Point of Interconnection (POI). The Coastal region is defined as the following counties along the Gulf Coast: Aransas, Brazoria, Calhoun, Cameron, Kenedy, Kleberg, Matagorda, Nueces, Refugio, San Patricio, and Willacy.  The Panhandle region is defined as the following counties:  Armstrong, Bailey, Briscoe, Carson, Castro, Childress, Cochran, Collingsworth, Crosby, Dallam, Deaf Smith, Dickens, Donley, Floyd, Gray, Hale, Hall, Hansford, Hartley, Hemphill, Hockley, Hutchinson, Lamb, Lipscomb, Lubbock, Moore, Motley, Ochiltree, Oldham, Parmer, Potter, Randall, Roberts, Sherman, Swisher, and Wheeler.  The "Other" WInd Region consists of all other counties in the ERCOT Region. 
The assigned Wind Region for each WGR is indicated as "WIND-C," "WIND-P," or "WIND-O" in the Fuel columns of the summer/winter Capacities tabs.</t>
  </si>
  <si>
    <t>Unconfirmed Retirement</t>
  </si>
  <si>
    <t>A Generation Resource for which a public announcement of the intent to permanently shut the unit down has been released, but a Notice of Suspension of Operations for the unit has not been received by ERCOT. This is an informal definition that is not currently included in the Nodal Protocols or Other Binding Documents.
The criteria for classifying a Generation Resource as an Unconfirmed Retirement include the following:
a.  A specific retirement date is cited in the announcement, or other timing information is given that indicates the unit will be unavailable as of June 1 of a CDR Reporting Year.
b. The announcement, with follow-up inquiry by ERCOT, does not indicate that retirement timing is highly speculative.</t>
  </si>
  <si>
    <t>Summer</t>
  </si>
  <si>
    <t>Winter</t>
  </si>
  <si>
    <t>Reserve Margin including Unconfirmed Retirement Capacity</t>
  </si>
  <si>
    <t>Reserve Margin Excluding Unconfirmed Retirement Capacity</t>
  </si>
  <si>
    <t>The summer and winter capacity summaries below show the reserve margin impact of not adding any new resources during the latter half of the CDR forecast period. Since project developers typically submit interconnection requests no more than two to four years before the facility is expected to enter commercial operations, reserve margins reported beyond this window always show a declining trend if there is positive peak demand growth.</t>
  </si>
  <si>
    <t>PHOEBE SOLAR 1</t>
  </si>
  <si>
    <t>PHOEBE SOLAR 2</t>
  </si>
  <si>
    <t>PHOEBE_UNIT1</t>
  </si>
  <si>
    <t>PHOEBE_UNIT2</t>
  </si>
  <si>
    <t>ERCOT's energy efficiency forecast uses the PUCT's annual verified energy efficiency program savings estimates as the starting point. (See the definition for verified energy efficiency program savings below.) Savings from TDSP standard offer load management programs are not included in the ERCOT energy efficiency forecast.  ERCOT computes the historical average annual verified savings, but excludes 2017 from the calculation due to Hurricane Harvey load impacts. (For prior forecasts, ERCOT used a formula based on the State energy efficiency goals in Utilities Code Section 39.905. Since the impacts of the goals were assumed to accumulate for just seven years from the time that the goals must be first met (2013), ERCOT no longer uses the goal-based forecasting approach.) 
Finally, ERCOT incorporates annual energy efficiency estimates from municipal utilities and electric cooperatives provided to the State Energy Conservation Office (SECO). Annual SECO report submission by these entities is required under S.B. No. 924. If annual reports for the previous calendar year are not available at the time the CDR is prepared, ERCOT incorporates report data for the most recently available reporting year.
The energy efficiency capacity amounts are grossed up by a factor representing avoided transmission and distribution line losses. The factor is currently 1.076, reflecting 2% for avoided transmission losses and 5.6% for avoided distribution losses. The loss percentages are based on transmission and distribution loss factors posted to ERCOT's MIS website.</t>
  </si>
  <si>
    <t>The total megawatt (MW) amount of verified peak load capacity reductions due to residential and commercial sector energy efficiency incentive programs that are reported by electric utilities in the ERCOT Region to the Public Utility Commission of Texas. See Utilities Code Section 39.905. Note that savings from TDSP standard offer load management programs are not included in the ERCOT energy efficiency forecast, but rather handled as a separate reporting line item.</t>
  </si>
  <si>
    <t>TDSP Standard Offer Load Management Programs</t>
  </si>
  <si>
    <t>For the May releases of the CDR report, ERCOT uses the megawatt amount of verified peak load capacity reductions, adjusted for avoided transmission losses, due to TDSP Standard Offcer load management programs that are reported by electric utilities in the ERCOT Region to the Public Utility Commission of Texas. The reported amounts are for the most current reporting year, which is the calendar year prior to the year during which the May CDR is prepared. (For example, the May 2019 CDR report used verified program savings for the 2018 reporting year.) 
For the December CDR releases, ERCOT uses TDSP data received for the current load management program year, which is more timely than the verified savings estimates provided to the PUCT. The data obtained from the TDSPs reflect verified program performance for the summer based on testing, and is adjusted for avoided transmission losses.</t>
  </si>
  <si>
    <t>Generation Resource Scenarios</t>
  </si>
  <si>
    <t>2029/2030</t>
  </si>
  <si>
    <t>VICTORIA CITY (CITYVICT) CTG 1</t>
  </si>
  <si>
    <t>CITYVICT_CTG01</t>
  </si>
  <si>
    <t>VICTORIA CITY (CITYVICT) CTG 2</t>
  </si>
  <si>
    <t>CITYVICT_CTG02</t>
  </si>
  <si>
    <t>KARANKAWA WIND 1A</t>
  </si>
  <si>
    <t>KARAKAW1_UNIT1</t>
  </si>
  <si>
    <t>KARANKAWA WIND 1B</t>
  </si>
  <si>
    <t>KARAKAW1_UNIT2</t>
  </si>
  <si>
    <t>KARAKAW2_UNIT3</t>
  </si>
  <si>
    <t>CN_BRKS_UNIT_1</t>
  </si>
  <si>
    <t>BLUE SUMMIT WIND 2 A</t>
  </si>
  <si>
    <t>BLSUMMIT_UNIT2_25</t>
  </si>
  <si>
    <t>BLUE SUMMIT WIND 2 B</t>
  </si>
  <si>
    <t>BLSUMMIT_UNIT2_17</t>
  </si>
  <si>
    <t>CABEZON WIND (RIO BRAVO I WIND) 1 A</t>
  </si>
  <si>
    <t>CABEZON_WIND1</t>
  </si>
  <si>
    <t>CABEZON WIND (RIO BRAVO I WIND) 1 B</t>
  </si>
  <si>
    <t>CABEZON_WIND2</t>
  </si>
  <si>
    <t>FOARD CITY WIND 1 A</t>
  </si>
  <si>
    <t>FOARDCTY_UNIT1</t>
  </si>
  <si>
    <t>FOARD CITY WIND 1 B</t>
  </si>
  <si>
    <t>FOARDCTY_UNIT2</t>
  </si>
  <si>
    <t>GOPHER CREEK WIND 1</t>
  </si>
  <si>
    <t>GOPHER_UNIT1</t>
  </si>
  <si>
    <t>GOPHER CREEK WIND 2</t>
  </si>
  <si>
    <t>GOPHER_UNIT2</t>
  </si>
  <si>
    <t>WL_RANCH_UNIT1</t>
  </si>
  <si>
    <t>W_PECOS_UNIT1</t>
  </si>
  <si>
    <t>DG_LAMPWICK_LAMPWICK</t>
  </si>
  <si>
    <t>EL ALGODON ALTO W</t>
  </si>
  <si>
    <t>15INR0034</t>
  </si>
  <si>
    <t>ESPIRITU WIND</t>
  </si>
  <si>
    <t>17INR0031</t>
  </si>
  <si>
    <t>MONTE ALTO I</t>
  </si>
  <si>
    <t>19INR0022</t>
  </si>
  <si>
    <t>APOGEE WIND</t>
  </si>
  <si>
    <t>21INR0467</t>
  </si>
  <si>
    <t>MARYNEAL WINDPOWER</t>
  </si>
  <si>
    <t>18INR0031</t>
  </si>
  <si>
    <t>WILDWIND</t>
  </si>
  <si>
    <t>20INR0033</t>
  </si>
  <si>
    <t>AZURE SKY SOLAR</t>
  </si>
  <si>
    <t>21INR0477</t>
  </si>
  <si>
    <t>CONIGLIO SOLAR</t>
  </si>
  <si>
    <t>20INR0037</t>
  </si>
  <si>
    <t>15INR0044</t>
  </si>
  <si>
    <t>CROWDED STAR SOLAR</t>
  </si>
  <si>
    <t>20INR0241</t>
  </si>
  <si>
    <t>DANCIGER SOLAR</t>
  </si>
  <si>
    <t>20INR0098</t>
  </si>
  <si>
    <t>DANISH FIELDS SOLAR I</t>
  </si>
  <si>
    <t>20INR0069</t>
  </si>
  <si>
    <t>DANISH FIELDS SOLAR II</t>
  </si>
  <si>
    <t>21INR0016</t>
  </si>
  <si>
    <t>DANISH FIELDS SOLAR III</t>
  </si>
  <si>
    <t>21INR0017</t>
  </si>
  <si>
    <t>EUNICE SOLAR</t>
  </si>
  <si>
    <t>20INR0219</t>
  </si>
  <si>
    <t>GALLOWAY 1 SOLAR</t>
  </si>
  <si>
    <t>GALLOWAY 2 SOLAR</t>
  </si>
  <si>
    <t>21INR0431</t>
  </si>
  <si>
    <t>JUNO SOLAR PHASE I</t>
  </si>
  <si>
    <t>JUNO SOLAR PHASE II</t>
  </si>
  <si>
    <t>21INR0501</t>
  </si>
  <si>
    <t>PROSPERO SOLAR II</t>
  </si>
  <si>
    <t>21INR0229</t>
  </si>
  <si>
    <t>QUEEN SOLAR PHASE I</t>
  </si>
  <si>
    <t>QUEEN SOLAR PHASE II</t>
  </si>
  <si>
    <t>20INR0081</t>
  </si>
  <si>
    <t>SUN VALLEY</t>
  </si>
  <si>
    <t>19INR0169</t>
  </si>
  <si>
    <t>HILL</t>
  </si>
  <si>
    <t>WESTORIA SOLAR</t>
  </si>
  <si>
    <t>20INR0101</t>
  </si>
  <si>
    <t>AZURE SKY BESS</t>
  </si>
  <si>
    <t>21INR0476</t>
  </si>
  <si>
    <t>BAT CAVE</t>
  </si>
  <si>
    <t>21INR0365</t>
  </si>
  <si>
    <t>MASON</t>
  </si>
  <si>
    <t>EUNICE STORAGE</t>
  </si>
  <si>
    <t>20INR0220</t>
  </si>
  <si>
    <t>MADERO GRID</t>
  </si>
  <si>
    <t>21INR0244</t>
  </si>
  <si>
    <t>SILICON HILL STORAGE</t>
  </si>
  <si>
    <t>20INR0291</t>
  </si>
  <si>
    <t>BRPALVIN_UNIT1</t>
  </si>
  <si>
    <t>BRPODESA_UNIT1</t>
  </si>
  <si>
    <t>X443ESS1_SWRI</t>
  </si>
  <si>
    <t>JC_BAT_UNIT_1</t>
  </si>
  <si>
    <t>Inactive Planned Resources</t>
  </si>
  <si>
    <t>Inactive Planned Capacity Total</t>
  </si>
  <si>
    <t>2030/2031</t>
  </si>
  <si>
    <t>Meets Planning Guide Sec. 6.9 Criteria (CDR plus TSP Financial Security Posted and Notice to Proceed)</t>
  </si>
  <si>
    <t>Planned Solar Utility-Scale, Peak Average Capacity Contribution (7% of installed capacity)</t>
  </si>
  <si>
    <t>Solar Utility-Scale, Peak Average Capacity Contribution (7% of installed capacity)</t>
  </si>
  <si>
    <t>Planned Other Wind with Signed IA, Peak Average Capacity Contribution (19% of installed capacity)</t>
  </si>
  <si>
    <t>Other Wind, Peak Average Capacity Contribution (19% of installed capacity)</t>
  </si>
  <si>
    <t>Operational Capacity Unavailable due to Extended Outage or Derate</t>
  </si>
  <si>
    <t>Non-Synchronous Ties, Capacity (Based on average net import contribution during summer 2019 EEA events)</t>
  </si>
  <si>
    <t>Energy Emergency Alert (EEA)</t>
  </si>
  <si>
    <t>An ERCOT EEA declaration is made when operating reserves and system frequency drop below established severity levels (Levels 1, 2 and 3) and reserves are not projected to recover within 30 minutes unless certain actions are taken. An EEA declaration initiates an orderly, predetermined procedure for maximizing the use of available Resources, including the use of voluntary load reduction programs that are only available under EEA operations. Only under the most severe EEA level, would ERCOT direct Transmission and Distribution Service Providers to start shedding Load on a rotating basis in order to maintain system reliability and integrity. See Nodal Protocol Section 6.5.9.4, Energy Emergency Alert, for more details.</t>
  </si>
  <si>
    <t>Inactive Projects</t>
  </si>
  <si>
    <t>DGS 5 POINTS</t>
  </si>
  <si>
    <t>DG_ABEC_1UNIT</t>
  </si>
  <si>
    <t>DIESEL</t>
  </si>
  <si>
    <t>DGS PALO PINTO</t>
  </si>
  <si>
    <t>MNWLL_1UNIT</t>
  </si>
  <si>
    <t>DGSP2 BIGCAT</t>
  </si>
  <si>
    <t>ABEC2_3UNIT</t>
  </si>
  <si>
    <t>DGSP2 PLAZA</t>
  </si>
  <si>
    <t>ABEC_2UNIT</t>
  </si>
  <si>
    <t>GCWA IPS</t>
  </si>
  <si>
    <t>INTRCITY_8UNITS</t>
  </si>
  <si>
    <t>GCWAMUNI</t>
  </si>
  <si>
    <t>GCWAMUNI_4UNITS</t>
  </si>
  <si>
    <t>HARRIS COUNTY MUD #36</t>
  </si>
  <si>
    <t>WF_1UNIT</t>
  </si>
  <si>
    <t>HARRIS COUNTY MUD 536</t>
  </si>
  <si>
    <t>KT_1UNIT</t>
  </si>
  <si>
    <t>HARRIS COUNTY WCID 109</t>
  </si>
  <si>
    <t>BA_1UNIT</t>
  </si>
  <si>
    <t>HIGHGATE BIG SPRING</t>
  </si>
  <si>
    <t>HISPRING_IC</t>
  </si>
  <si>
    <t>HIGHGATE COLORADO CITY</t>
  </si>
  <si>
    <t>HIGHCOL_IC</t>
  </si>
  <si>
    <t>HIGHGATE SWEETWATER</t>
  </si>
  <si>
    <t>HIWATER_IC</t>
  </si>
  <si>
    <t>JRABTUD</t>
  </si>
  <si>
    <t>JKRBT_JRB</t>
  </si>
  <si>
    <t>LANGHAM CREEK</t>
  </si>
  <si>
    <t>ADK_1UNIT</t>
  </si>
  <si>
    <t>NORTHAMPTON MUD</t>
  </si>
  <si>
    <t>KDL_1UNIT</t>
  </si>
  <si>
    <t>OAKBEND MEDICAL CENTER</t>
  </si>
  <si>
    <t>READNG_1UNIT</t>
  </si>
  <si>
    <t>POWER DEPOT - ADDICKS</t>
  </si>
  <si>
    <t>WO_15UNITS</t>
  </si>
  <si>
    <t>POWER DEPOT - ANDREWS</t>
  </si>
  <si>
    <t>ANDNR_15UNITS</t>
  </si>
  <si>
    <t>POWER DEPOT - BAKKE</t>
  </si>
  <si>
    <t>BAKKE_15UNITS</t>
  </si>
  <si>
    <t>POWER DEPOT - CITRUS CITY</t>
  </si>
  <si>
    <t>CITRUSCY_15UNITS</t>
  </si>
  <si>
    <t>POWER DEPOT - E HARRISON</t>
  </si>
  <si>
    <t>E_HARRIS_15UNITS</t>
  </si>
  <si>
    <t>POWER DEPOT - FRANKEL CITY</t>
  </si>
  <si>
    <t>FKLCY_15UNITS</t>
  </si>
  <si>
    <t>POWER DEPOT - GOLDSMITH</t>
  </si>
  <si>
    <t>GSMTH_15UNITS</t>
  </si>
  <si>
    <t>POWER DEPOT - HAINE</t>
  </si>
  <si>
    <t>HAINE_DR_15UNITS</t>
  </si>
  <si>
    <t>POWER DEPOT - HILMONT</t>
  </si>
  <si>
    <t>ECTHM_15UNITS</t>
  </si>
  <si>
    <t>POWER DEPOT - KATY</t>
  </si>
  <si>
    <t>FL_15UNITS</t>
  </si>
  <si>
    <t>WALLER</t>
  </si>
  <si>
    <t>POWER DEPOT - MCKEEVER</t>
  </si>
  <si>
    <t>DGWAP_15UNITS</t>
  </si>
  <si>
    <t>POWER DEPOT - S. SANTA ROSA</t>
  </si>
  <si>
    <t>S_SNROSA_15UNITS</t>
  </si>
  <si>
    <t>POWER DEPOT - SOUTHWICK</t>
  </si>
  <si>
    <t>DGHOC_15UNITS</t>
  </si>
  <si>
    <t>POWER DEPOT - TH WHARTON</t>
  </si>
  <si>
    <t>DGTHW_15UNITS</t>
  </si>
  <si>
    <t>POWER DEPOT - VILLA CAVASOS</t>
  </si>
  <si>
    <t>VCAVASOS_15UNITS</t>
  </si>
  <si>
    <t>POWER DEPOT - WESTOVER</t>
  </si>
  <si>
    <t>WOVER_15UNITS</t>
  </si>
  <si>
    <t>POWER DEPOT EL GATO</t>
  </si>
  <si>
    <t>ELGATO_15UNITS</t>
  </si>
  <si>
    <t>POWERSECURE NORBORD TEXAS INC 1</t>
  </si>
  <si>
    <t>NOR1_NORBORD_1</t>
  </si>
  <si>
    <t>POWERSECURE NORBORD TEXAS INC 2</t>
  </si>
  <si>
    <t>NOR2_NORBORD_2</t>
  </si>
  <si>
    <t>REMINGTON MUD 001</t>
  </si>
  <si>
    <t>CYFAIR_1UNIT</t>
  </si>
  <si>
    <t>SATSUMA</t>
  </si>
  <si>
    <t>SATSUM_1UNIT</t>
  </si>
  <si>
    <t>SILVER EAGLE</t>
  </si>
  <si>
    <t>TBFY_U1</t>
  </si>
  <si>
    <t>TERRANOVA WEST MUD</t>
  </si>
  <si>
    <t>LU_1UNIT</t>
  </si>
  <si>
    <t>TOTAL ENERGY SOLUTIONS 1</t>
  </si>
  <si>
    <t>TES1_DGDROUPA</t>
  </si>
  <si>
    <t>TOTAL ENERGY SOLUTIONS 2</t>
  </si>
  <si>
    <t>TES2_DGGROUPB</t>
  </si>
  <si>
    <t>TPC POWER STATION</t>
  </si>
  <si>
    <t>TPC_6UNITS</t>
  </si>
  <si>
    <t>SMITH</t>
  </si>
  <si>
    <t>WINDFERN FOREST UD</t>
  </si>
  <si>
    <t>FR_1UNIT</t>
  </si>
  <si>
    <t>BUC-EES STORE 003</t>
  </si>
  <si>
    <t>BUC003_BRZIA003</t>
  </si>
  <si>
    <t>BUC-EES STORE 018</t>
  </si>
  <si>
    <t>BUC018_WALLR018</t>
  </si>
  <si>
    <t>BUC-EES STORE 030</t>
  </si>
  <si>
    <t>BUC030_WHRTN030</t>
  </si>
  <si>
    <t>BUC-EES STORE 033</t>
  </si>
  <si>
    <t>BUC033_TXCTY033</t>
  </si>
  <si>
    <t>BUC-EES STORE 034</t>
  </si>
  <si>
    <t>BUC034_BYTWN034</t>
  </si>
  <si>
    <t>BUC-EES STORE 035</t>
  </si>
  <si>
    <t>BUC035_TMNTH035</t>
  </si>
  <si>
    <t>BUC-EES STORE 038</t>
  </si>
  <si>
    <t>BUC038_RYSSW038</t>
  </si>
  <si>
    <t>ROCKWALL</t>
  </si>
  <si>
    <t>BUC-EES STORE 040</t>
  </si>
  <si>
    <t>BUC040_KATY040</t>
  </si>
  <si>
    <t>BUC-EES STORE 044</t>
  </si>
  <si>
    <t>BUC044_ANASE044</t>
  </si>
  <si>
    <t>BUC-EES STORE 048</t>
  </si>
  <si>
    <t>BUC048_ENSSO048</t>
  </si>
  <si>
    <t>HEB CC BAKERY</t>
  </si>
  <si>
    <t>HEBCCB_HWY9CCB</t>
  </si>
  <si>
    <t>HEB SA DC</t>
  </si>
  <si>
    <t>CHEBDC_DG_L2_1</t>
  </si>
  <si>
    <t>HEB SNACK PLANT</t>
  </si>
  <si>
    <t>HEBSP_TANNERSP</t>
  </si>
  <si>
    <t>HEB STORE 026</t>
  </si>
  <si>
    <t>CHEB026_DG_Q5_1</t>
  </si>
  <si>
    <t>HEB STORE 038</t>
  </si>
  <si>
    <t>HEB038_PHARR038</t>
  </si>
  <si>
    <t>HEB STORE 054</t>
  </si>
  <si>
    <t>HEB054_HALL054</t>
  </si>
  <si>
    <t>HEB STORE 069</t>
  </si>
  <si>
    <t>HEB069_AIRLN069</t>
  </si>
  <si>
    <t>HEB STORE 070</t>
  </si>
  <si>
    <t>HEB070_MCMRY070</t>
  </si>
  <si>
    <t>HEB STORE 084</t>
  </si>
  <si>
    <t>CHEB084_DG_J0_1</t>
  </si>
  <si>
    <t>HEB STORE 085</t>
  </si>
  <si>
    <t>CHEB085_DG_P5_1</t>
  </si>
  <si>
    <t>HEB STORE 092</t>
  </si>
  <si>
    <t>HEB092_LEALN092</t>
  </si>
  <si>
    <t>HEB STORE 095</t>
  </si>
  <si>
    <t>HEB095_MILOA095</t>
  </si>
  <si>
    <t>HEB STORE 109</t>
  </si>
  <si>
    <t>HEB109_ECHO109</t>
  </si>
  <si>
    <t>HEB STORE 110</t>
  </si>
  <si>
    <t>HEB110_SIEN110</t>
  </si>
  <si>
    <t>HEB STORE 136</t>
  </si>
  <si>
    <t>HEB136_EHRSN136</t>
  </si>
  <si>
    <t>HEB STORE 139</t>
  </si>
  <si>
    <t>HEB139_HOLLY139</t>
  </si>
  <si>
    <t>HEB STORE 182</t>
  </si>
  <si>
    <t>HEB182_TMSTH182</t>
  </si>
  <si>
    <t>HEB STORE 20</t>
  </si>
  <si>
    <t>HEB020_CYFR020</t>
  </si>
  <si>
    <t>HEB STORE 210</t>
  </si>
  <si>
    <t>HEB210_SOUSD210</t>
  </si>
  <si>
    <t>HEB STORE 212</t>
  </si>
  <si>
    <t>HEB212_PLKAV212</t>
  </si>
  <si>
    <t>HEB STORE 223</t>
  </si>
  <si>
    <t>HEB223_STCSW223</t>
  </si>
  <si>
    <t>JIM WELLS</t>
  </si>
  <si>
    <t>HEB STORE 231</t>
  </si>
  <si>
    <t>HEB231_WESLA231</t>
  </si>
  <si>
    <t>HEB STORE 236</t>
  </si>
  <si>
    <t>HEB236_RDRSE236</t>
  </si>
  <si>
    <t>HEB STORE 255</t>
  </si>
  <si>
    <t>HEB255_ZACAT255</t>
  </si>
  <si>
    <t>HEB STORE 270</t>
  </si>
  <si>
    <t>HEB270_ARLN270</t>
  </si>
  <si>
    <t>HEB STORE 28</t>
  </si>
  <si>
    <t>HEB028_LGCTY028</t>
  </si>
  <si>
    <t>HEB STORE 291</t>
  </si>
  <si>
    <t>HEB291_WHRLG291</t>
  </si>
  <si>
    <t>HEB STORE 292</t>
  </si>
  <si>
    <t>HEB292_BYCTY292</t>
  </si>
  <si>
    <t>HEB STORE 334</t>
  </si>
  <si>
    <t>HEB334_WMCAL334</t>
  </si>
  <si>
    <t>HEB STORE 373</t>
  </si>
  <si>
    <t>HEB373_RNDRK373</t>
  </si>
  <si>
    <t>HEB STORE 381</t>
  </si>
  <si>
    <t>HEB381_HKHTS381</t>
  </si>
  <si>
    <t>HEB STORE 383</t>
  </si>
  <si>
    <t>HEB383_CAUSE383</t>
  </si>
  <si>
    <t>HEB STORE 401</t>
  </si>
  <si>
    <t>HEB401_KNGVL401</t>
  </si>
  <si>
    <t>KLEBERG</t>
  </si>
  <si>
    <t>HEB STORE 423</t>
  </si>
  <si>
    <t>HEB423_WNTHW423</t>
  </si>
  <si>
    <t>HEB STORE 426</t>
  </si>
  <si>
    <t>HEB426_WXNTH426</t>
  </si>
  <si>
    <t>HEB STORE 431</t>
  </si>
  <si>
    <t>HEB431_MCOLL431</t>
  </si>
  <si>
    <t>HEB STORE 449</t>
  </si>
  <si>
    <t>HEB449_DELMA449</t>
  </si>
  <si>
    <t>HEB STORE 462</t>
  </si>
  <si>
    <t>HEB462_ARCIA462</t>
  </si>
  <si>
    <t>HEB STORE 473</t>
  </si>
  <si>
    <t>HEB473_CARDF473</t>
  </si>
  <si>
    <t>HEB STORE 474</t>
  </si>
  <si>
    <t>HEB474_DWLT474</t>
  </si>
  <si>
    <t>HEB STORE 479</t>
  </si>
  <si>
    <t>HEB479_PFLGV479</t>
  </si>
  <si>
    <t>HEB STORE 488</t>
  </si>
  <si>
    <t>HEB488_PTLND488</t>
  </si>
  <si>
    <t>HEB STORE 491</t>
  </si>
  <si>
    <t>HEB491_SNFLP491</t>
  </si>
  <si>
    <t>HEB STORE 492</t>
  </si>
  <si>
    <t>HEB492_FRANZ492</t>
  </si>
  <si>
    <t>HEB STORE 495</t>
  </si>
  <si>
    <t>HEB495_RDRSE495</t>
  </si>
  <si>
    <t>HEB STORE 497</t>
  </si>
  <si>
    <t>HEB497_MASRD497</t>
  </si>
  <si>
    <t>HEB STORE 498</t>
  </si>
  <si>
    <t>HEB498_HUMBL498</t>
  </si>
  <si>
    <t>HEB STORE 540</t>
  </si>
  <si>
    <t>HEB540_GGATE540</t>
  </si>
  <si>
    <t>HEB STORE 541</t>
  </si>
  <si>
    <t>HEB541_ROARK541</t>
  </si>
  <si>
    <t>HEB STORE 545</t>
  </si>
  <si>
    <t>HEB545_FARON545</t>
  </si>
  <si>
    <t>HEB STORE 546</t>
  </si>
  <si>
    <t>HEB546_RENSW546</t>
  </si>
  <si>
    <t>HEB STORE 551</t>
  </si>
  <si>
    <t>HEB551_WSTCS551</t>
  </si>
  <si>
    <t>HEB STORE 552</t>
  </si>
  <si>
    <t>HEB552_GAVSW552</t>
  </si>
  <si>
    <t>HEB STORE 553</t>
  </si>
  <si>
    <t>HEB553_GRTIE553</t>
  </si>
  <si>
    <t>HEB STORE 554</t>
  </si>
  <si>
    <t>HEB554_NVICT554</t>
  </si>
  <si>
    <t>HEB STORE 558</t>
  </si>
  <si>
    <t>HEB558_FRDSW558</t>
  </si>
  <si>
    <t>HEB STORE 559</t>
  </si>
  <si>
    <t>HEB559_BLUER559</t>
  </si>
  <si>
    <t>HEB STORE 562</t>
  </si>
  <si>
    <t>HEB562_FULTN562</t>
  </si>
  <si>
    <t>ARANSAS</t>
  </si>
  <si>
    <t>HEB STORE 563</t>
  </si>
  <si>
    <t>HEB563_CRABB563</t>
  </si>
  <si>
    <t>HEB STORE 564</t>
  </si>
  <si>
    <t>HEB564_RAFRD564</t>
  </si>
  <si>
    <t>MONTGOMERY</t>
  </si>
  <si>
    <t>HEB STORE 57</t>
  </si>
  <si>
    <t>HEB057_LAGUN057</t>
  </si>
  <si>
    <t>HEB STORE 574</t>
  </si>
  <si>
    <t>HEB574_TOMBA574</t>
  </si>
  <si>
    <t>HEB STORE 575</t>
  </si>
  <si>
    <t>HEB575_BRKER575</t>
  </si>
  <si>
    <t>HEB STORE 576</t>
  </si>
  <si>
    <t>HEB576_KLEIN576</t>
  </si>
  <si>
    <t>HEB STORE 581</t>
  </si>
  <si>
    <t>HEB581_KLELM581</t>
  </si>
  <si>
    <t>HEB STORE 586</t>
  </si>
  <si>
    <t>HEB586_STNIO586</t>
  </si>
  <si>
    <t>HEB STORE 591</t>
  </si>
  <si>
    <t>HEB591_RRNES591</t>
  </si>
  <si>
    <t>HEB STORE 596</t>
  </si>
  <si>
    <t>HEB596_FLWEN596</t>
  </si>
  <si>
    <t>HEB STORE 599</t>
  </si>
  <si>
    <t>HEB599_KIRBY599</t>
  </si>
  <si>
    <t>HEB STORE 610</t>
  </si>
  <si>
    <t>HEB610_LOU610</t>
  </si>
  <si>
    <t>HEB STORE 614</t>
  </si>
  <si>
    <t>HEB614_KING614</t>
  </si>
  <si>
    <t>HEB STORE 615</t>
  </si>
  <si>
    <t>HEB615_KATY615</t>
  </si>
  <si>
    <t>HEB STORE 616</t>
  </si>
  <si>
    <t>HEB616_BAML616</t>
  </si>
  <si>
    <t>HEB STORE 627</t>
  </si>
  <si>
    <t>HEB627_IMPRL627</t>
  </si>
  <si>
    <t>HEB STORE 63</t>
  </si>
  <si>
    <t>HEB063_SOWIK063</t>
  </si>
  <si>
    <t>HEB STORE 640</t>
  </si>
  <si>
    <t>HEB640_UVLDE640</t>
  </si>
  <si>
    <t>HEB STORE 642</t>
  </si>
  <si>
    <t>HEB642_HAACR642</t>
  </si>
  <si>
    <t>HEB STORE 645</t>
  </si>
  <si>
    <t>HEB645_CDRBY645</t>
  </si>
  <si>
    <t>HEB STORE 648</t>
  </si>
  <si>
    <t>HEB648_BERRY648</t>
  </si>
  <si>
    <t>HEB STORE 649</t>
  </si>
  <si>
    <t>HEB649_LTTYK649</t>
  </si>
  <si>
    <t>HEB STORE 656</t>
  </si>
  <si>
    <t>HEB656_HOKLE656</t>
  </si>
  <si>
    <t>HEB STORE 658</t>
  </si>
  <si>
    <t>CHEB658_DG_V5_1</t>
  </si>
  <si>
    <t>HEB STORE 667</t>
  </si>
  <si>
    <t>HEB667_FNDRN667</t>
  </si>
  <si>
    <t>HEB STORE 668</t>
  </si>
  <si>
    <t>HEB668_COVEE668</t>
  </si>
  <si>
    <t>CORYELL</t>
  </si>
  <si>
    <t>HEB STORE 672</t>
  </si>
  <si>
    <t>HEB672_WSOTH672</t>
  </si>
  <si>
    <t>HEB STORE 675</t>
  </si>
  <si>
    <t>HEB675_MARCK675</t>
  </si>
  <si>
    <t>HEB STORE 686</t>
  </si>
  <si>
    <t>HEB686_KUYKL686</t>
  </si>
  <si>
    <t>HEB STORE 687</t>
  </si>
  <si>
    <t>HEB687_ULRIC687</t>
  </si>
  <si>
    <t>HEB STORE 697</t>
  </si>
  <si>
    <t>HEB697_SOUSH697</t>
  </si>
  <si>
    <t>HEB STORE 698</t>
  </si>
  <si>
    <t>HEB698_KLUGE698</t>
  </si>
  <si>
    <t>HEB STORE 705</t>
  </si>
  <si>
    <t>HEB705_SPRWD705</t>
  </si>
  <si>
    <t>HEB STORE 707</t>
  </si>
  <si>
    <t>HEB707_LKJCK707</t>
  </si>
  <si>
    <t>HEB STORE 709</t>
  </si>
  <si>
    <t>HEB709_FRYRD709</t>
  </si>
  <si>
    <t>HEB STORE 720</t>
  </si>
  <si>
    <t>HEB720_KNGWD720</t>
  </si>
  <si>
    <t>HEB STORE 721</t>
  </si>
  <si>
    <t>HEB721_KLNSO721</t>
  </si>
  <si>
    <t>HEB STORE 722</t>
  </si>
  <si>
    <t>HEB722_PINHU722</t>
  </si>
  <si>
    <t>HEB STORE 724</t>
  </si>
  <si>
    <t>HEB724_OBRN724</t>
  </si>
  <si>
    <t>HEB STORE 727</t>
  </si>
  <si>
    <t>HEB727_CRBRR727</t>
  </si>
  <si>
    <t>HEB STORE 731</t>
  </si>
  <si>
    <t>HEB731_WSFLD731</t>
  </si>
  <si>
    <t>HEB STORE 734</t>
  </si>
  <si>
    <t>HEB734_BLFFS734</t>
  </si>
  <si>
    <t>HEB STORE 736</t>
  </si>
  <si>
    <t>HEB736_FLWEN736</t>
  </si>
  <si>
    <t>HEB STORE 737</t>
  </si>
  <si>
    <t>HEB737_WHTOK737</t>
  </si>
  <si>
    <t>HEB STORE 738</t>
  </si>
  <si>
    <t>HEB738_SHPTN738</t>
  </si>
  <si>
    <t>HEB STORE 741</t>
  </si>
  <si>
    <t>HEB741_MTBEL741</t>
  </si>
  <si>
    <t>HEB STORE 742</t>
  </si>
  <si>
    <t>HEB742_HNYRT742</t>
  </si>
  <si>
    <t>HEB STORE 747</t>
  </si>
  <si>
    <t>HEB747_LKMNT747</t>
  </si>
  <si>
    <t>HEB STORE 748</t>
  </si>
  <si>
    <t>HEB748_LOUET748</t>
  </si>
  <si>
    <t>HEB STORE 752</t>
  </si>
  <si>
    <t>HEB752_LGVST752</t>
  </si>
  <si>
    <t>HEB STORE 753</t>
  </si>
  <si>
    <t>HEB753_DRPRK753</t>
  </si>
  <si>
    <t>HEB STORE 99</t>
  </si>
  <si>
    <t>HEB099_KLEIN099</t>
  </si>
  <si>
    <t>HOLLY HALL</t>
  </si>
  <si>
    <t>HH2000_HOLMESHH</t>
  </si>
  <si>
    <t>PANTHER PLANT</t>
  </si>
  <si>
    <t>PAPL_DG1</t>
  </si>
  <si>
    <t>PEPPERL FUCHS</t>
  </si>
  <si>
    <t>PEPF01_WALLER01</t>
  </si>
  <si>
    <t>PLANET FORD I45</t>
  </si>
  <si>
    <t>PFI45_PFORDI45</t>
  </si>
  <si>
    <t>RELLIS CAMPUS</t>
  </si>
  <si>
    <t>TAMURE_RELLISAM</t>
  </si>
  <si>
    <t>ROBERT MUELLER ENERGY CENTER</t>
  </si>
  <si>
    <t>RMEC_CT1</t>
  </si>
  <si>
    <t>STANDARD MEAT</t>
  </si>
  <si>
    <t>ST_MEAT_CKRHLSTM</t>
  </si>
  <si>
    <t>UTMB East Plant</t>
  </si>
  <si>
    <t>UTMBEAST_CT1</t>
  </si>
  <si>
    <t>UTMB WEST PLANT</t>
  </si>
  <si>
    <t>UTMBWEST_CT1</t>
  </si>
  <si>
    <t>WAL STORE 1040</t>
  </si>
  <si>
    <t>WAL1040_GERT1040</t>
  </si>
  <si>
    <t>WAL STORE 1103</t>
  </si>
  <si>
    <t>WAL1103_BAM1103</t>
  </si>
  <si>
    <t>WAL STORE 3226</t>
  </si>
  <si>
    <t>WAL3226_KTY3226</t>
  </si>
  <si>
    <t>WAL STORE 4538</t>
  </si>
  <si>
    <t>WAL4538_FRAN4538</t>
  </si>
  <si>
    <t>WAL STORE 768</t>
  </si>
  <si>
    <t>WAL768_FRAN768</t>
  </si>
  <si>
    <t>Unit Megawatt Capacities - Summer</t>
  </si>
  <si>
    <t>Unit Megawatt Capacities - Winter</t>
  </si>
  <si>
    <t>Fossil Fuel Settlement Only Distributed Generator (SODG) Capacities</t>
  </si>
  <si>
    <t>IN-SERVICE YEAR</t>
  </si>
  <si>
    <t>MW CAPACITY</t>
  </si>
  <si>
    <t>Fossil Fuel SODG Capacities</t>
  </si>
  <si>
    <r>
      <t xml:space="preserve">Year of Projected Commercial Operations </t>
    </r>
    <r>
      <rPr>
        <b/>
        <vertAlign val="superscript"/>
        <sz val="10"/>
        <rFont val="Arial"/>
        <family val="2"/>
      </rPr>
      <t>(a)</t>
    </r>
  </si>
  <si>
    <t>DG_COSERVSS_CSS1</t>
  </si>
  <si>
    <t>RHODIA HOUSTON PLANT</t>
  </si>
  <si>
    <t>DG_HG_2UNITS</t>
  </si>
  <si>
    <t>DG_YOUNICOS_YINC1_1</t>
  </si>
  <si>
    <t>ROADRUNNER CROSSING WIND 1</t>
  </si>
  <si>
    <t>19INR0117</t>
  </si>
  <si>
    <t>EASTLAND</t>
  </si>
  <si>
    <t>VERA WIND V110</t>
  </si>
  <si>
    <t>20INR0305</t>
  </si>
  <si>
    <t>OLD 300 SOLAR CENTER</t>
  </si>
  <si>
    <t>21INR0406</t>
  </si>
  <si>
    <t>CROWDED STAR SOLAR II</t>
  </si>
  <si>
    <t>22INR0274</t>
  </si>
  <si>
    <t>NORTH FORK</t>
  </si>
  <si>
    <t>20INR0276</t>
  </si>
  <si>
    <t>BRPANGLE_UNIT1</t>
  </si>
  <si>
    <t>BRP_BRAZ_UNIT1</t>
  </si>
  <si>
    <t>BRP_DIKN_UNIT1</t>
  </si>
  <si>
    <t>BRHEIGHT_UNIT1</t>
  </si>
  <si>
    <t>BRPMAGNO_UNIT1</t>
  </si>
  <si>
    <t>RANCHERO_UNIT1</t>
  </si>
  <si>
    <t>RANCHERO_UNIT2</t>
  </si>
  <si>
    <t>QUEEN_SL_SOLAR1</t>
  </si>
  <si>
    <t>QUEEN_SL_SOLAR2</t>
  </si>
  <si>
    <t>CITIZENS MEDICAL CENTER</t>
  </si>
  <si>
    <t>CNP CYPRESS STATION</t>
  </si>
  <si>
    <t>HEB STORE 016</t>
  </si>
  <si>
    <t>HEB STORE 172</t>
  </si>
  <si>
    <t>HEB STORE 434</t>
  </si>
  <si>
    <t>HEB STORE 444</t>
  </si>
  <si>
    <t>HEB STORE 448</t>
  </si>
  <si>
    <t>HEB STORE 475</t>
  </si>
  <si>
    <t>HEB STORE 485</t>
  </si>
  <si>
    <t>HEB STORE 593</t>
  </si>
  <si>
    <t>HEB STORE 674</t>
  </si>
  <si>
    <t>HEB STORE 711</t>
  </si>
  <si>
    <t>HEB STORE 713</t>
  </si>
  <si>
    <t>HEB STORE 715</t>
  </si>
  <si>
    <t>HEB STORE 717</t>
  </si>
  <si>
    <t>HEB STORE 725</t>
  </si>
  <si>
    <t>HEB STORE 732</t>
  </si>
  <si>
    <t>HEB STORE 745</t>
  </si>
  <si>
    <t>HEB STORE 749</t>
  </si>
  <si>
    <t>HEB STORE 756</t>
  </si>
  <si>
    <t>HEB STORE 771</t>
  </si>
  <si>
    <t>LAKESIDE COUNTRY CLUB</t>
  </si>
  <si>
    <t>TRADITION WOODWAY</t>
  </si>
  <si>
    <t>WAL STORE 3510</t>
  </si>
  <si>
    <t>CTZSMC_NVICTCTZ</t>
  </si>
  <si>
    <t>CNPMUD_WESFDMUD</t>
  </si>
  <si>
    <t>HEB016_CRWLY016</t>
  </si>
  <si>
    <t>HEB172_SEDNB172</t>
  </si>
  <si>
    <t>HEB434_BRKHL434</t>
  </si>
  <si>
    <t>CHEB444_DG_V2_1</t>
  </si>
  <si>
    <t>HEB448_PLMVW448</t>
  </si>
  <si>
    <t>HEB475_ELGIN475</t>
  </si>
  <si>
    <t>HEB485_WESLA485</t>
  </si>
  <si>
    <t>HEB593_TLRWT593</t>
  </si>
  <si>
    <t>HEB674_PALMH674</t>
  </si>
  <si>
    <t>HEB711_ODNTH711</t>
  </si>
  <si>
    <t>HEB713_CLELK713</t>
  </si>
  <si>
    <t>HEB715_FRMNT715</t>
  </si>
  <si>
    <t>HEB717_MDESA717</t>
  </si>
  <si>
    <t>HEB725_KLEIN725</t>
  </si>
  <si>
    <t>CHEB732_DG_SK_1</t>
  </si>
  <si>
    <t>HEB745_SHARP745</t>
  </si>
  <si>
    <t>HEB749_FLEWE749</t>
  </si>
  <si>
    <t>HEB756_BLGET756</t>
  </si>
  <si>
    <t>CHEB771_DG_V3_1</t>
  </si>
  <si>
    <t>LKSDECC_HAYESLCC</t>
  </si>
  <si>
    <t>TRDWDY_ULRICHTW</t>
  </si>
  <si>
    <t>WAL3510_PRL3510</t>
  </si>
  <si>
    <t>GAS-CC</t>
  </si>
  <si>
    <t>GAS-GT</t>
  </si>
  <si>
    <t>GAS-ST</t>
  </si>
  <si>
    <t>GAS-IC</t>
  </si>
  <si>
    <t>Operational Hydro Resources, Settlement Only Distributed Generators (SODGs)</t>
  </si>
  <si>
    <t>Operational Hydro Resources Total, Settlement Only Distributed Generators (SODGs)</t>
  </si>
  <si>
    <t>Hydro SODG Capacity Contribution (Highest 20 Peak Load Hours)</t>
  </si>
  <si>
    <t>DG_HYDRO_CAP_CONT</t>
  </si>
  <si>
    <t>LV2_LV2</t>
  </si>
  <si>
    <t>PALMWIND_UNIT1</t>
  </si>
  <si>
    <t>PEY_UNIT1</t>
  </si>
  <si>
    <t>BLUE SUMMIT WIND 3 A</t>
  </si>
  <si>
    <t>BLSUMIT3_UNIT_17</t>
  </si>
  <si>
    <t>BLUE SUMMIT WIND 3 B</t>
  </si>
  <si>
    <t>BLSUMIT3_UNIT_25</t>
  </si>
  <si>
    <t>REAGAN</t>
  </si>
  <si>
    <t>SWEETWN5_WND5</t>
  </si>
  <si>
    <t>FWLR_SLR_UNIT1</t>
  </si>
  <si>
    <t>HOLSTEIN SOLAR 1</t>
  </si>
  <si>
    <t>HOLSTEIN_SOLAR1</t>
  </si>
  <si>
    <t>HOLSTEIN SOLAR 2</t>
  </si>
  <si>
    <t>HOLSTEIN_SOLAR2</t>
  </si>
  <si>
    <t>LAPETUS_UNIT_1</t>
  </si>
  <si>
    <t>OBERON_UNIT_1</t>
  </si>
  <si>
    <t>PROSPERO SOLAR 1</t>
  </si>
  <si>
    <t>PROSPERO_UNIT1</t>
  </si>
  <si>
    <t>PROSPERO SOLAR 2</t>
  </si>
  <si>
    <t>PROSPERO_UNIT2</t>
  </si>
  <si>
    <t>QUEEN_SL_SOLAR3</t>
  </si>
  <si>
    <t>QUEEN_SL_SOLAR4</t>
  </si>
  <si>
    <t>RAMBLER_UNIT1</t>
  </si>
  <si>
    <t>CATAN SOLAR</t>
  </si>
  <si>
    <t>DG_CS10_CATAN</t>
  </si>
  <si>
    <t>KARNES</t>
  </si>
  <si>
    <t>DG_FIFTHGS1_FGSOLAR1</t>
  </si>
  <si>
    <t>BRP ALVIN (DGR)</t>
  </si>
  <si>
    <t>BRP BRAZORIA (DGR)</t>
  </si>
  <si>
    <t>BRP ODESSA SW (DGR)</t>
  </si>
  <si>
    <t>COMMERCE ST ESS (DGR)</t>
  </si>
  <si>
    <t>FLAT TOP BATTERY (DGR)</t>
  </si>
  <si>
    <t>JOHNSON CITY BESS (DGR)</t>
  </si>
  <si>
    <t>PORT LAVACA BATTERY (DGR)</t>
  </si>
  <si>
    <t>PROSPECT STORAGE (DGR)</t>
  </si>
  <si>
    <t>RABBIT HILL ENERGY STORAGE PROJECT (DGR)</t>
  </si>
  <si>
    <t>TOS BATTERY STORAGE (DGR)</t>
  </si>
  <si>
    <t>TOSBATT_UNIT1</t>
  </si>
  <si>
    <t>WORSHAM BATTERY (DGR)</t>
  </si>
  <si>
    <t>AIR PRODUCTS GCA</t>
  </si>
  <si>
    <t>21INR0012</t>
  </si>
  <si>
    <t>21INR0201</t>
  </si>
  <si>
    <t>R MASSENGALE (LP&amp;L)</t>
  </si>
  <si>
    <t>21INR0202</t>
  </si>
  <si>
    <t>TOPAZ POWER PLANT</t>
  </si>
  <si>
    <t>20INR0231</t>
  </si>
  <si>
    <t>TY COOKE (LP&amp;L)</t>
  </si>
  <si>
    <t>21INR0506</t>
  </si>
  <si>
    <t>CAROL WIND</t>
  </si>
  <si>
    <t>20INR0217</t>
  </si>
  <si>
    <t>POTTER</t>
  </si>
  <si>
    <t>AJAX WIND</t>
  </si>
  <si>
    <t>20INR0142</t>
  </si>
  <si>
    <t>AQUILLA LAKE WIND</t>
  </si>
  <si>
    <t>19INR0145</t>
  </si>
  <si>
    <t>AQUILLA LAKE 2 WIND</t>
  </si>
  <si>
    <t>20INR0256</t>
  </si>
  <si>
    <t>FOXTROT WIND</t>
  </si>
  <si>
    <t>20INR0129</t>
  </si>
  <si>
    <t>HUTT WIND</t>
  </si>
  <si>
    <t>21INR0005</t>
  </si>
  <si>
    <t>VENADO WIND</t>
  </si>
  <si>
    <t>MONARCH CREEK WIND</t>
  </si>
  <si>
    <t>21INR0263</t>
  </si>
  <si>
    <t>THROCKMORTON</t>
  </si>
  <si>
    <t>PRIDDY WIND</t>
  </si>
  <si>
    <t>16INR0085</t>
  </si>
  <si>
    <t>7V SOLAR</t>
  </si>
  <si>
    <t>21INR0351</t>
  </si>
  <si>
    <t>BLUE JAY SOLAR</t>
  </si>
  <si>
    <t>19INR0085</t>
  </si>
  <si>
    <t>BRIGHTSIDE SOLAR</t>
  </si>
  <si>
    <t>18INR0060</t>
  </si>
  <si>
    <t>CAROL SOLAR</t>
  </si>
  <si>
    <t>21INR0274</t>
  </si>
  <si>
    <t>CONCHO VALLEY SOLAR</t>
  </si>
  <si>
    <t>21INR0384</t>
  </si>
  <si>
    <t>CORAZON SOLAR PHASE I</t>
  </si>
  <si>
    <t>CORAZON SOLAR PHASE II</t>
  </si>
  <si>
    <t>22INR0257</t>
  </si>
  <si>
    <t>CUTLASS SOLAR</t>
  </si>
  <si>
    <t>19INR0131</t>
  </si>
  <si>
    <t>DELILAH SOLAR 1</t>
  </si>
  <si>
    <t>21INR0221</t>
  </si>
  <si>
    <t>21INR0490</t>
  </si>
  <si>
    <t>21INR0491</t>
  </si>
  <si>
    <t>FIGHTING JAYS SOLAR</t>
  </si>
  <si>
    <t>21INR0278</t>
  </si>
  <si>
    <t>GREEN HOLLY SOLAR</t>
  </si>
  <si>
    <t>21INR0021</t>
  </si>
  <si>
    <t>INDIGO SOLAR</t>
  </si>
  <si>
    <t>21INR0031</t>
  </si>
  <si>
    <t>NOBLE SOLAR</t>
  </si>
  <si>
    <t>20INR0214</t>
  </si>
  <si>
    <t>OLD HICKORY SOLAR</t>
  </si>
  <si>
    <t>20INR0236</t>
  </si>
  <si>
    <t>PINE FOREST SOLAR</t>
  </si>
  <si>
    <t>20INR0203</t>
  </si>
  <si>
    <t>HOPKINS</t>
  </si>
  <si>
    <t>20INR0130</t>
  </si>
  <si>
    <t>RED HOLLY SOLAR</t>
  </si>
  <si>
    <t>21INR0022</t>
  </si>
  <si>
    <t>RED-TAILED HAWK SOLAR</t>
  </si>
  <si>
    <t>21INR0389</t>
  </si>
  <si>
    <t>RUETER SOLAR</t>
  </si>
  <si>
    <t>20INR0202</t>
  </si>
  <si>
    <t>SBRANCH SOLAR PROJECT</t>
  </si>
  <si>
    <t>22INR0205</t>
  </si>
  <si>
    <t>SECOND DIVISION SOLAR</t>
  </si>
  <si>
    <t>20INR0248</t>
  </si>
  <si>
    <t>SOLEMIO</t>
  </si>
  <si>
    <t>19INR0093</t>
  </si>
  <si>
    <t>SPARTA SOLAR</t>
  </si>
  <si>
    <t>22INR0352</t>
  </si>
  <si>
    <t>STARR SOLAR RANCH</t>
  </si>
  <si>
    <t>20INR0216</t>
  </si>
  <si>
    <t>STRATEGIC SOLAR 1</t>
  </si>
  <si>
    <t>TRES BAHIAS SOLAR</t>
  </si>
  <si>
    <t>20INR0266</t>
  </si>
  <si>
    <t>TYSON NICK SOLAR</t>
  </si>
  <si>
    <t>20INR0222</t>
  </si>
  <si>
    <t>VANCOURT SOLAR</t>
  </si>
  <si>
    <t>21INR0213</t>
  </si>
  <si>
    <t>VISION SOLAR 1</t>
  </si>
  <si>
    <t>20INR0082</t>
  </si>
  <si>
    <t>NAVARRO</t>
  </si>
  <si>
    <t>ZIER SOLAR</t>
  </si>
  <si>
    <t>21INR0019</t>
  </si>
  <si>
    <t>BRP DICKENS BESS</t>
  </si>
  <si>
    <t>22INR0325</t>
  </si>
  <si>
    <t>CROSSETT POWER BATT</t>
  </si>
  <si>
    <t>21INR0510</t>
  </si>
  <si>
    <t>GAMBIT</t>
  </si>
  <si>
    <t>21INR0364</t>
  </si>
  <si>
    <t>GREEN HOLLY STORAGE</t>
  </si>
  <si>
    <t>21INR0029</t>
  </si>
  <si>
    <t>HIGH LONESOME BESS</t>
  </si>
  <si>
    <t>20INR0280</t>
  </si>
  <si>
    <t>IGNACIO GRID</t>
  </si>
  <si>
    <t>21INR0522</t>
  </si>
  <si>
    <t>LILY STORAGE</t>
  </si>
  <si>
    <t>20INR0294</t>
  </si>
  <si>
    <t>QUEEN BESS</t>
  </si>
  <si>
    <t>20INR0281</t>
  </si>
  <si>
    <t>RED HOLLY STORAGE</t>
  </si>
  <si>
    <t>21INR0033</t>
  </si>
  <si>
    <t>REPUBLIC ROAD STORAGE</t>
  </si>
  <si>
    <t>21INR0460</t>
  </si>
  <si>
    <t>ROUGHNECK STORAGE</t>
  </si>
  <si>
    <t>19INR0176</t>
  </si>
  <si>
    <t>SP TX-12B BESS</t>
  </si>
  <si>
    <t>21INR0357</t>
  </si>
  <si>
    <t>BRP ANGELTON (DGR)</t>
  </si>
  <si>
    <t>BRP DICKINSON (DGR)</t>
  </si>
  <si>
    <t>BRP HEIGHTS (DGR)</t>
  </si>
  <si>
    <t>BRP MAGNOLIA (DGR)</t>
  </si>
  <si>
    <t>BRP PUEBLO I (DGR)</t>
  </si>
  <si>
    <t>BRP_PBL1_UNIT1</t>
  </si>
  <si>
    <t>BRP PUEBLO II (DGR)</t>
  </si>
  <si>
    <t>BRP_PBL2_UNIT1</t>
  </si>
  <si>
    <t>BRP SWEENY (DGR)</t>
  </si>
  <si>
    <t>BRP_SWNY_UNIT1</t>
  </si>
  <si>
    <t>BRP ZAPATA I (DGR)</t>
  </si>
  <si>
    <t>BRP_ZPT1_UNIT1</t>
  </si>
  <si>
    <t>BRP ZAPATA II (DGR)</t>
  </si>
  <si>
    <t>BRP_ZPT2_UNIT1</t>
  </si>
  <si>
    <t>FLOWER VALLEY BATTERY (DGR)</t>
  </si>
  <si>
    <t>FLVABES1_FLATU1</t>
  </si>
  <si>
    <t>HOEFSROAD BESS (DGR)</t>
  </si>
  <si>
    <t>HRBESS_BESS</t>
  </si>
  <si>
    <t>SWOOSE BATTERY (DGR)</t>
  </si>
  <si>
    <t>SWOOSE1_SWOOSEU1</t>
  </si>
  <si>
    <t>TRIPLE BUTTE (DGR)</t>
  </si>
  <si>
    <t>TRIPBUT1_BELU1</t>
  </si>
  <si>
    <t>NACOGDOCHES POWER (AS OF 10/16/2020, AVAILABLE 5/15 THROUGH 10/15)</t>
  </si>
  <si>
    <t>Coastal Wind, Peak Average Capacity Contribution (61% of installed capacity)</t>
  </si>
  <si>
    <t>Planned Coastal Wind with Signed IA, Peak Average Capacity Contribution (61% of installed capacity)</t>
  </si>
  <si>
    <t>Solar Utility-Scale, Peak Average Capacity Contribution (80% of installed capacity)</t>
  </si>
  <si>
    <t>Planned Solar Utility-Scale, Peak Average Capacity Contribution (80% of installed capacity)</t>
  </si>
  <si>
    <t>Announced retired capacity that is undergoing ERCOT grid reliability reviews pursuant to Nodal Protocol Section 3.14.1.2</t>
  </si>
  <si>
    <t>Synchronized Planned Projects</t>
  </si>
  <si>
    <t>CASTRO SOLAR</t>
  </si>
  <si>
    <t>20INR0050</t>
  </si>
  <si>
    <t>BIG STAR SOLAR</t>
  </si>
  <si>
    <t>21INR0413</t>
  </si>
  <si>
    <t>VORTEX WIND</t>
  </si>
  <si>
    <t>20INR0120</t>
  </si>
  <si>
    <t>ANCHOR WIND</t>
  </si>
  <si>
    <t>21INR0387</t>
  </si>
  <si>
    <t>OLD BLOOMINGTON ROAD</t>
  </si>
  <si>
    <t>19INR0057</t>
  </si>
  <si>
    <t>CHAMON 2</t>
  </si>
  <si>
    <t>19INR0056</t>
  </si>
  <si>
    <t>COLETO CREEK *</t>
  </si>
  <si>
    <t>ROSELAND SOLAR</t>
  </si>
  <si>
    <t>20INR0205</t>
  </si>
  <si>
    <t>Fuel type is based on the primary fuel.  Capacity contribution of the wind resources is included at 61% for Coastal counties, 29% for Panhandle counties, and 19% for all other counties, while the solar capacity contribution is 80%. Private Use Network, and Hydro are included based on the three-year average historical capability for each Summer Season's 20 peak load hours. Non-Synchronous Tie resources import forecast is based on flows seen during Energy Emergency Alert (EEA) periods in the most recent summer of occurrence. Non-Synchronous Tie resources are categorized as Other. Mothballed resource capacity is excluded except for Available Mothball Capacity based on a Seasonal Availability Schedule or Owner's reported Return Probability. Private Use Network generator capacity is categorized as gas.</t>
  </si>
  <si>
    <t>Includes the following:
•  Aggregate capacities of proposed generation resources for the summer of each reporting year based on meeting various interconnection process milestones.
•  A list of units for which public retirement announcements have been made but no formal retirement notices have been provided to ERCOT ("Unconfirmed" planned retirements).
•  The summer and winter capacity summaries for years 6-10 of the reporting period.</t>
  </si>
  <si>
    <t>* Vistra notified the U.S. Environmental Protection Agency on November 20, 2020 that Coleto Creek's Primary Ash Pond will be closed to meet requirements of EPA’s coal combustion residual (CCR) rule, and that boiler operations will cease no later than July 17, 2027. The notification is available on Vistra’s public website, https://www.luminant.com/ccr/.</t>
  </si>
  <si>
    <t>Installed Summer Capacity MW</t>
  </si>
  <si>
    <t>Notes:
(1) Resource categories are listed by highest to lowest likelihood that the resource capacity will be in commercial operation in the reported year. For example, resources in the "Synchronized Planned Projects" category are generating, or able to generate, power for the ERCOT grid, but have not completed all qualification testing to be approved for commercial operations by ERCOT. Conversely, resources in the "Full Interconnection Study Requested" category include projects that are generally in the development proposal stage and have a significant risk of interconnection request cancellation or project development delays.
(2) The data presented here is based upon the latest information provided to ERCOT by resource developers and can change without notice.
(3) Resource developers may execute an Interconnection Agreement with a TSP prior to completion of the Full Interconnection Study. This is most common with wind and solar projects.
(4) Wind and solar resource capacities reflect their estimated summer on-peak average values as determined by the methodologies in Protocol section 3.2.6.2.2.
(5) Battery storage projects are assumed to provide no seasonal sustained peak-hour capacity contributions, and are thus reported as zero MW.
(6) Synchronized Planned Projects are projects that ERCOT has approved to generate energy for the grid but have not passed all qualification testing necessary to be approved for participation in ERCOT market operations.</t>
  </si>
  <si>
    <t>Summer Peak Ave. Capacity Contribution MW</t>
  </si>
  <si>
    <t>Planned Resources (not wind, solar or storage) with Signed IA, Air Permits and Adequate Water Supplies</t>
  </si>
  <si>
    <t xml:space="preserve">   less: Switchable Capacity Unavailable to ERCOT</t>
  </si>
  <si>
    <t>Switchable Capacity</t>
  </si>
  <si>
    <t>List of significant changes relative to the last CDR, published December 2020</t>
  </si>
  <si>
    <t>Shows load forecast, resource capacity and reserve margin for Summer 2022 through Summer 2031</t>
  </si>
  <si>
    <t>Lists generation fuel types by MW and by percentage for Summer 2022 through Summer 2031</t>
  </si>
  <si>
    <t>Shows load forecast, resource capacity and reserve margin for Winter 2022/2023 through Winter 2031/2032</t>
  </si>
  <si>
    <t>Lists generation fuel types by MW and by percentage for Winter 2022/2023 through Winter 2031/2032</t>
  </si>
  <si>
    <t>Notes on Changes Relative to the Last CDR Report, Published December 2020</t>
  </si>
  <si>
    <t>The following Planned Resources have been moved to Operational Status since the release of the December 2020 CDR report:</t>
  </si>
  <si>
    <t>Summer Summary:  2022-2026</t>
  </si>
  <si>
    <t>Winter Summary:  2022/2023 through 2026/2027</t>
  </si>
  <si>
    <t>Cumulative Summer Capacity Contribution (in MW) of Resources Available by July 1 of the Reporting Year</t>
  </si>
  <si>
    <t>Cumulative Summer Capacity Contribution (in MW) of Unconfirmed Retirements Not Available as of July 1 of the Reporting Year</t>
  </si>
  <si>
    <t>Capacity, Demand and Reserves, Summer 2027 Through Winter 2031/2032</t>
  </si>
  <si>
    <t>2031/2032</t>
  </si>
  <si>
    <t>FRIENDSWOOD G CTG 1 (FORMERLY TEJAS POWER GENERATION)</t>
  </si>
  <si>
    <t>PES 1 POWER PLANT CTG 1</t>
  </si>
  <si>
    <t>PES1_UNIT1</t>
  </si>
  <si>
    <t>PES 1 POWER PLANT CTG 2</t>
  </si>
  <si>
    <t>PES1_UNIT2</t>
  </si>
  <si>
    <t>PES 1 POWER PLANT CTG 3</t>
  </si>
  <si>
    <t>PES1_UNIT3</t>
  </si>
  <si>
    <t>PES 1 POWER PLANT CTG 4</t>
  </si>
  <si>
    <t>PES1_UNIT4</t>
  </si>
  <si>
    <t>PES 1 POWER PLANT CTG 5</t>
  </si>
  <si>
    <t>PES1_UNIT5</t>
  </si>
  <si>
    <t>PES 1 POWER PLANT CTG 6</t>
  </si>
  <si>
    <t>PES1_UNIT6</t>
  </si>
  <si>
    <t>TRINIDAD STG 6</t>
  </si>
  <si>
    <t>Switchable Capacity Unavailable to ERCOT Total</t>
  </si>
  <si>
    <t>DOUG COLBECK'S CORNER (CONWAY) B</t>
  </si>
  <si>
    <t>JAVELINA II WIND 1</t>
  </si>
  <si>
    <t>JAVELINA II WIND 2</t>
  </si>
  <si>
    <t>JAVELINA II WIND 3</t>
  </si>
  <si>
    <t>GREASEWOOD SOLAR 1</t>
  </si>
  <si>
    <t>GREASWOD_UNIT1</t>
  </si>
  <si>
    <t>GREASEWOOD SOLAR 2</t>
  </si>
  <si>
    <t>GREASWOD_UNIT2</t>
  </si>
  <si>
    <t>KELAM_SL_UNIT1</t>
  </si>
  <si>
    <t>RIPPEY_UNIT1</t>
  </si>
  <si>
    <t>BRAES POWER PLANT</t>
  </si>
  <si>
    <t>20INR0221</t>
  </si>
  <si>
    <t>BRANDON (LP&amp;L) (DGR)</t>
  </si>
  <si>
    <t>EL SUAZ RANCH</t>
  </si>
  <si>
    <t>20INR0097</t>
  </si>
  <si>
    <t>WHITE MESA 2 WIND</t>
  </si>
  <si>
    <t>21INR0521</t>
  </si>
  <si>
    <t>ARMADILLO SOLAR</t>
  </si>
  <si>
    <t>21INR0421</t>
  </si>
  <si>
    <t>BRIGHT ARROW SOLAR</t>
  </si>
  <si>
    <t>22INR0242</t>
  </si>
  <si>
    <t>COTTONWOOD BAYOU SOLAR II</t>
  </si>
  <si>
    <t>21INR0228</t>
  </si>
  <si>
    <t>DAWN SOLAR</t>
  </si>
  <si>
    <t>20INR0255</t>
  </si>
  <si>
    <t>22INR0202</t>
  </si>
  <si>
    <t>DELILAH SOLAR 2</t>
  </si>
  <si>
    <t>22INR0203</t>
  </si>
  <si>
    <t>DELILAH SOLAR 3</t>
  </si>
  <si>
    <t>23INR0042</t>
  </si>
  <si>
    <t>DELILAH SOLAR 4</t>
  </si>
  <si>
    <t>23INR0060</t>
  </si>
  <si>
    <t>EIFFEL SOLAR</t>
  </si>
  <si>
    <t>22INR0223</t>
  </si>
  <si>
    <t>EQUINOX SOLAR 1</t>
  </si>
  <si>
    <t>21INR0226</t>
  </si>
  <si>
    <t>FRYE SOLAR</t>
  </si>
  <si>
    <t>20INR0080</t>
  </si>
  <si>
    <t>GOLINDA SOLAR</t>
  </si>
  <si>
    <t>21INR0434</t>
  </si>
  <si>
    <t>GRANDSLAM SOLAR</t>
  </si>
  <si>
    <t>21INR0391</t>
  </si>
  <si>
    <t>HOPKINS SOLAR</t>
  </si>
  <si>
    <t>20INR0210</t>
  </si>
  <si>
    <t>JADE SOLAR</t>
  </si>
  <si>
    <t>22INR0360</t>
  </si>
  <si>
    <t>LONGBOW SOLAR</t>
  </si>
  <si>
    <t>20INR0026</t>
  </si>
  <si>
    <t>MALEZA SOLAR</t>
  </si>
  <si>
    <t>21INR0220</t>
  </si>
  <si>
    <t>MYRTLE SOLAR II</t>
  </si>
  <si>
    <t>20INR0263</t>
  </si>
  <si>
    <t>NABATOTO SOLAR NORTH</t>
  </si>
  <si>
    <t>21INR0428</t>
  </si>
  <si>
    <t>PISGAH RIDGE SOLAR</t>
  </si>
  <si>
    <t>22INR0254</t>
  </si>
  <si>
    <t>RADIAN SOLAR</t>
  </si>
  <si>
    <t>21INR0205</t>
  </si>
  <si>
    <t>BROWN</t>
  </si>
  <si>
    <t>PLAINVIEW SOLAR (RAMSEY SOLAR)</t>
  </si>
  <si>
    <t>REDBARN SOLAR 1 (RE MAPLEWOOD 2A SOLAR)</t>
  </si>
  <si>
    <t>REDBARN SOLAR 2 (RE MAPLEWOOD 2B SOLAR)</t>
  </si>
  <si>
    <t>SAMSON SOLAR 1</t>
  </si>
  <si>
    <t>SAMSON SOLAR 2</t>
  </si>
  <si>
    <t>SAMSON SOLAR 3</t>
  </si>
  <si>
    <t>SIGNAL SOLAR</t>
  </si>
  <si>
    <t>20INR0208</t>
  </si>
  <si>
    <t>SPACE CITY SOLAR</t>
  </si>
  <si>
    <t>21INR0341</t>
  </si>
  <si>
    <t>SPANISH CROWN</t>
  </si>
  <si>
    <t>21INR0323</t>
  </si>
  <si>
    <t>TITAN SOLAR (IP TITAN)</t>
  </si>
  <si>
    <t>ANCHOR BESS</t>
  </si>
  <si>
    <t>21INR0474</t>
  </si>
  <si>
    <t>BRP PALEO BESS</t>
  </si>
  <si>
    <t>22INR0322</t>
  </si>
  <si>
    <t>ENDURANCE PARK STORAGE</t>
  </si>
  <si>
    <t>21INR0479</t>
  </si>
  <si>
    <t>RYAN ENERGY STORAGE</t>
  </si>
  <si>
    <t>20INR0246</t>
  </si>
  <si>
    <t>BRP RANCHTOWN (DGR)</t>
  </si>
  <si>
    <t>BRP_RNC1_UNIT1</t>
  </si>
  <si>
    <t>GREGORY POWER PARTNERS GT1 (AS OF 5/1/2020, AVAILABLE 5/1 THROUGH 9/30)</t>
  </si>
  <si>
    <t>GREGORY POWER PARTNERS GT2 (AS OF 5/1/2020, AVAILABLE 5/1 THROUGH 9/30)</t>
  </si>
  <si>
    <t>GREGORY POWER PARTNERS STG (AS OF 5/1/2020,AVAILABLE 5/1 THROUGH 9/30)</t>
  </si>
  <si>
    <t>SPENCER STG U4 (AS OF 5/5/2020, AVAILABLE 5/20 THROUGH 10/10)</t>
  </si>
  <si>
    <t>SPENCER STG U5 (AS OF 5/5/2020, AVAILABLE 5/20 THROUGH 10/10)</t>
  </si>
  <si>
    <t>WAL4509_BENB4509</t>
  </si>
  <si>
    <t>WAL STORE 4509</t>
  </si>
  <si>
    <t>WAL5091_CYFA5091</t>
  </si>
  <si>
    <t>WAL STORE 5091</t>
  </si>
  <si>
    <t>WAL5116_FAIR5116</t>
  </si>
  <si>
    <t>WAL STORE 5116</t>
  </si>
  <si>
    <t>WAL4512_FRAN4512</t>
  </si>
  <si>
    <t>WAL STORE 4512</t>
  </si>
  <si>
    <t>WAL5045_KLEI5045</t>
  </si>
  <si>
    <t>WAL STORE 5045</t>
  </si>
  <si>
    <t>WAL5287_KUYD5287</t>
  </si>
  <si>
    <t>WAL STORE 5287</t>
  </si>
  <si>
    <t>WAL5388_LEA5388</t>
  </si>
  <si>
    <t>WAL STORE 5388</t>
  </si>
  <si>
    <t>WAL2439_MT_B2439</t>
  </si>
  <si>
    <t>WAL STORE 2439</t>
  </si>
  <si>
    <t>WAL3297_SATS3297</t>
  </si>
  <si>
    <t>WAL STORE 3297</t>
  </si>
  <si>
    <t>WAL947_SHER947</t>
  </si>
  <si>
    <t>WAL STORE 947</t>
  </si>
  <si>
    <t>WAL6929_TEMP6929</t>
  </si>
  <si>
    <t>WAL STORE 6929</t>
  </si>
  <si>
    <t>WAL5316_WAGL5316</t>
  </si>
  <si>
    <t>WAL STORE 5316</t>
  </si>
  <si>
    <t>WAL462_ALV462</t>
  </si>
  <si>
    <t>WAL STORE 0462</t>
  </si>
  <si>
    <t>WAL1232_BELT1232</t>
  </si>
  <si>
    <t>WAL STORE 1232</t>
  </si>
  <si>
    <t>WAL940_CALM940</t>
  </si>
  <si>
    <t>WAL STORE 940</t>
  </si>
  <si>
    <t>WAL752_CARD752</t>
  </si>
  <si>
    <t>WAL STORE 752</t>
  </si>
  <si>
    <t>WAL3827_FLEW3827</t>
  </si>
  <si>
    <t>WAL STORE 3827</t>
  </si>
  <si>
    <t>WAL194_GART194</t>
  </si>
  <si>
    <t>WAL STORE 194</t>
  </si>
  <si>
    <t>WAL744_HUMB744</t>
  </si>
  <si>
    <t>WAL STORE 744</t>
  </si>
  <si>
    <t>WAL3298_KEMA3298</t>
  </si>
  <si>
    <t>WAL STORE 3298</t>
  </si>
  <si>
    <t>WAL529_LAM529</t>
  </si>
  <si>
    <t>WAL STORE 529</t>
  </si>
  <si>
    <t>WAL522_NEWP522</t>
  </si>
  <si>
    <t>WAL STORE 522</t>
  </si>
  <si>
    <t>WAL2724_PASD2724</t>
  </si>
  <si>
    <t>WAL STORE 2724</t>
  </si>
  <si>
    <t>WAL602_RAYF602</t>
  </si>
  <si>
    <t>WAL STORE 602</t>
  </si>
  <si>
    <t>WAL546_READ546</t>
  </si>
  <si>
    <t>WAL STORE 546</t>
  </si>
  <si>
    <t>WAL972_ROSE972</t>
  </si>
  <si>
    <t>WAL STORE 972</t>
  </si>
  <si>
    <t>WAL849_SPRG849</t>
  </si>
  <si>
    <t>WAL STORE 849</t>
  </si>
  <si>
    <t>WAL3631_SYCA3631</t>
  </si>
  <si>
    <t>WAL STORE 3631</t>
  </si>
  <si>
    <t>WAL872_TELP872</t>
  </si>
  <si>
    <t>WAL STORE 872</t>
  </si>
  <si>
    <t>WAL3390_TOMB3390</t>
  </si>
  <si>
    <t>WAL STORE 3390</t>
  </si>
  <si>
    <t>WAL3773_WEST3773</t>
  </si>
  <si>
    <t>WAL STORE 3773</t>
  </si>
  <si>
    <t>HEB696_HUTTO696</t>
  </si>
  <si>
    <t>HEB STORE 696</t>
  </si>
  <si>
    <t>WAL601_BLUF601</t>
  </si>
  <si>
    <t>WAL STORE 601</t>
  </si>
  <si>
    <t>SNYDER (DGR)</t>
  </si>
  <si>
    <t>SNY_BESS_UNIT1</t>
  </si>
  <si>
    <t>SWEETWATER BESS (DGR)</t>
  </si>
  <si>
    <t>SWT_BESS_UNIT1</t>
  </si>
  <si>
    <t>TOYAH_BESS</t>
  </si>
  <si>
    <t>TOYAH POWER STATION (DGR)</t>
  </si>
  <si>
    <t>WESTOVER BESS (DGR)</t>
  </si>
  <si>
    <t>WOV_BESS_UNIT1</t>
  </si>
  <si>
    <t>PES 2 POWER STATION</t>
  </si>
  <si>
    <t>22INR0371</t>
  </si>
  <si>
    <t>20INR0287</t>
  </si>
  <si>
    <t>20INR0312</t>
  </si>
  <si>
    <t>18INR0077</t>
  </si>
  <si>
    <t>21INR0527</t>
  </si>
  <si>
    <t>21INR0534</t>
  </si>
  <si>
    <t>20INR0282</t>
  </si>
  <si>
    <t>21INR0536</t>
  </si>
  <si>
    <t>21INR0328</t>
  </si>
  <si>
    <t>20INR0286</t>
  </si>
  <si>
    <t>18INR0076</t>
  </si>
  <si>
    <t>18INR0072</t>
  </si>
  <si>
    <t>17INR0054</t>
  </si>
  <si>
    <t>17INR0061</t>
  </si>
  <si>
    <t>17INR0070</t>
  </si>
  <si>
    <t>21INR0532</t>
  </si>
  <si>
    <t>17INR0052</t>
  </si>
  <si>
    <t>22INR0479</t>
  </si>
  <si>
    <t>21INR0449</t>
  </si>
  <si>
    <t>20INR0296</t>
  </si>
  <si>
    <t>19INR0120</t>
  </si>
  <si>
    <t>18INR0064</t>
  </si>
  <si>
    <t>18INR0073</t>
  </si>
  <si>
    <t>17INR0068</t>
  </si>
  <si>
    <t>17INR0069</t>
  </si>
  <si>
    <t>20INR0019</t>
  </si>
  <si>
    <t>21INR0511</t>
  </si>
  <si>
    <t>Non-Synchronous Ties, Capacity (Based on average net import contribution during winter 2021 EEA event)</t>
  </si>
  <si>
    <t xml:space="preserve">Notes: </t>
  </si>
  <si>
    <t>Although seasonal capacity ratings for battery energy storage systems are reported above, the ratings are not included in the operational/planned capacity formulae. These resources are assumed to provide Ancillary Services rather than sustained capacity available to meet system peak loads.</t>
  </si>
  <si>
    <t>Unit Names with a (DGR) suffix are Distribution Generation Resources. Units rated 10 MW or less currently do not go through the GINR application process.</t>
  </si>
  <si>
    <t>The capacities of planned projects that have been approved for Initial Synchronization at the time of report creation are assumed to be available for the season regardless of their projected Commercial Operations Dates.</t>
  </si>
  <si>
    <t>AMADEUS WIND 1 U1</t>
  </si>
  <si>
    <t>AMADEUS1_UNIT1</t>
  </si>
  <si>
    <t>AMADEUS WIND 1 U2</t>
  </si>
  <si>
    <t>AMADEUS1_UNIT2</t>
  </si>
  <si>
    <t>AMADEUS WIND 2 U1</t>
  </si>
  <si>
    <t>AMADEUS2_UNIT3</t>
  </si>
  <si>
    <t>Summer Capacity Contribution %</t>
  </si>
  <si>
    <t>In Service Year</t>
  </si>
  <si>
    <t>(a) This date is based on the projected Commercial Operations Date (COD) reported by the project developer. In contrast, a unit's first summer CDR forecast year (reported in the SummerCapacities sheet) is defined as the first year in which the capacity is available for the entire summer Peak Load Season.  (The summer Peak Load Season constitutes the months of June, July, August and September.)  For example, if a unit has a projected COD of July 1, 2022, the first summer CDR forecast year would be 2022.
Planned projects with (DGR) suffix are Distributed Generation Resources (DGRs).  Since they are 10 MW or less, they are not going through the GINR application process.</t>
  </si>
  <si>
    <t>EAST BLACKLAND SOLAR (PFLUGERVILLE SOLAR)</t>
  </si>
  <si>
    <t>Retirement Effective Date</t>
  </si>
  <si>
    <t>NCARBIDE_NCARBIG4</t>
  </si>
  <si>
    <t>DOW G62</t>
  </si>
  <si>
    <t>Summer Capacity (MW)</t>
  </si>
  <si>
    <t>ANDROMEDA SOLAR</t>
  </si>
  <si>
    <t>22INR0412</t>
  </si>
  <si>
    <t>APPALOOSA RUN WIND_</t>
  </si>
  <si>
    <t>20INR0249</t>
  </si>
  <si>
    <t>Coastal Wind, Peak Average Capacity Contribution (47% of installed capacity)</t>
  </si>
  <si>
    <t>Planned Coastal Wind with Signed IA, Peak Average Capacity Contribution (47% of installed capacity)</t>
  </si>
  <si>
    <t>Panhandle Wind, Peak Average Capacity Contribution (34% of installed capacity)</t>
  </si>
  <si>
    <t>Planned Panhandle Wind with Signed IA, Peak Average Capacity Contribution (34% of installed capacity)</t>
  </si>
  <si>
    <t>Other Wind, Peak Average Capacity Contribution (20% of installed capacity)</t>
  </si>
  <si>
    <t>Planned Other Wind with Signed IA, Peak Average Capacity Contribution (20% of installed capacity)</t>
  </si>
  <si>
    <t>A generator that is connected to the Distribution System with a rating of:
  (1) One MW or less that chooses to register as an SODG; or 
  (2) Greater than one and up to ten MW that is capable of providing a net export to the ERCOT System and does not register as a Distribution Generation Resource (DGR).
SODGs are settled for exported energy only, but may not participate in the Ancillary Services market, Reliability Unit Commitment (RUC), Security-Constrained Economic Dispatch (SCED), or make energy offers.  
SODGs are listed in the SummerCapacities and WinterCapacities with a DG_ prefix in the UNIT CODE column</t>
  </si>
  <si>
    <t xml:space="preserve">A Generation Resource connected to the Distribution System that is either: 
  (1) Greater than ten MW and not registered with the Public Utility Commission of Texas (PUCT) as a self-generator; or
  (2) Ten MW or less that chooses to register as a Generation Resource to participate in the ERCOT markets.  
DGRs must be registered with ERCOT in accordance with Planning Guide Section 6.8.2, Resource Registration Process, and will be modeled in ERCOT systems in accordance with Section 3.10.7.2, Modeling of Resources and Transmission Loads.
DGRs are listed in the SummerCapacities and WinterCapacities tabs with a (DGR) suffix in the UNIT NAME column
</t>
  </si>
  <si>
    <t>Decommissioned Generation Resources</t>
  </si>
  <si>
    <t>NORTH LAKE 1</t>
  </si>
  <si>
    <t>NLSES_UNIT1</t>
  </si>
  <si>
    <t>NORTH LAKE 2</t>
  </si>
  <si>
    <t>NLSES_UNIT2</t>
  </si>
  <si>
    <t>NORTH LAKE 3</t>
  </si>
  <si>
    <t>NLSES_UNIT3</t>
  </si>
  <si>
    <t>MORGAN CREEK 5</t>
  </si>
  <si>
    <t>MGSES_UNIT5</t>
  </si>
  <si>
    <t>MORGAN CREEK 6</t>
  </si>
  <si>
    <t>MGSES_UNIT6</t>
  </si>
  <si>
    <t>SWEETWATER GENERATION PLANT 1</t>
  </si>
  <si>
    <t>SWCOG_CT1</t>
  </si>
  <si>
    <t>SWEETWATER GENERATION PLANT 2</t>
  </si>
  <si>
    <t>SWCOG_CT2</t>
  </si>
  <si>
    <t>SWEETWATER GENERATION PLANT 3</t>
  </si>
  <si>
    <t>SWCOG_CT3</t>
  </si>
  <si>
    <t>SWEETWATER GENERATION PLANT 4</t>
  </si>
  <si>
    <t>SWCOG_UNIT1</t>
  </si>
  <si>
    <t>PERMIAN BASIN 5</t>
  </si>
  <si>
    <t>PB5SES_UNIT5</t>
  </si>
  <si>
    <t>TRADINGHOUSE 1</t>
  </si>
  <si>
    <t>THSES_UNIT1</t>
  </si>
  <si>
    <t>NORTH CARBIDE G4</t>
  </si>
  <si>
    <t>COASTAL STATES (W) 1</t>
  </si>
  <si>
    <t>COASTAL_COASTAG1</t>
  </si>
  <si>
    <t>COASTAL STATES (W) 2</t>
  </si>
  <si>
    <t>COASTAL_COASTAG2</t>
  </si>
  <si>
    <t>COLLIN 1</t>
  </si>
  <si>
    <t>CNSES_UNIT1</t>
  </si>
  <si>
    <t>EAGLE MOUNTAIN 1</t>
  </si>
  <si>
    <t>EMSES_UNIT1</t>
  </si>
  <si>
    <t>EAGLE MOUNTAIN 2</t>
  </si>
  <si>
    <t>EMSES_UNIT2</t>
  </si>
  <si>
    <t>EAGLE MOUNTAIN 3</t>
  </si>
  <si>
    <t>EMSES_UNIT3</t>
  </si>
  <si>
    <t>TRADINGHOUSE 2</t>
  </si>
  <si>
    <t>THSES_UNIT2</t>
  </si>
  <si>
    <t>DOWGEN_DOW_G62</t>
  </si>
  <si>
    <t>C E NEWMAN 5</t>
  </si>
  <si>
    <t>NEWMAN_NEWMA_5</t>
  </si>
  <si>
    <t>W B TUTTLE 1</t>
  </si>
  <si>
    <t>TUTTLE_WBT1G1</t>
  </si>
  <si>
    <t>W B TUTTLE 3</t>
  </si>
  <si>
    <t>TUTTLE_WBT3G3</t>
  </si>
  <si>
    <t>W B TUTTLE 4</t>
  </si>
  <si>
    <t>TUTTLE_WBT4G4</t>
  </si>
  <si>
    <t>RAYBURN 3</t>
  </si>
  <si>
    <t>RAYBURN_RAYBURG3</t>
  </si>
  <si>
    <t>LEON CREEK 3</t>
  </si>
  <si>
    <t>LEON_CRK_LCP3G3</t>
  </si>
  <si>
    <t>LEON CREEK 4</t>
  </si>
  <si>
    <t>LEON_CRK_LCP4G4</t>
  </si>
  <si>
    <t>THOMAS C FERGUSON 1</t>
  </si>
  <si>
    <t>FERGUS_FERGUSG1</t>
  </si>
  <si>
    <t xml:space="preserve">AES DEEPWATER </t>
  </si>
  <si>
    <t>APD_APD_PS1</t>
  </si>
  <si>
    <t>ATKINS CTG 3</t>
  </si>
  <si>
    <t>ATKINS_ATKINSG3</t>
  </si>
  <si>
    <t>ATKINS CTG 4</t>
  </si>
  <si>
    <t>ATKINS_ATKINSG4</t>
  </si>
  <si>
    <t>ATKINS CTG 5</t>
  </si>
  <si>
    <t>ATKINS_ATKINSG5</t>
  </si>
  <si>
    <t>ATKINS CTG 6</t>
  </si>
  <si>
    <t>ATKINS_ATKINSG6</t>
  </si>
  <si>
    <t>APPLIED ENERGY</t>
  </si>
  <si>
    <t>APD_APD_G1</t>
  </si>
  <si>
    <t>KUNITZ WIND</t>
  </si>
  <si>
    <t>KUNITZ_WIND_LGE</t>
  </si>
  <si>
    <t>DELAWARE MOUNTAIN WIND FARM</t>
  </si>
  <si>
    <t>KUNITZ_WIND_NWP</t>
  </si>
  <si>
    <t>NORTH TEXAS CTG 1</t>
  </si>
  <si>
    <t>NTX_NTX_1</t>
  </si>
  <si>
    <t>NORTH TEXAS CTG 2</t>
  </si>
  <si>
    <t>NTX_NTX_2</t>
  </si>
  <si>
    <t>NORTH TEXAS CTG 3</t>
  </si>
  <si>
    <t>NTX_NTX_3</t>
  </si>
  <si>
    <t>PERMIAN BASIN SES U6</t>
  </si>
  <si>
    <t>PBSES_UNIT6</t>
  </si>
  <si>
    <t>VALLEY SES U1</t>
  </si>
  <si>
    <t>VLSES_UNIT1</t>
  </si>
  <si>
    <t>VALLEY SES U2</t>
  </si>
  <si>
    <t>VLSES_UNIT2</t>
  </si>
  <si>
    <t>VALLEY SES U3</t>
  </si>
  <si>
    <t>VLSES_UNIT3</t>
  </si>
  <si>
    <t>SILAS RAY CTG 5</t>
  </si>
  <si>
    <t>SILASRAY_SILAS_5</t>
  </si>
  <si>
    <t>FRONTERA GENERATION CTG 1</t>
  </si>
  <si>
    <t>FRONTERA_FRONTEG1</t>
  </si>
  <si>
    <t>FRONTERA GENERATION CTG 2</t>
  </si>
  <si>
    <t>FRONTERA_FRONTEG2</t>
  </si>
  <si>
    <t>FRONTERA GENERATION STG</t>
  </si>
  <si>
    <t>FRONTERA_FRONTEG3</t>
  </si>
  <si>
    <t>CAPITAL COGEN GT 102</t>
  </si>
  <si>
    <t>CTL_GT_102</t>
  </si>
  <si>
    <t>CAPITAL COGEN GT 103</t>
  </si>
  <si>
    <t>CTL_GT_103</t>
  </si>
  <si>
    <t>CAPITAL COGEN GT 104</t>
  </si>
  <si>
    <t>CTL_GT_104</t>
  </si>
  <si>
    <t>CAPITAL COGEN ST 101</t>
  </si>
  <si>
    <t>CTL_ST_101</t>
  </si>
  <si>
    <t>CAPITAL COGEN ST 102</t>
  </si>
  <si>
    <t>CTL_ST_102</t>
  </si>
  <si>
    <t>LUFKIN BIOMASS</t>
  </si>
  <si>
    <t>LFBIO_UNIT1</t>
  </si>
  <si>
    <t>PEARSALL STG U1</t>
  </si>
  <si>
    <t>PEARSALL_PEARS_1</t>
  </si>
  <si>
    <t>PEARSALL STG U2</t>
  </si>
  <si>
    <t>PEARSALL_PEARS_2</t>
  </si>
  <si>
    <t>PEARSALL STG U3</t>
  </si>
  <si>
    <t>PEARSALL_PEARS_3</t>
  </si>
  <si>
    <t>UNION CARBIDE COGEN</t>
  </si>
  <si>
    <t>UCC_COGN_UCC_C_1</t>
  </si>
  <si>
    <t>GREENS BAYOU STG U5</t>
  </si>
  <si>
    <t>GBY_GBY_5</t>
  </si>
  <si>
    <t>S R BERTRON U3</t>
  </si>
  <si>
    <t>SRB_SRB_G3</t>
  </si>
  <si>
    <t>S R BERTRON U4</t>
  </si>
  <si>
    <t>SRB_SRB_G4</t>
  </si>
  <si>
    <t>S R BERTRON CTG 2</t>
  </si>
  <si>
    <t>SRB_SRBGT_2</t>
  </si>
  <si>
    <t>MONTICELLO U1</t>
  </si>
  <si>
    <t>MNSES_UNIT1</t>
  </si>
  <si>
    <t>MONTICELLO U2</t>
  </si>
  <si>
    <t>MNSES_UNIT2</t>
  </si>
  <si>
    <t>MONTICELLO U3</t>
  </si>
  <si>
    <t>MNSES_UNIT3</t>
  </si>
  <si>
    <t>SANDOW U5</t>
  </si>
  <si>
    <t>SD5SES_UNIT5</t>
  </si>
  <si>
    <t>SANDOW U4</t>
  </si>
  <si>
    <t>SDSES_UNIT4</t>
  </si>
  <si>
    <t>BIG BROWN U1</t>
  </si>
  <si>
    <t>BBSES_UNIT1</t>
  </si>
  <si>
    <t>BIG BROWN U2</t>
  </si>
  <si>
    <t>BBSES_UNIT2</t>
  </si>
  <si>
    <t>S R BERTRON U1</t>
  </si>
  <si>
    <t>SRB_SRB_G1</t>
  </si>
  <si>
    <t>S R BERTRON U2</t>
  </si>
  <si>
    <t>SRB_SRB_G2</t>
  </si>
  <si>
    <t>GIBBONS CREEK U1</t>
  </si>
  <si>
    <t>GIBCRK_GIB_CRG1</t>
  </si>
  <si>
    <t>WEST TEXAS WIND</t>
  </si>
  <si>
    <t>SW_MESA_SW_MESA</t>
  </si>
  <si>
    <t>OKLAUNION U1</t>
  </si>
  <si>
    <t>OKLA_OKLA_G1</t>
  </si>
  <si>
    <t>DECKER CREEK STG 1</t>
  </si>
  <si>
    <t>DECKER_DPG1</t>
  </si>
  <si>
    <t>TEXAS GULF SULPHUR CTG 1</t>
  </si>
  <si>
    <t>TGF_TGFGT_1</t>
  </si>
  <si>
    <t>SHERBINO 1 WIND</t>
  </si>
  <si>
    <t>KEO_KEO_SM1</t>
  </si>
  <si>
    <t>SAM RAYBURN POWER CTG 1</t>
  </si>
  <si>
    <t>RAYBURN_RAYBURG1</t>
  </si>
  <si>
    <t>SAM RAYBURN POWER CTG 2</t>
  </si>
  <si>
    <t>RAYBURN_RAYBURG2</t>
  </si>
  <si>
    <t>Decommissioned Gen. Resources</t>
  </si>
  <si>
    <t xml:space="preserve">Lists Generation Resources that have been decommissioned and retired per a Notification of Suspension of Operations (NSO) or a Notification of Change of Generation Resource Designation (NCGRD) </t>
  </si>
  <si>
    <t>Decommissioned Generation Resource</t>
  </si>
  <si>
    <t>A Generation Resource for which a Resource Entity has submitted a Notification of Suspension of Operations (NSO) or a Notification of Change of Generation Resource Designation (NCGRD), for which ERCOT has declined to execute a Reliability Must-Run (RMR) Agreement, and which has been decommissioned and permanently retired.</t>
  </si>
  <si>
    <t>Per Planning Guide Section 5.7.6, a proposed Resource shall be given the status of “Inactive” if the Resource has not met the conditions for inclusion in the ERCOT planning models, as specified in Section 6.9, Addition of Proposed Generation to the Planning Models, within two years of the date on which ERCOT posts the final FIS studies for the Resource to the MIS Secure Area. A developer may also elect Inactive status and stop any interconnection studies in process at its own discretion. When an Inactive Resource subsequently meets the requirements of Section 6.9, it shall be added to the planning models and the status changed back to Planned. If a Resource has been Inactive for five years, ERCOT may cancel the project pursuant to Planning Guide Section 5.7.7, Cancellation of a Project Due to Failure to Comply with Requirements.
According to ERCOT Nodal Protocol rules (NPRR980), Inactive planned projects are excluded from the CDR's reserve margin calculations.</t>
  </si>
  <si>
    <t>The following is a list of operating fossil fuel Settlement Only Distribution Generators (SODGs) being provided for informational purposes. (The reported capacities are not included in the reserve margin calculations.) As of 4/2/21, there are 531.3 MW of fossil fuel SODG capacity (272.0 MW fired by diesel fuel and 259.3.0 MW by natural gas). These resources have not been included in past CDR reports due to the difficulty in determining their capacity contributions during peak load periods, and because many are intended as emergency standby generators and are not available to ERCOT for dispatch when needed to address capacity scarcity conditions. Another complication is that such standby generators may be used to reduce on-site loads in order to participate in Demand Response programs such as "4 Coincident Peak" (4CP) and Emergency Response Service (ERS). As a result, historical load reduction impacts would be accounted for in the peak demand forecast, while the capacity of SODGs participating in ERS would already be accounted for in the CDR's ERS line items.
The formal incorporation of fossil-fueled SODGs into future CDR reports has been a discussion topic at Supply Analysis Working Group meetings. Since SODG capacity accounting is not currently addressed in the ERCOT Nodal Protocols, a Nodal Protocol Revision Request (NPRR) is needed to address capacity double-counting, peak average capacity contributions, and other Distribution Generator (DG) accounting issues. ERCOT plans to submit an NPRR during 2021.</t>
  </si>
  <si>
    <t xml:space="preserve">   less:  Incremental Rooftop PV Forecast</t>
  </si>
  <si>
    <t>BLUEBELL SOLAR II 1 (CAPRICORN RIDGE 4)</t>
  </si>
  <si>
    <t>CAPRIDG4_BB2_PV1</t>
  </si>
  <si>
    <t>BLUEBELL SOLAR II 2 (CAPRICORN RIDGE 4)</t>
  </si>
  <si>
    <t>CAPRIDG4_BB2_PV2</t>
  </si>
  <si>
    <t>VORTEX BESS</t>
  </si>
  <si>
    <t>21INR0473</t>
  </si>
  <si>
    <t>TIDAL ROAD COGEN</t>
  </si>
  <si>
    <t>TJG401</t>
  </si>
  <si>
    <t>HOLLY STREET 1</t>
  </si>
  <si>
    <t>HOLLY_HPG1</t>
  </si>
  <si>
    <t>HOLLY STREET 2</t>
  </si>
  <si>
    <t>HOLLY_HPG2</t>
  </si>
  <si>
    <t>C.E. NEWMAN 1</t>
  </si>
  <si>
    <t>NEWMAN_NEWMA_1</t>
  </si>
  <si>
    <t>C.E. NEWMAN 2</t>
  </si>
  <si>
    <t>NEWMAN_NEWMA_2</t>
  </si>
  <si>
    <t>C.E. NEWMAN 3</t>
  </si>
  <si>
    <t>NEWMAN_NEWMA_3</t>
  </si>
  <si>
    <t>C.E. NEWMAN 4</t>
  </si>
  <si>
    <t>NEWMAN_NEWMA_4</t>
  </si>
  <si>
    <t>SPENCER 3</t>
  </si>
  <si>
    <t>SPNCER_SPNCE_3</t>
  </si>
  <si>
    <t>CHANEL 2</t>
  </si>
  <si>
    <t>CHLGT-2</t>
  </si>
  <si>
    <t>VICTORIA 4</t>
  </si>
  <si>
    <t>VICTORIA_VICTORG4</t>
  </si>
  <si>
    <t>VICTORIA 5</t>
  </si>
  <si>
    <t>VICTORIA 6</t>
  </si>
  <si>
    <t>CHANEL 1</t>
  </si>
  <si>
    <t>CHLGT-1</t>
  </si>
  <si>
    <t>W B TUTTLE 2</t>
  </si>
  <si>
    <t>TUTTLE_WBT2G2</t>
  </si>
  <si>
    <t>FT. PHANTOM 1</t>
  </si>
  <si>
    <t>FTPP_G1</t>
  </si>
  <si>
    <t>FT. PHANTOM 2</t>
  </si>
  <si>
    <t>FTPP_G2</t>
  </si>
  <si>
    <t>HANDLEY 1</t>
  </si>
  <si>
    <t>HLSES_UNIT1</t>
  </si>
  <si>
    <t>HANDLEY 2</t>
  </si>
  <si>
    <t>HLSES_UNIT2</t>
  </si>
  <si>
    <t>MOUNTAIN CREEK 2</t>
  </si>
  <si>
    <t>MCSES_UNIT2</t>
  </si>
  <si>
    <t>MOUNTAIN CREEK 3</t>
  </si>
  <si>
    <t>MCSES_UNIT3</t>
  </si>
  <si>
    <t>SAM BERTRON T1</t>
  </si>
  <si>
    <t>SRB_SRBGT_1</t>
  </si>
  <si>
    <t>P H ROBINSON 1</t>
  </si>
  <si>
    <t>PHR_PHR_G1</t>
  </si>
  <si>
    <t>P H ROBINSON 2</t>
  </si>
  <si>
    <t>PHR_PHR_G2A</t>
  </si>
  <si>
    <t>P H ROBINSON 3</t>
  </si>
  <si>
    <t>PHR_PHR_G3</t>
  </si>
  <si>
    <t>P H ROBINSON 4</t>
  </si>
  <si>
    <t>PHR_PHR_G4</t>
  </si>
  <si>
    <t>Fuel type is based on the primary fuel. Capacity contribution of the wind resources is included at 47% for Coastal counties, 34% for Panhandle counties, and 20% for all other counties, while the solar capacity contribution is 7%. Private Use Network, and Hydro are included based on the three-year average historical capability for each Winter Season's 20 peak load hours. Non-Synchronous Tie resources import forecast is based on flows seen during Energy Emergency Alert (EEA) periods in the most recent winter of occurrence. Non-Synchronous Tie resources are categorized as Other. Mothballed resource capacity is excluded except for Available Mothball Capacity based on a Seasonal Availability Schedule or Owner's reported Return Probability. Private Use Network generator capacity is categorized as gas.</t>
  </si>
  <si>
    <r>
      <t xml:space="preserve">The following is a list of Decommissioned Generation Resources dating back to 2004. A Decommissioned Generation Resource is a Generation Resource for which a Resource Entity has submitted a Notification of Suspension of Operations (NSO) or a Notification of Change of Generation Resource Designation (NCGRD), for which ERCOT has declined to execute a Reliability Must-Run (RMR) Agreement, and which has been decommissioned and permanently retired. The information in the table below was provided in the NSO and/or NCGRD forms for each decommissioned resource. When a unit’s NSO/NCGRD form did not list a capacity, the capacity was taken from past CDR reports. The list does not include any planned unit retirements listed in the Capacities tabs or other sections of the report. Unit codes that are listed as retired in this tab but also appear in the operational sections of the CDR represent units that were repowered; for example, retired gas turbines may be repowered into new combined cycle plants.
</t>
    </r>
    <r>
      <rPr>
        <u/>
        <sz val="10"/>
        <color theme="1"/>
        <rFont val="Arial"/>
        <family val="2"/>
        <scheme val="major"/>
      </rPr>
      <t>Treatment of Private Use Network (PUN) generators</t>
    </r>
    <r>
      <rPr>
        <sz val="10"/>
        <color theme="1"/>
        <rFont val="Arial"/>
        <family val="2"/>
        <scheme val="major"/>
      </rPr>
      <t xml:space="preserve">: PUN generators are included, but were not individually listed in past CDR reports when operational. PUN generators with zero MW capacity listed indicate that the unit was not available during the summer.
</t>
    </r>
    <r>
      <rPr>
        <u/>
        <sz val="10"/>
        <color theme="1"/>
        <rFont val="Arial"/>
        <family val="2"/>
        <scheme val="major"/>
      </rPr>
      <t>Treatment of Settlement Only Generators (SOGs)</t>
    </r>
    <r>
      <rPr>
        <sz val="10"/>
        <color theme="1"/>
        <rFont val="Arial"/>
        <family val="2"/>
        <scheme val="major"/>
      </rPr>
      <t>: The list does not include decommissioned or retired SOGs because there is currently no NSO/NCGRD process for this generator type.</t>
    </r>
  </si>
  <si>
    <r>
      <rPr>
        <b/>
        <sz val="10"/>
        <rFont val="Arial"/>
        <family val="2"/>
      </rPr>
      <t xml:space="preserve">Other Notable Changes (since the December 2020 CDR report):
</t>
    </r>
    <r>
      <rPr>
        <sz val="10"/>
        <rFont val="Arial"/>
        <family val="2"/>
      </rPr>
      <t xml:space="preserve">
The projected Commercial Operations Date (COD) cut-off for planned projects to be included as available summer capacity was moved from June 1 to July 1. This change was approved by the ERCOT Board of Directors on 2/9/2021. Additional information is available at http://www.ercot.com/mktrules/issues/NPRR1050.
The Non-Synchronous Ties Peak Average Capacity Percentage value was updated from 68.65% to 59.0% based on average net imports during the winter 2021 EEA event.
A new tab that lists Decommissioned Generation Resources was added.
The "Rooftop Solar Scenarios" tab was removed since no changes have been made to the data since the introduction of the tab for the May 2020 CDR.</t>
    </r>
  </si>
  <si>
    <r>
      <rPr>
        <b/>
        <sz val="10"/>
        <rFont val="Arial"/>
        <family val="2"/>
      </rPr>
      <t xml:space="preserve">Notable Resource Changes (since December 2020 CDR report):
</t>
    </r>
    <r>
      <rPr>
        <sz val="10"/>
        <rFont val="Arial"/>
        <family val="2"/>
      </rPr>
      <t xml:space="preserve">
</t>
    </r>
    <r>
      <rPr>
        <u/>
        <sz val="10"/>
        <rFont val="Arial"/>
        <family val="2"/>
      </rPr>
      <t>Available Seasonal Mothball Capacity:</t>
    </r>
    <r>
      <rPr>
        <sz val="10"/>
        <rFont val="Arial"/>
        <family val="2"/>
      </rPr>
      <t xml:space="preserve">
Spencer units U4 and U5 (118 MW) has been added to the 'Available Mothball Capacity based on Owner's Return Probability' line item in the SummerCapacities to reflect the information provided in the latest Notice of Probability of Returning to Service form.
</t>
    </r>
    <r>
      <rPr>
        <b/>
        <sz val="10"/>
        <rFont val="Arial"/>
        <family val="2"/>
      </rPr>
      <t xml:space="preserve">
</t>
    </r>
    <r>
      <rPr>
        <u/>
        <sz val="10"/>
        <rFont val="Arial"/>
        <family val="2"/>
      </rPr>
      <t>Recent Retirements:</t>
    </r>
    <r>
      <rPr>
        <sz val="10"/>
        <rFont val="Arial"/>
        <family val="2"/>
      </rPr>
      <t xml:space="preserve">
- SHERBINO 1 WIND (150 MW), as of 2/1/2021
- SKYLINE (6.4 MW), a SODG biomass unit
- WOLF FLATS WIND (1 MW), a SODG wind unit
</t>
    </r>
    <r>
      <rPr>
        <u/>
        <sz val="10"/>
        <rFont val="Arial"/>
        <family val="2"/>
      </rPr>
      <t>Canceled Planned Retirement:</t>
    </r>
    <r>
      <rPr>
        <sz val="10"/>
        <rFont val="Arial"/>
        <family val="2"/>
      </rPr>
      <t xml:space="preserve">
In the December CDR report, the unit Trinidad STG 6 (235 MW summer rating) was listed as a pending retirement set to occur on April 29, 2021. The unit owner notified ERCOT in early April that the planned retirement is being canceled and the associated Notification of Suspension of Operations was being withdrawn. The unit is now classified as an operational resource.</t>
    </r>
    <r>
      <rPr>
        <u/>
        <sz val="10"/>
        <color rgb="FFC00000"/>
        <rFont val="Arial"/>
        <family val="2"/>
      </rPr>
      <t/>
    </r>
  </si>
  <si>
    <t>Capacity changes due to planned repower/upgrade projects are reflected in the operational units' ratings upon receipt and ERCOT approval of updated resource registration system information. Interconnection requests for existing resources that involve MW capacity changes are indicated with a code in the “Generation Interconnection Project Code” column.</t>
  </si>
  <si>
    <t>Planned projects for which maximum seasonal sustained capacity ratings have been provided are used in lieu of capacities entered into the online Resource Integration and Ongoing Operations - Interconnection Services (RIOO-IS) system.</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</si>
</sst>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3" formatCode="_(* #,##0.00_);_(* \(#,##0.00\);_(* &quot;-&quot;??_);_(@_)"/>
    <numFmt numFmtId="164" formatCode="0.0%"/>
    <numFmt numFmtId="165" formatCode="_(* #,##0_);_(* \(#,##0\);_(* &quot;-&quot;??_);_(@_)"/>
    <numFmt numFmtId="166" formatCode="#,##0.000000000000"/>
    <numFmt numFmtId="167" formatCode="_(* #,##0.0_);_(* \(#,##0.0\);_(* &quot;-&quot;??_);_(@_)"/>
    <numFmt numFmtId="168" formatCode="_(* #,##0.0_);_(* \(#,##0.0\);_(* &quot;-&quot;?_);_(@_)"/>
    <numFmt numFmtId="169" formatCode="0.000%"/>
    <numFmt numFmtId="170" formatCode="_(* #,##0.00_);_(* \(#,##0.00\);_(* &quot;-&quot;?_);_(@_)"/>
    <numFmt numFmtId="171" formatCode="0.0"/>
    <numFmt numFmtId="172" formatCode="#,##0\ &quot;MW&quot;"/>
    <numFmt numFmtId="173" formatCode="#0"/>
  </numFmts>
  <fonts count="85">
    <font>
      <sz val="10"/>
      <name val="Arial"/>
    </font>
    <font>
      <sz val="11"/>
      <color theme="1"/>
      <name val="Garamond"/>
      <family val="2"/>
      <scheme val="minor"/>
    </font>
    <font>
      <sz val="11"/>
      <color theme="1"/>
      <name val="Garamond"/>
      <family val="2"/>
      <scheme val="minor"/>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10"/>
      <color indexed="12"/>
      <name val="Arial"/>
      <family val="2"/>
    </font>
    <font>
      <sz val="11"/>
      <color indexed="62"/>
      <name val="Calibri"/>
      <family val="2"/>
    </font>
    <font>
      <sz val="11"/>
      <color indexed="52"/>
      <name val="Calibri"/>
      <family val="2"/>
    </font>
    <font>
      <sz val="11"/>
      <color indexed="60"/>
      <name val="Calibri"/>
      <family val="2"/>
    </font>
    <font>
      <sz val="10"/>
      <name val="Arial"/>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8"/>
      <name val="Arial"/>
      <family val="2"/>
    </font>
    <font>
      <b/>
      <sz val="14"/>
      <name val="Arial"/>
      <family val="2"/>
    </font>
    <font>
      <b/>
      <sz val="10"/>
      <name val="Arial"/>
      <family val="2"/>
    </font>
    <font>
      <b/>
      <sz val="48"/>
      <color indexed="10"/>
      <name val="Arial"/>
      <family val="2"/>
    </font>
    <font>
      <b/>
      <sz val="20"/>
      <name val="Times New Roman"/>
      <family val="1"/>
    </font>
    <font>
      <sz val="14"/>
      <name val="Arial"/>
      <family val="2"/>
    </font>
    <font>
      <b/>
      <sz val="18"/>
      <name val="Times New Roman"/>
      <family val="1"/>
    </font>
    <font>
      <b/>
      <sz val="16"/>
      <name val="Times New Roman"/>
      <family val="1"/>
    </font>
    <font>
      <b/>
      <sz val="20"/>
      <color indexed="10"/>
      <name val="Arial"/>
      <family val="2"/>
    </font>
    <font>
      <b/>
      <sz val="36"/>
      <color indexed="12"/>
      <name val="New Century Schoolbook"/>
      <family val="1"/>
    </font>
    <font>
      <b/>
      <sz val="36"/>
      <name val="Times New Roman"/>
      <family val="1"/>
    </font>
    <font>
      <b/>
      <u/>
      <sz val="10"/>
      <name val="Arial"/>
      <family val="2"/>
    </font>
    <font>
      <strike/>
      <sz val="10"/>
      <name val="Arial"/>
      <family val="2"/>
    </font>
    <font>
      <u/>
      <sz val="10"/>
      <name val="Arial"/>
      <family val="2"/>
    </font>
    <font>
      <sz val="11"/>
      <color theme="1"/>
      <name val="Garamond"/>
      <family val="2"/>
      <scheme val="minor"/>
    </font>
    <font>
      <sz val="10"/>
      <color theme="1"/>
      <name val="Arial"/>
      <family val="2"/>
    </font>
    <font>
      <b/>
      <sz val="14"/>
      <color theme="0"/>
      <name val="Arial"/>
      <family val="2"/>
    </font>
    <font>
      <sz val="11"/>
      <color rgb="FF000000"/>
      <name val="Calibri"/>
      <family val="2"/>
    </font>
    <font>
      <b/>
      <sz val="14"/>
      <color theme="1"/>
      <name val="Arial"/>
      <family val="2"/>
    </font>
    <font>
      <b/>
      <sz val="14"/>
      <color theme="2"/>
      <name val="Arial"/>
      <family val="2"/>
    </font>
    <font>
      <b/>
      <sz val="14"/>
      <color theme="0"/>
      <name val="Arial"/>
      <family val="2"/>
      <scheme val="major"/>
    </font>
    <font>
      <sz val="11"/>
      <color rgb="FF000000"/>
      <name val="Arial"/>
      <family val="2"/>
      <scheme val="major"/>
    </font>
    <font>
      <b/>
      <sz val="10"/>
      <color rgb="FF000000"/>
      <name val="Arial"/>
      <family val="2"/>
      <scheme val="major"/>
    </font>
    <font>
      <b/>
      <sz val="11"/>
      <name val="Arial"/>
      <family val="2"/>
      <scheme val="major"/>
    </font>
    <font>
      <sz val="10"/>
      <name val="Arial"/>
      <family val="2"/>
      <scheme val="major"/>
    </font>
    <font>
      <sz val="10"/>
      <color rgb="FF000000"/>
      <name val="Arial"/>
      <family val="2"/>
      <scheme val="major"/>
    </font>
    <font>
      <b/>
      <sz val="10"/>
      <name val="Arial"/>
      <family val="2"/>
      <scheme val="major"/>
    </font>
    <font>
      <b/>
      <u/>
      <sz val="10"/>
      <name val="Arial"/>
      <family val="2"/>
      <scheme val="major"/>
    </font>
    <font>
      <u/>
      <sz val="10"/>
      <color theme="2"/>
      <name val="Arial"/>
      <family val="2"/>
    </font>
    <font>
      <u/>
      <sz val="10"/>
      <color theme="1"/>
      <name val="Arial"/>
      <family val="2"/>
    </font>
    <font>
      <b/>
      <sz val="10"/>
      <color theme="1"/>
      <name val="Arial"/>
      <family val="2"/>
    </font>
    <font>
      <sz val="10"/>
      <color rgb="FFC00000"/>
      <name val="Arial"/>
      <family val="2"/>
    </font>
    <font>
      <b/>
      <sz val="10"/>
      <color rgb="FFC00000"/>
      <name val="Arial"/>
      <family val="2"/>
      <scheme val="major"/>
    </font>
    <font>
      <b/>
      <sz val="12"/>
      <color indexed="10"/>
      <name val="Arial"/>
      <family val="2"/>
    </font>
    <font>
      <sz val="10"/>
      <color indexed="8"/>
      <name val="Arial"/>
      <family val="2"/>
    </font>
    <font>
      <b/>
      <sz val="10"/>
      <color rgb="FF0000FF"/>
      <name val="Arial"/>
      <family val="2"/>
    </font>
    <font>
      <sz val="24"/>
      <color theme="0"/>
      <name val="Arial"/>
      <family val="2"/>
    </font>
    <font>
      <sz val="11"/>
      <color rgb="FF9C6500"/>
      <name val="Garamond"/>
      <family val="2"/>
      <scheme val="minor"/>
    </font>
    <font>
      <sz val="11"/>
      <color rgb="FF3F3F76"/>
      <name val="Garamond"/>
      <family val="2"/>
      <scheme val="minor"/>
    </font>
    <font>
      <b/>
      <sz val="14"/>
      <color indexed="9"/>
      <name val="Arial"/>
      <family val="2"/>
    </font>
    <font>
      <b/>
      <sz val="18"/>
      <color indexed="10"/>
      <name val="Arial"/>
      <family val="2"/>
    </font>
    <font>
      <sz val="10"/>
      <color theme="0"/>
      <name val="Arial"/>
      <family val="2"/>
      <scheme val="major"/>
    </font>
    <font>
      <u/>
      <sz val="10"/>
      <color theme="0"/>
      <name val="Arial"/>
      <family val="2"/>
      <scheme val="major"/>
    </font>
    <font>
      <sz val="10"/>
      <color theme="1"/>
      <name val="Arial"/>
      <family val="2"/>
      <scheme val="major"/>
    </font>
    <font>
      <sz val="11"/>
      <name val="Garamond"/>
      <family val="2"/>
      <scheme val="minor"/>
    </font>
    <font>
      <b/>
      <sz val="10"/>
      <color theme="7"/>
      <name val="Arial"/>
      <family val="2"/>
    </font>
    <font>
      <u/>
      <sz val="10"/>
      <color theme="0"/>
      <name val="Arial"/>
      <family val="2"/>
    </font>
    <font>
      <sz val="10"/>
      <color theme="2"/>
      <name val="Arial"/>
      <family val="2"/>
    </font>
    <font>
      <b/>
      <sz val="14"/>
      <color theme="2"/>
      <name val="Arial"/>
      <family val="2"/>
      <scheme val="major"/>
    </font>
    <font>
      <sz val="10"/>
      <color rgb="FFFF0000"/>
      <name val="Arial"/>
      <family val="2"/>
    </font>
    <font>
      <b/>
      <sz val="10"/>
      <color rgb="FFC00000"/>
      <name val="Arial"/>
      <family val="2"/>
    </font>
    <font>
      <b/>
      <vertAlign val="superscript"/>
      <sz val="10"/>
      <name val="Arial"/>
      <family val="2"/>
    </font>
    <font>
      <sz val="9"/>
      <color indexed="81"/>
      <name val="Tahoma"/>
      <family val="2"/>
    </font>
    <font>
      <u/>
      <sz val="10"/>
      <color rgb="FFC00000"/>
      <name val="Arial"/>
      <family val="2"/>
    </font>
    <font>
      <sz val="11"/>
      <name val="Arial"/>
      <family val="2"/>
      <scheme val="major"/>
    </font>
    <font>
      <sz val="11"/>
      <name val="Calibri"/>
      <family val="2"/>
    </font>
    <font>
      <b/>
      <sz val="11"/>
      <name val="Calibri"/>
      <family val="2"/>
    </font>
    <font>
      <b/>
      <sz val="10"/>
      <color rgb="FF000000"/>
      <name val="Arial"/>
      <family val="2"/>
    </font>
    <font>
      <sz val="10"/>
      <name val="Arial"/>
      <family val="2"/>
    </font>
    <font>
      <u/>
      <sz val="10"/>
      <color theme="1"/>
      <name val="Arial"/>
      <family val="2"/>
      <scheme val="major"/>
    </font>
    <font>
      <sz val="11"/>
      <color rgb="FF006100"/>
      <name val="Garamond"/>
      <family val="2"/>
      <scheme val="minor"/>
    </font>
    <font>
      <sz val="10"/>
      <color theme="1"/>
      <name val="Tahoma"/>
      <family val="2"/>
    </font>
  </fonts>
  <fills count="4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rgb="FFFFFFFF"/>
        <bgColor rgb="FF000000"/>
      </patternFill>
    </fill>
    <fill>
      <patternFill patternType="solid">
        <fgColor theme="4"/>
        <bgColor indexed="64"/>
      </patternFill>
    </fill>
    <fill>
      <patternFill patternType="solid">
        <fgColor theme="3"/>
        <bgColor indexed="64"/>
      </patternFill>
    </fill>
    <fill>
      <patternFill patternType="solid">
        <fgColor theme="6"/>
        <bgColor indexed="64"/>
      </patternFill>
    </fill>
    <fill>
      <patternFill patternType="solid">
        <fgColor theme="9"/>
        <bgColor indexed="64"/>
      </patternFill>
    </fill>
    <fill>
      <patternFill patternType="solid">
        <fgColor rgb="FFDEE1E2"/>
        <bgColor indexed="64"/>
      </patternFill>
    </fill>
    <fill>
      <patternFill patternType="solid">
        <fgColor theme="7" tint="0.89999084444715716"/>
        <bgColor rgb="FF000000"/>
      </patternFill>
    </fill>
    <fill>
      <patternFill patternType="solid">
        <fgColor theme="3"/>
        <bgColor rgb="FF000000"/>
      </patternFill>
    </fill>
    <fill>
      <patternFill patternType="solid">
        <fgColor theme="0"/>
        <bgColor indexed="0"/>
      </patternFill>
    </fill>
    <fill>
      <patternFill patternType="solid">
        <fgColor rgb="FFFFEB9C"/>
      </patternFill>
    </fill>
    <fill>
      <patternFill patternType="solid">
        <fgColor rgb="FFFFCC99"/>
      </patternFill>
    </fill>
    <fill>
      <patternFill patternType="solid">
        <fgColor theme="0"/>
        <bgColor rgb="FF000000"/>
      </patternFill>
    </fill>
    <fill>
      <patternFill patternType="solid">
        <fgColor theme="4"/>
        <bgColor rgb="FF000000"/>
      </patternFill>
    </fill>
    <fill>
      <patternFill patternType="solid">
        <fgColor theme="5"/>
        <bgColor rgb="FF000000"/>
      </patternFill>
    </fill>
    <fill>
      <patternFill patternType="solid">
        <fgColor theme="6" tint="0.79998168889431442"/>
        <bgColor indexed="64"/>
      </patternFill>
    </fill>
    <fill>
      <patternFill patternType="solid">
        <fgColor theme="3" tint="0.79998168889431442"/>
        <bgColor indexed="64"/>
      </patternFill>
    </fill>
    <fill>
      <patternFill patternType="solid">
        <fgColor theme="7" tint="0.89999084444715716"/>
        <bgColor indexed="64"/>
      </patternFill>
    </fill>
    <fill>
      <patternFill patternType="solid">
        <fgColor rgb="FFDEE1E2"/>
        <bgColor indexed="8"/>
      </patternFill>
    </fill>
    <fill>
      <patternFill patternType="solid">
        <fgColor rgb="FFCDF5E4"/>
        <bgColor indexed="64"/>
      </patternFill>
    </fill>
    <fill>
      <patternFill patternType="solid">
        <fgColor rgb="FFC6EFCE"/>
      </patternFill>
    </fill>
  </fills>
  <borders count="2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rgb="FF7F7F7F"/>
      </left>
      <right style="thin">
        <color rgb="FF7F7F7F"/>
      </right>
      <top style="thin">
        <color rgb="FF7F7F7F"/>
      </top>
      <bottom style="thin">
        <color rgb="FF7F7F7F"/>
      </bottom>
      <diagonal/>
    </border>
    <border>
      <left/>
      <right/>
      <top style="thin">
        <color indexed="64"/>
      </top>
      <bottom style="double">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s>
  <cellStyleXfs count="115">
    <xf numFmtId="0" fontId="0"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9" borderId="0" applyNumberFormat="0" applyBorder="0" applyAlignment="0" applyProtection="0"/>
    <xf numFmtId="0" fontId="6" fillId="3" borderId="0" applyNumberFormat="0" applyBorder="0" applyAlignment="0" applyProtection="0"/>
    <xf numFmtId="0" fontId="7" fillId="20" borderId="1" applyNumberFormat="0" applyAlignment="0" applyProtection="0"/>
    <xf numFmtId="0" fontId="8" fillId="21" borderId="2" applyNumberFormat="0" applyAlignment="0" applyProtection="0"/>
    <xf numFmtId="43" fontId="3" fillId="0" borderId="0" applyFont="0" applyFill="0" applyBorder="0" applyAlignment="0" applyProtection="0"/>
    <xf numFmtId="0" fontId="9" fillId="0" borderId="0" applyNumberFormat="0" applyFill="0" applyBorder="0" applyAlignment="0" applyProtection="0"/>
    <xf numFmtId="0" fontId="10" fillId="4" borderId="0" applyNumberFormat="0" applyBorder="0" applyAlignment="0" applyProtection="0"/>
    <xf numFmtId="0" fontId="11" fillId="0" borderId="3" applyNumberFormat="0" applyFill="0" applyAlignment="0" applyProtection="0"/>
    <xf numFmtId="0" fontId="12" fillId="0" borderId="4" applyNumberFormat="0" applyFill="0" applyAlignment="0" applyProtection="0"/>
    <xf numFmtId="0" fontId="13" fillId="0" borderId="5" applyNumberFormat="0" applyFill="0" applyAlignment="0" applyProtection="0"/>
    <xf numFmtId="0" fontId="13" fillId="0" borderId="0" applyNumberFormat="0" applyFill="0" applyBorder="0" applyAlignment="0" applyProtection="0"/>
    <xf numFmtId="0" fontId="14" fillId="0" borderId="0" applyNumberFormat="0" applyFill="0" applyBorder="0" applyAlignment="0" applyProtection="0">
      <alignment vertical="top"/>
      <protection locked="0"/>
    </xf>
    <xf numFmtId="0" fontId="15" fillId="7" borderId="1" applyNumberFormat="0" applyAlignment="0" applyProtection="0"/>
    <xf numFmtId="0" fontId="16" fillId="0" borderId="6" applyNumberFormat="0" applyFill="0" applyAlignment="0" applyProtection="0"/>
    <xf numFmtId="0" fontId="17" fillId="22" borderId="0" applyNumberFormat="0" applyBorder="0" applyAlignment="0" applyProtection="0"/>
    <xf numFmtId="0" fontId="3" fillId="0" borderId="0"/>
    <xf numFmtId="0" fontId="3" fillId="0" borderId="0"/>
    <xf numFmtId="0" fontId="37" fillId="0" borderId="0"/>
    <xf numFmtId="0" fontId="37" fillId="0" borderId="0"/>
    <xf numFmtId="0" fontId="37" fillId="0" borderId="0"/>
    <xf numFmtId="0" fontId="18" fillId="23" borderId="7" applyNumberFormat="0" applyFont="0" applyAlignment="0" applyProtection="0"/>
    <xf numFmtId="0" fontId="19" fillId="20" borderId="8" applyNumberFormat="0" applyAlignment="0" applyProtection="0"/>
    <xf numFmtId="9" fontId="3" fillId="0" borderId="0" applyFont="0" applyFill="0" applyBorder="0" applyAlignment="0" applyProtection="0"/>
    <xf numFmtId="9" fontId="37" fillId="0" borderId="0" applyFont="0" applyFill="0" applyBorder="0" applyAlignment="0" applyProtection="0"/>
    <xf numFmtId="0" fontId="20" fillId="0" borderId="0" applyNumberFormat="0" applyFill="0" applyBorder="0" applyAlignment="0" applyProtection="0"/>
    <xf numFmtId="0" fontId="21" fillId="0" borderId="9" applyNumberFormat="0" applyFill="0" applyAlignment="0" applyProtection="0"/>
    <xf numFmtId="0" fontId="22" fillId="0" borderId="0" applyNumberForma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0" fontId="57" fillId="0" borderId="0"/>
    <xf numFmtId="0" fontId="60" fillId="34" borderId="0" applyNumberFormat="0" applyBorder="0" applyAlignment="0" applyProtection="0"/>
    <xf numFmtId="0" fontId="61" fillId="35" borderId="15" applyNumberFormat="0" applyAlignment="0" applyProtection="0"/>
    <xf numFmtId="0" fontId="81" fillId="0" borderId="0"/>
    <xf numFmtId="0" fontId="3" fillId="0" borderId="0"/>
    <xf numFmtId="0" fontId="1" fillId="0" borderId="0"/>
    <xf numFmtId="0" fontId="83" fillId="44" borderId="0" applyNumberFormat="0" applyBorder="0" applyAlignment="0" applyProtection="0"/>
    <xf numFmtId="0" fontId="84" fillId="0" borderId="0"/>
    <xf numFmtId="0" fontId="4" fillId="3" borderId="0" applyNumberFormat="0" applyBorder="0" applyAlignment="0" applyProtection="0"/>
    <xf numFmtId="0" fontId="4" fillId="2" borderId="0" applyNumberFormat="0" applyBorder="0" applyAlignment="0" applyProtection="0"/>
    <xf numFmtId="0" fontId="3" fillId="0" borderId="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9" borderId="0" applyNumberFormat="0" applyBorder="0" applyAlignment="0" applyProtection="0"/>
    <xf numFmtId="0" fontId="7" fillId="20" borderId="1" applyNumberFormat="0" applyAlignment="0" applyProtection="0"/>
    <xf numFmtId="0" fontId="8" fillId="21" borderId="2" applyNumberFormat="0" applyAlignment="0" applyProtection="0"/>
    <xf numFmtId="43" fontId="3" fillId="0" borderId="0" applyFont="0" applyFill="0" applyBorder="0" applyAlignment="0" applyProtection="0"/>
    <xf numFmtId="0" fontId="9" fillId="0" borderId="0" applyNumberFormat="0" applyFill="0" applyBorder="0" applyAlignment="0" applyProtection="0"/>
    <xf numFmtId="0" fontId="10" fillId="4" borderId="0" applyNumberFormat="0" applyBorder="0" applyAlignment="0" applyProtection="0"/>
    <xf numFmtId="0" fontId="11" fillId="0" borderId="3" applyNumberFormat="0" applyFill="0" applyAlignment="0" applyProtection="0"/>
    <xf numFmtId="0" fontId="12" fillId="0" borderId="4" applyNumberFormat="0" applyFill="0" applyAlignment="0" applyProtection="0"/>
    <xf numFmtId="0" fontId="13" fillId="0" borderId="5" applyNumberFormat="0" applyFill="0" applyAlignment="0" applyProtection="0"/>
    <xf numFmtId="0" fontId="13" fillId="0" borderId="0" applyNumberFormat="0" applyFill="0" applyBorder="0" applyAlignment="0" applyProtection="0"/>
    <xf numFmtId="0" fontId="15" fillId="7" borderId="1" applyNumberFormat="0" applyAlignment="0" applyProtection="0"/>
    <xf numFmtId="0" fontId="16" fillId="0" borderId="6" applyNumberFormat="0" applyFill="0" applyAlignment="0" applyProtection="0"/>
    <xf numFmtId="0" fontId="17" fillId="22" borderId="0" applyNumberFormat="0" applyBorder="0" applyAlignment="0" applyProtection="0"/>
    <xf numFmtId="0" fontId="1" fillId="0" borderId="0"/>
    <xf numFmtId="0" fontId="1" fillId="0" borderId="0"/>
    <xf numFmtId="0" fontId="1" fillId="0" borderId="0"/>
    <xf numFmtId="0" fontId="3" fillId="23" borderId="7" applyNumberFormat="0" applyFont="0" applyAlignment="0" applyProtection="0"/>
    <xf numFmtId="0" fontId="19" fillId="20" borderId="8" applyNumberFormat="0" applyAlignment="0" applyProtection="0"/>
    <xf numFmtId="9" fontId="3" fillId="0" borderId="0" applyFont="0" applyFill="0" applyBorder="0" applyAlignment="0" applyProtection="0"/>
    <xf numFmtId="9" fontId="1" fillId="0" borderId="0" applyFont="0" applyFill="0" applyBorder="0" applyAlignment="0" applyProtection="0"/>
    <xf numFmtId="0" fontId="20" fillId="0" borderId="0" applyNumberFormat="0" applyFill="0" applyBorder="0" applyAlignment="0" applyProtection="0"/>
    <xf numFmtId="0" fontId="21" fillId="0" borderId="9" applyNumberFormat="0" applyFill="0" applyAlignment="0" applyProtection="0"/>
    <xf numFmtId="0" fontId="22" fillId="0" borderId="0" applyNumberForma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3" fillId="0" borderId="0"/>
    <xf numFmtId="0" fontId="3" fillId="0" borderId="0"/>
  </cellStyleXfs>
  <cellXfs count="326">
    <xf numFmtId="0" fontId="0" fillId="0" borderId="0" xfId="0"/>
    <xf numFmtId="0" fontId="24" fillId="0" borderId="0" xfId="0" applyFont="1" applyFill="1" applyAlignment="1">
      <alignment horizontal="center" vertical="center"/>
    </xf>
    <xf numFmtId="0" fontId="0" fillId="0" borderId="0" xfId="0" applyFill="1"/>
    <xf numFmtId="3" fontId="0" fillId="0" borderId="0" xfId="0" applyNumberFormat="1"/>
    <xf numFmtId="0" fontId="0" fillId="0" borderId="0" xfId="0" applyAlignment="1">
      <alignment vertical="top" wrapText="1"/>
    </xf>
    <xf numFmtId="0" fontId="25" fillId="0" borderId="0" xfId="0" applyFont="1" applyFill="1" applyBorder="1"/>
    <xf numFmtId="0" fontId="25" fillId="0" borderId="0" xfId="0" applyFont="1" applyBorder="1"/>
    <xf numFmtId="0" fontId="25" fillId="0" borderId="0" xfId="0" applyNumberFormat="1" applyFont="1" applyBorder="1"/>
    <xf numFmtId="3" fontId="0" fillId="0" borderId="0" xfId="0" applyNumberFormat="1" applyBorder="1"/>
    <xf numFmtId="164" fontId="0" fillId="0" borderId="0" xfId="0" applyNumberFormat="1" applyBorder="1"/>
    <xf numFmtId="0" fontId="25" fillId="0" borderId="0" xfId="0" applyFont="1"/>
    <xf numFmtId="0" fontId="31" fillId="0" borderId="0" xfId="0" applyFont="1"/>
    <xf numFmtId="0" fontId="0" fillId="0" borderId="0" xfId="0" applyAlignment="1">
      <alignment vertical="top"/>
    </xf>
    <xf numFmtId="165" fontId="0" fillId="0" borderId="0" xfId="0" applyNumberFormat="1" applyAlignment="1">
      <alignment vertical="top" wrapText="1"/>
    </xf>
    <xf numFmtId="165" fontId="0" fillId="0" borderId="0" xfId="0" applyNumberFormat="1"/>
    <xf numFmtId="0" fontId="3" fillId="0" borderId="0" xfId="0" applyFont="1"/>
    <xf numFmtId="166" fontId="0" fillId="0" borderId="0" xfId="0" applyNumberFormat="1"/>
    <xf numFmtId="43" fontId="0" fillId="0" borderId="0" xfId="28" applyNumberFormat="1" applyFont="1" applyBorder="1"/>
    <xf numFmtId="3" fontId="3" fillId="0" borderId="0" xfId="0" applyNumberFormat="1" applyFont="1"/>
    <xf numFmtId="0" fontId="35" fillId="0" borderId="0" xfId="0" applyFont="1"/>
    <xf numFmtId="9" fontId="25" fillId="0" borderId="0" xfId="0" applyNumberFormat="1" applyFont="1"/>
    <xf numFmtId="165" fontId="25" fillId="0" borderId="0" xfId="28" applyNumberFormat="1" applyFont="1" applyBorder="1"/>
    <xf numFmtId="164" fontId="25" fillId="0" borderId="0" xfId="0" applyNumberFormat="1" applyFont="1" applyBorder="1"/>
    <xf numFmtId="165" fontId="25" fillId="0" borderId="0" xfId="0" applyNumberFormat="1" applyFont="1" applyBorder="1"/>
    <xf numFmtId="0" fontId="34" fillId="0" borderId="10" xfId="0" applyFont="1" applyBorder="1" applyAlignment="1">
      <alignment horizontal="left" vertical="center"/>
    </xf>
    <xf numFmtId="0" fontId="25" fillId="0" borderId="0" xfId="0" applyFont="1" applyBorder="1" applyAlignment="1">
      <alignment horizontal="right" wrapText="1"/>
    </xf>
    <xf numFmtId="1" fontId="25" fillId="0" borderId="0" xfId="0" applyNumberFormat="1" applyFont="1" applyBorder="1"/>
    <xf numFmtId="0" fontId="25" fillId="0" borderId="0" xfId="0" applyFont="1" applyAlignment="1">
      <alignment vertical="top"/>
    </xf>
    <xf numFmtId="0" fontId="0" fillId="24" borderId="0" xfId="0" applyFill="1"/>
    <xf numFmtId="0" fontId="0" fillId="24" borderId="0" xfId="0" applyFill="1" applyAlignment="1"/>
    <xf numFmtId="0" fontId="26" fillId="24" borderId="0" xfId="0" applyFont="1" applyFill="1" applyAlignment="1">
      <alignment horizontal="center"/>
    </xf>
    <xf numFmtId="0" fontId="27" fillId="24" borderId="0" xfId="0" applyFont="1" applyFill="1" applyAlignment="1"/>
    <xf numFmtId="0" fontId="28" fillId="24" borderId="0" xfId="0" applyFont="1" applyFill="1"/>
    <xf numFmtId="0" fontId="29" fillId="24" borderId="0" xfId="0" applyFont="1" applyFill="1" applyAlignment="1"/>
    <xf numFmtId="0" fontId="29" fillId="24" borderId="0" xfId="0" applyFont="1" applyFill="1" applyAlignment="1">
      <alignment horizontal="center"/>
    </xf>
    <xf numFmtId="49" fontId="30" fillId="24" borderId="0" xfId="0" applyNumberFormat="1" applyFont="1" applyFill="1" applyAlignment="1"/>
    <xf numFmtId="0" fontId="30" fillId="24" borderId="0" xfId="0" applyFont="1" applyFill="1" applyAlignment="1"/>
    <xf numFmtId="0" fontId="40" fillId="0" borderId="0" xfId="0" applyFont="1" applyFill="1" applyBorder="1"/>
    <xf numFmtId="165" fontId="40" fillId="0" borderId="0" xfId="0" applyNumberFormat="1" applyFont="1" applyFill="1" applyBorder="1"/>
    <xf numFmtId="3" fontId="40" fillId="0" borderId="0" xfId="0" applyNumberFormat="1" applyFont="1" applyFill="1" applyBorder="1"/>
    <xf numFmtId="0" fontId="36" fillId="28" borderId="10" xfId="35" applyFont="1" applyFill="1" applyBorder="1" applyAlignment="1" applyProtection="1">
      <alignment vertical="center"/>
    </xf>
    <xf numFmtId="0" fontId="3" fillId="0" borderId="0" xfId="0" applyFont="1" applyAlignment="1">
      <alignment vertical="top"/>
    </xf>
    <xf numFmtId="0" fontId="44" fillId="25" borderId="0" xfId="0" applyFont="1" applyFill="1" applyBorder="1"/>
    <xf numFmtId="0" fontId="44" fillId="0" borderId="0" xfId="0" applyFont="1" applyFill="1" applyBorder="1"/>
    <xf numFmtId="0" fontId="46" fillId="25" borderId="0" xfId="0" applyFont="1" applyFill="1" applyBorder="1"/>
    <xf numFmtId="0" fontId="47" fillId="25" borderId="0" xfId="0" applyFont="1" applyFill="1" applyBorder="1"/>
    <xf numFmtId="0" fontId="44" fillId="25" borderId="0" xfId="0" quotePrefix="1" applyFont="1" applyFill="1" applyBorder="1"/>
    <xf numFmtId="0" fontId="51" fillId="27" borderId="10" xfId="0" applyFont="1" applyFill="1" applyBorder="1" applyAlignment="1" applyProtection="1">
      <alignment vertical="center" wrapText="1"/>
    </xf>
    <xf numFmtId="0" fontId="51" fillId="27" borderId="10" xfId="0" applyFont="1" applyFill="1" applyBorder="1" applyAlignment="1" applyProtection="1">
      <alignment vertical="center"/>
    </xf>
    <xf numFmtId="0" fontId="51" fillId="26" borderId="10" xfId="0" applyFont="1" applyFill="1" applyBorder="1" applyAlignment="1" applyProtection="1">
      <alignment vertical="center" wrapText="1"/>
    </xf>
    <xf numFmtId="0" fontId="52" fillId="30" borderId="10" xfId="0" applyFont="1" applyFill="1" applyBorder="1" applyAlignment="1" applyProtection="1">
      <alignment vertical="center"/>
    </xf>
    <xf numFmtId="0" fontId="36" fillId="30" borderId="10" xfId="35" applyFont="1" applyFill="1" applyBorder="1" applyAlignment="1" applyProtection="1">
      <alignment vertical="center"/>
    </xf>
    <xf numFmtId="0" fontId="54" fillId="0" borderId="0" xfId="0" applyFont="1"/>
    <xf numFmtId="0" fontId="50" fillId="31" borderId="0" xfId="0" applyFont="1" applyFill="1" applyBorder="1" applyAlignment="1">
      <alignment horizontal="center"/>
    </xf>
    <xf numFmtId="165" fontId="55" fillId="25" borderId="0" xfId="28" applyNumberFormat="1" applyFont="1" applyFill="1" applyBorder="1" applyAlignment="1">
      <alignment horizontal="center"/>
    </xf>
    <xf numFmtId="0" fontId="2" fillId="0" borderId="0" xfId="51"/>
    <xf numFmtId="0" fontId="2" fillId="0" borderId="0" xfId="51" applyFill="1"/>
    <xf numFmtId="0" fontId="3" fillId="0" borderId="0" xfId="51" applyFont="1"/>
    <xf numFmtId="0" fontId="59" fillId="26" borderId="0" xfId="55" applyFont="1" applyFill="1" applyBorder="1" applyAlignment="1">
      <alignment horizontal="left"/>
    </xf>
    <xf numFmtId="0" fontId="59" fillId="27" borderId="0" xfId="55" applyFont="1" applyFill="1" applyBorder="1" applyAlignment="1">
      <alignment horizontal="left"/>
    </xf>
    <xf numFmtId="0" fontId="63" fillId="0" borderId="0" xfId="51" applyFont="1" applyAlignment="1">
      <alignment horizontal="center" vertical="center"/>
    </xf>
    <xf numFmtId="0" fontId="47" fillId="27" borderId="0" xfId="51" applyFont="1" applyFill="1" applyBorder="1"/>
    <xf numFmtId="0" fontId="65" fillId="27" borderId="0" xfId="40" applyFont="1" applyFill="1" applyBorder="1" applyAlignment="1">
      <alignment horizontal="left"/>
    </xf>
    <xf numFmtId="0" fontId="65" fillId="27" borderId="0" xfId="55" applyFont="1" applyFill="1" applyBorder="1" applyAlignment="1">
      <alignment horizontal="left"/>
    </xf>
    <xf numFmtId="1" fontId="65" fillId="27" borderId="0" xfId="40" applyNumberFormat="1" applyFont="1" applyFill="1" applyBorder="1" applyAlignment="1">
      <alignment horizontal="left"/>
    </xf>
    <xf numFmtId="168" fontId="65" fillId="27" borderId="0" xfId="40" applyNumberFormat="1" applyFont="1" applyFill="1" applyBorder="1" applyAlignment="1">
      <alignment horizontal="left"/>
    </xf>
    <xf numFmtId="168" fontId="64" fillId="27" borderId="0" xfId="51" applyNumberFormat="1" applyFont="1" applyFill="1" applyBorder="1" applyAlignment="1">
      <alignment horizontal="left"/>
    </xf>
    <xf numFmtId="168" fontId="64" fillId="27" borderId="0" xfId="51" applyNumberFormat="1" applyFont="1" applyFill="1" applyBorder="1"/>
    <xf numFmtId="0" fontId="67" fillId="0" borderId="0" xfId="51" applyFont="1"/>
    <xf numFmtId="0" fontId="64" fillId="26" borderId="0" xfId="51" applyFont="1" applyFill="1" applyBorder="1"/>
    <xf numFmtId="0" fontId="64" fillId="26" borderId="0" xfId="55" applyFont="1" applyFill="1" applyBorder="1" applyAlignment="1">
      <alignment horizontal="left"/>
    </xf>
    <xf numFmtId="0" fontId="65" fillId="26" borderId="0" xfId="55" applyFont="1" applyFill="1" applyBorder="1" applyAlignment="1">
      <alignment horizontal="left"/>
    </xf>
    <xf numFmtId="0" fontId="65" fillId="26" borderId="0" xfId="40" applyFont="1" applyFill="1" applyBorder="1" applyAlignment="1">
      <alignment horizontal="left"/>
    </xf>
    <xf numFmtId="1" fontId="65" fillId="26" borderId="0" xfId="40" applyNumberFormat="1" applyFont="1" applyFill="1" applyBorder="1" applyAlignment="1">
      <alignment horizontal="left"/>
    </xf>
    <xf numFmtId="168" fontId="65" fillId="26" borderId="0" xfId="40" applyNumberFormat="1" applyFont="1" applyFill="1" applyBorder="1" applyAlignment="1">
      <alignment horizontal="left"/>
    </xf>
    <xf numFmtId="168" fontId="64" fillId="26" borderId="0" xfId="51" applyNumberFormat="1" applyFont="1" applyFill="1" applyBorder="1" applyAlignment="1">
      <alignment horizontal="left"/>
    </xf>
    <xf numFmtId="168" fontId="64" fillId="26" borderId="0" xfId="51" applyNumberFormat="1" applyFont="1" applyFill="1" applyBorder="1"/>
    <xf numFmtId="0" fontId="40" fillId="24" borderId="0" xfId="0" applyFont="1" applyFill="1" applyBorder="1"/>
    <xf numFmtId="0" fontId="3" fillId="0" borderId="0" xfId="0" applyFont="1" applyFill="1" applyAlignment="1">
      <alignment horizontal="left"/>
    </xf>
    <xf numFmtId="1" fontId="3" fillId="0" borderId="0" xfId="0" applyNumberFormat="1" applyFont="1" applyFill="1" applyAlignment="1">
      <alignment horizontal="left"/>
    </xf>
    <xf numFmtId="0" fontId="25" fillId="0" borderId="0" xfId="0" applyFont="1" applyBorder="1" applyAlignment="1">
      <alignment vertical="center"/>
    </xf>
    <xf numFmtId="0" fontId="69" fillId="29" borderId="10" xfId="35" applyFont="1" applyFill="1" applyBorder="1" applyAlignment="1" applyProtection="1">
      <alignment vertical="center" wrapText="1"/>
    </xf>
    <xf numFmtId="0" fontId="2" fillId="24" borderId="0" xfId="51" applyFill="1" applyBorder="1"/>
    <xf numFmtId="0" fontId="25" fillId="0" borderId="0" xfId="0" applyFont="1" applyAlignment="1">
      <alignment horizontal="left" vertical="top"/>
    </xf>
    <xf numFmtId="0" fontId="0" fillId="0" borderId="0" xfId="0" applyAlignment="1"/>
    <xf numFmtId="164" fontId="2" fillId="0" borderId="0" xfId="46" applyNumberFormat="1" applyFont="1"/>
    <xf numFmtId="169" fontId="2" fillId="0" borderId="0" xfId="51" applyNumberFormat="1"/>
    <xf numFmtId="0" fontId="47" fillId="24" borderId="0" xfId="0" applyFont="1" applyFill="1"/>
    <xf numFmtId="0" fontId="3" fillId="40" borderId="0" xfId="0" applyFont="1" applyFill="1" applyBorder="1" applyAlignment="1">
      <alignment vertical="center"/>
    </xf>
    <xf numFmtId="0" fontId="25" fillId="40" borderId="0" xfId="0" applyFont="1" applyFill="1" applyBorder="1" applyAlignment="1">
      <alignment vertical="center"/>
    </xf>
    <xf numFmtId="0" fontId="25" fillId="39" borderId="0" xfId="0" applyFont="1" applyFill="1" applyBorder="1" applyAlignment="1">
      <alignment vertical="center"/>
    </xf>
    <xf numFmtId="0" fontId="25" fillId="0" borderId="0" xfId="0" applyFont="1" applyFill="1" applyBorder="1" applyAlignment="1">
      <alignment vertical="center"/>
    </xf>
    <xf numFmtId="0" fontId="68" fillId="41" borderId="0" xfId="0" applyFont="1" applyFill="1"/>
    <xf numFmtId="0" fontId="47" fillId="0" borderId="0" xfId="0" applyFont="1" applyFill="1" applyBorder="1" applyAlignment="1">
      <alignment horizontal="left" wrapText="1"/>
    </xf>
    <xf numFmtId="0" fontId="62" fillId="0" borderId="0" xfId="51" applyFont="1" applyFill="1" applyBorder="1" applyAlignment="1">
      <alignment vertical="center" wrapText="1"/>
    </xf>
    <xf numFmtId="0" fontId="2" fillId="0" borderId="0" xfId="51" applyFill="1" applyBorder="1"/>
    <xf numFmtId="0" fontId="3" fillId="0" borderId="0" xfId="0" applyFont="1" applyFill="1" applyBorder="1"/>
    <xf numFmtId="0" fontId="3" fillId="0" borderId="0" xfId="0" applyFont="1" applyFill="1" applyBorder="1" applyAlignment="1">
      <alignment wrapText="1"/>
    </xf>
    <xf numFmtId="0" fontId="56" fillId="0" borderId="0" xfId="51" applyFont="1" applyFill="1" applyBorder="1" applyAlignment="1"/>
    <xf numFmtId="0" fontId="0" fillId="0" borderId="0" xfId="0" applyFill="1" applyBorder="1"/>
    <xf numFmtId="0" fontId="68" fillId="41" borderId="0" xfId="0" applyFont="1" applyFill="1" applyBorder="1"/>
    <xf numFmtId="10" fontId="25" fillId="0" borderId="0" xfId="46" applyNumberFormat="1" applyFont="1" applyFill="1" applyBorder="1" applyAlignment="1"/>
    <xf numFmtId="0" fontId="3" fillId="0" borderId="0" xfId="51" applyFont="1" applyFill="1" applyBorder="1"/>
    <xf numFmtId="165" fontId="58" fillId="0" borderId="0" xfId="54" applyNumberFormat="1" applyFont="1" applyFill="1" applyBorder="1"/>
    <xf numFmtId="1" fontId="2" fillId="0" borderId="0" xfId="51" applyNumberFormat="1"/>
    <xf numFmtId="1" fontId="40" fillId="0" borderId="0" xfId="0" applyNumberFormat="1" applyFont="1" applyFill="1" applyBorder="1"/>
    <xf numFmtId="3" fontId="2" fillId="0" borderId="0" xfId="51" applyNumberFormat="1"/>
    <xf numFmtId="164" fontId="68" fillId="41" borderId="0" xfId="0" applyNumberFormat="1" applyFont="1" applyFill="1" applyBorder="1"/>
    <xf numFmtId="1" fontId="25" fillId="33" borderId="0" xfId="0" applyNumberFormat="1" applyFont="1" applyFill="1" applyBorder="1" applyAlignment="1">
      <alignment horizontal="right" vertical="center"/>
    </xf>
    <xf numFmtId="0" fontId="25" fillId="0" borderId="0" xfId="0" applyFont="1" applyFill="1" applyAlignment="1">
      <alignment horizontal="left"/>
    </xf>
    <xf numFmtId="1" fontId="25" fillId="0" borderId="0" xfId="0" applyNumberFormat="1" applyFont="1" applyFill="1" applyAlignment="1">
      <alignment horizontal="left"/>
    </xf>
    <xf numFmtId="168" fontId="25" fillId="0" borderId="0" xfId="0" applyNumberFormat="1" applyFont="1" applyAlignment="1">
      <alignment horizontal="left"/>
    </xf>
    <xf numFmtId="168" fontId="25" fillId="0" borderId="0" xfId="0" applyNumberFormat="1" applyFont="1"/>
    <xf numFmtId="168" fontId="3" fillId="0" borderId="0" xfId="0" applyNumberFormat="1" applyFont="1"/>
    <xf numFmtId="168" fontId="3" fillId="0" borderId="0" xfId="0" applyNumberFormat="1" applyFont="1" applyAlignment="1">
      <alignment horizontal="left"/>
    </xf>
    <xf numFmtId="0" fontId="0" fillId="30" borderId="0" xfId="0" applyFill="1" applyAlignment="1">
      <alignment vertical="center"/>
    </xf>
    <xf numFmtId="1" fontId="34" fillId="30" borderId="0" xfId="0" applyNumberFormat="1" applyFont="1" applyFill="1" applyBorder="1" applyAlignment="1">
      <alignment horizontal="right" vertical="center"/>
    </xf>
    <xf numFmtId="3" fontId="25" fillId="30" borderId="0" xfId="0" applyNumberFormat="1" applyFont="1" applyFill="1"/>
    <xf numFmtId="0" fontId="3" fillId="33" borderId="0" xfId="0" applyFont="1" applyFill="1" applyBorder="1" applyAlignment="1">
      <alignment vertical="center"/>
    </xf>
    <xf numFmtId="0" fontId="25" fillId="33" borderId="0" xfId="55" applyFont="1" applyFill="1" applyBorder="1" applyAlignment="1">
      <alignment horizontal="left" vertical="center"/>
    </xf>
    <xf numFmtId="0" fontId="25" fillId="33" borderId="0" xfId="40" applyFont="1" applyFill="1" applyBorder="1" applyAlignment="1">
      <alignment horizontal="left" vertical="center"/>
    </xf>
    <xf numFmtId="1" fontId="25" fillId="33" borderId="0" xfId="40" applyNumberFormat="1" applyFont="1" applyFill="1" applyBorder="1" applyAlignment="1">
      <alignment horizontal="left" vertical="center"/>
    </xf>
    <xf numFmtId="1" fontId="25" fillId="33" borderId="0" xfId="40" applyNumberFormat="1" applyFont="1" applyFill="1" applyBorder="1" applyAlignment="1">
      <alignment horizontal="right" vertical="center"/>
    </xf>
    <xf numFmtId="168" fontId="3" fillId="0" borderId="0" xfId="0" applyNumberFormat="1" applyFont="1" applyFill="1" applyAlignment="1">
      <alignment horizontal="left"/>
    </xf>
    <xf numFmtId="1" fontId="34" fillId="30" borderId="0" xfId="0" applyNumberFormat="1" applyFont="1" applyFill="1" applyAlignment="1">
      <alignment horizontal="right" vertical="center"/>
    </xf>
    <xf numFmtId="3" fontId="72" fillId="0" borderId="0" xfId="0" applyNumberFormat="1" applyFont="1" applyFill="1" applyBorder="1" applyAlignment="1">
      <alignment horizontal="right" wrapText="1"/>
    </xf>
    <xf numFmtId="0" fontId="73" fillId="0" borderId="0" xfId="0" applyFont="1" applyAlignment="1">
      <alignment horizontal="center" vertical="center"/>
    </xf>
    <xf numFmtId="1" fontId="34" fillId="30" borderId="0" xfId="0" applyNumberFormat="1" applyFont="1" applyFill="1" applyAlignment="1">
      <alignment horizontal="left" vertical="center"/>
    </xf>
    <xf numFmtId="3" fontId="3" fillId="42" borderId="0" xfId="53" applyNumberFormat="1" applyFont="1" applyFill="1" applyBorder="1" applyAlignment="1">
      <alignment horizontal="left" wrapText="1"/>
    </xf>
    <xf numFmtId="0" fontId="25" fillId="0" borderId="0" xfId="0" applyFont="1" applyAlignment="1">
      <alignment horizontal="center" vertical="center"/>
    </xf>
    <xf numFmtId="0" fontId="25" fillId="30" borderId="10" xfId="0" applyFont="1" applyFill="1" applyBorder="1" applyAlignment="1">
      <alignment vertical="center"/>
    </xf>
    <xf numFmtId="0" fontId="25" fillId="30" borderId="10" xfId="0" applyFont="1" applyFill="1" applyBorder="1" applyAlignment="1">
      <alignment horizontal="center" vertical="center"/>
    </xf>
    <xf numFmtId="0" fontId="25" fillId="30" borderId="10" xfId="0" applyFont="1" applyFill="1" applyBorder="1" applyAlignment="1">
      <alignment horizontal="center" vertical="center" wrapText="1"/>
    </xf>
    <xf numFmtId="9" fontId="25" fillId="0" borderId="0" xfId="46" applyFont="1" applyAlignment="1">
      <alignment horizontal="center" vertical="center"/>
    </xf>
    <xf numFmtId="165" fontId="2" fillId="0" borderId="0" xfId="28" applyNumberFormat="1" applyFont="1"/>
    <xf numFmtId="170" fontId="3" fillId="0" borderId="0" xfId="0" applyNumberFormat="1" applyFont="1" applyAlignment="1">
      <alignment horizontal="left"/>
    </xf>
    <xf numFmtId="0" fontId="25" fillId="33" borderId="13" xfId="55" applyFont="1" applyFill="1" applyBorder="1" applyAlignment="1">
      <alignment horizontal="left" vertical="center"/>
    </xf>
    <xf numFmtId="0" fontId="25" fillId="33" borderId="13" xfId="0" applyFont="1" applyFill="1" applyBorder="1" applyAlignment="1">
      <alignment horizontal="left" vertical="center"/>
    </xf>
    <xf numFmtId="0" fontId="25" fillId="33" borderId="13" xfId="40" applyFont="1" applyFill="1" applyBorder="1" applyAlignment="1">
      <alignment horizontal="left" vertical="center"/>
    </xf>
    <xf numFmtId="0" fontId="25" fillId="33" borderId="13" xfId="40" applyFont="1" applyFill="1" applyBorder="1" applyAlignment="1">
      <alignment horizontal="center" vertical="center" wrapText="1"/>
    </xf>
    <xf numFmtId="1" fontId="25" fillId="33" borderId="13" xfId="40" applyNumberFormat="1" applyFont="1" applyFill="1" applyBorder="1" applyAlignment="1">
      <alignment horizontal="center" vertical="center" wrapText="1"/>
    </xf>
    <xf numFmtId="3" fontId="2" fillId="0" borderId="0" xfId="51" applyNumberFormat="1" applyFill="1" applyBorder="1"/>
    <xf numFmtId="167" fontId="3" fillId="0" borderId="0" xfId="28" applyNumberFormat="1" applyFont="1" applyAlignment="1">
      <alignment horizontal="left"/>
    </xf>
    <xf numFmtId="168" fontId="0" fillId="0" borderId="0" xfId="0" applyNumberFormat="1"/>
    <xf numFmtId="168" fontId="25" fillId="0" borderId="0" xfId="0" applyNumberFormat="1" applyFont="1" applyFill="1" applyAlignment="1">
      <alignment horizontal="left"/>
    </xf>
    <xf numFmtId="9" fontId="0" fillId="0" borderId="0" xfId="0" applyNumberFormat="1" applyBorder="1"/>
    <xf numFmtId="14" fontId="2" fillId="0" borderId="0" xfId="51" applyNumberFormat="1"/>
    <xf numFmtId="0" fontId="25" fillId="43" borderId="14" xfId="0" applyFont="1" applyFill="1" applyBorder="1"/>
    <xf numFmtId="1" fontId="34" fillId="43" borderId="0" xfId="28" applyNumberFormat="1" applyFont="1" applyFill="1" applyBorder="1" applyAlignment="1">
      <alignment horizontal="right" vertical="center"/>
    </xf>
    <xf numFmtId="0" fontId="3" fillId="43" borderId="0" xfId="0" applyFont="1" applyFill="1" applyBorder="1"/>
    <xf numFmtId="165" fontId="3" fillId="43" borderId="0" xfId="28" applyNumberFormat="1" applyFont="1" applyFill="1" applyBorder="1" applyAlignment="1">
      <alignment vertical="center"/>
    </xf>
    <xf numFmtId="0" fontId="25" fillId="43" borderId="0" xfId="0" applyFont="1" applyFill="1" applyBorder="1"/>
    <xf numFmtId="165" fontId="25" fillId="43" borderId="0" xfId="28" applyNumberFormat="1" applyFont="1" applyFill="1" applyBorder="1" applyAlignment="1">
      <alignment vertical="center"/>
    </xf>
    <xf numFmtId="0" fontId="3" fillId="43" borderId="0" xfId="0" applyFont="1" applyFill="1" applyBorder="1" applyAlignment="1">
      <alignment vertical="center"/>
    </xf>
    <xf numFmtId="0" fontId="25" fillId="43" borderId="14" xfId="0" applyFont="1" applyFill="1" applyBorder="1" applyAlignment="1">
      <alignment vertical="center"/>
    </xf>
    <xf numFmtId="1" fontId="34" fillId="43" borderId="0" xfId="28" applyNumberFormat="1" applyFont="1" applyFill="1" applyBorder="1" applyAlignment="1">
      <alignment vertical="center"/>
    </xf>
    <xf numFmtId="0" fontId="25" fillId="43" borderId="0" xfId="0" applyFont="1" applyFill="1" applyBorder="1" applyAlignment="1">
      <alignment vertical="center"/>
    </xf>
    <xf numFmtId="0" fontId="0" fillId="0" borderId="0" xfId="0" applyAlignment="1">
      <alignment horizontal="center"/>
    </xf>
    <xf numFmtId="0" fontId="3" fillId="0" borderId="10" xfId="0" applyFont="1" applyBorder="1" applyAlignment="1">
      <alignment vertical="center"/>
    </xf>
    <xf numFmtId="0" fontId="3" fillId="0" borderId="10" xfId="0" applyFont="1" applyBorder="1" applyAlignment="1">
      <alignment vertical="center" wrapText="1"/>
    </xf>
    <xf numFmtId="0" fontId="2" fillId="0" borderId="0" xfId="51" applyAlignment="1">
      <alignment vertical="center"/>
    </xf>
    <xf numFmtId="49" fontId="57" fillId="40" borderId="0" xfId="0" applyNumberFormat="1" applyFont="1" applyFill="1" applyBorder="1" applyAlignment="1">
      <alignment horizontal="left" vertical="center"/>
    </xf>
    <xf numFmtId="0" fontId="0" fillId="0" borderId="0" xfId="0" applyAlignment="1">
      <alignment vertical="center"/>
    </xf>
    <xf numFmtId="3" fontId="2" fillId="0" borderId="0" xfId="51" applyNumberFormat="1" applyAlignment="1">
      <alignment vertical="center"/>
    </xf>
    <xf numFmtId="1" fontId="2" fillId="0" borderId="0" xfId="51" applyNumberFormat="1" applyAlignment="1">
      <alignment vertical="center"/>
    </xf>
    <xf numFmtId="0" fontId="25" fillId="30" borderId="0" xfId="0" applyFont="1" applyFill="1" applyAlignment="1">
      <alignment vertical="center"/>
    </xf>
    <xf numFmtId="3" fontId="25" fillId="30" borderId="0" xfId="0" applyNumberFormat="1" applyFont="1" applyFill="1" applyAlignment="1">
      <alignment vertical="center"/>
    </xf>
    <xf numFmtId="0" fontId="2" fillId="0" borderId="0" xfId="51" applyFill="1" applyBorder="1" applyAlignment="1">
      <alignment vertical="center"/>
    </xf>
    <xf numFmtId="3" fontId="72" fillId="0" borderId="0" xfId="0" applyNumberFormat="1" applyFont="1" applyFill="1" applyBorder="1" applyAlignment="1">
      <alignment horizontal="right" vertical="center" wrapText="1"/>
    </xf>
    <xf numFmtId="3" fontId="72" fillId="0" borderId="0" xfId="0" applyNumberFormat="1" applyFont="1" applyFill="1" applyAlignment="1">
      <alignment vertical="center"/>
    </xf>
    <xf numFmtId="0" fontId="0" fillId="43" borderId="0" xfId="0" applyFill="1" applyAlignment="1">
      <alignment vertical="center"/>
    </xf>
    <xf numFmtId="1" fontId="34" fillId="43" borderId="0" xfId="0" applyNumberFormat="1" applyFont="1" applyFill="1" applyAlignment="1">
      <alignment vertical="center"/>
    </xf>
    <xf numFmtId="0" fontId="3" fillId="43" borderId="0" xfId="0" applyFont="1" applyFill="1" applyAlignment="1">
      <alignment vertical="center"/>
    </xf>
    <xf numFmtId="3" fontId="3" fillId="43" borderId="0" xfId="0" applyNumberFormat="1" applyFont="1" applyFill="1" applyAlignment="1">
      <alignment vertical="center"/>
    </xf>
    <xf numFmtId="0" fontId="0" fillId="0" borderId="0" xfId="0" applyFill="1" applyBorder="1" applyAlignment="1">
      <alignment vertical="center"/>
    </xf>
    <xf numFmtId="0" fontId="25" fillId="43" borderId="0" xfId="0" applyFont="1" applyFill="1" applyAlignment="1">
      <alignment vertical="center"/>
    </xf>
    <xf numFmtId="3" fontId="25" fillId="43" borderId="0" xfId="0" applyNumberFormat="1" applyFont="1" applyFill="1" applyAlignment="1">
      <alignment vertical="center"/>
    </xf>
    <xf numFmtId="0" fontId="3" fillId="40" borderId="0" xfId="0" applyFont="1" applyFill="1" applyBorder="1" applyAlignment="1">
      <alignment horizontal="left" vertical="center" wrapText="1"/>
    </xf>
    <xf numFmtId="0" fontId="2" fillId="0" borderId="0" xfId="51" applyBorder="1" applyAlignment="1">
      <alignment vertical="center"/>
    </xf>
    <xf numFmtId="49" fontId="0" fillId="40" borderId="0" xfId="0" applyNumberFormat="1" applyFill="1" applyBorder="1" applyAlignment="1">
      <alignment vertical="center"/>
    </xf>
    <xf numFmtId="0" fontId="0" fillId="40" borderId="0" xfId="0" applyFill="1" applyBorder="1" applyAlignment="1">
      <alignment vertical="center"/>
    </xf>
    <xf numFmtId="0" fontId="3" fillId="0" borderId="0" xfId="0" applyFont="1" applyAlignment="1">
      <alignment vertical="center"/>
    </xf>
    <xf numFmtId="1" fontId="34" fillId="43" borderId="0" xfId="0" applyNumberFormat="1" applyFont="1" applyFill="1" applyAlignment="1">
      <alignment horizontal="right" vertical="center"/>
    </xf>
    <xf numFmtId="0" fontId="0" fillId="39" borderId="0" xfId="0" applyFill="1" applyBorder="1" applyAlignment="1">
      <alignment vertical="center"/>
    </xf>
    <xf numFmtId="0" fontId="68" fillId="39" borderId="0" xfId="0" applyFont="1" applyFill="1" applyBorder="1" applyAlignment="1">
      <alignment vertical="center"/>
    </xf>
    <xf numFmtId="165" fontId="3" fillId="0" borderId="0" xfId="28" applyNumberFormat="1" applyFont="1" applyBorder="1"/>
    <xf numFmtId="0" fontId="77" fillId="25" borderId="0" xfId="0" applyFont="1" applyFill="1" applyBorder="1"/>
    <xf numFmtId="0" fontId="77" fillId="0" borderId="0" xfId="0" applyFont="1" applyFill="1" applyBorder="1"/>
    <xf numFmtId="165" fontId="49" fillId="25" borderId="0" xfId="28" applyNumberFormat="1" applyFont="1" applyFill="1" applyBorder="1" applyAlignment="1">
      <alignment horizontal="center"/>
    </xf>
    <xf numFmtId="0" fontId="78" fillId="24" borderId="0" xfId="0" applyFont="1" applyFill="1" applyBorder="1"/>
    <xf numFmtId="165" fontId="47" fillId="36" borderId="0" xfId="28" applyNumberFormat="1" applyFont="1" applyFill="1" applyBorder="1" applyAlignment="1">
      <alignment horizontal="left"/>
    </xf>
    <xf numFmtId="3" fontId="47" fillId="24" borderId="0" xfId="0" applyNumberFormat="1" applyFont="1" applyFill="1"/>
    <xf numFmtId="0" fontId="49" fillId="24" borderId="16" xfId="0" applyFont="1" applyFill="1" applyBorder="1" applyAlignment="1">
      <alignment horizontal="left"/>
    </xf>
    <xf numFmtId="165" fontId="49" fillId="36" borderId="16" xfId="28" applyNumberFormat="1" applyFont="1" applyFill="1" applyBorder="1" applyAlignment="1">
      <alignment horizontal="center"/>
    </xf>
    <xf numFmtId="0" fontId="49" fillId="24" borderId="0" xfId="0" applyFont="1" applyFill="1" applyBorder="1" applyAlignment="1">
      <alignment horizontal="left"/>
    </xf>
    <xf numFmtId="165" fontId="49" fillId="36" borderId="0" xfId="28" applyNumberFormat="1" applyFont="1" applyFill="1" applyBorder="1" applyAlignment="1">
      <alignment horizontal="center"/>
    </xf>
    <xf numFmtId="0" fontId="79" fillId="24" borderId="0" xfId="0" applyFont="1" applyFill="1" applyBorder="1"/>
    <xf numFmtId="164" fontId="47" fillId="24" borderId="0" xfId="46" applyNumberFormat="1" applyFont="1" applyFill="1" applyBorder="1"/>
    <xf numFmtId="171" fontId="0" fillId="0" borderId="0" xfId="0" applyNumberFormat="1" applyAlignment="1">
      <alignment horizontal="right"/>
    </xf>
    <xf numFmtId="0" fontId="25" fillId="33" borderId="0" xfId="40" applyFont="1" applyFill="1" applyBorder="1" applyAlignment="1">
      <alignment horizontal="left" wrapText="1"/>
    </xf>
    <xf numFmtId="0" fontId="3" fillId="0" borderId="0" xfId="51" applyFont="1" applyAlignment="1">
      <alignment horizontal="left"/>
    </xf>
    <xf numFmtId="1" fontId="3" fillId="0" borderId="0" xfId="51" applyNumberFormat="1" applyFont="1" applyAlignment="1">
      <alignment horizontal="left"/>
    </xf>
    <xf numFmtId="168" fontId="3" fillId="0" borderId="0" xfId="51" applyNumberFormat="1" applyFont="1" applyAlignment="1">
      <alignment horizontal="left"/>
    </xf>
    <xf numFmtId="0" fontId="53" fillId="30" borderId="10" xfId="0" applyFont="1" applyFill="1" applyBorder="1" applyAlignment="1">
      <alignment horizontal="center" vertical="center" wrapText="1"/>
    </xf>
    <xf numFmtId="172" fontId="38" fillId="0" borderId="10" xfId="28" applyNumberFormat="1" applyFont="1" applyBorder="1" applyAlignment="1">
      <alignment horizontal="center"/>
    </xf>
    <xf numFmtId="173" fontId="38" fillId="0" borderId="10" xfId="28" applyNumberFormat="1" applyFont="1" applyBorder="1" applyAlignment="1">
      <alignment horizontal="center"/>
    </xf>
    <xf numFmtId="9" fontId="38" fillId="0" borderId="11" xfId="46" applyFont="1" applyFill="1" applyBorder="1" applyAlignment="1">
      <alignment horizontal="center"/>
    </xf>
    <xf numFmtId="168" fontId="3" fillId="0" borderId="0" xfId="40" applyNumberFormat="1" applyFont="1" applyFill="1" applyAlignment="1">
      <alignment horizontal="left"/>
    </xf>
    <xf numFmtId="165" fontId="47" fillId="25" borderId="0" xfId="28" applyNumberFormat="1" applyFont="1" applyFill="1" applyBorder="1" applyAlignment="1">
      <alignment horizontal="center"/>
    </xf>
    <xf numFmtId="172" fontId="3" fillId="0" borderId="10" xfId="28" applyNumberFormat="1" applyFont="1" applyBorder="1" applyAlignment="1">
      <alignment horizontal="left"/>
    </xf>
    <xf numFmtId="172" fontId="3" fillId="0" borderId="10" xfId="28" applyNumberFormat="1" applyFont="1" applyBorder="1" applyAlignment="1">
      <alignment horizontal="center"/>
    </xf>
    <xf numFmtId="0" fontId="3" fillId="0" borderId="10" xfId="0" applyFont="1" applyBorder="1"/>
    <xf numFmtId="9" fontId="3" fillId="0" borderId="11" xfId="46" applyFont="1" applyFill="1" applyBorder="1" applyAlignment="1">
      <alignment horizontal="center"/>
    </xf>
    <xf numFmtId="172" fontId="53" fillId="0" borderId="10" xfId="28" applyNumberFormat="1" applyFont="1" applyBorder="1" applyAlignment="1">
      <alignment horizontal="center"/>
    </xf>
    <xf numFmtId="0" fontId="3" fillId="0" borderId="10" xfId="0" applyFont="1" applyBorder="1" applyAlignment="1">
      <alignment horizontal="center"/>
    </xf>
    <xf numFmtId="172" fontId="38" fillId="0" borderId="10" xfId="28" applyNumberFormat="1" applyFont="1" applyBorder="1" applyAlignment="1">
      <alignment horizontal="left"/>
    </xf>
    <xf numFmtId="165" fontId="3" fillId="42" borderId="0" xfId="53" applyNumberFormat="1" applyFont="1" applyFill="1" applyBorder="1" applyAlignment="1">
      <alignment horizontal="right" vertical="center" wrapText="1"/>
    </xf>
    <xf numFmtId="165" fontId="3" fillId="42" borderId="0" xfId="53" applyNumberFormat="1" applyFont="1" applyFill="1" applyBorder="1" applyAlignment="1">
      <alignment horizontal="right" wrapText="1"/>
    </xf>
    <xf numFmtId="3" fontId="3" fillId="42" borderId="0" xfId="53" applyNumberFormat="1" applyFont="1" applyFill="1" applyBorder="1" applyAlignment="1">
      <alignment horizontal="right" vertical="center" wrapText="1"/>
    </xf>
    <xf numFmtId="3" fontId="3" fillId="42" borderId="0" xfId="53" applyNumberFormat="1" applyFont="1" applyFill="1" applyBorder="1" applyAlignment="1">
      <alignment horizontal="right" wrapText="1"/>
    </xf>
    <xf numFmtId="171" fontId="0" fillId="0" borderId="0" xfId="0" applyNumberFormat="1" applyAlignment="1">
      <alignment horizontal="center"/>
    </xf>
    <xf numFmtId="0" fontId="25" fillId="33" borderId="13" xfId="55" applyFont="1" applyFill="1" applyBorder="1" applyAlignment="1">
      <alignment horizontal="center" vertical="center" wrapText="1"/>
    </xf>
    <xf numFmtId="0" fontId="80" fillId="0" borderId="0" xfId="0" applyFont="1"/>
    <xf numFmtId="0" fontId="3" fillId="43" borderId="0" xfId="0" applyFont="1" applyFill="1"/>
    <xf numFmtId="3" fontId="3" fillId="42" borderId="0" xfId="0" applyNumberFormat="1" applyFont="1" applyFill="1" applyBorder="1" applyAlignment="1">
      <alignment horizontal="right" vertical="center" wrapText="1"/>
    </xf>
    <xf numFmtId="165" fontId="38" fillId="42" borderId="0" xfId="53" applyNumberFormat="1" applyFont="1" applyFill="1" applyBorder="1" applyAlignment="1">
      <alignment horizontal="right" wrapText="1"/>
    </xf>
    <xf numFmtId="165" fontId="38" fillId="42" borderId="0" xfId="53" applyNumberFormat="1" applyFont="1" applyFill="1" applyBorder="1" applyAlignment="1">
      <alignment horizontal="right" vertical="center" wrapText="1"/>
    </xf>
    <xf numFmtId="3" fontId="38" fillId="42" borderId="0" xfId="0" applyNumberFormat="1" applyFont="1" applyFill="1" applyBorder="1" applyAlignment="1">
      <alignment horizontal="right" vertical="center" wrapText="1"/>
    </xf>
    <xf numFmtId="3" fontId="38" fillId="42" borderId="0" xfId="0" applyNumberFormat="1" applyFont="1" applyFill="1" applyBorder="1" applyAlignment="1">
      <alignment horizontal="right" wrapText="1"/>
    </xf>
    <xf numFmtId="3" fontId="38" fillId="42" borderId="0" xfId="53" applyNumberFormat="1" applyFont="1" applyFill="1" applyBorder="1" applyAlignment="1">
      <alignment horizontal="right" wrapText="1"/>
    </xf>
    <xf numFmtId="0" fontId="0" fillId="0" borderId="0" xfId="0" applyAlignment="1">
      <alignment horizontal="center"/>
    </xf>
    <xf numFmtId="0" fontId="43" fillId="0" borderId="0" xfId="0" applyFont="1" applyFill="1" applyBorder="1" applyAlignment="1">
      <alignment vertical="center" wrapText="1"/>
    </xf>
    <xf numFmtId="0" fontId="40" fillId="24" borderId="0" xfId="0" applyFont="1" applyFill="1" applyBorder="1" applyAlignment="1">
      <alignment horizontal="center"/>
    </xf>
    <xf numFmtId="0" fontId="40" fillId="0" borderId="0" xfId="0" applyFont="1" applyFill="1" applyBorder="1" applyAlignment="1">
      <alignment horizontal="center"/>
    </xf>
    <xf numFmtId="0" fontId="48" fillId="0" borderId="0" xfId="0" applyFont="1" applyFill="1" applyBorder="1" applyAlignment="1">
      <alignment vertical="top" wrapText="1"/>
    </xf>
    <xf numFmtId="0" fontId="25" fillId="33" borderId="13" xfId="58" applyFont="1" applyFill="1" applyBorder="1" applyAlignment="1">
      <alignment horizontal="left" vertical="center"/>
    </xf>
    <xf numFmtId="0" fontId="25" fillId="0" borderId="13" xfId="59" applyFont="1" applyFill="1" applyBorder="1" applyAlignment="1">
      <alignment horizontal="center" vertical="center"/>
    </xf>
    <xf numFmtId="0" fontId="3" fillId="0" borderId="0" xfId="59"/>
    <xf numFmtId="0" fontId="3" fillId="0" borderId="0" xfId="59" applyFill="1" applyAlignment="1">
      <alignment horizontal="center"/>
    </xf>
    <xf numFmtId="1" fontId="3" fillId="0" borderId="0" xfId="59" applyNumberFormat="1" applyAlignment="1">
      <alignment horizontal="center"/>
    </xf>
    <xf numFmtId="14" fontId="3" fillId="0" borderId="0" xfId="59" applyNumberFormat="1" applyAlignment="1">
      <alignment horizontal="center"/>
    </xf>
    <xf numFmtId="0" fontId="3" fillId="0" borderId="0" xfId="59" applyAlignment="1">
      <alignment horizontal="center"/>
    </xf>
    <xf numFmtId="0" fontId="81" fillId="0" borderId="0" xfId="58"/>
    <xf numFmtId="0" fontId="81" fillId="0" borderId="0" xfId="58" applyAlignment="1">
      <alignment horizontal="center"/>
    </xf>
    <xf numFmtId="0" fontId="3" fillId="0" borderId="0" xfId="0" applyFont="1" applyAlignment="1">
      <alignment horizontal="left" vertical="top" wrapText="1"/>
    </xf>
    <xf numFmtId="0" fontId="0" fillId="0" borderId="0" xfId="0" applyAlignment="1">
      <alignment horizontal="center"/>
    </xf>
    <xf numFmtId="0" fontId="3" fillId="0" borderId="10" xfId="0" applyFont="1" applyFill="1" applyBorder="1" applyAlignment="1">
      <alignment vertical="center" wrapText="1"/>
    </xf>
    <xf numFmtId="172" fontId="53" fillId="0" borderId="20" xfId="28" applyNumberFormat="1" applyFont="1" applyBorder="1" applyAlignment="1">
      <alignment horizontal="center"/>
    </xf>
    <xf numFmtId="0" fontId="3" fillId="0" borderId="19" xfId="0" applyFont="1" applyBorder="1"/>
    <xf numFmtId="0" fontId="25" fillId="0" borderId="19" xfId="0" applyFont="1" applyBorder="1"/>
    <xf numFmtId="172" fontId="53" fillId="0" borderId="19" xfId="28" applyNumberFormat="1" applyFont="1" applyBorder="1" applyAlignment="1">
      <alignment horizontal="center"/>
    </xf>
    <xf numFmtId="0" fontId="25" fillId="0" borderId="19" xfId="0" applyFont="1" applyBorder="1" applyAlignment="1">
      <alignment horizontal="left"/>
    </xf>
    <xf numFmtId="0" fontId="3" fillId="0" borderId="19" xfId="0" applyFont="1" applyBorder="1" applyAlignment="1">
      <alignment horizontal="left" vertical="center" wrapText="1"/>
    </xf>
    <xf numFmtId="0" fontId="3" fillId="0" borderId="0" xfId="0" applyFont="1" applyBorder="1" applyAlignment="1">
      <alignment horizontal="left" vertical="center" wrapText="1"/>
    </xf>
    <xf numFmtId="0" fontId="1" fillId="0" borderId="0" xfId="60"/>
    <xf numFmtId="0" fontId="1" fillId="0" borderId="0" xfId="100"/>
    <xf numFmtId="0" fontId="3" fillId="0" borderId="0" xfId="65" applyFont="1" applyFill="1" applyAlignment="1">
      <alignment horizontal="left"/>
    </xf>
    <xf numFmtId="1" fontId="3" fillId="0" borderId="0" xfId="65" applyNumberFormat="1" applyFont="1" applyFill="1" applyAlignment="1">
      <alignment horizontal="left"/>
    </xf>
    <xf numFmtId="168" fontId="3" fillId="0" borderId="0" xfId="65" applyNumberFormat="1" applyFont="1"/>
    <xf numFmtId="168" fontId="3" fillId="0" borderId="0" xfId="65" applyNumberFormat="1" applyFont="1" applyAlignment="1">
      <alignment horizontal="left"/>
    </xf>
    <xf numFmtId="168" fontId="3" fillId="0" borderId="0" xfId="65" applyNumberFormat="1" applyFont="1" applyFill="1" applyAlignment="1">
      <alignment horizontal="left"/>
    </xf>
    <xf numFmtId="0" fontId="0" fillId="0" borderId="0" xfId="0" applyAlignment="1">
      <alignment horizontal="center"/>
    </xf>
    <xf numFmtId="14" fontId="40" fillId="24" borderId="0" xfId="0" applyNumberFormat="1" applyFont="1" applyFill="1" applyBorder="1" applyAlignment="1">
      <alignment horizontal="center"/>
    </xf>
    <xf numFmtId="14" fontId="25" fillId="33" borderId="13" xfId="59" applyNumberFormat="1" applyFont="1" applyFill="1" applyBorder="1" applyAlignment="1">
      <alignment horizontal="center" vertical="center" wrapText="1"/>
    </xf>
    <xf numFmtId="14" fontId="81" fillId="0" borderId="0" xfId="58" applyNumberFormat="1" applyAlignment="1">
      <alignment horizontal="center"/>
    </xf>
    <xf numFmtId="14" fontId="0" fillId="0" borderId="0" xfId="0" applyNumberFormat="1" applyAlignment="1">
      <alignment horizontal="center"/>
    </xf>
    <xf numFmtId="0" fontId="0" fillId="0" borderId="0" xfId="0" applyAlignment="1">
      <alignment horizontal="center"/>
    </xf>
    <xf numFmtId="164" fontId="72" fillId="0" borderId="0" xfId="46" applyNumberFormat="1" applyFont="1" applyFill="1" applyBorder="1" applyAlignment="1">
      <alignment horizontal="right" vertical="center" wrapText="1"/>
    </xf>
    <xf numFmtId="164" fontId="40" fillId="0" borderId="0" xfId="46" applyNumberFormat="1" applyFont="1" applyFill="1" applyBorder="1"/>
    <xf numFmtId="0" fontId="30" fillId="24" borderId="0" xfId="0" applyFont="1" applyFill="1" applyAlignment="1">
      <alignment horizontal="center"/>
    </xf>
    <xf numFmtId="0" fontId="27" fillId="24" borderId="0" xfId="0" applyFont="1" applyFill="1" applyAlignment="1">
      <alignment horizontal="center" wrapText="1"/>
    </xf>
    <xf numFmtId="0" fontId="29" fillId="24" borderId="0" xfId="0" applyFont="1" applyFill="1" applyAlignment="1">
      <alignment horizontal="center"/>
    </xf>
    <xf numFmtId="49" fontId="32" fillId="24" borderId="0" xfId="0" applyNumberFormat="1" applyFont="1" applyFill="1" applyAlignment="1">
      <alignment horizontal="center" vertical="center"/>
    </xf>
    <xf numFmtId="49" fontId="33" fillId="24" borderId="0" xfId="0" applyNumberFormat="1" applyFont="1" applyFill="1" applyAlignment="1">
      <alignment horizontal="center" vertical="center"/>
    </xf>
    <xf numFmtId="0" fontId="25" fillId="24" borderId="0" xfId="0" applyFont="1" applyFill="1" applyAlignment="1">
      <alignment horizontal="center" vertical="center"/>
    </xf>
    <xf numFmtId="0" fontId="39" fillId="27" borderId="0" xfId="0" applyFont="1" applyFill="1" applyBorder="1" applyAlignment="1">
      <alignment horizontal="center" vertical="center"/>
    </xf>
    <xf numFmtId="0" fontId="41" fillId="30" borderId="11" xfId="0" applyFont="1" applyFill="1" applyBorder="1" applyAlignment="1">
      <alignment horizontal="center" vertical="center"/>
    </xf>
    <xf numFmtId="0" fontId="41" fillId="30" borderId="13" xfId="0" applyFont="1" applyFill="1" applyBorder="1" applyAlignment="1">
      <alignment horizontal="center" vertical="center"/>
    </xf>
    <xf numFmtId="0" fontId="41" fillId="30" borderId="12" xfId="0" applyFont="1" applyFill="1" applyBorder="1" applyAlignment="1">
      <alignment horizontal="center" vertical="center"/>
    </xf>
    <xf numFmtId="0" fontId="25" fillId="0" borderId="0" xfId="0" applyFont="1" applyFill="1" applyAlignment="1">
      <alignment horizontal="center"/>
    </xf>
    <xf numFmtId="0" fontId="0" fillId="0" borderId="0" xfId="0" applyAlignment="1">
      <alignment horizontal="left" wrapText="1"/>
    </xf>
    <xf numFmtId="0" fontId="3" fillId="0" borderId="0" xfId="0" applyFont="1" applyBorder="1" applyAlignment="1">
      <alignment horizontal="left" vertical="center" wrapText="1"/>
    </xf>
    <xf numFmtId="0" fontId="24" fillId="30" borderId="0" xfId="0" applyFont="1" applyFill="1" applyBorder="1" applyAlignment="1">
      <alignment horizontal="center" vertical="center"/>
    </xf>
    <xf numFmtId="0" fontId="25" fillId="0" borderId="11" xfId="0" applyFont="1" applyBorder="1" applyAlignment="1">
      <alignment horizontal="left"/>
    </xf>
    <xf numFmtId="0" fontId="25" fillId="0" borderId="13" xfId="0" applyFont="1" applyBorder="1" applyAlignment="1">
      <alignment horizontal="left"/>
    </xf>
    <xf numFmtId="0" fontId="25" fillId="0" borderId="12" xfId="0" applyFont="1" applyBorder="1" applyAlignment="1">
      <alignment horizontal="left"/>
    </xf>
    <xf numFmtId="0" fontId="25" fillId="0" borderId="18" xfId="0" applyFont="1" applyBorder="1" applyAlignment="1">
      <alignment horizontal="left"/>
    </xf>
    <xf numFmtId="0" fontId="25" fillId="0" borderId="19" xfId="0" applyFont="1" applyBorder="1" applyAlignment="1">
      <alignment horizontal="left"/>
    </xf>
    <xf numFmtId="0" fontId="25" fillId="0" borderId="17" xfId="0" applyFont="1" applyBorder="1" applyAlignment="1">
      <alignment horizontal="left" vertical="center" wrapText="1"/>
    </xf>
    <xf numFmtId="0" fontId="3" fillId="0" borderId="10" xfId="0" applyFont="1" applyBorder="1" applyAlignment="1">
      <alignment horizontal="left" vertical="center" wrapText="1"/>
    </xf>
    <xf numFmtId="0" fontId="25" fillId="0" borderId="0" xfId="0" applyFont="1" applyAlignment="1">
      <alignment horizontal="left" vertical="top"/>
    </xf>
    <xf numFmtId="0" fontId="3" fillId="0" borderId="0" xfId="0" applyFont="1" applyAlignment="1">
      <alignment horizontal="left" vertical="top" wrapText="1"/>
    </xf>
    <xf numFmtId="0" fontId="0" fillId="0" borderId="0" xfId="0" applyAlignment="1">
      <alignment horizontal="center"/>
    </xf>
    <xf numFmtId="0" fontId="25" fillId="0" borderId="0" xfId="0" applyFont="1" applyAlignment="1">
      <alignment horizontal="left" vertical="top" wrapText="1"/>
    </xf>
    <xf numFmtId="0" fontId="53" fillId="0" borderId="0" xfId="0" applyFont="1" applyAlignment="1">
      <alignment horizontal="left" vertical="top" wrapText="1"/>
    </xf>
    <xf numFmtId="0" fontId="38" fillId="0" borderId="0" xfId="0" applyFont="1" applyAlignment="1">
      <alignment horizontal="left" vertical="top" wrapText="1"/>
    </xf>
    <xf numFmtId="0" fontId="3" fillId="0" borderId="0" xfId="0" applyFont="1" applyAlignment="1">
      <alignment horizontal="left" vertical="center" wrapText="1"/>
    </xf>
    <xf numFmtId="0" fontId="3" fillId="0" borderId="0" xfId="0" applyFont="1" applyAlignment="1">
      <alignment horizontal="left" vertical="top"/>
    </xf>
    <xf numFmtId="0" fontId="42" fillId="28" borderId="0" xfId="0" applyFont="1" applyFill="1" applyBorder="1" applyAlignment="1">
      <alignment horizontal="center" vertical="center"/>
    </xf>
    <xf numFmtId="0" fontId="24" fillId="28" borderId="0" xfId="0" applyFont="1" applyFill="1" applyBorder="1" applyAlignment="1">
      <alignment horizontal="center" vertical="center"/>
    </xf>
    <xf numFmtId="0" fontId="42" fillId="26" borderId="0" xfId="0" applyFont="1" applyFill="1" applyBorder="1" applyAlignment="1">
      <alignment horizontal="center" vertical="center" wrapText="1"/>
    </xf>
    <xf numFmtId="0" fontId="70" fillId="26" borderId="0" xfId="0" applyFont="1" applyFill="1" applyAlignment="1">
      <alignment horizontal="center" vertical="center" wrapText="1"/>
    </xf>
    <xf numFmtId="0" fontId="42" fillId="26" borderId="0" xfId="51" applyFont="1" applyFill="1" applyBorder="1" applyAlignment="1">
      <alignment horizontal="center" vertical="center" wrapText="1"/>
    </xf>
    <xf numFmtId="168" fontId="64" fillId="26" borderId="0" xfId="51" applyNumberFormat="1" applyFont="1" applyFill="1" applyBorder="1" applyAlignment="1"/>
    <xf numFmtId="0" fontId="64" fillId="26" borderId="0" xfId="51" applyFont="1" applyFill="1" applyAlignment="1"/>
    <xf numFmtId="0" fontId="3" fillId="0" borderId="0" xfId="51" applyFont="1" applyAlignment="1">
      <alignment horizontal="left" vertical="center" wrapText="1"/>
    </xf>
    <xf numFmtId="0" fontId="54" fillId="0" borderId="0" xfId="0" applyFont="1" applyAlignment="1">
      <alignment horizontal="left" vertical="center" wrapText="1"/>
    </xf>
    <xf numFmtId="0" fontId="39" fillId="26" borderId="0" xfId="0" applyFont="1" applyFill="1" applyBorder="1" applyAlignment="1">
      <alignment horizontal="center" vertical="center"/>
    </xf>
    <xf numFmtId="0" fontId="25" fillId="0" borderId="0" xfId="0" applyFont="1" applyBorder="1" applyAlignment="1">
      <alignment horizontal="center" vertical="center"/>
    </xf>
    <xf numFmtId="0" fontId="62" fillId="27" borderId="0" xfId="51" applyFont="1" applyFill="1" applyBorder="1" applyAlignment="1">
      <alignment horizontal="center" vertical="center" wrapText="1"/>
    </xf>
    <xf numFmtId="168" fontId="64" fillId="27" borderId="0" xfId="51" applyNumberFormat="1" applyFont="1" applyFill="1" applyBorder="1" applyAlignment="1"/>
    <xf numFmtId="0" fontId="66" fillId="27" borderId="0" xfId="51" applyFont="1" applyFill="1" applyAlignment="1"/>
    <xf numFmtId="0" fontId="39" fillId="27" borderId="14" xfId="0" applyFont="1" applyFill="1" applyBorder="1" applyAlignment="1">
      <alignment horizontal="center" vertical="center"/>
    </xf>
    <xf numFmtId="0" fontId="71" fillId="37" borderId="0" xfId="0" applyFont="1" applyFill="1" applyBorder="1" applyAlignment="1">
      <alignment horizontal="center"/>
    </xf>
    <xf numFmtId="0" fontId="71" fillId="26" borderId="0" xfId="0" applyFont="1" applyFill="1" applyAlignment="1">
      <alignment horizontal="center"/>
    </xf>
    <xf numFmtId="0" fontId="71" fillId="38" borderId="0" xfId="0" applyFont="1" applyFill="1" applyBorder="1" applyAlignment="1">
      <alignment horizontal="center"/>
    </xf>
    <xf numFmtId="0" fontId="45" fillId="31" borderId="0" xfId="0" applyFont="1" applyFill="1" applyBorder="1" applyAlignment="1">
      <alignment horizontal="center" vertical="center" wrapText="1"/>
    </xf>
    <xf numFmtId="0" fontId="48" fillId="25" borderId="0" xfId="0" applyFont="1" applyFill="1" applyBorder="1" applyAlignment="1">
      <alignment horizontal="left" wrapText="1"/>
    </xf>
    <xf numFmtId="0" fontId="43" fillId="32" borderId="0" xfId="0" applyFont="1" applyFill="1" applyBorder="1" applyAlignment="1">
      <alignment horizontal="center" vertical="center" wrapText="1"/>
    </xf>
    <xf numFmtId="0" fontId="49" fillId="31" borderId="0" xfId="0" applyFont="1" applyFill="1" applyBorder="1" applyAlignment="1">
      <alignment horizontal="center" vertical="center" wrapText="1"/>
    </xf>
    <xf numFmtId="0" fontId="48" fillId="25" borderId="0" xfId="0" applyFont="1" applyFill="1" applyBorder="1" applyAlignment="1">
      <alignment horizontal="left" vertical="center" wrapText="1"/>
    </xf>
    <xf numFmtId="0" fontId="44" fillId="25" borderId="0" xfId="0" applyFont="1" applyFill="1" applyBorder="1" applyAlignment="1">
      <alignment horizontal="left" vertical="top" wrapText="1"/>
    </xf>
    <xf numFmtId="0" fontId="48" fillId="0" borderId="0" xfId="0" applyFont="1" applyFill="1" applyBorder="1" applyAlignment="1">
      <alignment horizontal="left" wrapText="1"/>
    </xf>
    <xf numFmtId="0" fontId="47" fillId="25" borderId="0" xfId="0" applyFont="1" applyFill="1" applyBorder="1" applyAlignment="1">
      <alignment horizontal="left" vertical="top" wrapText="1"/>
    </xf>
    <xf numFmtId="0" fontId="48" fillId="25" borderId="0" xfId="0" applyFont="1" applyFill="1" applyBorder="1" applyAlignment="1">
      <alignment horizontal="left" vertical="top" wrapText="1"/>
    </xf>
    <xf numFmtId="0" fontId="66" fillId="36" borderId="17" xfId="0" applyFont="1" applyFill="1" applyBorder="1" applyAlignment="1">
      <alignment horizontal="left" vertical="top" wrapText="1"/>
    </xf>
  </cellXfs>
  <cellStyles count="115">
    <cellStyle name="20% - Accent1" xfId="1" builtinId="30" customBuiltin="1"/>
    <cellStyle name="20% - Accent1 2" xfId="64"/>
    <cellStyle name="20% - Accent2" xfId="2" builtinId="34" customBuiltin="1"/>
    <cellStyle name="20% - Accent2 2" xfId="63"/>
    <cellStyle name="20% - Accent3" xfId="3" builtinId="38" customBuiltin="1"/>
    <cellStyle name="20% - Accent3 2" xfId="66"/>
    <cellStyle name="20% - Accent4" xfId="4" builtinId="42" customBuiltin="1"/>
    <cellStyle name="20% - Accent4 2" xfId="67"/>
    <cellStyle name="20% - Accent5" xfId="5" builtinId="46" customBuiltin="1"/>
    <cellStyle name="20% - Accent5 2" xfId="68"/>
    <cellStyle name="20% - Accent6" xfId="6" builtinId="50" customBuiltin="1"/>
    <cellStyle name="20% - Accent6 2" xfId="69"/>
    <cellStyle name="40% - Accent1" xfId="7" builtinId="31" customBuiltin="1"/>
    <cellStyle name="40% - Accent1 2" xfId="70"/>
    <cellStyle name="40% - Accent2" xfId="8" builtinId="35" customBuiltin="1"/>
    <cellStyle name="40% - Accent2 2" xfId="71"/>
    <cellStyle name="40% - Accent3" xfId="9" builtinId="39" customBuiltin="1"/>
    <cellStyle name="40% - Accent3 2" xfId="72"/>
    <cellStyle name="40% - Accent4" xfId="10" builtinId="43" customBuiltin="1"/>
    <cellStyle name="40% - Accent4 2" xfId="73"/>
    <cellStyle name="40% - Accent5" xfId="11" builtinId="47" customBuiltin="1"/>
    <cellStyle name="40% - Accent5 2" xfId="74"/>
    <cellStyle name="40% - Accent6" xfId="12" builtinId="51" customBuiltin="1"/>
    <cellStyle name="40% - Accent6 2" xfId="75"/>
    <cellStyle name="60% - Accent1" xfId="13" builtinId="32" customBuiltin="1"/>
    <cellStyle name="60% - Accent1 2" xfId="76"/>
    <cellStyle name="60% - Accent2" xfId="14" builtinId="36" customBuiltin="1"/>
    <cellStyle name="60% - Accent2 2" xfId="77"/>
    <cellStyle name="60% - Accent3" xfId="15" builtinId="40" customBuiltin="1"/>
    <cellStyle name="60% - Accent3 2" xfId="78"/>
    <cellStyle name="60% - Accent4" xfId="16" builtinId="44" customBuiltin="1"/>
    <cellStyle name="60% - Accent4 2" xfId="79"/>
    <cellStyle name="60% - Accent5" xfId="17" builtinId="48" customBuiltin="1"/>
    <cellStyle name="60% - Accent5 2" xfId="80"/>
    <cellStyle name="60% - Accent6" xfId="18" builtinId="52" customBuiltin="1"/>
    <cellStyle name="60% - Accent6 2" xfId="81"/>
    <cellStyle name="Accent1" xfId="19" builtinId="29" customBuiltin="1"/>
    <cellStyle name="Accent1 2" xfId="82"/>
    <cellStyle name="Accent2" xfId="20" builtinId="33" customBuiltin="1"/>
    <cellStyle name="Accent2 2" xfId="83"/>
    <cellStyle name="Accent3" xfId="21" builtinId="37" customBuiltin="1"/>
    <cellStyle name="Accent3 2" xfId="84"/>
    <cellStyle name="Accent4" xfId="22" builtinId="41" customBuiltin="1"/>
    <cellStyle name="Accent4 2" xfId="85"/>
    <cellStyle name="Accent5" xfId="23" builtinId="45" customBuiltin="1"/>
    <cellStyle name="Accent5 2" xfId="86"/>
    <cellStyle name="Accent6" xfId="24" builtinId="49" customBuiltin="1"/>
    <cellStyle name="Accent6 2" xfId="87"/>
    <cellStyle name="Bad" xfId="25" builtinId="27" hidden="1" customBuiltin="1"/>
    <cellStyle name="Calculation" xfId="26" builtinId="22" customBuiltin="1"/>
    <cellStyle name="Calculation 2" xfId="88"/>
    <cellStyle name="Check Cell" xfId="27" builtinId="23" customBuiltin="1"/>
    <cellStyle name="Check Cell 2" xfId="89"/>
    <cellStyle name="Comma" xfId="28" builtinId="3"/>
    <cellStyle name="Comma 2" xfId="53"/>
    <cellStyle name="Comma 3" xfId="54"/>
    <cellStyle name="Comma 3 2" xfId="112"/>
    <cellStyle name="Comma 4" xfId="90"/>
    <cellStyle name="Explanatory Text" xfId="29" builtinId="53" customBuiltin="1"/>
    <cellStyle name="Explanatory Text 2" xfId="91"/>
    <cellStyle name="Good" xfId="30" builtinId="26" customBuiltin="1"/>
    <cellStyle name="Good 2" xfId="92"/>
    <cellStyle name="Good 3" xfId="61"/>
    <cellStyle name="Heading 1" xfId="31" builtinId="16" customBuiltin="1"/>
    <cellStyle name="Heading 1 2" xfId="93"/>
    <cellStyle name="Heading 2" xfId="32" builtinId="17" customBuiltin="1"/>
    <cellStyle name="Heading 2 2" xfId="94"/>
    <cellStyle name="Heading 3" xfId="33" builtinId="18" customBuiltin="1"/>
    <cellStyle name="Heading 3 2" xfId="95"/>
    <cellStyle name="Heading 4" xfId="34" builtinId="19" customBuiltin="1"/>
    <cellStyle name="Heading 4 2" xfId="96"/>
    <cellStyle name="Hyperlink" xfId="35" builtinId="8"/>
    <cellStyle name="Input" xfId="36" builtinId="20" customBuiltin="1"/>
    <cellStyle name="Input 2" xfId="57"/>
    <cellStyle name="Input 3" xfId="97"/>
    <cellStyle name="Linked Cell" xfId="37" builtinId="24" customBuiltin="1"/>
    <cellStyle name="Linked Cell 2" xfId="98"/>
    <cellStyle name="Neutral" xfId="38" builtinId="28" customBuiltin="1"/>
    <cellStyle name="Neutral 2" xfId="56"/>
    <cellStyle name="Neutral 3" xfId="99"/>
    <cellStyle name="Normal" xfId="0" builtinId="0"/>
    <cellStyle name="Normal 10" xfId="39"/>
    <cellStyle name="Normal 2" xfId="40"/>
    <cellStyle name="Normal 2 2" xfId="59"/>
    <cellStyle name="Normal 3" xfId="41"/>
    <cellStyle name="Normal 3 2" xfId="58"/>
    <cellStyle name="Normal 3 2 2" xfId="113"/>
    <cellStyle name="Normal 3 3" xfId="100"/>
    <cellStyle name="Normal 3 4" xfId="62"/>
    <cellStyle name="Normal 4" xfId="42"/>
    <cellStyle name="Normal 4 2" xfId="101"/>
    <cellStyle name="Normal 5" xfId="43"/>
    <cellStyle name="Normal 5 2" xfId="102"/>
    <cellStyle name="Normal 6" xfId="51"/>
    <cellStyle name="Normal 6 2" xfId="110"/>
    <cellStyle name="Normal 7" xfId="65"/>
    <cellStyle name="Normal 7 2" xfId="114"/>
    <cellStyle name="Normal 8" xfId="60"/>
    <cellStyle name="Normal_SUMMER" xfId="55"/>
    <cellStyle name="Note" xfId="44" builtinId="10" customBuiltin="1"/>
    <cellStyle name="Note 2" xfId="103"/>
    <cellStyle name="Output" xfId="45" builtinId="21" customBuiltin="1"/>
    <cellStyle name="Output 2" xfId="104"/>
    <cellStyle name="Percent" xfId="46" builtinId="5"/>
    <cellStyle name="Percent 2" xfId="47"/>
    <cellStyle name="Percent 2 2" xfId="106"/>
    <cellStyle name="Percent 3" xfId="52"/>
    <cellStyle name="Percent 3 2" xfId="111"/>
    <cellStyle name="Percent 4" xfId="105"/>
    <cellStyle name="Title" xfId="48" builtinId="15" customBuiltin="1"/>
    <cellStyle name="Title 2" xfId="107"/>
    <cellStyle name="Total" xfId="49" builtinId="25" customBuiltin="1"/>
    <cellStyle name="Total 2" xfId="108"/>
    <cellStyle name="Warning Text" xfId="50" builtinId="11" customBuiltin="1"/>
    <cellStyle name="Warning Text 2" xfId="109"/>
  </cellStyles>
  <dxfs count="0"/>
  <tableStyles count="0" defaultTableStyle="TableStyleMedium9" defaultPivotStyle="PivotStyleLight16"/>
  <colors>
    <mruColors>
      <color rgb="FFCDF5E4"/>
      <color rgb="FFDEE1E2"/>
      <color rgb="FFD9D9D9"/>
      <color rgb="FFFFFF99"/>
      <color rgb="FFFFFFCC"/>
      <color rgb="FFCCFFCC"/>
      <color rgb="FFCCFFFF"/>
      <color rgb="FFDAEE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25" b="1" i="0" u="none" strike="noStrike" baseline="0">
                <a:solidFill>
                  <a:srgbClr val="000000"/>
                </a:solidFill>
                <a:latin typeface="Arial"/>
                <a:ea typeface="Arial"/>
                <a:cs typeface="Arial"/>
              </a:defRPr>
            </a:pPr>
            <a:r>
              <a:rPr lang="en-US"/>
              <a:t>Summer Loads and Resources</a:t>
            </a:r>
          </a:p>
        </c:rich>
      </c:tx>
      <c:layout>
        <c:manualLayout>
          <c:xMode val="edge"/>
          <c:yMode val="edge"/>
          <c:x val="0.29137185192988002"/>
          <c:y val="2.6315734437577773E-2"/>
        </c:manualLayout>
      </c:layout>
      <c:overlay val="0"/>
      <c:spPr>
        <a:noFill/>
        <a:ln w="25400">
          <a:noFill/>
        </a:ln>
      </c:spPr>
    </c:title>
    <c:autoTitleDeleted val="0"/>
    <c:plotArea>
      <c:layout>
        <c:manualLayout>
          <c:layoutTarget val="inner"/>
          <c:xMode val="edge"/>
          <c:yMode val="edge"/>
          <c:x val="6.7571240661135817E-2"/>
          <c:y val="8.0295466810577448E-2"/>
          <c:w val="0.75186062696705391"/>
          <c:h val="0.71157839985621163"/>
        </c:manualLayout>
      </c:layout>
      <c:lineChart>
        <c:grouping val="standard"/>
        <c:varyColors val="0"/>
        <c:ser>
          <c:idx val="0"/>
          <c:order val="0"/>
          <c:tx>
            <c:v>Firm Load Forecast</c:v>
          </c:tx>
          <c:spPr>
            <a:ln w="38100">
              <a:solidFill>
                <a:schemeClr val="accent4"/>
              </a:solidFill>
              <a:prstDash val="solid"/>
            </a:ln>
          </c:spPr>
          <c:marker>
            <c:symbol val="diamond"/>
            <c:size val="9"/>
            <c:spPr>
              <a:solidFill>
                <a:schemeClr val="accent4"/>
              </a:solidFill>
              <a:ln>
                <a:solidFill>
                  <a:schemeClr val="accent4"/>
                </a:solidFill>
                <a:prstDash val="solid"/>
              </a:ln>
            </c:spPr>
          </c:marker>
          <c:cat>
            <c:numRef>
              <c:f>SummerSummary!$D$4:$H$4</c:f>
              <c:numCache>
                <c:formatCode>0</c:formatCode>
                <c:ptCount val="5"/>
                <c:pt idx="0">
                  <c:v>2022</c:v>
                </c:pt>
                <c:pt idx="1">
                  <c:v>2023</c:v>
                </c:pt>
                <c:pt idx="2">
                  <c:v>2024</c:v>
                </c:pt>
                <c:pt idx="3">
                  <c:v>2025</c:v>
                </c:pt>
                <c:pt idx="4">
                  <c:v>2026</c:v>
                </c:pt>
              </c:numCache>
            </c:numRef>
          </c:cat>
          <c:val>
            <c:numRef>
              <c:f>SummerSummary!$D$14:$H$14</c:f>
              <c:numCache>
                <c:formatCode>#,##0</c:formatCode>
                <c:ptCount val="5"/>
                <c:pt idx="0">
                  <c:v>76668.72387999999</c:v>
                </c:pt>
                <c:pt idx="1">
                  <c:v>78003.764695999984</c:v>
                </c:pt>
                <c:pt idx="2">
                  <c:v>78910.915371464944</c:v>
                </c:pt>
                <c:pt idx="3">
                  <c:v>79635.144983217309</c:v>
                </c:pt>
                <c:pt idx="4">
                  <c:v>80357.604727334896</c:v>
                </c:pt>
              </c:numCache>
            </c:numRef>
          </c:val>
          <c:smooth val="0"/>
        </c:ser>
        <c:ser>
          <c:idx val="1"/>
          <c:order val="1"/>
          <c:tx>
            <c:strRef>
              <c:f>SummerSummary!$C$38</c:f>
              <c:strCache>
                <c:ptCount val="1"/>
                <c:pt idx="0">
                  <c:v>Total Capacity, MW</c:v>
                </c:pt>
              </c:strCache>
            </c:strRef>
          </c:tx>
          <c:spPr>
            <a:ln w="38100">
              <a:solidFill>
                <a:schemeClr val="accent6"/>
              </a:solidFill>
              <a:prstDash val="solid"/>
            </a:ln>
          </c:spPr>
          <c:marker>
            <c:symbol val="square"/>
            <c:size val="9"/>
            <c:spPr>
              <a:solidFill>
                <a:schemeClr val="accent6"/>
              </a:solidFill>
              <a:ln>
                <a:noFill/>
                <a:prstDash val="solid"/>
              </a:ln>
            </c:spPr>
          </c:marker>
          <c:cat>
            <c:numRef>
              <c:f>SummerSummary!$D$4:$H$4</c:f>
              <c:numCache>
                <c:formatCode>0</c:formatCode>
                <c:ptCount val="5"/>
                <c:pt idx="0">
                  <c:v>2022</c:v>
                </c:pt>
                <c:pt idx="1">
                  <c:v>2023</c:v>
                </c:pt>
                <c:pt idx="2">
                  <c:v>2024</c:v>
                </c:pt>
                <c:pt idx="3">
                  <c:v>2025</c:v>
                </c:pt>
                <c:pt idx="4">
                  <c:v>2026</c:v>
                </c:pt>
              </c:numCache>
            </c:numRef>
          </c:cat>
          <c:val>
            <c:numRef>
              <c:f>SummerSummary!$D$38:$H$38</c:f>
              <c:numCache>
                <c:formatCode>#,##0</c:formatCode>
                <c:ptCount val="5"/>
                <c:pt idx="0">
                  <c:v>98716.860673202231</c:v>
                </c:pt>
                <c:pt idx="1">
                  <c:v>105398.96367320223</c:v>
                </c:pt>
                <c:pt idx="2">
                  <c:v>106295.88367320225</c:v>
                </c:pt>
                <c:pt idx="3">
                  <c:v>106298.88367320225</c:v>
                </c:pt>
                <c:pt idx="4">
                  <c:v>106301.88367320225</c:v>
                </c:pt>
              </c:numCache>
            </c:numRef>
          </c:val>
          <c:smooth val="0"/>
        </c:ser>
        <c:ser>
          <c:idx val="2"/>
          <c:order val="2"/>
          <c:tx>
            <c:v>Total Summer Peak Demand</c:v>
          </c:tx>
          <c:cat>
            <c:numRef>
              <c:f>SummerSummary!$D$4:$H$4</c:f>
              <c:numCache>
                <c:formatCode>0</c:formatCode>
                <c:ptCount val="5"/>
                <c:pt idx="0">
                  <c:v>2022</c:v>
                </c:pt>
                <c:pt idx="1">
                  <c:v>2023</c:v>
                </c:pt>
                <c:pt idx="2">
                  <c:v>2024</c:v>
                </c:pt>
                <c:pt idx="3">
                  <c:v>2025</c:v>
                </c:pt>
                <c:pt idx="4">
                  <c:v>2026</c:v>
                </c:pt>
              </c:numCache>
            </c:numRef>
          </c:cat>
          <c:val>
            <c:numRef>
              <c:f>SummerSummary!$D$5:$H$5</c:f>
              <c:numCache>
                <c:formatCode>_(* #,##0_);_(* \(#,##0\);_(* "-"??_);_(@_)</c:formatCode>
                <c:ptCount val="5"/>
                <c:pt idx="0">
                  <c:v>78855.251480000006</c:v>
                </c:pt>
                <c:pt idx="1">
                  <c:v>80280.292296</c:v>
                </c:pt>
                <c:pt idx="2">
                  <c:v>81266.818029999995</c:v>
                </c:pt>
                <c:pt idx="3">
                  <c:v>82057.638124000005</c:v>
                </c:pt>
                <c:pt idx="4">
                  <c:v>82838.059236999994</c:v>
                </c:pt>
              </c:numCache>
            </c:numRef>
          </c:val>
          <c:smooth val="0"/>
        </c:ser>
        <c:dLbls>
          <c:showLegendKey val="0"/>
          <c:showVal val="0"/>
          <c:showCatName val="0"/>
          <c:showSerName val="0"/>
          <c:showPercent val="0"/>
          <c:showBubbleSize val="0"/>
        </c:dLbls>
        <c:marker val="1"/>
        <c:smooth val="0"/>
        <c:axId val="1123186896"/>
        <c:axId val="1123185328"/>
      </c:lineChart>
      <c:catAx>
        <c:axId val="1123186896"/>
        <c:scaling>
          <c:orientation val="minMax"/>
        </c:scaling>
        <c:delete val="0"/>
        <c:axPos val="b"/>
        <c:numFmt formatCode="0" sourceLinked="1"/>
        <c:majorTickMark val="in"/>
        <c:minorTickMark val="none"/>
        <c:tickLblPos val="nextTo"/>
        <c:spPr>
          <a:ln w="25400">
            <a:solidFill>
              <a:srgbClr val="000000"/>
            </a:solidFill>
            <a:prstDash val="solid"/>
          </a:ln>
        </c:spPr>
        <c:txPr>
          <a:bodyPr rot="0" vert="horz"/>
          <a:lstStyle/>
          <a:p>
            <a:pPr>
              <a:defRPr sz="1200" b="1" i="0" u="none" strike="noStrike" baseline="0">
                <a:solidFill>
                  <a:srgbClr val="000000"/>
                </a:solidFill>
                <a:latin typeface="Arial"/>
                <a:ea typeface="Arial"/>
                <a:cs typeface="Arial"/>
              </a:defRPr>
            </a:pPr>
            <a:endParaRPr lang="en-US"/>
          </a:p>
        </c:txPr>
        <c:crossAx val="1123185328"/>
        <c:crosses val="autoZero"/>
        <c:auto val="1"/>
        <c:lblAlgn val="ctr"/>
        <c:lblOffset val="100"/>
        <c:tickLblSkip val="1"/>
        <c:tickMarkSkip val="1"/>
        <c:noMultiLvlLbl val="0"/>
      </c:catAx>
      <c:valAx>
        <c:axId val="1123185328"/>
        <c:scaling>
          <c:orientation val="minMax"/>
          <c:min val="50000"/>
        </c:scaling>
        <c:delete val="0"/>
        <c:axPos val="l"/>
        <c:majorGridlines>
          <c:spPr>
            <a:ln w="3175">
              <a:solidFill>
                <a:srgbClr val="000000"/>
              </a:solidFill>
              <a:prstDash val="sysDash"/>
            </a:ln>
          </c:spPr>
        </c:majorGridlines>
        <c:title>
          <c:tx>
            <c:rich>
              <a:bodyPr rot="0" vert="horz"/>
              <a:lstStyle/>
              <a:p>
                <a:pPr algn="ctr">
                  <a:defRPr sz="1600" b="1" i="0" u="none" strike="noStrike" baseline="0">
                    <a:solidFill>
                      <a:srgbClr val="000000"/>
                    </a:solidFill>
                    <a:latin typeface="Arial"/>
                    <a:ea typeface="Arial"/>
                    <a:cs typeface="Arial"/>
                  </a:defRPr>
                </a:pPr>
                <a:r>
                  <a:rPr lang="en-US"/>
                  <a:t>MW</a:t>
                </a:r>
              </a:p>
            </c:rich>
          </c:tx>
          <c:layout>
            <c:manualLayout>
              <c:xMode val="edge"/>
              <c:yMode val="edge"/>
              <c:x val="1.3573328417559845E-2"/>
              <c:y val="2.4930688444820891E-2"/>
            </c:manualLayout>
          </c:layout>
          <c:overlay val="0"/>
          <c:spPr>
            <a:noFill/>
            <a:ln w="25400">
              <a:noFill/>
            </a:ln>
          </c:spPr>
        </c:title>
        <c:numFmt formatCode="#,##0" sourceLinked="0"/>
        <c:majorTickMark val="none"/>
        <c:minorTickMark val="none"/>
        <c:tickLblPos val="nextTo"/>
        <c:spPr>
          <a:ln w="25400">
            <a:solidFill>
              <a:srgbClr val="000000"/>
            </a:solidFill>
            <a:prstDash val="solid"/>
          </a:ln>
        </c:spPr>
        <c:txPr>
          <a:bodyPr rot="0" vert="horz"/>
          <a:lstStyle/>
          <a:p>
            <a:pPr>
              <a:defRPr sz="1200" b="1" i="0" u="none" strike="noStrike" baseline="0">
                <a:solidFill>
                  <a:srgbClr val="000000"/>
                </a:solidFill>
                <a:latin typeface="Arial"/>
                <a:ea typeface="Arial"/>
                <a:cs typeface="Arial"/>
              </a:defRPr>
            </a:pPr>
            <a:endParaRPr lang="en-US"/>
          </a:p>
        </c:txPr>
        <c:crossAx val="1123186896"/>
        <c:crosses val="autoZero"/>
        <c:crossBetween val="midCat"/>
      </c:valAx>
      <c:spPr>
        <a:noFill/>
        <a:ln w="25400">
          <a:noFill/>
        </a:ln>
      </c:spPr>
    </c:plotArea>
    <c:legend>
      <c:legendPos val="r"/>
      <c:layout>
        <c:manualLayout>
          <c:xMode val="edge"/>
          <c:yMode val="edge"/>
          <c:x val="5.8347025791721574E-2"/>
          <c:y val="0.85705478056436923"/>
          <c:w val="0.76601532611683731"/>
          <c:h val="5.3921427152283208E-2"/>
        </c:manualLayout>
      </c:layout>
      <c:overlay val="0"/>
      <c:spPr>
        <a:solidFill>
          <a:srgbClr val="FFFFFF"/>
        </a:solidFill>
        <a:ln w="25400">
          <a:noFill/>
        </a:ln>
      </c:spPr>
      <c:txPr>
        <a:bodyPr/>
        <a:lstStyle/>
        <a:p>
          <a:pPr>
            <a:defRPr sz="128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solidFill>
        <a:schemeClr val="tx1"/>
      </a:solid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000000000000555" r="0.75000000000000555" t="1" header="0.5" footer="0.5"/>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1" i="0" u="none" strike="noStrike" baseline="0">
                <a:solidFill>
                  <a:srgbClr val="000000"/>
                </a:solidFill>
                <a:latin typeface="Arial"/>
                <a:ea typeface="Arial"/>
                <a:cs typeface="Arial"/>
              </a:defRPr>
            </a:pPr>
            <a:r>
              <a:rPr lang="en-US"/>
              <a:t>Summer 2007 Fuel Types - Northeast Zone</a:t>
            </a:r>
          </a:p>
        </c:rich>
      </c:tx>
      <c:overlay val="0"/>
      <c:spPr>
        <a:noFill/>
        <a:ln w="25400">
          <a:noFill/>
        </a:ln>
      </c:spPr>
    </c:title>
    <c:autoTitleDeleted val="0"/>
    <c:plotArea>
      <c:layout/>
      <c:pieChart>
        <c:varyColors val="1"/>
        <c:ser>
          <c:idx val="0"/>
          <c:order val="0"/>
          <c:spPr>
            <a:solidFill>
              <a:srgbClr val="9999FF"/>
            </a:solidFill>
            <a:ln w="12700">
              <a:solidFill>
                <a:srgbClr val="000000"/>
              </a:solidFill>
              <a:prstDash val="solid"/>
            </a:ln>
          </c:spPr>
          <c:dPt>
            <c:idx val="0"/>
            <c:bubble3D val="0"/>
          </c:dPt>
          <c:dLbls>
            <c:dLbl>
              <c:idx val="6"/>
              <c:spPr>
                <a:noFill/>
                <a:ln w="25400">
                  <a:noFill/>
                </a:ln>
              </c:spPr>
              <c:txPr>
                <a:bodyPr/>
                <a:lstStyle/>
                <a:p>
                  <a:pPr>
                    <a:defRPr sz="125" b="0" i="0" u="none" strike="noStrike" baseline="0">
                      <a:solidFill>
                        <a:srgbClr val="000000"/>
                      </a:solidFill>
                      <a:latin typeface="Arial"/>
                      <a:ea typeface="Arial"/>
                      <a:cs typeface="Arial"/>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wrap="square" lIns="38100" tIns="19050" rIns="38100" bIns="19050" anchor="ctr">
                <a:spAutoFit/>
              </a:bodyPr>
              <a:lstStyle/>
              <a:p>
                <a:pPr>
                  <a:defRPr sz="12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val>
            <c:numLit>
              <c:formatCode>General</c:formatCode>
              <c:ptCount val="1"/>
              <c:pt idx="0">
                <c:v>0</c:v>
              </c:pt>
            </c:numLit>
          </c:val>
        </c:ser>
        <c:dLbls>
          <c:showLegendKey val="0"/>
          <c:showVal val="0"/>
          <c:showCatName val="0"/>
          <c:showSerName val="0"/>
          <c:showPercent val="0"/>
          <c:showBubbleSize val="0"/>
          <c:showLeaderLines val="1"/>
        </c:dLbls>
        <c:firstSliceAng val="0"/>
      </c:pieChart>
      <c:spPr>
        <a:noFill/>
        <a:ln w="25400">
          <a:noFill/>
        </a:ln>
      </c:spPr>
    </c:plotArea>
    <c:legend>
      <c:legendPos val="r"/>
      <c:overlay val="0"/>
      <c:spPr>
        <a:solidFill>
          <a:srgbClr val="FFFFFF"/>
        </a:solidFill>
        <a:ln w="25400">
          <a:noFill/>
        </a:ln>
      </c:spPr>
      <c:txPr>
        <a:bodyPr/>
        <a:lstStyle/>
        <a:p>
          <a:pPr rtl="0">
            <a:defRPr sz="105"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9525">
      <a:noFill/>
    </a:ln>
  </c:spPr>
  <c:txPr>
    <a:bodyPr/>
    <a:lstStyle/>
    <a:p>
      <a:pPr>
        <a:defRPr sz="125" b="0" i="0" u="none" strike="noStrike" baseline="0">
          <a:solidFill>
            <a:srgbClr val="000000"/>
          </a:solidFill>
          <a:latin typeface="Arial"/>
          <a:ea typeface="Arial"/>
          <a:cs typeface="Arial"/>
        </a:defRPr>
      </a:pPr>
      <a:endParaRPr lang="en-US"/>
    </a:p>
  </c:txPr>
  <c:printSettings>
    <c:headerFooter alignWithMargins="0"/>
    <c:pageMargins b="1" l="0.75000000000000533" r="0.75000000000000533" t="1" header="0.5" footer="0.5"/>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1" i="0" u="none" strike="noStrike" baseline="0">
                <a:solidFill>
                  <a:srgbClr val="000000"/>
                </a:solidFill>
                <a:latin typeface="Arial"/>
                <a:ea typeface="Arial"/>
                <a:cs typeface="Arial"/>
              </a:defRPr>
            </a:pPr>
            <a:r>
              <a:rPr lang="en-US"/>
              <a:t>Summer 2007 Fuel Types - Northeast Zone</a:t>
            </a:r>
          </a:p>
        </c:rich>
      </c:tx>
      <c:overlay val="0"/>
      <c:spPr>
        <a:noFill/>
        <a:ln w="25400">
          <a:noFill/>
        </a:ln>
      </c:spPr>
    </c:title>
    <c:autoTitleDeleted val="0"/>
    <c:plotArea>
      <c:layout/>
      <c:pieChart>
        <c:varyColors val="1"/>
        <c:ser>
          <c:idx val="0"/>
          <c:order val="0"/>
          <c:spPr>
            <a:solidFill>
              <a:srgbClr val="9999FF"/>
            </a:solidFill>
            <a:ln w="12700">
              <a:solidFill>
                <a:srgbClr val="000000"/>
              </a:solidFill>
              <a:prstDash val="solid"/>
            </a:ln>
          </c:spPr>
          <c:dPt>
            <c:idx val="0"/>
            <c:bubble3D val="0"/>
          </c:dPt>
          <c:dLbls>
            <c:dLbl>
              <c:idx val="6"/>
              <c:spPr>
                <a:noFill/>
                <a:ln w="25400">
                  <a:noFill/>
                </a:ln>
              </c:spPr>
              <c:txPr>
                <a:bodyPr/>
                <a:lstStyle/>
                <a:p>
                  <a:pPr>
                    <a:defRPr sz="125" b="0" i="0" u="none" strike="noStrike" baseline="0">
                      <a:solidFill>
                        <a:srgbClr val="000000"/>
                      </a:solidFill>
                      <a:latin typeface="Arial"/>
                      <a:ea typeface="Arial"/>
                      <a:cs typeface="Arial"/>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wrap="square" lIns="38100" tIns="19050" rIns="38100" bIns="19050" anchor="ctr">
                <a:spAutoFit/>
              </a:bodyPr>
              <a:lstStyle/>
              <a:p>
                <a:pPr>
                  <a:defRPr sz="12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val>
            <c:numLit>
              <c:formatCode>General</c:formatCode>
              <c:ptCount val="1"/>
              <c:pt idx="0">
                <c:v>0</c:v>
              </c:pt>
            </c:numLit>
          </c:val>
        </c:ser>
        <c:dLbls>
          <c:showLegendKey val="0"/>
          <c:showVal val="0"/>
          <c:showCatName val="0"/>
          <c:showSerName val="0"/>
          <c:showPercent val="0"/>
          <c:showBubbleSize val="0"/>
          <c:showLeaderLines val="1"/>
        </c:dLbls>
        <c:firstSliceAng val="0"/>
      </c:pieChart>
      <c:spPr>
        <a:noFill/>
        <a:ln w="25400">
          <a:noFill/>
        </a:ln>
      </c:spPr>
    </c:plotArea>
    <c:legend>
      <c:legendPos val="r"/>
      <c:overlay val="0"/>
      <c:spPr>
        <a:solidFill>
          <a:srgbClr val="FFFFFF"/>
        </a:solidFill>
        <a:ln w="25400">
          <a:noFill/>
        </a:ln>
      </c:spPr>
      <c:txPr>
        <a:bodyPr/>
        <a:lstStyle/>
        <a:p>
          <a:pPr rtl="0">
            <a:defRPr sz="105"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9525">
      <a:noFill/>
    </a:ln>
  </c:spPr>
  <c:txPr>
    <a:bodyPr/>
    <a:lstStyle/>
    <a:p>
      <a:pPr>
        <a:defRPr sz="125" b="0" i="0" u="none" strike="noStrike" baseline="0">
          <a:solidFill>
            <a:srgbClr val="000000"/>
          </a:solidFill>
          <a:latin typeface="Arial"/>
          <a:ea typeface="Arial"/>
          <a:cs typeface="Arial"/>
        </a:defRPr>
      </a:pPr>
      <a:endParaRPr lang="en-US"/>
    </a:p>
  </c:txPr>
  <c:printSettings>
    <c:headerFooter alignWithMargins="0"/>
    <c:pageMargins b="1" l="0.75000000000000533" r="0.75000000000000533" t="1" header="0.5" footer="0.5"/>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1" i="0" u="none" strike="noStrike" baseline="0">
                <a:solidFill>
                  <a:srgbClr val="000000"/>
                </a:solidFill>
                <a:latin typeface="Arial"/>
                <a:ea typeface="Arial"/>
                <a:cs typeface="Arial"/>
              </a:defRPr>
            </a:pPr>
            <a:r>
              <a:rPr lang="en-US"/>
              <a:t>Summer 2007 Fuel Types - Northeast Zone</a:t>
            </a:r>
          </a:p>
        </c:rich>
      </c:tx>
      <c:overlay val="0"/>
      <c:spPr>
        <a:noFill/>
        <a:ln w="25400">
          <a:noFill/>
        </a:ln>
      </c:spPr>
    </c:title>
    <c:autoTitleDeleted val="0"/>
    <c:plotArea>
      <c:layout/>
      <c:pieChart>
        <c:varyColors val="1"/>
        <c:ser>
          <c:idx val="0"/>
          <c:order val="0"/>
          <c:spPr>
            <a:solidFill>
              <a:srgbClr val="9999FF"/>
            </a:solidFill>
            <a:ln w="12700">
              <a:solidFill>
                <a:srgbClr val="000000"/>
              </a:solidFill>
              <a:prstDash val="solid"/>
            </a:ln>
          </c:spPr>
          <c:dPt>
            <c:idx val="0"/>
            <c:bubble3D val="0"/>
          </c:dPt>
          <c:dLbls>
            <c:dLbl>
              <c:idx val="6"/>
              <c:spPr>
                <a:noFill/>
                <a:ln w="25400">
                  <a:noFill/>
                </a:ln>
              </c:spPr>
              <c:txPr>
                <a:bodyPr/>
                <a:lstStyle/>
                <a:p>
                  <a:pPr>
                    <a:defRPr sz="125" b="0" i="0" u="none" strike="noStrike" baseline="0">
                      <a:solidFill>
                        <a:srgbClr val="000000"/>
                      </a:solidFill>
                      <a:latin typeface="Arial"/>
                      <a:ea typeface="Arial"/>
                      <a:cs typeface="Arial"/>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wrap="square" lIns="38100" tIns="19050" rIns="38100" bIns="19050" anchor="ctr">
                <a:spAutoFit/>
              </a:bodyPr>
              <a:lstStyle/>
              <a:p>
                <a:pPr>
                  <a:defRPr sz="12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val>
            <c:numLit>
              <c:formatCode>General</c:formatCode>
              <c:ptCount val="1"/>
              <c:pt idx="0">
                <c:v>0</c:v>
              </c:pt>
            </c:numLit>
          </c:val>
        </c:ser>
        <c:dLbls>
          <c:showLegendKey val="0"/>
          <c:showVal val="0"/>
          <c:showCatName val="0"/>
          <c:showSerName val="0"/>
          <c:showPercent val="0"/>
          <c:showBubbleSize val="0"/>
          <c:showLeaderLines val="1"/>
        </c:dLbls>
        <c:firstSliceAng val="0"/>
      </c:pieChart>
      <c:spPr>
        <a:noFill/>
        <a:ln w="25400">
          <a:noFill/>
        </a:ln>
      </c:spPr>
    </c:plotArea>
    <c:legend>
      <c:legendPos val="r"/>
      <c:overlay val="0"/>
      <c:spPr>
        <a:solidFill>
          <a:srgbClr val="FFFFFF"/>
        </a:solidFill>
        <a:ln w="25400">
          <a:noFill/>
        </a:ln>
      </c:spPr>
      <c:txPr>
        <a:bodyPr/>
        <a:lstStyle/>
        <a:p>
          <a:pPr rtl="0">
            <a:defRPr sz="105"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9525">
      <a:noFill/>
    </a:ln>
  </c:spPr>
  <c:txPr>
    <a:bodyPr/>
    <a:lstStyle/>
    <a:p>
      <a:pPr>
        <a:defRPr sz="125" b="0" i="0" u="none" strike="noStrike" baseline="0">
          <a:solidFill>
            <a:srgbClr val="000000"/>
          </a:solidFill>
          <a:latin typeface="Arial"/>
          <a:ea typeface="Arial"/>
          <a:cs typeface="Arial"/>
        </a:defRPr>
      </a:pPr>
      <a:endParaRPr lang="en-US"/>
    </a:p>
  </c:txPr>
  <c:printSettings>
    <c:headerFooter alignWithMargins="0"/>
    <c:pageMargins b="1" l="0.75000000000000533" r="0.75000000000000533" t="1" header="0.5" footer="0.5"/>
    <c:pageSetup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1" i="0" u="none" strike="noStrike" baseline="0">
                <a:solidFill>
                  <a:srgbClr val="000000"/>
                </a:solidFill>
                <a:latin typeface="Arial"/>
                <a:ea typeface="Arial"/>
                <a:cs typeface="Arial"/>
              </a:defRPr>
            </a:pPr>
            <a:r>
              <a:rPr lang="en-US"/>
              <a:t>Summer 2007 Fuel Types - Northeast Zone</a:t>
            </a:r>
          </a:p>
        </c:rich>
      </c:tx>
      <c:overlay val="0"/>
      <c:spPr>
        <a:noFill/>
        <a:ln w="25400">
          <a:noFill/>
        </a:ln>
      </c:spPr>
    </c:title>
    <c:autoTitleDeleted val="0"/>
    <c:plotArea>
      <c:layout/>
      <c:pieChart>
        <c:varyColors val="1"/>
        <c:ser>
          <c:idx val="0"/>
          <c:order val="0"/>
          <c:spPr>
            <a:solidFill>
              <a:srgbClr val="9999FF"/>
            </a:solidFill>
            <a:ln w="12700">
              <a:solidFill>
                <a:srgbClr val="000000"/>
              </a:solidFill>
              <a:prstDash val="solid"/>
            </a:ln>
          </c:spPr>
          <c:dPt>
            <c:idx val="0"/>
            <c:bubble3D val="0"/>
          </c:dPt>
          <c:dLbls>
            <c:dLbl>
              <c:idx val="6"/>
              <c:spPr>
                <a:noFill/>
                <a:ln w="25400">
                  <a:noFill/>
                </a:ln>
              </c:spPr>
              <c:txPr>
                <a:bodyPr/>
                <a:lstStyle/>
                <a:p>
                  <a:pPr>
                    <a:defRPr sz="125" b="0" i="0" u="none" strike="noStrike" baseline="0">
                      <a:solidFill>
                        <a:srgbClr val="000000"/>
                      </a:solidFill>
                      <a:latin typeface="Arial"/>
                      <a:ea typeface="Arial"/>
                      <a:cs typeface="Arial"/>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wrap="square" lIns="38100" tIns="19050" rIns="38100" bIns="19050" anchor="ctr">
                <a:spAutoFit/>
              </a:bodyPr>
              <a:lstStyle/>
              <a:p>
                <a:pPr>
                  <a:defRPr sz="12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val>
            <c:numLit>
              <c:formatCode>General</c:formatCode>
              <c:ptCount val="1"/>
              <c:pt idx="0">
                <c:v>0</c:v>
              </c:pt>
            </c:numLit>
          </c:val>
        </c:ser>
        <c:dLbls>
          <c:showLegendKey val="0"/>
          <c:showVal val="0"/>
          <c:showCatName val="0"/>
          <c:showSerName val="0"/>
          <c:showPercent val="0"/>
          <c:showBubbleSize val="0"/>
          <c:showLeaderLines val="1"/>
        </c:dLbls>
        <c:firstSliceAng val="0"/>
      </c:pieChart>
      <c:spPr>
        <a:noFill/>
        <a:ln w="25400">
          <a:noFill/>
        </a:ln>
      </c:spPr>
    </c:plotArea>
    <c:legend>
      <c:legendPos val="r"/>
      <c:overlay val="0"/>
      <c:spPr>
        <a:solidFill>
          <a:srgbClr val="FFFFFF"/>
        </a:solidFill>
        <a:ln w="25400">
          <a:noFill/>
        </a:ln>
      </c:spPr>
      <c:txPr>
        <a:bodyPr/>
        <a:lstStyle/>
        <a:p>
          <a:pPr rtl="0">
            <a:defRPr sz="105"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9525">
      <a:noFill/>
    </a:ln>
  </c:spPr>
  <c:txPr>
    <a:bodyPr/>
    <a:lstStyle/>
    <a:p>
      <a:pPr>
        <a:defRPr sz="125" b="0" i="0" u="none" strike="noStrike" baseline="0">
          <a:solidFill>
            <a:srgbClr val="000000"/>
          </a:solidFill>
          <a:latin typeface="Arial"/>
          <a:ea typeface="Arial"/>
          <a:cs typeface="Arial"/>
        </a:defRPr>
      </a:pPr>
      <a:endParaRPr lang="en-US"/>
    </a:p>
  </c:txPr>
  <c:printSettings>
    <c:headerFooter alignWithMargins="0"/>
    <c:pageMargins b="1" l="0.75000000000000533" r="0.75000000000000533" t="1" header="0.5" footer="0.5"/>
    <c:pageSetup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800" b="1" i="0" baseline="0">
                <a:effectLst/>
              </a:rPr>
              <a:t>Winter Loads and Resources</a:t>
            </a:r>
            <a:endParaRPr lang="en-US">
              <a:effectLst/>
            </a:endParaRPr>
          </a:p>
        </c:rich>
      </c:tx>
      <c:layout/>
      <c:overlay val="0"/>
    </c:title>
    <c:autoTitleDeleted val="0"/>
    <c:plotArea>
      <c:layout>
        <c:manualLayout>
          <c:layoutTarget val="inner"/>
          <c:xMode val="edge"/>
          <c:yMode val="edge"/>
          <c:x val="7.3749415527334619E-2"/>
          <c:y val="9.6696148778126836E-2"/>
          <c:w val="0.90482010411217106"/>
          <c:h val="0.77353456387165143"/>
        </c:manualLayout>
      </c:layout>
      <c:lineChart>
        <c:grouping val="standard"/>
        <c:varyColors val="0"/>
        <c:ser>
          <c:idx val="0"/>
          <c:order val="0"/>
          <c:tx>
            <c:v>Firm Load Forecast</c:v>
          </c:tx>
          <c:spPr>
            <a:ln w="38100">
              <a:solidFill>
                <a:schemeClr val="accent4"/>
              </a:solidFill>
              <a:prstDash val="solid"/>
            </a:ln>
          </c:spPr>
          <c:marker>
            <c:symbol val="diamond"/>
            <c:size val="9"/>
            <c:spPr>
              <a:solidFill>
                <a:schemeClr val="accent4"/>
              </a:solidFill>
              <a:ln>
                <a:solidFill>
                  <a:schemeClr val="accent4"/>
                </a:solidFill>
                <a:prstDash val="solid"/>
              </a:ln>
            </c:spPr>
          </c:marker>
          <c:cat>
            <c:strRef>
              <c:f>WinterSummary!$D$4:$H$4</c:f>
              <c:strCache>
                <c:ptCount val="5"/>
                <c:pt idx="0">
                  <c:v>2022/2023</c:v>
                </c:pt>
                <c:pt idx="1">
                  <c:v>2023/2024</c:v>
                </c:pt>
                <c:pt idx="2">
                  <c:v>2024/2025</c:v>
                </c:pt>
                <c:pt idx="3">
                  <c:v>2025/2026</c:v>
                </c:pt>
                <c:pt idx="4">
                  <c:v>2026/2027</c:v>
                </c:pt>
              </c:strCache>
            </c:strRef>
          </c:cat>
          <c:val>
            <c:numRef>
              <c:f>WinterSummary!$D$14:$H$14</c:f>
              <c:numCache>
                <c:formatCode>#,##0</c:formatCode>
                <c:ptCount val="5"/>
                <c:pt idx="0">
                  <c:v>61820.562727999997</c:v>
                </c:pt>
                <c:pt idx="1">
                  <c:v>63560.131504000004</c:v>
                </c:pt>
                <c:pt idx="2">
                  <c:v>64996.453667000009</c:v>
                </c:pt>
                <c:pt idx="3">
                  <c:v>66300.896590000004</c:v>
                </c:pt>
                <c:pt idx="4">
                  <c:v>67592.848874000003</c:v>
                </c:pt>
              </c:numCache>
            </c:numRef>
          </c:val>
          <c:smooth val="0"/>
        </c:ser>
        <c:ser>
          <c:idx val="1"/>
          <c:order val="1"/>
          <c:tx>
            <c:strRef>
              <c:f>WinterSummary!$C$38</c:f>
              <c:strCache>
                <c:ptCount val="1"/>
                <c:pt idx="0">
                  <c:v>Total Capacity, MW</c:v>
                </c:pt>
              </c:strCache>
            </c:strRef>
          </c:tx>
          <c:spPr>
            <a:ln w="38100">
              <a:solidFill>
                <a:schemeClr val="accent6"/>
              </a:solidFill>
              <a:prstDash val="solid"/>
            </a:ln>
          </c:spPr>
          <c:marker>
            <c:symbol val="square"/>
            <c:size val="9"/>
            <c:spPr>
              <a:solidFill>
                <a:schemeClr val="accent6"/>
              </a:solidFill>
              <a:ln>
                <a:solidFill>
                  <a:schemeClr val="accent6"/>
                </a:solidFill>
                <a:prstDash val="solid"/>
              </a:ln>
            </c:spPr>
          </c:marker>
          <c:cat>
            <c:strRef>
              <c:f>WinterSummary!$D$4:$H$4</c:f>
              <c:strCache>
                <c:ptCount val="5"/>
                <c:pt idx="0">
                  <c:v>2022/2023</c:v>
                </c:pt>
                <c:pt idx="1">
                  <c:v>2023/2024</c:v>
                </c:pt>
                <c:pt idx="2">
                  <c:v>2024/2025</c:v>
                </c:pt>
                <c:pt idx="3">
                  <c:v>2025/2026</c:v>
                </c:pt>
                <c:pt idx="4">
                  <c:v>2026/2027</c:v>
                </c:pt>
              </c:strCache>
            </c:strRef>
          </c:cat>
          <c:val>
            <c:numRef>
              <c:f>WinterSummary!$D$38:$H$38</c:f>
              <c:numCache>
                <c:formatCode>#,##0</c:formatCode>
                <c:ptCount val="5"/>
                <c:pt idx="0">
                  <c:v>87812.6193213363</c:v>
                </c:pt>
                <c:pt idx="1">
                  <c:v>88583.830321336281</c:v>
                </c:pt>
                <c:pt idx="2">
                  <c:v>88536.830321336281</c:v>
                </c:pt>
                <c:pt idx="3">
                  <c:v>88539.830321336281</c:v>
                </c:pt>
                <c:pt idx="4">
                  <c:v>88542.830321336281</c:v>
                </c:pt>
              </c:numCache>
            </c:numRef>
          </c:val>
          <c:smooth val="0"/>
        </c:ser>
        <c:ser>
          <c:idx val="2"/>
          <c:order val="2"/>
          <c:tx>
            <c:v>Total Winter Peak Demand</c:v>
          </c:tx>
          <c:cat>
            <c:strRef>
              <c:f>WinterSummary!$D$4:$H$4</c:f>
              <c:strCache>
                <c:ptCount val="5"/>
                <c:pt idx="0">
                  <c:v>2022/2023</c:v>
                </c:pt>
                <c:pt idx="1">
                  <c:v>2023/2024</c:v>
                </c:pt>
                <c:pt idx="2">
                  <c:v>2024/2025</c:v>
                </c:pt>
                <c:pt idx="3">
                  <c:v>2025/2026</c:v>
                </c:pt>
                <c:pt idx="4">
                  <c:v>2026/2027</c:v>
                </c:pt>
              </c:strCache>
            </c:strRef>
          </c:cat>
          <c:val>
            <c:numRef>
              <c:f>WinterSummary!$D$5:$H$5</c:f>
              <c:numCache>
                <c:formatCode>_(* #,##0_);_(* \(#,##0\);_(* "-"??_);_(@_)</c:formatCode>
                <c:ptCount val="5"/>
                <c:pt idx="0">
                  <c:v>64472.093527999998</c:v>
                </c:pt>
                <c:pt idx="1">
                  <c:v>66211.662303999998</c:v>
                </c:pt>
                <c:pt idx="2">
                  <c:v>67647.984467000002</c:v>
                </c:pt>
                <c:pt idx="3">
                  <c:v>68952.427389999997</c:v>
                </c:pt>
                <c:pt idx="4">
                  <c:v>70244.379673999996</c:v>
                </c:pt>
              </c:numCache>
            </c:numRef>
          </c:val>
          <c:smooth val="0"/>
        </c:ser>
        <c:dLbls>
          <c:showLegendKey val="0"/>
          <c:showVal val="0"/>
          <c:showCatName val="0"/>
          <c:showSerName val="0"/>
          <c:showPercent val="0"/>
          <c:showBubbleSize val="0"/>
        </c:dLbls>
        <c:marker val="1"/>
        <c:smooth val="0"/>
        <c:axId val="1259536136"/>
        <c:axId val="1259534960"/>
      </c:lineChart>
      <c:catAx>
        <c:axId val="1259536136"/>
        <c:scaling>
          <c:orientation val="minMax"/>
        </c:scaling>
        <c:delete val="0"/>
        <c:axPos val="b"/>
        <c:numFmt formatCode="General" sourceLinked="1"/>
        <c:majorTickMark val="in"/>
        <c:minorTickMark val="none"/>
        <c:tickLblPos val="nextTo"/>
        <c:spPr>
          <a:ln w="25400">
            <a:solidFill>
              <a:srgbClr val="000000"/>
            </a:solidFill>
            <a:prstDash val="solid"/>
          </a:ln>
        </c:spPr>
        <c:txPr>
          <a:bodyPr rot="0" vert="horz"/>
          <a:lstStyle/>
          <a:p>
            <a:pPr>
              <a:defRPr sz="1200" b="1" i="0" u="none" strike="noStrike" baseline="0">
                <a:solidFill>
                  <a:srgbClr val="000000"/>
                </a:solidFill>
                <a:latin typeface="Arial"/>
                <a:ea typeface="Arial"/>
                <a:cs typeface="Arial"/>
              </a:defRPr>
            </a:pPr>
            <a:endParaRPr lang="en-US"/>
          </a:p>
        </c:txPr>
        <c:crossAx val="1259534960"/>
        <c:crosses val="autoZero"/>
        <c:auto val="1"/>
        <c:lblAlgn val="ctr"/>
        <c:lblOffset val="100"/>
        <c:tickLblSkip val="1"/>
        <c:tickMarkSkip val="1"/>
        <c:noMultiLvlLbl val="0"/>
      </c:catAx>
      <c:valAx>
        <c:axId val="1259534960"/>
        <c:scaling>
          <c:orientation val="minMax"/>
          <c:min val="40000"/>
        </c:scaling>
        <c:delete val="0"/>
        <c:axPos val="l"/>
        <c:majorGridlines>
          <c:spPr>
            <a:ln w="3175">
              <a:solidFill>
                <a:srgbClr val="000000"/>
              </a:solidFill>
              <a:prstDash val="sysDash"/>
            </a:ln>
          </c:spPr>
        </c:majorGridlines>
        <c:title>
          <c:tx>
            <c:rich>
              <a:bodyPr rot="0" vert="horz"/>
              <a:lstStyle/>
              <a:p>
                <a:pPr algn="ctr">
                  <a:defRPr sz="1600" b="0" i="0" u="none" strike="noStrike" baseline="0">
                    <a:solidFill>
                      <a:srgbClr val="000000"/>
                    </a:solidFill>
                    <a:latin typeface="Arial"/>
                    <a:ea typeface="Arial"/>
                    <a:cs typeface="Arial"/>
                  </a:defRPr>
                </a:pPr>
                <a:r>
                  <a:rPr lang="en-US"/>
                  <a:t>MW</a:t>
                </a:r>
              </a:p>
            </c:rich>
          </c:tx>
          <c:layout>
            <c:manualLayout>
              <c:xMode val="edge"/>
              <c:yMode val="edge"/>
              <c:x val="1.4945955563028154E-2"/>
              <c:y val="2.8885063991043774E-2"/>
            </c:manualLayout>
          </c:layout>
          <c:overlay val="0"/>
          <c:spPr>
            <a:noFill/>
            <a:ln w="25400">
              <a:noFill/>
            </a:ln>
          </c:spPr>
        </c:title>
        <c:numFmt formatCode="#,##0" sourceLinked="0"/>
        <c:majorTickMark val="none"/>
        <c:minorTickMark val="none"/>
        <c:tickLblPos val="nextTo"/>
        <c:spPr>
          <a:ln w="25400">
            <a:solidFill>
              <a:srgbClr val="000000"/>
            </a:solidFill>
            <a:prstDash val="solid"/>
          </a:ln>
        </c:spPr>
        <c:txPr>
          <a:bodyPr rot="0" vert="horz"/>
          <a:lstStyle/>
          <a:p>
            <a:pPr>
              <a:defRPr sz="1200" b="1" i="0" u="none" strike="noStrike" baseline="0">
                <a:solidFill>
                  <a:srgbClr val="000000"/>
                </a:solidFill>
                <a:latin typeface="Arial"/>
                <a:ea typeface="Arial"/>
                <a:cs typeface="Arial"/>
              </a:defRPr>
            </a:pPr>
            <a:endParaRPr lang="en-US"/>
          </a:p>
        </c:txPr>
        <c:crossAx val="1259536136"/>
        <c:crosses val="autoZero"/>
        <c:crossBetween val="midCat"/>
      </c:valAx>
      <c:spPr>
        <a:noFill/>
        <a:ln w="25400">
          <a:solidFill>
            <a:schemeClr val="tx1"/>
          </a:solidFill>
        </a:ln>
      </c:spPr>
    </c:plotArea>
    <c:legend>
      <c:legendPos val="r"/>
      <c:layout>
        <c:manualLayout>
          <c:xMode val="edge"/>
          <c:yMode val="edge"/>
          <c:x val="0.16468590831918506"/>
          <c:y val="0.9419158868877654"/>
          <c:w val="0.6765704584040747"/>
          <c:h val="4.5525902668759777E-2"/>
        </c:manualLayout>
      </c:layout>
      <c:overlay val="0"/>
      <c:spPr>
        <a:solidFill>
          <a:srgbClr val="FFFFFF"/>
        </a:solidFill>
        <a:ln w="25400">
          <a:noFill/>
        </a:ln>
      </c:spPr>
      <c:txPr>
        <a:bodyPr/>
        <a:lstStyle/>
        <a:p>
          <a:pPr>
            <a:defRPr sz="108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solidFill>
        <a:schemeClr val="tx1"/>
      </a:solidFill>
    </a:ln>
  </c:spPr>
  <c:txPr>
    <a:bodyPr/>
    <a:lstStyle/>
    <a:p>
      <a:pPr>
        <a:defRPr sz="1400" b="0" i="0" u="none" strike="noStrike" baseline="0">
          <a:solidFill>
            <a:srgbClr val="000000"/>
          </a:solidFill>
          <a:latin typeface="Arial"/>
          <a:ea typeface="Arial"/>
          <a:cs typeface="Arial"/>
        </a:defRPr>
      </a:pPr>
      <a:endParaRPr lang="en-US"/>
    </a:p>
  </c:txPr>
  <c:printSettings>
    <c:headerFooter/>
    <c:pageMargins b="0.750000000000003" l="0.70000000000000095" r="0.70000000000000095" t="0.750000000000003" header="0.3" footer="0.3"/>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1" i="0" u="none" strike="noStrike" baseline="0">
                <a:solidFill>
                  <a:srgbClr val="000000"/>
                </a:solidFill>
                <a:latin typeface="Arial"/>
                <a:ea typeface="Arial"/>
                <a:cs typeface="Arial"/>
              </a:defRPr>
            </a:pPr>
            <a:r>
              <a:rPr lang="en-US"/>
              <a:t>Summer 2007 Fuel Types - Northeast Zone</a:t>
            </a:r>
          </a:p>
        </c:rich>
      </c:tx>
      <c:overlay val="0"/>
      <c:spPr>
        <a:noFill/>
        <a:ln w="25400">
          <a:noFill/>
        </a:ln>
      </c:spPr>
    </c:title>
    <c:autoTitleDeleted val="0"/>
    <c:plotArea>
      <c:layout/>
      <c:pieChart>
        <c:varyColors val="1"/>
        <c:ser>
          <c:idx val="0"/>
          <c:order val="0"/>
          <c:spPr>
            <a:solidFill>
              <a:srgbClr val="9999FF"/>
            </a:solidFill>
            <a:ln w="12700">
              <a:solidFill>
                <a:srgbClr val="000000"/>
              </a:solidFill>
              <a:prstDash val="solid"/>
            </a:ln>
          </c:spPr>
          <c:dPt>
            <c:idx val="0"/>
            <c:bubble3D val="0"/>
          </c:dPt>
          <c:dLbls>
            <c:dLbl>
              <c:idx val="6"/>
              <c:spPr>
                <a:noFill/>
                <a:ln w="25400">
                  <a:noFill/>
                </a:ln>
              </c:spPr>
              <c:txPr>
                <a:bodyPr/>
                <a:lstStyle/>
                <a:p>
                  <a:pPr>
                    <a:defRPr sz="125" b="0" i="0" u="none" strike="noStrike" baseline="0">
                      <a:solidFill>
                        <a:srgbClr val="000000"/>
                      </a:solidFill>
                      <a:latin typeface="Arial"/>
                      <a:ea typeface="Arial"/>
                      <a:cs typeface="Arial"/>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wrap="square" lIns="38100" tIns="19050" rIns="38100" bIns="19050" anchor="ctr">
                <a:spAutoFit/>
              </a:bodyPr>
              <a:lstStyle/>
              <a:p>
                <a:pPr>
                  <a:defRPr sz="12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val>
            <c:numLit>
              <c:formatCode>General</c:formatCode>
              <c:ptCount val="1"/>
              <c:pt idx="0">
                <c:v>0</c:v>
              </c:pt>
            </c:numLit>
          </c:val>
        </c:ser>
        <c:dLbls>
          <c:showLegendKey val="0"/>
          <c:showVal val="0"/>
          <c:showCatName val="0"/>
          <c:showSerName val="0"/>
          <c:showPercent val="0"/>
          <c:showBubbleSize val="0"/>
          <c:showLeaderLines val="1"/>
        </c:dLbls>
        <c:firstSliceAng val="0"/>
      </c:pieChart>
      <c:spPr>
        <a:noFill/>
        <a:ln w="25400">
          <a:noFill/>
        </a:ln>
      </c:spPr>
    </c:plotArea>
    <c:legend>
      <c:legendPos val="r"/>
      <c:overlay val="0"/>
      <c:spPr>
        <a:solidFill>
          <a:srgbClr val="FFFFFF"/>
        </a:solidFill>
        <a:ln w="25400">
          <a:noFill/>
        </a:ln>
      </c:spPr>
      <c:txPr>
        <a:bodyPr/>
        <a:lstStyle/>
        <a:p>
          <a:pPr rtl="0">
            <a:defRPr sz="105"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9525">
      <a:noFill/>
    </a:ln>
  </c:spPr>
  <c:txPr>
    <a:bodyPr/>
    <a:lstStyle/>
    <a:p>
      <a:pPr>
        <a:defRPr sz="125" b="0" i="0" u="none" strike="noStrike" baseline="0">
          <a:solidFill>
            <a:srgbClr val="000000"/>
          </a:solidFill>
          <a:latin typeface="Arial"/>
          <a:ea typeface="Arial"/>
          <a:cs typeface="Arial"/>
        </a:defRPr>
      </a:pPr>
      <a:endParaRPr lang="en-US"/>
    </a:p>
  </c:txPr>
  <c:printSettings>
    <c:headerFooter alignWithMargins="0"/>
    <c:pageMargins b="1" l="0.75000000000000555" r="0.75000000000000555" t="1" header="0.5" footer="0.5"/>
    <c:pageSetup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1" i="0" u="none" strike="noStrike" baseline="0">
                <a:solidFill>
                  <a:srgbClr val="000000"/>
                </a:solidFill>
                <a:latin typeface="Arial"/>
                <a:ea typeface="Arial"/>
                <a:cs typeface="Arial"/>
              </a:defRPr>
            </a:pPr>
            <a:r>
              <a:rPr lang="en-US"/>
              <a:t>Summer 2007 Fuel Types - Northeast Zone</a:t>
            </a:r>
          </a:p>
        </c:rich>
      </c:tx>
      <c:overlay val="0"/>
      <c:spPr>
        <a:noFill/>
        <a:ln w="25400">
          <a:noFill/>
        </a:ln>
      </c:spPr>
    </c:title>
    <c:autoTitleDeleted val="0"/>
    <c:plotArea>
      <c:layout/>
      <c:pieChart>
        <c:varyColors val="1"/>
        <c:ser>
          <c:idx val="0"/>
          <c:order val="0"/>
          <c:spPr>
            <a:solidFill>
              <a:srgbClr val="9999FF"/>
            </a:solidFill>
            <a:ln w="12700">
              <a:solidFill>
                <a:srgbClr val="000000"/>
              </a:solidFill>
              <a:prstDash val="solid"/>
            </a:ln>
          </c:spPr>
          <c:dPt>
            <c:idx val="0"/>
            <c:bubble3D val="0"/>
          </c:dPt>
          <c:dLbls>
            <c:dLbl>
              <c:idx val="6"/>
              <c:spPr>
                <a:noFill/>
                <a:ln w="25400">
                  <a:noFill/>
                </a:ln>
              </c:spPr>
              <c:txPr>
                <a:bodyPr/>
                <a:lstStyle/>
                <a:p>
                  <a:pPr>
                    <a:defRPr sz="125" b="0" i="0" u="none" strike="noStrike" baseline="0">
                      <a:solidFill>
                        <a:srgbClr val="000000"/>
                      </a:solidFill>
                      <a:latin typeface="Arial"/>
                      <a:ea typeface="Arial"/>
                      <a:cs typeface="Arial"/>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wrap="square" lIns="38100" tIns="19050" rIns="38100" bIns="19050" anchor="ctr">
                <a:spAutoFit/>
              </a:bodyPr>
              <a:lstStyle/>
              <a:p>
                <a:pPr>
                  <a:defRPr sz="12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val>
            <c:numLit>
              <c:formatCode>General</c:formatCode>
              <c:ptCount val="1"/>
              <c:pt idx="0">
                <c:v>0</c:v>
              </c:pt>
            </c:numLit>
          </c:val>
        </c:ser>
        <c:dLbls>
          <c:showLegendKey val="0"/>
          <c:showVal val="0"/>
          <c:showCatName val="0"/>
          <c:showSerName val="0"/>
          <c:showPercent val="0"/>
          <c:showBubbleSize val="0"/>
          <c:showLeaderLines val="1"/>
        </c:dLbls>
        <c:firstSliceAng val="0"/>
      </c:pieChart>
      <c:spPr>
        <a:noFill/>
        <a:ln w="25400">
          <a:noFill/>
        </a:ln>
      </c:spPr>
    </c:plotArea>
    <c:legend>
      <c:legendPos val="r"/>
      <c:overlay val="0"/>
      <c:spPr>
        <a:solidFill>
          <a:srgbClr val="FFFFFF"/>
        </a:solidFill>
        <a:ln w="25400">
          <a:noFill/>
        </a:ln>
      </c:spPr>
      <c:txPr>
        <a:bodyPr/>
        <a:lstStyle/>
        <a:p>
          <a:pPr rtl="0">
            <a:defRPr sz="105"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9525">
      <a:noFill/>
    </a:ln>
  </c:spPr>
  <c:txPr>
    <a:bodyPr/>
    <a:lstStyle/>
    <a:p>
      <a:pPr>
        <a:defRPr sz="125" b="0" i="0" u="none" strike="noStrike" baseline="0">
          <a:solidFill>
            <a:srgbClr val="000000"/>
          </a:solidFill>
          <a:latin typeface="Arial"/>
          <a:ea typeface="Arial"/>
          <a:cs typeface="Arial"/>
        </a:defRPr>
      </a:pPr>
      <a:endParaRPr lang="en-US"/>
    </a:p>
  </c:txPr>
  <c:printSettings>
    <c:headerFooter alignWithMargins="0"/>
    <c:pageMargins b="1" l="0.75000000000000555" r="0.75000000000000555" t="1" header="0.5" footer="0.5"/>
    <c:pageSetup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1" i="0" u="none" strike="noStrike" baseline="0">
                <a:solidFill>
                  <a:srgbClr val="000000"/>
                </a:solidFill>
                <a:latin typeface="Arial"/>
                <a:ea typeface="Arial"/>
                <a:cs typeface="Arial"/>
              </a:defRPr>
            </a:pPr>
            <a:r>
              <a:rPr lang="en-US"/>
              <a:t>Summer 2007 Fuel Types - Northeast Zone</a:t>
            </a:r>
          </a:p>
        </c:rich>
      </c:tx>
      <c:overlay val="0"/>
      <c:spPr>
        <a:noFill/>
        <a:ln w="25400">
          <a:noFill/>
        </a:ln>
      </c:spPr>
    </c:title>
    <c:autoTitleDeleted val="0"/>
    <c:plotArea>
      <c:layout/>
      <c:pieChart>
        <c:varyColors val="1"/>
        <c:ser>
          <c:idx val="0"/>
          <c:order val="0"/>
          <c:spPr>
            <a:solidFill>
              <a:srgbClr val="9999FF"/>
            </a:solidFill>
            <a:ln w="12700">
              <a:solidFill>
                <a:srgbClr val="000000"/>
              </a:solidFill>
              <a:prstDash val="solid"/>
            </a:ln>
          </c:spPr>
          <c:dPt>
            <c:idx val="0"/>
            <c:bubble3D val="0"/>
          </c:dPt>
          <c:dLbls>
            <c:dLbl>
              <c:idx val="6"/>
              <c:spPr>
                <a:noFill/>
                <a:ln w="25400">
                  <a:noFill/>
                </a:ln>
              </c:spPr>
              <c:txPr>
                <a:bodyPr/>
                <a:lstStyle/>
                <a:p>
                  <a:pPr>
                    <a:defRPr sz="125" b="0" i="0" u="none" strike="noStrike" baseline="0">
                      <a:solidFill>
                        <a:srgbClr val="000000"/>
                      </a:solidFill>
                      <a:latin typeface="Arial"/>
                      <a:ea typeface="Arial"/>
                      <a:cs typeface="Arial"/>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wrap="square" lIns="38100" tIns="19050" rIns="38100" bIns="19050" anchor="ctr">
                <a:spAutoFit/>
              </a:bodyPr>
              <a:lstStyle/>
              <a:p>
                <a:pPr>
                  <a:defRPr sz="12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val>
            <c:numLit>
              <c:formatCode>General</c:formatCode>
              <c:ptCount val="1"/>
              <c:pt idx="0">
                <c:v>0</c:v>
              </c:pt>
            </c:numLit>
          </c:val>
        </c:ser>
        <c:dLbls>
          <c:showLegendKey val="0"/>
          <c:showVal val="0"/>
          <c:showCatName val="0"/>
          <c:showSerName val="0"/>
          <c:showPercent val="0"/>
          <c:showBubbleSize val="0"/>
          <c:showLeaderLines val="1"/>
        </c:dLbls>
        <c:firstSliceAng val="0"/>
      </c:pieChart>
      <c:spPr>
        <a:noFill/>
        <a:ln w="25400">
          <a:noFill/>
        </a:ln>
      </c:spPr>
    </c:plotArea>
    <c:legend>
      <c:legendPos val="r"/>
      <c:overlay val="0"/>
      <c:spPr>
        <a:solidFill>
          <a:srgbClr val="FFFFFF"/>
        </a:solidFill>
        <a:ln w="25400">
          <a:noFill/>
        </a:ln>
      </c:spPr>
      <c:txPr>
        <a:bodyPr/>
        <a:lstStyle/>
        <a:p>
          <a:pPr rtl="0">
            <a:defRPr sz="105"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9525">
      <a:noFill/>
    </a:ln>
  </c:spPr>
  <c:txPr>
    <a:bodyPr/>
    <a:lstStyle/>
    <a:p>
      <a:pPr>
        <a:defRPr sz="125" b="0" i="0" u="none" strike="noStrike" baseline="0">
          <a:solidFill>
            <a:srgbClr val="000000"/>
          </a:solidFill>
          <a:latin typeface="Arial"/>
          <a:ea typeface="Arial"/>
          <a:cs typeface="Arial"/>
        </a:defRPr>
      </a:pPr>
      <a:endParaRPr lang="en-US"/>
    </a:p>
  </c:txPr>
  <c:printSettings>
    <c:headerFooter alignWithMargins="0"/>
    <c:pageMargins b="1" l="0.75000000000000555" r="0.75000000000000555" t="1" header="0.5" footer="0.5"/>
    <c:pageSetup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1" i="0" u="none" strike="noStrike" baseline="0">
                <a:solidFill>
                  <a:srgbClr val="000000"/>
                </a:solidFill>
                <a:latin typeface="Arial"/>
                <a:ea typeface="Arial"/>
                <a:cs typeface="Arial"/>
              </a:defRPr>
            </a:pPr>
            <a:r>
              <a:rPr lang="en-US"/>
              <a:t>Summer 2007 Fuel Types - Northeast Zone</a:t>
            </a:r>
          </a:p>
        </c:rich>
      </c:tx>
      <c:overlay val="0"/>
      <c:spPr>
        <a:noFill/>
        <a:ln w="25400">
          <a:noFill/>
        </a:ln>
      </c:spPr>
    </c:title>
    <c:autoTitleDeleted val="0"/>
    <c:plotArea>
      <c:layout/>
      <c:pieChart>
        <c:varyColors val="1"/>
        <c:ser>
          <c:idx val="0"/>
          <c:order val="0"/>
          <c:spPr>
            <a:solidFill>
              <a:srgbClr val="9999FF"/>
            </a:solidFill>
            <a:ln w="12700">
              <a:solidFill>
                <a:srgbClr val="000000"/>
              </a:solidFill>
              <a:prstDash val="solid"/>
            </a:ln>
          </c:spPr>
          <c:dPt>
            <c:idx val="0"/>
            <c:bubble3D val="0"/>
          </c:dPt>
          <c:dLbls>
            <c:dLbl>
              <c:idx val="6"/>
              <c:spPr>
                <a:noFill/>
                <a:ln w="25400">
                  <a:noFill/>
                </a:ln>
              </c:spPr>
              <c:txPr>
                <a:bodyPr/>
                <a:lstStyle/>
                <a:p>
                  <a:pPr>
                    <a:defRPr sz="125" b="0" i="0" u="none" strike="noStrike" baseline="0">
                      <a:solidFill>
                        <a:srgbClr val="000000"/>
                      </a:solidFill>
                      <a:latin typeface="Arial"/>
                      <a:ea typeface="Arial"/>
                      <a:cs typeface="Arial"/>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wrap="square" lIns="38100" tIns="19050" rIns="38100" bIns="19050" anchor="ctr">
                <a:spAutoFit/>
              </a:bodyPr>
              <a:lstStyle/>
              <a:p>
                <a:pPr>
                  <a:defRPr sz="12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val>
            <c:numLit>
              <c:formatCode>General</c:formatCode>
              <c:ptCount val="1"/>
              <c:pt idx="0">
                <c:v>0</c:v>
              </c:pt>
            </c:numLit>
          </c:val>
        </c:ser>
        <c:dLbls>
          <c:showLegendKey val="0"/>
          <c:showVal val="0"/>
          <c:showCatName val="0"/>
          <c:showSerName val="0"/>
          <c:showPercent val="0"/>
          <c:showBubbleSize val="0"/>
          <c:showLeaderLines val="1"/>
        </c:dLbls>
        <c:firstSliceAng val="0"/>
      </c:pieChart>
      <c:spPr>
        <a:noFill/>
        <a:ln w="25400">
          <a:noFill/>
        </a:ln>
      </c:spPr>
    </c:plotArea>
    <c:legend>
      <c:legendPos val="r"/>
      <c:overlay val="0"/>
      <c:spPr>
        <a:solidFill>
          <a:srgbClr val="FFFFFF"/>
        </a:solidFill>
        <a:ln w="25400">
          <a:noFill/>
        </a:ln>
      </c:spPr>
      <c:txPr>
        <a:bodyPr/>
        <a:lstStyle/>
        <a:p>
          <a:pPr rtl="0">
            <a:defRPr sz="105"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9525">
      <a:noFill/>
    </a:ln>
  </c:spPr>
  <c:txPr>
    <a:bodyPr/>
    <a:lstStyle/>
    <a:p>
      <a:pPr>
        <a:defRPr sz="125" b="0" i="0" u="none" strike="noStrike" baseline="0">
          <a:solidFill>
            <a:srgbClr val="000000"/>
          </a:solidFill>
          <a:latin typeface="Arial"/>
          <a:ea typeface="Arial"/>
          <a:cs typeface="Arial"/>
        </a:defRPr>
      </a:pPr>
      <a:endParaRPr lang="en-US"/>
    </a:p>
  </c:txPr>
  <c:printSettings>
    <c:headerFooter alignWithMargins="0"/>
    <c:pageMargins b="1" l="0.75000000000000555" r="0.75000000000000555" t="1" header="0.5" footer="0.5"/>
    <c:pageSetup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chart" Target="../charts/chart2.xml"/><Relationship Id="rId4" Type="http://schemas.openxmlformats.org/officeDocument/2006/relationships/chart" Target="../charts/chart5.xml"/></Relationships>
</file>

<file path=xl/drawings/_rels/drawing5.xml.rels><?xml version="1.0" encoding="UTF-8" standalone="yes"?>
<Relationships xmlns="http://schemas.openxmlformats.org/package/2006/relationships"><Relationship Id="rId1" Type="http://schemas.openxmlformats.org/officeDocument/2006/relationships/chart" Target="../charts/chart6.xml"/></Relationships>
</file>

<file path=xl/drawings/_rels/drawing6.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 Id="rId4" Type="http://schemas.openxmlformats.org/officeDocument/2006/relationships/chart" Target="../charts/chart10.xml"/></Relationships>
</file>

<file path=xl/drawings/drawing1.xml><?xml version="1.0" encoding="utf-8"?>
<xdr:wsDr xmlns:xdr="http://schemas.openxmlformats.org/drawingml/2006/spreadsheetDrawing" xmlns:a="http://schemas.openxmlformats.org/drawingml/2006/main">
  <xdr:twoCellAnchor>
    <xdr:from>
      <xdr:col>6</xdr:col>
      <xdr:colOff>328841</xdr:colOff>
      <xdr:row>28</xdr:row>
      <xdr:rowOff>1905</xdr:rowOff>
    </xdr:from>
    <xdr:to>
      <xdr:col>19</xdr:col>
      <xdr:colOff>28583</xdr:colOff>
      <xdr:row>40</xdr:row>
      <xdr:rowOff>66675</xdr:rowOff>
    </xdr:to>
    <xdr:sp macro="" textlink="">
      <xdr:nvSpPr>
        <xdr:cNvPr id="4" name="TextBox 3"/>
        <xdr:cNvSpPr txBox="1"/>
      </xdr:nvSpPr>
      <xdr:spPr>
        <a:xfrm>
          <a:off x="3594555" y="4095387"/>
          <a:ext cx="8147510" cy="241200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en-US" sz="2800" b="1">
              <a:solidFill>
                <a:schemeClr val="tx2"/>
              </a:solidFill>
              <a:latin typeface="Arial" panose="020B0604020202020204" pitchFamily="34" charset="0"/>
              <a:cs typeface="Arial" panose="020B0604020202020204" pitchFamily="34" charset="0"/>
            </a:rPr>
            <a:t>Report on the Capacity, Demand and Reserves</a:t>
          </a:r>
          <a:r>
            <a:rPr lang="en-US" sz="2800" b="1" baseline="0">
              <a:solidFill>
                <a:schemeClr val="tx2"/>
              </a:solidFill>
              <a:latin typeface="Arial" panose="020B0604020202020204" pitchFamily="34" charset="0"/>
              <a:cs typeface="Arial" panose="020B0604020202020204" pitchFamily="34" charset="0"/>
            </a:rPr>
            <a:t> </a:t>
          </a:r>
        </a:p>
        <a:p>
          <a:pPr algn="r"/>
          <a:r>
            <a:rPr lang="en-US" sz="2800" b="1" baseline="0">
              <a:solidFill>
                <a:schemeClr val="tx2"/>
              </a:solidFill>
              <a:latin typeface="Arial" panose="020B0604020202020204" pitchFamily="34" charset="0"/>
              <a:cs typeface="Arial" panose="020B0604020202020204" pitchFamily="34" charset="0"/>
            </a:rPr>
            <a:t>(CDR) in the ERCOT Region, 2022-2031</a:t>
          </a:r>
        </a:p>
        <a:p>
          <a:pPr algn="r"/>
          <a:endParaRPr lang="en-US" sz="2800" b="1" baseline="0">
            <a:solidFill>
              <a:schemeClr val="tx2"/>
            </a:solidFill>
            <a:latin typeface="Arial" panose="020B0604020202020204" pitchFamily="34" charset="0"/>
            <a:cs typeface="Arial" panose="020B0604020202020204" pitchFamily="34" charset="0"/>
          </a:endParaRPr>
        </a:p>
        <a:p>
          <a:pPr algn="r"/>
          <a:r>
            <a:rPr lang="en-US" sz="2800" b="0" baseline="0">
              <a:solidFill>
                <a:schemeClr val="tx2"/>
              </a:solidFill>
              <a:latin typeface="Arial" panose="020B0604020202020204" pitchFamily="34" charset="0"/>
              <a:cs typeface="Arial" panose="020B0604020202020204" pitchFamily="34" charset="0"/>
            </a:rPr>
            <a:t>May 6, 2021</a:t>
          </a:r>
          <a:endParaRPr lang="en-US" sz="2800" b="0" u="sng" baseline="0">
            <a:solidFill>
              <a:schemeClr val="tx2"/>
            </a:solidFill>
            <a:latin typeface="Arial" panose="020B0604020202020204" pitchFamily="34" charset="0"/>
            <a:cs typeface="Arial" panose="020B0604020202020204" pitchFamily="34" charset="0"/>
          </a:endParaRPr>
        </a:p>
      </xdr:txBody>
    </xdr:sp>
    <xdr:clientData/>
  </xdr:twoCellAnchor>
  <xdr:twoCellAnchor editAs="oneCell">
    <xdr:from>
      <xdr:col>13</xdr:col>
      <xdr:colOff>340178</xdr:colOff>
      <xdr:row>6</xdr:row>
      <xdr:rowOff>147410</xdr:rowOff>
    </xdr:from>
    <xdr:to>
      <xdr:col>19</xdr:col>
      <xdr:colOff>323857</xdr:colOff>
      <xdr:row>20</xdr:row>
      <xdr:rowOff>25857</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379732" y="737053"/>
          <a:ext cx="3657607" cy="18288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15242</xdr:colOff>
      <xdr:row>2</xdr:row>
      <xdr:rowOff>40007</xdr:rowOff>
    </xdr:from>
    <xdr:to>
      <xdr:col>12</xdr:col>
      <xdr:colOff>8987</xdr:colOff>
      <xdr:row>51</xdr:row>
      <xdr:rowOff>95249</xdr:rowOff>
    </xdr:to>
    <xdr:sp macro="" textlink="">
      <xdr:nvSpPr>
        <xdr:cNvPr id="2" name="TextBox 1"/>
        <xdr:cNvSpPr txBox="1"/>
      </xdr:nvSpPr>
      <xdr:spPr>
        <a:xfrm>
          <a:off x="148592" y="582932"/>
          <a:ext cx="7051770" cy="79895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US" sz="1200" u="sng">
              <a:solidFill>
                <a:sysClr val="windowText" lastClr="000000"/>
              </a:solidFill>
              <a:effectLst/>
              <a:latin typeface="Arial" panose="020B0604020202020204" pitchFamily="34" charset="0"/>
              <a:ea typeface="+mn-ea"/>
              <a:cs typeface="Arial" panose="020B0604020202020204" pitchFamily="34" charset="0"/>
            </a:rPr>
            <a:t>CDR Report Background</a:t>
          </a:r>
        </a:p>
        <a:p>
          <a:pPr eaLnBrk="1" fontAlgn="auto" latinLnBrk="0" hangingPunct="1"/>
          <a:r>
            <a:rPr lang="en-US" sz="1200">
              <a:solidFill>
                <a:sysClr val="windowText" lastClr="000000"/>
              </a:solidFill>
              <a:effectLst/>
              <a:latin typeface="Arial" panose="020B0604020202020204" pitchFamily="34" charset="0"/>
              <a:ea typeface="+mn-ea"/>
              <a:cs typeface="Arial" panose="020B0604020202020204" pitchFamily="34" charset="0"/>
            </a:rPr>
            <a:t>The main purpose of the CDR report is to provide 10-year forecasted Planning Reserve Margins for the ERCOT summer and winter Peak Load Seasons (June through September, and December through February, respectively). The Planning Reserve Margin represents the percentage of resource capacity, in excess of firm electricity demand, available to cover uncertainty in future demand, generator availability and new resource supply. Firm demand accounts for potential load reductions available through interruptible load programs controlled by ERCOT. The methodologies used to develop Planning Reserve Margins and other elements of the CDR report are outlined in the ERCOT Nodal Protocols, Section 3.2.6 (http://www.ercot.com/content/wcm/current_guides/53528/03-050121_Nodal.docx). ERCOT's load forecasts are based on normal weather conditions and determined by the methodologies described in the 2021 Long-Term Load Forecast Report (http://www.ercot.com/content/wcm/lists/219761/2021_LTLF_Report.pdf). </a:t>
          </a:r>
        </a:p>
        <a:p>
          <a:pPr eaLnBrk="1" fontAlgn="auto" latinLnBrk="0" hangingPunct="1"/>
          <a:endParaRPr lang="en-US" sz="1200">
            <a:solidFill>
              <a:sysClr val="windowText" lastClr="000000"/>
            </a:solidFill>
            <a:effectLst/>
            <a:latin typeface="Arial" panose="020B0604020202020204" pitchFamily="34" charset="0"/>
            <a:ea typeface="+mn-ea"/>
            <a:cs typeface="Arial" panose="020B0604020202020204" pitchFamily="34" charset="0"/>
          </a:endParaRPr>
        </a:p>
        <a:p>
          <a:pPr eaLnBrk="1" fontAlgn="auto" latinLnBrk="0" hangingPunct="1"/>
          <a:r>
            <a:rPr lang="en-US" sz="1200">
              <a:solidFill>
                <a:sysClr val="windowText" lastClr="000000"/>
              </a:solidFill>
              <a:effectLst/>
              <a:latin typeface="Arial" panose="020B0604020202020204" pitchFamily="34" charset="0"/>
              <a:ea typeface="+mn-ea"/>
              <a:cs typeface="Arial" panose="020B0604020202020204" pitchFamily="34" charset="0"/>
            </a:rPr>
            <a:t>Resource data comes from generation capacity</a:t>
          </a:r>
          <a:r>
            <a:rPr lang="en-US" sz="1200" baseline="0">
              <a:solidFill>
                <a:sysClr val="windowText" lastClr="000000"/>
              </a:solidFill>
              <a:effectLst/>
              <a:latin typeface="Arial" panose="020B0604020202020204" pitchFamily="34" charset="0"/>
              <a:ea typeface="+mn-ea"/>
              <a:cs typeface="Arial" panose="020B0604020202020204" pitchFamily="34" charset="0"/>
            </a:rPr>
            <a:t> </a:t>
          </a:r>
          <a:r>
            <a:rPr lang="en-US" sz="1200">
              <a:solidFill>
                <a:sysClr val="windowText" lastClr="000000"/>
              </a:solidFill>
              <a:effectLst/>
              <a:latin typeface="Arial" panose="020B0604020202020204" pitchFamily="34" charset="0"/>
              <a:ea typeface="+mn-ea"/>
              <a:cs typeface="Arial" panose="020B0604020202020204" pitchFamily="34" charset="0"/>
            </a:rPr>
            <a:t>developers and owners</a:t>
          </a:r>
          <a:r>
            <a:rPr lang="en-US" sz="1200" baseline="0">
              <a:solidFill>
                <a:sysClr val="windowText" lastClr="000000"/>
              </a:solidFill>
              <a:effectLst/>
              <a:latin typeface="Arial" panose="020B0604020202020204" pitchFamily="34" charset="0"/>
              <a:ea typeface="+mn-ea"/>
              <a:cs typeface="Arial" panose="020B0604020202020204" pitchFamily="34" charset="0"/>
            </a:rPr>
            <a:t> as reported in ERCOT's </a:t>
          </a:r>
          <a:r>
            <a:rPr lang="en-US" sz="1200" i="0" baseline="0">
              <a:solidFill>
                <a:sysClr val="windowText" lastClr="000000"/>
              </a:solidFill>
              <a:effectLst/>
              <a:latin typeface="Arial" panose="020B0604020202020204" pitchFamily="34" charset="0"/>
              <a:ea typeface="+mn-ea"/>
              <a:cs typeface="Arial" panose="020B0604020202020204" pitchFamily="34" charset="0"/>
            </a:rPr>
            <a:t>Resource Integration and Ongoing Operations </a:t>
          </a:r>
          <a:r>
            <a:rPr lang="en-US" sz="1200" baseline="0">
              <a:solidFill>
                <a:sysClr val="windowText" lastClr="000000"/>
              </a:solidFill>
              <a:effectLst/>
              <a:latin typeface="Arial" panose="020B0604020202020204" pitchFamily="34" charset="0"/>
              <a:ea typeface="+mn-ea"/>
              <a:cs typeface="Arial" panose="020B0604020202020204" pitchFamily="34" charset="0"/>
            </a:rPr>
            <a:t>(RIOO) system, as well as other data collection mechanisms described in the ERCOT Protocols.</a:t>
          </a:r>
          <a:endParaRPr lang="en-US" sz="1200">
            <a:solidFill>
              <a:sysClr val="windowText" lastClr="000000"/>
            </a:solidFill>
            <a:effectLst/>
            <a:latin typeface="Arial" panose="020B0604020202020204" pitchFamily="34" charset="0"/>
            <a:ea typeface="+mn-ea"/>
            <a:cs typeface="Arial" panose="020B0604020202020204" pitchFamily="34" charset="0"/>
          </a:endParaRPr>
        </a:p>
        <a:p>
          <a:pPr eaLnBrk="1" fontAlgn="auto" latinLnBrk="0" hangingPunct="1"/>
          <a:endParaRPr lang="en-US" sz="1200">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u="sng">
              <a:solidFill>
                <a:sysClr val="windowText" lastClr="000000"/>
              </a:solidFill>
              <a:effectLst/>
              <a:latin typeface="Arial" panose="020B0604020202020204" pitchFamily="34" charset="0"/>
              <a:ea typeface="+mn-ea"/>
              <a:cs typeface="Arial" panose="020B0604020202020204" pitchFamily="34" charset="0"/>
            </a:rPr>
            <a:t>Highlights</a:t>
          </a: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ysClr val="windowText" lastClr="000000"/>
              </a:solidFill>
              <a:effectLst/>
              <a:latin typeface="Arial" panose="020B0604020202020204" pitchFamily="34" charset="0"/>
              <a:ea typeface="+mn-ea"/>
              <a:cs typeface="Arial" panose="020B0604020202020204" pitchFamily="34" charset="0"/>
            </a:rPr>
            <a:t>The forecasted peak demand for summer 2022 is 78,855 MW, while the firm peak demand is 76,669 MW. Summer</a:t>
          </a:r>
          <a:r>
            <a:rPr lang="en-US" sz="1200" baseline="0">
              <a:solidFill>
                <a:sysClr val="windowText" lastClr="000000"/>
              </a:solidFill>
              <a:effectLst/>
              <a:latin typeface="Arial" panose="020B0604020202020204" pitchFamily="34" charset="0"/>
              <a:ea typeface="+mn-ea"/>
              <a:cs typeface="Arial" panose="020B0604020202020204" pitchFamily="34" charset="0"/>
            </a:rPr>
            <a:t> peak demand is expected to grow at an average annual rate of 1.2% through 2025.  The winter 2022-2023 peak demand forecast is 64,472 MW, whereas the firm peak demand forecast is 61,821 MW.</a:t>
          </a:r>
          <a:endParaRPr lang="en-US" sz="120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20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ysClr val="windowText" lastClr="000000"/>
              </a:solidFill>
              <a:effectLst/>
              <a:latin typeface="Arial" panose="020B0604020202020204" pitchFamily="34" charset="0"/>
              <a:ea typeface="+mn-ea"/>
              <a:cs typeface="Arial" panose="020B0604020202020204" pitchFamily="34" charset="0"/>
            </a:rPr>
            <a:t>The Planning Reserve</a:t>
          </a:r>
          <a:r>
            <a:rPr lang="en-US" sz="1200" baseline="0">
              <a:solidFill>
                <a:sysClr val="windowText" lastClr="000000"/>
              </a:solidFill>
              <a:effectLst/>
              <a:latin typeface="Arial" panose="020B0604020202020204" pitchFamily="34" charset="0"/>
              <a:ea typeface="+mn-ea"/>
              <a:cs typeface="Arial" panose="020B0604020202020204" pitchFamily="34" charset="0"/>
            </a:rPr>
            <a:t> Margin</a:t>
          </a:r>
          <a:r>
            <a:rPr lang="en-US" sz="1200">
              <a:solidFill>
                <a:sysClr val="windowText" lastClr="000000"/>
              </a:solidFill>
              <a:effectLst/>
              <a:latin typeface="Arial" panose="020B0604020202020204" pitchFamily="34" charset="0"/>
              <a:ea typeface="+mn-ea"/>
              <a:cs typeface="Arial" panose="020B0604020202020204" pitchFamily="34" charset="0"/>
            </a:rPr>
            <a:t> for summer 2022 is forecasted to be 28.8%. This is 1.5 percentage points higher than the 27.3% margin for summer 2022 reported in the December 2020 CDR report.</a:t>
          </a:r>
          <a:r>
            <a:rPr lang="en-US" sz="1200" baseline="0">
              <a:solidFill>
                <a:sysClr val="windowText" lastClr="000000"/>
              </a:solidFill>
              <a:effectLst/>
              <a:latin typeface="Arial" panose="020B0604020202020204" pitchFamily="34" charset="0"/>
              <a:ea typeface="+mn-ea"/>
              <a:cs typeface="Arial" panose="020B0604020202020204" pitchFamily="34" charset="0"/>
            </a:rPr>
            <a:t> This increase is </a:t>
          </a:r>
          <a:r>
            <a:rPr lang="en-US" sz="1200">
              <a:solidFill>
                <a:sysClr val="windowText" lastClr="000000"/>
              </a:solidFill>
              <a:effectLst/>
              <a:latin typeface="Arial" panose="020B0604020202020204" pitchFamily="34" charset="0"/>
              <a:ea typeface="+mn-ea"/>
              <a:cs typeface="Arial" panose="020B0604020202020204" pitchFamily="34" charset="0"/>
            </a:rPr>
            <a:t>due mainly to the inclusion of additional planned solar, gas, and wind projects, along with the cancelation of a 235 MW gas-fired unit retirement</a:t>
          </a:r>
          <a:r>
            <a:rPr lang="en-US" sz="1200" baseline="0">
              <a:solidFill>
                <a:sysClr val="windowText" lastClr="000000"/>
              </a:solidFill>
              <a:effectLst/>
              <a:latin typeface="Arial" panose="020B0604020202020204" pitchFamily="34" charset="0"/>
              <a:ea typeface="+mn-ea"/>
              <a:cs typeface="Arial" panose="020B0604020202020204" pitchFamily="34" charset="0"/>
            </a:rPr>
            <a:t>.</a:t>
          </a:r>
          <a:r>
            <a:rPr lang="en-US" sz="1200">
              <a:solidFill>
                <a:sysClr val="windowText" lastClr="000000"/>
              </a:solidFill>
              <a:effectLst/>
              <a:latin typeface="Arial" panose="020B0604020202020204" pitchFamily="34" charset="0"/>
              <a:ea typeface="+mn-ea"/>
              <a:cs typeface="Arial" panose="020B0604020202020204" pitchFamily="34" charset="0"/>
            </a:rPr>
            <a:t> The 2022-2023</a:t>
          </a:r>
          <a:r>
            <a:rPr lang="en-US" sz="1200" baseline="0">
              <a:solidFill>
                <a:sysClr val="windowText" lastClr="000000"/>
              </a:solidFill>
              <a:effectLst/>
              <a:latin typeface="Arial" panose="020B0604020202020204" pitchFamily="34" charset="0"/>
              <a:ea typeface="+mn-ea"/>
              <a:cs typeface="Arial" panose="020B0604020202020204" pitchFamily="34" charset="0"/>
            </a:rPr>
            <a:t> </a:t>
          </a:r>
          <a:r>
            <a:rPr lang="en-US" sz="1200">
              <a:solidFill>
                <a:sysClr val="windowText" lastClr="000000"/>
              </a:solidFill>
              <a:effectLst/>
              <a:latin typeface="Arial" panose="020B0604020202020204" pitchFamily="34" charset="0"/>
              <a:ea typeface="+mn-ea"/>
              <a:cs typeface="Arial" panose="020B0604020202020204" pitchFamily="34" charset="0"/>
            </a:rPr>
            <a:t>winter Planning Reserve Margin is 42.0%.</a:t>
          </a:r>
        </a:p>
        <a:p>
          <a:pPr marL="0" marR="0" lvl="0" indent="0" defTabSz="914400" eaLnBrk="1" fontAlgn="auto" latinLnBrk="0" hangingPunct="1">
            <a:lnSpc>
              <a:spcPct val="100000"/>
            </a:lnSpc>
            <a:spcBef>
              <a:spcPts val="0"/>
            </a:spcBef>
            <a:spcAft>
              <a:spcPts val="0"/>
            </a:spcAft>
            <a:buClrTx/>
            <a:buSzTx/>
            <a:buFontTx/>
            <a:buNone/>
            <a:tabLst/>
            <a:defRPr/>
          </a:pPr>
          <a:endParaRPr lang="en-US" sz="120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ysClr val="windowText" lastClr="000000"/>
              </a:solidFill>
              <a:effectLst/>
              <a:latin typeface="Arial" panose="020B0604020202020204" pitchFamily="34" charset="0"/>
              <a:ea typeface="+mn-ea"/>
              <a:cs typeface="Arial" panose="020B0604020202020204" pitchFamily="34" charset="0"/>
            </a:rPr>
            <a:t>Planned resource</a:t>
          </a:r>
          <a:r>
            <a:rPr lang="en-US" sz="1200" baseline="0">
              <a:solidFill>
                <a:sysClr val="windowText" lastClr="000000"/>
              </a:solidFill>
              <a:effectLst/>
              <a:latin typeface="Arial" panose="020B0604020202020204" pitchFamily="34" charset="0"/>
              <a:ea typeface="+mn-ea"/>
              <a:cs typeface="Arial" panose="020B0604020202020204" pitchFamily="34" charset="0"/>
            </a:rPr>
            <a:t> capacity</a:t>
          </a:r>
          <a:r>
            <a:rPr lang="en-US" sz="1200">
              <a:solidFill>
                <a:sysClr val="windowText" lastClr="000000"/>
              </a:solidFill>
              <a:effectLst/>
              <a:latin typeface="Arial" panose="020B0604020202020204" pitchFamily="34" charset="0"/>
              <a:ea typeface="+mn-ea"/>
              <a:cs typeface="Arial" panose="020B0604020202020204" pitchFamily="34" charset="0"/>
            </a:rPr>
            <a:t> expected for the 2022 summer peak demand totals 16,513 MW. This includes 12,284 MW of utility-scale solar—</a:t>
          </a:r>
          <a:r>
            <a:rPr lang="en-US" sz="1200" baseline="0">
              <a:solidFill>
                <a:sysClr val="windowText" lastClr="000000"/>
              </a:solidFill>
              <a:effectLst/>
              <a:latin typeface="Arial" panose="020B0604020202020204" pitchFamily="34" charset="0"/>
              <a:ea typeface="+mn-ea"/>
              <a:cs typeface="Arial" panose="020B0604020202020204" pitchFamily="34" charset="0"/>
            </a:rPr>
            <a:t>representing 74% of the total—</a:t>
          </a:r>
          <a:r>
            <a:rPr lang="en-US" sz="1200">
              <a:solidFill>
                <a:sysClr val="windowText" lastClr="000000"/>
              </a:solidFill>
              <a:effectLst/>
              <a:latin typeface="Arial" panose="020B0604020202020204" pitchFamily="34" charset="0"/>
              <a:ea typeface="+mn-ea"/>
              <a:cs typeface="Arial" panose="020B0604020202020204" pitchFamily="34" charset="0"/>
            </a:rPr>
            <a:t>and 2,903 MW of wind, as well as 1,326 MW of summer-rated gas-fired resources. These</a:t>
          </a:r>
          <a:r>
            <a:rPr lang="en-US" sz="1200" baseline="0">
              <a:solidFill>
                <a:sysClr val="windowText" lastClr="000000"/>
              </a:solidFill>
              <a:effectLst/>
              <a:latin typeface="Arial" panose="020B0604020202020204" pitchFamily="34" charset="0"/>
              <a:ea typeface="+mn-ea"/>
              <a:cs typeface="Arial" panose="020B0604020202020204" pitchFamily="34" charset="0"/>
            </a:rPr>
            <a:t> amounts of </a:t>
          </a:r>
          <a:r>
            <a:rPr lang="en-US" sz="1200">
              <a:solidFill>
                <a:sysClr val="windowText" lastClr="000000"/>
              </a:solidFill>
              <a:effectLst/>
              <a:latin typeface="Arial" panose="020B0604020202020204" pitchFamily="34" charset="0"/>
              <a:ea typeface="+mn-ea"/>
              <a:cs typeface="Arial" panose="020B0604020202020204" pitchFamily="34" charset="0"/>
            </a:rPr>
            <a:t>solar and wind capacity are what ERCOT expects</a:t>
          </a:r>
          <a:r>
            <a:rPr lang="en-US" sz="1200" baseline="0">
              <a:solidFill>
                <a:sysClr val="windowText" lastClr="000000"/>
              </a:solidFill>
              <a:effectLst/>
              <a:latin typeface="Arial" panose="020B0604020202020204" pitchFamily="34" charset="0"/>
              <a:ea typeface="+mn-ea"/>
              <a:cs typeface="Arial" panose="020B0604020202020204" pitchFamily="34" charset="0"/>
            </a:rPr>
            <a:t> to b</a:t>
          </a:r>
          <a:r>
            <a:rPr lang="en-US" sz="1200">
              <a:solidFill>
                <a:sysClr val="windowText" lastClr="000000"/>
              </a:solidFill>
              <a:effectLst/>
              <a:latin typeface="Arial" panose="020B0604020202020204" pitchFamily="34" charset="0"/>
              <a:ea typeface="+mn-ea"/>
              <a:cs typeface="Arial" panose="020B0604020202020204" pitchFamily="34" charset="0"/>
            </a:rPr>
            <a:t>e available on an average basis during peak demand hours (the peak average capacity contribution). </a:t>
          </a:r>
        </a:p>
        <a:p>
          <a:pPr marL="0" marR="0" lvl="0" indent="0" defTabSz="914400" eaLnBrk="1" fontAlgn="auto" latinLnBrk="0" hangingPunct="1">
            <a:lnSpc>
              <a:spcPct val="100000"/>
            </a:lnSpc>
            <a:spcBef>
              <a:spcPts val="0"/>
            </a:spcBef>
            <a:spcAft>
              <a:spcPts val="0"/>
            </a:spcAft>
            <a:buClrTx/>
            <a:buSzTx/>
            <a:buFontTx/>
            <a:buNone/>
            <a:tabLst/>
            <a:defRPr/>
          </a:pPr>
          <a:endParaRPr lang="en-US" sz="120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ysClr val="windowText" lastClr="000000"/>
              </a:solidFill>
              <a:effectLst/>
              <a:latin typeface="Arial" panose="020B0604020202020204" pitchFamily="34" charset="0"/>
              <a:ea typeface="+mn-ea"/>
              <a:cs typeface="Arial" panose="020B0604020202020204" pitchFamily="34" charset="0"/>
            </a:rPr>
            <a:t>Developers also anticipate</a:t>
          </a:r>
          <a:r>
            <a:rPr lang="en-US" sz="1200" baseline="0">
              <a:solidFill>
                <a:sysClr val="windowText" lastClr="000000"/>
              </a:solidFill>
              <a:effectLst/>
              <a:latin typeface="Arial" panose="020B0604020202020204" pitchFamily="34" charset="0"/>
              <a:ea typeface="+mn-ea"/>
              <a:cs typeface="Arial" panose="020B0604020202020204" pitchFamily="34" charset="0"/>
            </a:rPr>
            <a:t> adding 1,877 MW of battery storage capacity for summer 2022. This storage capacity is currently assumed to provide grid reliability services (Ancillary Services) for short periods of time rather than to support customer demand on a sustained basis during peak demand hours. Therefore, ERCOT assigns no capacity value to this resource for the reserve margin calculations.</a:t>
          </a:r>
        </a:p>
        <a:p>
          <a:pPr marL="0" marR="0" lvl="0" indent="0" defTabSz="914400" eaLnBrk="1" fontAlgn="auto" latinLnBrk="0" hangingPunct="1">
            <a:lnSpc>
              <a:spcPct val="100000"/>
            </a:lnSpc>
            <a:spcBef>
              <a:spcPts val="0"/>
            </a:spcBef>
            <a:spcAft>
              <a:spcPts val="0"/>
            </a:spcAft>
            <a:buClrTx/>
            <a:buSzTx/>
            <a:buFontTx/>
            <a:buNone/>
            <a:tabLst/>
            <a:defRPr/>
          </a:pPr>
          <a:endParaRPr lang="en-US" sz="1200">
            <a:solidFill>
              <a:sysClr val="windowText" lastClr="000000"/>
            </a:solidFill>
            <a:effectLst/>
            <a:latin typeface="Arial" panose="020B0604020202020204" pitchFamily="34" charset="0"/>
            <a:ea typeface="+mn-ea"/>
            <a:cs typeface="Arial" panose="020B0604020202020204" pitchFamily="34" charset="0"/>
          </a:endParaRPr>
        </a:p>
        <a:p>
          <a:r>
            <a:rPr lang="en-US" sz="1200">
              <a:solidFill>
                <a:sysClr val="windowText" lastClr="000000"/>
              </a:solidFill>
              <a:effectLst/>
              <a:latin typeface="Arial" panose="020B0604020202020204" pitchFamily="34" charset="0"/>
              <a:ea typeface="+mn-ea"/>
              <a:cs typeface="Arial" panose="020B0604020202020204" pitchFamily="34" charset="0"/>
            </a:rPr>
            <a:t>Resources totaling</a:t>
          </a:r>
          <a:r>
            <a:rPr lang="en-US" sz="1200" baseline="0">
              <a:solidFill>
                <a:sysClr val="windowText" lastClr="000000"/>
              </a:solidFill>
              <a:effectLst/>
              <a:latin typeface="Arial" panose="020B0604020202020204" pitchFamily="34" charset="0"/>
              <a:ea typeface="+mn-ea"/>
              <a:cs typeface="Arial" panose="020B0604020202020204" pitchFamily="34" charset="0"/>
            </a:rPr>
            <a:t> 1,029</a:t>
          </a:r>
          <a:r>
            <a:rPr lang="en-US" sz="1200">
              <a:solidFill>
                <a:sysClr val="windowText" lastClr="000000"/>
              </a:solidFill>
              <a:effectLst/>
              <a:latin typeface="Arial" panose="020B0604020202020204" pitchFamily="34" charset="0"/>
              <a:ea typeface="+mn-ea"/>
              <a:cs typeface="Arial" panose="020B0604020202020204" pitchFamily="34" charset="0"/>
            </a:rPr>
            <a:t> MW of installed capacity have been approved by ERCOT for commercial operations since the December CDR, and a total of</a:t>
          </a:r>
          <a:r>
            <a:rPr lang="en-US" sz="1200" baseline="0">
              <a:solidFill>
                <a:sysClr val="windowText" lastClr="000000"/>
              </a:solidFill>
              <a:effectLst/>
              <a:latin typeface="Arial" panose="020B0604020202020204" pitchFamily="34" charset="0"/>
              <a:ea typeface="+mn-ea"/>
              <a:cs typeface="Arial" panose="020B0604020202020204" pitchFamily="34" charset="0"/>
            </a:rPr>
            <a:t> 4,198</a:t>
          </a:r>
          <a:r>
            <a:rPr lang="en-US" sz="1200">
              <a:solidFill>
                <a:sysClr val="windowText" lastClr="000000"/>
              </a:solidFill>
              <a:effectLst/>
              <a:latin typeface="Arial" panose="020B0604020202020204" pitchFamily="34" charset="0"/>
              <a:ea typeface="+mn-ea"/>
              <a:cs typeface="Arial" panose="020B0604020202020204" pitchFamily="34" charset="0"/>
            </a:rPr>
            <a:t> MW of planned installed capacity became eligible for inclusion in the CDR.</a:t>
          </a:r>
        </a:p>
        <a:p>
          <a:endParaRPr lang="en-US" sz="1200">
            <a:solidFill>
              <a:sysClr val="windowText" lastClr="000000"/>
            </a:solidFill>
            <a:effectLst/>
            <a:latin typeface="Arial" panose="020B0604020202020204" pitchFamily="34" charset="0"/>
            <a:ea typeface="+mn-ea"/>
            <a:cs typeface="Arial" panose="020B0604020202020204" pitchFamily="34" charset="0"/>
          </a:endParaRPr>
        </a:p>
        <a:p>
          <a:endParaRPr lang="en-US" sz="1200">
            <a:solidFill>
              <a:sysClr val="windowText" lastClr="000000"/>
            </a:solidFill>
            <a:effectLst/>
            <a:latin typeface="Arial" panose="020B0604020202020204" pitchFamily="34" charset="0"/>
            <a:ea typeface="+mn-ea"/>
            <a:cs typeface="Arial" panose="020B0604020202020204" pitchFamily="34" charset="0"/>
          </a:endParaRPr>
        </a:p>
        <a:p>
          <a:r>
            <a:rPr lang="en-US" sz="1200">
              <a:solidFill>
                <a:sysClr val="windowText" lastClr="000000"/>
              </a:solidFill>
              <a:effectLst/>
              <a:latin typeface="Arial" panose="020B0604020202020204" pitchFamily="34" charset="0"/>
              <a:ea typeface="+mn-ea"/>
              <a:cs typeface="Arial" panose="020B0604020202020204" pitchFamily="34" charset="0"/>
            </a:rPr>
            <a:t> </a:t>
          </a:r>
        </a:p>
        <a:p>
          <a:endParaRPr lang="en-US" sz="1200">
            <a:solidFill>
              <a:srgbClr val="C00000"/>
            </a:solidFill>
            <a:effectLst/>
            <a:latin typeface="Arial" panose="020B0604020202020204" pitchFamily="34" charset="0"/>
            <a:ea typeface="+mn-ea"/>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44</xdr:row>
      <xdr:rowOff>0</xdr:rowOff>
    </xdr:from>
    <xdr:to>
      <xdr:col>6</xdr:col>
      <xdr:colOff>126216</xdr:colOff>
      <xdr:row>80</xdr:row>
      <xdr:rowOff>11169</xdr:rowOff>
    </xdr:to>
    <xdr:graphicFrame macro="">
      <xdr:nvGraphicFramePr>
        <xdr:cNvPr id="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20</xdr:col>
      <xdr:colOff>0</xdr:colOff>
      <xdr:row>37</xdr:row>
      <xdr:rowOff>152400</xdr:rowOff>
    </xdr:from>
    <xdr:to>
      <xdr:col>20</xdr:col>
      <xdr:colOff>0</xdr:colOff>
      <xdr:row>59</xdr:row>
      <xdr:rowOff>9525</xdr:rowOff>
    </xdr:to>
    <xdr:graphicFrame macro="">
      <xdr:nvGraphicFramePr>
        <xdr:cNvPr id="453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20</xdr:col>
      <xdr:colOff>0</xdr:colOff>
      <xdr:row>37</xdr:row>
      <xdr:rowOff>152400</xdr:rowOff>
    </xdr:from>
    <xdr:to>
      <xdr:col>20</xdr:col>
      <xdr:colOff>0</xdr:colOff>
      <xdr:row>59</xdr:row>
      <xdr:rowOff>9525</xdr:rowOff>
    </xdr:to>
    <xdr:graphicFrame macro="">
      <xdr:nvGraphicFramePr>
        <xdr:cNvPr id="4534"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0</xdr:colOff>
      <xdr:row>37</xdr:row>
      <xdr:rowOff>152400</xdr:rowOff>
    </xdr:from>
    <xdr:to>
      <xdr:col>20</xdr:col>
      <xdr:colOff>0</xdr:colOff>
      <xdr:row>59</xdr:row>
      <xdr:rowOff>9525</xdr:rowOff>
    </xdr:to>
    <xdr:graphicFrame macro="">
      <xdr:nvGraphicFramePr>
        <xdr:cNvPr id="4535"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0</xdr:colOff>
      <xdr:row>37</xdr:row>
      <xdr:rowOff>152400</xdr:rowOff>
    </xdr:from>
    <xdr:to>
      <xdr:col>20</xdr:col>
      <xdr:colOff>0</xdr:colOff>
      <xdr:row>59</xdr:row>
      <xdr:rowOff>9525</xdr:rowOff>
    </xdr:to>
    <xdr:graphicFrame macro="">
      <xdr:nvGraphicFramePr>
        <xdr:cNvPr id="4536"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21102</xdr:colOff>
      <xdr:row>42</xdr:row>
      <xdr:rowOff>175846</xdr:rowOff>
    </xdr:from>
    <xdr:to>
      <xdr:col>5</xdr:col>
      <xdr:colOff>66647</xdr:colOff>
      <xdr:row>76</xdr:row>
      <xdr:rowOff>52894</xdr:rowOff>
    </xdr:to>
    <xdr:graphicFrame macro="">
      <xdr:nvGraphicFramePr>
        <xdr:cNvPr id="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19</xdr:col>
      <xdr:colOff>0</xdr:colOff>
      <xdr:row>37</xdr:row>
      <xdr:rowOff>152400</xdr:rowOff>
    </xdr:from>
    <xdr:to>
      <xdr:col>19</xdr:col>
      <xdr:colOff>0</xdr:colOff>
      <xdr:row>56</xdr:row>
      <xdr:rowOff>9525</xdr:rowOff>
    </xdr:to>
    <xdr:graphicFrame macro="">
      <xdr:nvGraphicFramePr>
        <xdr:cNvPr id="658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19</xdr:col>
      <xdr:colOff>0</xdr:colOff>
      <xdr:row>37</xdr:row>
      <xdr:rowOff>152400</xdr:rowOff>
    </xdr:from>
    <xdr:to>
      <xdr:col>19</xdr:col>
      <xdr:colOff>0</xdr:colOff>
      <xdr:row>56</xdr:row>
      <xdr:rowOff>9525</xdr:rowOff>
    </xdr:to>
    <xdr:graphicFrame macro="">
      <xdr:nvGraphicFramePr>
        <xdr:cNvPr id="658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19</xdr:col>
      <xdr:colOff>0</xdr:colOff>
      <xdr:row>37</xdr:row>
      <xdr:rowOff>152400</xdr:rowOff>
    </xdr:from>
    <xdr:to>
      <xdr:col>19</xdr:col>
      <xdr:colOff>0</xdr:colOff>
      <xdr:row>56</xdr:row>
      <xdr:rowOff>9525</xdr:rowOff>
    </xdr:to>
    <xdr:graphicFrame macro="">
      <xdr:nvGraphicFramePr>
        <xdr:cNvPr id="6583"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19</xdr:col>
      <xdr:colOff>0</xdr:colOff>
      <xdr:row>37</xdr:row>
      <xdr:rowOff>152400</xdr:rowOff>
    </xdr:from>
    <xdr:to>
      <xdr:col>19</xdr:col>
      <xdr:colOff>0</xdr:colOff>
      <xdr:row>56</xdr:row>
      <xdr:rowOff>9525</xdr:rowOff>
    </xdr:to>
    <xdr:graphicFrame macro="">
      <xdr:nvGraphicFramePr>
        <xdr:cNvPr id="6584"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mantena\AppData\Local\Temp\7zO81D5ADBD\GENERAL_SITE_ESIID_Inform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General and Site Information"/>
      <sheetName val="GEN Load Split -ESIID"/>
      <sheetName val="Dropdowns"/>
      <sheetName val="Private Network - Site"/>
    </sheetNames>
    <sheetDataSet>
      <sheetData sheetId="0" refreshError="1"/>
      <sheetData sheetId="1" refreshError="1"/>
      <sheetData sheetId="2" refreshError="1"/>
      <sheetData sheetId="3">
        <row r="2">
          <cell r="E2" t="str">
            <v>Anderson</v>
          </cell>
        </row>
        <row r="3">
          <cell r="E3" t="str">
            <v>Andrews</v>
          </cell>
        </row>
        <row r="4">
          <cell r="E4" t="str">
            <v>Angelina</v>
          </cell>
        </row>
        <row r="5">
          <cell r="E5" t="str">
            <v>Aransas</v>
          </cell>
        </row>
        <row r="6">
          <cell r="E6" t="str">
            <v>Archer</v>
          </cell>
        </row>
        <row r="7">
          <cell r="E7" t="str">
            <v>Armstrong</v>
          </cell>
        </row>
        <row r="8">
          <cell r="E8" t="str">
            <v>Atascosa</v>
          </cell>
        </row>
        <row r="9">
          <cell r="E9" t="str">
            <v>Austin</v>
          </cell>
        </row>
        <row r="10">
          <cell r="E10" t="str">
            <v>Bailey</v>
          </cell>
        </row>
        <row r="11">
          <cell r="E11" t="str">
            <v>Bandera</v>
          </cell>
        </row>
        <row r="12">
          <cell r="E12" t="str">
            <v>Bastrop</v>
          </cell>
        </row>
        <row r="13">
          <cell r="E13" t="str">
            <v>Baylor</v>
          </cell>
        </row>
        <row r="14">
          <cell r="E14" t="str">
            <v>Bee</v>
          </cell>
        </row>
        <row r="15">
          <cell r="E15" t="str">
            <v>Bell</v>
          </cell>
        </row>
        <row r="16">
          <cell r="E16" t="str">
            <v>Bexar</v>
          </cell>
        </row>
        <row r="17">
          <cell r="E17" t="str">
            <v>Blanco</v>
          </cell>
        </row>
        <row r="18">
          <cell r="E18" t="str">
            <v>Borden</v>
          </cell>
        </row>
        <row r="19">
          <cell r="E19" t="str">
            <v>Bosque</v>
          </cell>
        </row>
        <row r="20">
          <cell r="E20" t="str">
            <v>Bowie</v>
          </cell>
        </row>
        <row r="21">
          <cell r="E21" t="str">
            <v>Brazoria</v>
          </cell>
        </row>
        <row r="22">
          <cell r="E22" t="str">
            <v>Brazos</v>
          </cell>
        </row>
        <row r="23">
          <cell r="E23" t="str">
            <v>Brewster</v>
          </cell>
        </row>
        <row r="24">
          <cell r="E24" t="str">
            <v>Briscoe</v>
          </cell>
        </row>
        <row r="25">
          <cell r="E25" t="str">
            <v>Brooks</v>
          </cell>
        </row>
        <row r="26">
          <cell r="E26" t="str">
            <v>Brown</v>
          </cell>
        </row>
        <row r="27">
          <cell r="E27" t="str">
            <v>Burleson</v>
          </cell>
        </row>
        <row r="28">
          <cell r="E28" t="str">
            <v>Burnet</v>
          </cell>
        </row>
        <row r="29">
          <cell r="E29" t="str">
            <v>Caldwell</v>
          </cell>
        </row>
        <row r="30">
          <cell r="E30" t="str">
            <v>Calhoun</v>
          </cell>
        </row>
        <row r="31">
          <cell r="E31" t="str">
            <v>Callahan</v>
          </cell>
        </row>
        <row r="32">
          <cell r="E32" t="str">
            <v>Cameron</v>
          </cell>
        </row>
        <row r="33">
          <cell r="E33" t="str">
            <v>Camp</v>
          </cell>
        </row>
        <row r="34">
          <cell r="E34" t="str">
            <v>Carson</v>
          </cell>
        </row>
        <row r="35">
          <cell r="E35" t="str">
            <v>Cass</v>
          </cell>
        </row>
        <row r="36">
          <cell r="E36" t="str">
            <v>Castro</v>
          </cell>
        </row>
        <row r="37">
          <cell r="E37" t="str">
            <v>Chambers</v>
          </cell>
        </row>
        <row r="38">
          <cell r="E38" t="str">
            <v>Cherokee</v>
          </cell>
        </row>
        <row r="39">
          <cell r="E39" t="str">
            <v>Childress</v>
          </cell>
        </row>
        <row r="40">
          <cell r="E40" t="str">
            <v>Clay</v>
          </cell>
        </row>
        <row r="41">
          <cell r="E41" t="str">
            <v>Cochran</v>
          </cell>
        </row>
        <row r="42">
          <cell r="E42" t="str">
            <v>Coke</v>
          </cell>
        </row>
        <row r="43">
          <cell r="E43" t="str">
            <v>Coleman</v>
          </cell>
        </row>
        <row r="44">
          <cell r="E44" t="str">
            <v>Collin</v>
          </cell>
        </row>
        <row r="45">
          <cell r="E45" t="str">
            <v>Collingsworth</v>
          </cell>
        </row>
        <row r="46">
          <cell r="E46" t="str">
            <v>Colorado</v>
          </cell>
        </row>
        <row r="47">
          <cell r="E47" t="str">
            <v>Comal</v>
          </cell>
        </row>
        <row r="48">
          <cell r="E48" t="str">
            <v>Comanche</v>
          </cell>
        </row>
        <row r="49">
          <cell r="E49" t="str">
            <v>Concho</v>
          </cell>
        </row>
        <row r="50">
          <cell r="E50" t="str">
            <v>Cooke</v>
          </cell>
        </row>
        <row r="51">
          <cell r="E51" t="str">
            <v>Coryell</v>
          </cell>
        </row>
        <row r="52">
          <cell r="E52" t="str">
            <v>Cottle</v>
          </cell>
        </row>
        <row r="53">
          <cell r="E53" t="str">
            <v>Crane</v>
          </cell>
        </row>
        <row r="54">
          <cell r="E54" t="str">
            <v>Crockett</v>
          </cell>
        </row>
        <row r="55">
          <cell r="E55" t="str">
            <v>Crosby</v>
          </cell>
        </row>
        <row r="56">
          <cell r="E56" t="str">
            <v>Culberson</v>
          </cell>
        </row>
        <row r="57">
          <cell r="E57" t="str">
            <v>Dallam</v>
          </cell>
        </row>
        <row r="58">
          <cell r="E58" t="str">
            <v>Dallas</v>
          </cell>
        </row>
        <row r="59">
          <cell r="E59" t="str">
            <v>Dawson</v>
          </cell>
        </row>
        <row r="60">
          <cell r="E60" t="str">
            <v>Deaf Smith</v>
          </cell>
        </row>
        <row r="61">
          <cell r="E61" t="str">
            <v>Delta</v>
          </cell>
        </row>
        <row r="62">
          <cell r="E62" t="str">
            <v>Denton</v>
          </cell>
        </row>
        <row r="63">
          <cell r="E63" t="str">
            <v>DeWitt</v>
          </cell>
        </row>
        <row r="64">
          <cell r="E64" t="str">
            <v>Dickens</v>
          </cell>
        </row>
        <row r="65">
          <cell r="E65" t="str">
            <v>Dimmit</v>
          </cell>
        </row>
        <row r="66">
          <cell r="E66" t="str">
            <v>Donley</v>
          </cell>
        </row>
        <row r="67">
          <cell r="E67" t="str">
            <v>Duval</v>
          </cell>
        </row>
        <row r="68">
          <cell r="E68" t="str">
            <v>Eastland</v>
          </cell>
        </row>
        <row r="69">
          <cell r="E69" t="str">
            <v>Ector</v>
          </cell>
        </row>
        <row r="70">
          <cell r="E70" t="str">
            <v>Edwards</v>
          </cell>
        </row>
        <row r="71">
          <cell r="E71" t="str">
            <v>Ellis</v>
          </cell>
        </row>
        <row r="72">
          <cell r="E72" t="str">
            <v>El Paso</v>
          </cell>
        </row>
        <row r="73">
          <cell r="E73" t="str">
            <v>Erath</v>
          </cell>
        </row>
        <row r="74">
          <cell r="E74" t="str">
            <v>Falls</v>
          </cell>
        </row>
        <row r="75">
          <cell r="E75" t="str">
            <v>Fannin</v>
          </cell>
        </row>
        <row r="76">
          <cell r="E76" t="str">
            <v>Fayette</v>
          </cell>
        </row>
        <row r="77">
          <cell r="E77" t="str">
            <v>Fisher</v>
          </cell>
        </row>
        <row r="78">
          <cell r="E78" t="str">
            <v>Floyd</v>
          </cell>
        </row>
        <row r="79">
          <cell r="E79" t="str">
            <v>Foard</v>
          </cell>
        </row>
        <row r="80">
          <cell r="E80" t="str">
            <v>Fort Bend</v>
          </cell>
        </row>
        <row r="81">
          <cell r="E81" t="str">
            <v>Franklin</v>
          </cell>
        </row>
        <row r="82">
          <cell r="E82" t="str">
            <v>Freestone</v>
          </cell>
        </row>
        <row r="83">
          <cell r="E83" t="str">
            <v>Frio</v>
          </cell>
        </row>
        <row r="84">
          <cell r="E84" t="str">
            <v>Gaines</v>
          </cell>
        </row>
        <row r="85">
          <cell r="E85" t="str">
            <v>Galveston</v>
          </cell>
        </row>
        <row r="86">
          <cell r="E86" t="str">
            <v>Garza</v>
          </cell>
        </row>
        <row r="87">
          <cell r="E87" t="str">
            <v>Gillespie</v>
          </cell>
        </row>
        <row r="88">
          <cell r="E88" t="str">
            <v>Glasscock</v>
          </cell>
        </row>
        <row r="89">
          <cell r="E89" t="str">
            <v>Goliad</v>
          </cell>
        </row>
        <row r="90">
          <cell r="E90" t="str">
            <v>Gonzales</v>
          </cell>
        </row>
        <row r="91">
          <cell r="E91" t="str">
            <v>Gray</v>
          </cell>
        </row>
        <row r="92">
          <cell r="E92" t="str">
            <v>Grayson</v>
          </cell>
        </row>
        <row r="93">
          <cell r="E93" t="str">
            <v>Gregg</v>
          </cell>
        </row>
        <row r="94">
          <cell r="E94" t="str">
            <v>Grimes</v>
          </cell>
        </row>
        <row r="95">
          <cell r="E95" t="str">
            <v>Guadalupe</v>
          </cell>
        </row>
        <row r="96">
          <cell r="E96" t="str">
            <v>Hale</v>
          </cell>
        </row>
        <row r="97">
          <cell r="E97" t="str">
            <v>Hall</v>
          </cell>
        </row>
        <row r="98">
          <cell r="E98" t="str">
            <v>Hamilton</v>
          </cell>
        </row>
        <row r="99">
          <cell r="E99" t="str">
            <v>Hansford</v>
          </cell>
        </row>
        <row r="100">
          <cell r="E100" t="str">
            <v>Hardeman</v>
          </cell>
        </row>
        <row r="101">
          <cell r="E101" t="str">
            <v>Hardin</v>
          </cell>
        </row>
        <row r="102">
          <cell r="E102" t="str">
            <v>Harris</v>
          </cell>
        </row>
        <row r="103">
          <cell r="E103" t="str">
            <v>Harrison</v>
          </cell>
        </row>
        <row r="104">
          <cell r="E104" t="str">
            <v>Hartley</v>
          </cell>
        </row>
        <row r="105">
          <cell r="E105" t="str">
            <v>Haskell</v>
          </cell>
        </row>
        <row r="106">
          <cell r="E106" t="str">
            <v>Hays</v>
          </cell>
        </row>
        <row r="107">
          <cell r="E107" t="str">
            <v>Hemphill</v>
          </cell>
        </row>
        <row r="108">
          <cell r="E108" t="str">
            <v>Henderson</v>
          </cell>
        </row>
        <row r="109">
          <cell r="E109" t="str">
            <v>Hidalgo</v>
          </cell>
        </row>
        <row r="110">
          <cell r="E110" t="str">
            <v>Hill</v>
          </cell>
        </row>
        <row r="111">
          <cell r="E111" t="str">
            <v>Hockley</v>
          </cell>
        </row>
        <row r="112">
          <cell r="E112" t="str">
            <v>Hood</v>
          </cell>
        </row>
        <row r="113">
          <cell r="E113" t="str">
            <v>Hopkins</v>
          </cell>
        </row>
        <row r="114">
          <cell r="E114" t="str">
            <v>Houston</v>
          </cell>
        </row>
        <row r="115">
          <cell r="E115" t="str">
            <v>Howard</v>
          </cell>
        </row>
        <row r="116">
          <cell r="E116" t="str">
            <v>Hudspeth</v>
          </cell>
        </row>
        <row r="117">
          <cell r="E117" t="str">
            <v>Hunt</v>
          </cell>
        </row>
        <row r="118">
          <cell r="E118" t="str">
            <v>Hutchinson</v>
          </cell>
        </row>
        <row r="119">
          <cell r="E119" t="str">
            <v>Irion</v>
          </cell>
        </row>
        <row r="120">
          <cell r="E120" t="str">
            <v>Jack</v>
          </cell>
        </row>
        <row r="121">
          <cell r="E121" t="str">
            <v>Jackson</v>
          </cell>
        </row>
        <row r="122">
          <cell r="E122" t="str">
            <v>Jasper</v>
          </cell>
        </row>
        <row r="123">
          <cell r="E123" t="str">
            <v>Jeff Davis</v>
          </cell>
        </row>
        <row r="124">
          <cell r="E124" t="str">
            <v>Jefferson</v>
          </cell>
        </row>
        <row r="125">
          <cell r="E125" t="str">
            <v>Jim Hogg</v>
          </cell>
        </row>
        <row r="126">
          <cell r="E126" t="str">
            <v>Jim Wells</v>
          </cell>
        </row>
        <row r="127">
          <cell r="E127" t="str">
            <v>Johnson</v>
          </cell>
        </row>
        <row r="128">
          <cell r="E128" t="str">
            <v>Jones</v>
          </cell>
        </row>
        <row r="129">
          <cell r="E129" t="str">
            <v>Karnes</v>
          </cell>
        </row>
        <row r="130">
          <cell r="E130" t="str">
            <v>Kaufman</v>
          </cell>
        </row>
        <row r="131">
          <cell r="E131" t="str">
            <v>Kendall</v>
          </cell>
        </row>
        <row r="132">
          <cell r="E132" t="str">
            <v>Kenedy</v>
          </cell>
        </row>
        <row r="133">
          <cell r="E133" t="str">
            <v>Kent</v>
          </cell>
        </row>
        <row r="134">
          <cell r="E134" t="str">
            <v>Kerr</v>
          </cell>
        </row>
        <row r="135">
          <cell r="E135" t="str">
            <v>Kimble</v>
          </cell>
        </row>
        <row r="136">
          <cell r="E136" t="str">
            <v>King</v>
          </cell>
        </row>
        <row r="137">
          <cell r="E137" t="str">
            <v>Kinney</v>
          </cell>
        </row>
        <row r="138">
          <cell r="E138" t="str">
            <v>Kleberg</v>
          </cell>
        </row>
        <row r="139">
          <cell r="E139" t="str">
            <v>Knox</v>
          </cell>
        </row>
        <row r="140">
          <cell r="E140" t="str">
            <v>Lamar</v>
          </cell>
        </row>
        <row r="141">
          <cell r="E141" t="str">
            <v>Lamb</v>
          </cell>
        </row>
        <row r="142">
          <cell r="E142" t="str">
            <v>Lampasas</v>
          </cell>
        </row>
        <row r="143">
          <cell r="E143" t="str">
            <v>La Salle</v>
          </cell>
        </row>
        <row r="144">
          <cell r="E144" t="str">
            <v>Lavaca</v>
          </cell>
        </row>
        <row r="145">
          <cell r="E145" t="str">
            <v>Lee</v>
          </cell>
        </row>
        <row r="146">
          <cell r="E146" t="str">
            <v>Leon</v>
          </cell>
        </row>
        <row r="147">
          <cell r="E147" t="str">
            <v>Liberty</v>
          </cell>
        </row>
        <row r="148">
          <cell r="E148" t="str">
            <v>Limestone</v>
          </cell>
        </row>
        <row r="149">
          <cell r="E149" t="str">
            <v>Lipscomb</v>
          </cell>
        </row>
        <row r="150">
          <cell r="E150" t="str">
            <v>Live Oak</v>
          </cell>
        </row>
        <row r="151">
          <cell r="E151" t="str">
            <v>Llano</v>
          </cell>
        </row>
        <row r="152">
          <cell r="E152" t="str">
            <v>Loving</v>
          </cell>
        </row>
        <row r="153">
          <cell r="E153" t="str">
            <v>Lubbock</v>
          </cell>
        </row>
        <row r="154">
          <cell r="E154" t="str">
            <v>Lynn</v>
          </cell>
        </row>
        <row r="155">
          <cell r="E155" t="str">
            <v>McCulloch</v>
          </cell>
        </row>
        <row r="156">
          <cell r="E156" t="str">
            <v>McLennan</v>
          </cell>
        </row>
        <row r="157">
          <cell r="E157" t="str">
            <v>McMullen</v>
          </cell>
        </row>
        <row r="158">
          <cell r="E158" t="str">
            <v>Madison</v>
          </cell>
        </row>
        <row r="159">
          <cell r="E159" t="str">
            <v>Marion</v>
          </cell>
        </row>
        <row r="160">
          <cell r="E160" t="str">
            <v>Martin</v>
          </cell>
        </row>
        <row r="161">
          <cell r="E161" t="str">
            <v>Mason</v>
          </cell>
        </row>
        <row r="162">
          <cell r="E162" t="str">
            <v>Matagorda</v>
          </cell>
        </row>
        <row r="163">
          <cell r="E163" t="str">
            <v>Maverick</v>
          </cell>
        </row>
        <row r="164">
          <cell r="E164" t="str">
            <v>Medina</v>
          </cell>
        </row>
        <row r="165">
          <cell r="E165" t="str">
            <v>Menard</v>
          </cell>
        </row>
        <row r="166">
          <cell r="E166" t="str">
            <v>Midland</v>
          </cell>
        </row>
        <row r="167">
          <cell r="E167" t="str">
            <v>Milam</v>
          </cell>
        </row>
        <row r="168">
          <cell r="E168" t="str">
            <v>Mills</v>
          </cell>
        </row>
        <row r="169">
          <cell r="E169" t="str">
            <v>Mitchell</v>
          </cell>
        </row>
        <row r="170">
          <cell r="E170" t="str">
            <v>Montague</v>
          </cell>
        </row>
        <row r="171">
          <cell r="E171" t="str">
            <v>Montgomery</v>
          </cell>
        </row>
        <row r="172">
          <cell r="E172" t="str">
            <v>Moore</v>
          </cell>
        </row>
        <row r="173">
          <cell r="E173" t="str">
            <v>Morris</v>
          </cell>
        </row>
        <row r="174">
          <cell r="E174" t="str">
            <v>Motley</v>
          </cell>
        </row>
        <row r="175">
          <cell r="E175" t="str">
            <v>Nacogdoches</v>
          </cell>
        </row>
        <row r="176">
          <cell r="E176" t="str">
            <v>Navarro</v>
          </cell>
        </row>
        <row r="177">
          <cell r="E177" t="str">
            <v>Newton</v>
          </cell>
        </row>
        <row r="178">
          <cell r="E178" t="str">
            <v>Nolan</v>
          </cell>
        </row>
        <row r="179">
          <cell r="E179" t="str">
            <v>Nueces</v>
          </cell>
        </row>
        <row r="180">
          <cell r="E180" t="str">
            <v>Ochiltree</v>
          </cell>
        </row>
        <row r="181">
          <cell r="E181" t="str">
            <v>Oldham</v>
          </cell>
        </row>
        <row r="182">
          <cell r="E182" t="str">
            <v>Orange</v>
          </cell>
        </row>
        <row r="183">
          <cell r="E183" t="str">
            <v>Palo Pinto</v>
          </cell>
        </row>
        <row r="184">
          <cell r="E184" t="str">
            <v>Panola</v>
          </cell>
        </row>
        <row r="185">
          <cell r="E185" t="str">
            <v>Parker</v>
          </cell>
        </row>
        <row r="186">
          <cell r="E186" t="str">
            <v>Parmer</v>
          </cell>
        </row>
        <row r="187">
          <cell r="E187" t="str">
            <v>Pecos</v>
          </cell>
        </row>
        <row r="188">
          <cell r="E188" t="str">
            <v>Polk</v>
          </cell>
        </row>
        <row r="189">
          <cell r="E189" t="str">
            <v>Potter</v>
          </cell>
        </row>
        <row r="190">
          <cell r="E190" t="str">
            <v>Presidio</v>
          </cell>
        </row>
        <row r="191">
          <cell r="E191" t="str">
            <v>Rains</v>
          </cell>
        </row>
        <row r="192">
          <cell r="E192" t="str">
            <v>Randall</v>
          </cell>
        </row>
        <row r="193">
          <cell r="E193" t="str">
            <v>Reagan</v>
          </cell>
        </row>
        <row r="194">
          <cell r="E194" t="str">
            <v>Real</v>
          </cell>
        </row>
        <row r="195">
          <cell r="E195" t="str">
            <v>Red River</v>
          </cell>
        </row>
        <row r="196">
          <cell r="E196" t="str">
            <v>Reeves</v>
          </cell>
        </row>
        <row r="197">
          <cell r="E197" t="str">
            <v>Refugio</v>
          </cell>
        </row>
        <row r="198">
          <cell r="E198" t="str">
            <v>Roberts</v>
          </cell>
        </row>
        <row r="199">
          <cell r="E199" t="str">
            <v>Robertson</v>
          </cell>
        </row>
        <row r="200">
          <cell r="E200" t="str">
            <v>Rockwall</v>
          </cell>
        </row>
        <row r="201">
          <cell r="E201" t="str">
            <v>Runnels</v>
          </cell>
        </row>
        <row r="202">
          <cell r="E202" t="str">
            <v>Rusk</v>
          </cell>
        </row>
        <row r="203">
          <cell r="E203" t="str">
            <v>Sabine</v>
          </cell>
        </row>
        <row r="204">
          <cell r="E204" t="str">
            <v>San Augustine</v>
          </cell>
        </row>
        <row r="205">
          <cell r="E205" t="str">
            <v>San Jacinto</v>
          </cell>
        </row>
        <row r="206">
          <cell r="E206" t="str">
            <v>San Patricio</v>
          </cell>
        </row>
        <row r="207">
          <cell r="E207" t="str">
            <v>San Saba</v>
          </cell>
        </row>
        <row r="208">
          <cell r="E208" t="str">
            <v>Schleicher</v>
          </cell>
        </row>
        <row r="209">
          <cell r="E209" t="str">
            <v>Scurry</v>
          </cell>
        </row>
        <row r="210">
          <cell r="E210" t="str">
            <v>Shackelford</v>
          </cell>
        </row>
        <row r="211">
          <cell r="E211" t="str">
            <v>Shelby</v>
          </cell>
        </row>
        <row r="212">
          <cell r="E212" t="str">
            <v>Sherman</v>
          </cell>
        </row>
        <row r="213">
          <cell r="E213" t="str">
            <v>Smith</v>
          </cell>
        </row>
        <row r="214">
          <cell r="E214" t="str">
            <v>Somervell</v>
          </cell>
        </row>
        <row r="215">
          <cell r="E215" t="str">
            <v>Starr</v>
          </cell>
        </row>
        <row r="216">
          <cell r="E216" t="str">
            <v>Stephens</v>
          </cell>
        </row>
        <row r="217">
          <cell r="E217" t="str">
            <v>Sterling</v>
          </cell>
        </row>
        <row r="218">
          <cell r="E218" t="str">
            <v>Stonewall</v>
          </cell>
        </row>
        <row r="219">
          <cell r="E219" t="str">
            <v>Sutton</v>
          </cell>
        </row>
        <row r="220">
          <cell r="E220" t="str">
            <v>Swisher</v>
          </cell>
        </row>
        <row r="221">
          <cell r="E221" t="str">
            <v>Tarrant</v>
          </cell>
        </row>
        <row r="222">
          <cell r="E222" t="str">
            <v>Taylor</v>
          </cell>
        </row>
        <row r="223">
          <cell r="E223" t="str">
            <v>Terrell</v>
          </cell>
        </row>
        <row r="224">
          <cell r="E224" t="str">
            <v>Terry</v>
          </cell>
        </row>
        <row r="225">
          <cell r="E225" t="str">
            <v>Throckmorton</v>
          </cell>
        </row>
        <row r="226">
          <cell r="E226" t="str">
            <v>Titus</v>
          </cell>
        </row>
        <row r="227">
          <cell r="E227" t="str">
            <v>Tom Green</v>
          </cell>
        </row>
        <row r="228">
          <cell r="E228" t="str">
            <v>Travis</v>
          </cell>
        </row>
        <row r="229">
          <cell r="E229" t="str">
            <v>Trinity</v>
          </cell>
        </row>
        <row r="230">
          <cell r="E230" t="str">
            <v>Tyler</v>
          </cell>
        </row>
        <row r="231">
          <cell r="E231" t="str">
            <v>Upshur</v>
          </cell>
        </row>
        <row r="232">
          <cell r="E232" t="str">
            <v>Upton</v>
          </cell>
        </row>
        <row r="233">
          <cell r="E233" t="str">
            <v>Uvalde</v>
          </cell>
        </row>
        <row r="234">
          <cell r="E234" t="str">
            <v>Val Verde</v>
          </cell>
        </row>
        <row r="235">
          <cell r="E235" t="str">
            <v>Van Zandt</v>
          </cell>
        </row>
        <row r="236">
          <cell r="E236" t="str">
            <v>Victoria</v>
          </cell>
        </row>
        <row r="237">
          <cell r="E237" t="str">
            <v>Walker</v>
          </cell>
        </row>
        <row r="238">
          <cell r="E238" t="str">
            <v>Waller</v>
          </cell>
        </row>
        <row r="239">
          <cell r="E239" t="str">
            <v>Ward</v>
          </cell>
        </row>
        <row r="240">
          <cell r="E240" t="str">
            <v>Washington</v>
          </cell>
        </row>
        <row r="241">
          <cell r="E241" t="str">
            <v>Webb</v>
          </cell>
        </row>
        <row r="242">
          <cell r="E242" t="str">
            <v>Wharton</v>
          </cell>
        </row>
        <row r="243">
          <cell r="E243" t="str">
            <v>Wheeler</v>
          </cell>
        </row>
        <row r="244">
          <cell r="E244" t="str">
            <v>Wichita</v>
          </cell>
        </row>
        <row r="245">
          <cell r="E245" t="str">
            <v>Wilbarger</v>
          </cell>
        </row>
        <row r="246">
          <cell r="E246" t="str">
            <v>Willacy</v>
          </cell>
        </row>
        <row r="247">
          <cell r="E247" t="str">
            <v>Williamson</v>
          </cell>
        </row>
        <row r="248">
          <cell r="E248" t="str">
            <v>Wilson</v>
          </cell>
        </row>
        <row r="249">
          <cell r="E249" t="str">
            <v>Winkler</v>
          </cell>
        </row>
        <row r="250">
          <cell r="E250" t="str">
            <v>Wise</v>
          </cell>
        </row>
        <row r="251">
          <cell r="E251" t="str">
            <v>Wood</v>
          </cell>
        </row>
        <row r="252">
          <cell r="E252" t="str">
            <v>Yoakum</v>
          </cell>
        </row>
        <row r="253">
          <cell r="E253" t="str">
            <v>Young</v>
          </cell>
        </row>
        <row r="254">
          <cell r="E254" t="str">
            <v>Zapata</v>
          </cell>
        </row>
        <row r="255">
          <cell r="E255" t="str">
            <v>Zavala</v>
          </cell>
        </row>
      </sheetData>
      <sheetData sheetId="4" refreshError="1"/>
    </sheetDataSet>
  </externalBook>
</externalLink>
</file>

<file path=xl/theme/theme1.xml><?xml version="1.0" encoding="utf-8"?>
<a:theme xmlns:a="http://schemas.openxmlformats.org/drawingml/2006/main" name="Office Theme">
  <a:themeElements>
    <a:clrScheme name="ERCOT Identity v.2">
      <a:dk1>
        <a:sysClr val="windowText" lastClr="000000"/>
      </a:dk1>
      <a:lt1>
        <a:srgbClr val="FFFFFF"/>
      </a:lt1>
      <a:dk2>
        <a:srgbClr val="5B6770"/>
      </a:dk2>
      <a:lt2>
        <a:srgbClr val="FFFFFF"/>
      </a:lt2>
      <a:accent1>
        <a:srgbClr val="00AEC7"/>
      </a:accent1>
      <a:accent2>
        <a:srgbClr val="5B6770"/>
      </a:accent2>
      <a:accent3>
        <a:srgbClr val="26D07C"/>
      </a:accent3>
      <a:accent4>
        <a:srgbClr val="003865"/>
      </a:accent4>
      <a:accent5>
        <a:srgbClr val="685BC7"/>
      </a:accent5>
      <a:accent6>
        <a:srgbClr val="890C58"/>
      </a:accent6>
      <a:hlink>
        <a:srgbClr val="0000FF"/>
      </a:hlink>
      <a:folHlink>
        <a:srgbClr val="800080"/>
      </a:folHlink>
    </a:clrScheme>
    <a:fontScheme name="ERCOT">
      <a:majorFont>
        <a:latin typeface="Arial"/>
        <a:ea typeface=""/>
        <a:cs typeface=""/>
      </a:majorFont>
      <a:minorFont>
        <a:latin typeface="Garamond"/>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K63"/>
  <sheetViews>
    <sheetView tabSelected="1" zoomScale="70" zoomScaleNormal="70" workbookViewId="0"/>
  </sheetViews>
  <sheetFormatPr defaultRowHeight="12.75"/>
  <cols>
    <col min="1" max="1" width="3" customWidth="1"/>
    <col min="8" max="8" width="16.5703125" customWidth="1"/>
  </cols>
  <sheetData>
    <row r="1" spans="1:10" s="28" customFormat="1" ht="5.45" customHeight="1"/>
    <row r="2" spans="1:10" s="28" customFormat="1" ht="5.45" customHeight="1">
      <c r="A2" s="29"/>
      <c r="B2" s="29"/>
      <c r="C2" s="29"/>
      <c r="D2" s="29"/>
      <c r="E2" s="29"/>
      <c r="F2" s="29"/>
      <c r="G2" s="29"/>
      <c r="H2" s="29"/>
    </row>
    <row r="3" spans="1:10" s="28" customFormat="1" ht="5.45" customHeight="1">
      <c r="A3" s="29"/>
      <c r="B3" s="29"/>
      <c r="C3" s="29"/>
      <c r="D3" s="29"/>
      <c r="E3" s="29"/>
      <c r="F3" s="29"/>
      <c r="G3" s="29"/>
      <c r="H3" s="29"/>
    </row>
    <row r="4" spans="1:10" s="28" customFormat="1" ht="5.45" customHeight="1">
      <c r="A4" s="29"/>
      <c r="B4" s="29"/>
      <c r="C4" s="29"/>
      <c r="D4" s="29"/>
      <c r="E4" s="29"/>
      <c r="F4" s="29"/>
      <c r="G4" s="29"/>
      <c r="H4" s="29"/>
    </row>
    <row r="5" spans="1:10" s="28" customFormat="1">
      <c r="A5" s="29"/>
      <c r="B5" s="29"/>
      <c r="C5" s="29"/>
      <c r="D5" s="29"/>
      <c r="E5" s="29"/>
      <c r="F5" s="29"/>
      <c r="G5" s="29"/>
      <c r="H5" s="29"/>
    </row>
    <row r="6" spans="1:10" s="28" customFormat="1">
      <c r="A6" s="29"/>
      <c r="B6" s="29"/>
      <c r="C6" s="29"/>
      <c r="D6" s="29"/>
      <c r="E6" s="29"/>
      <c r="F6" s="29"/>
      <c r="G6" s="29"/>
      <c r="H6" s="29"/>
    </row>
    <row r="7" spans="1:10" s="28" customFormat="1">
      <c r="A7" s="29"/>
      <c r="B7" s="29"/>
      <c r="C7" s="29"/>
      <c r="D7" s="29"/>
      <c r="E7" s="29"/>
      <c r="F7" s="29"/>
      <c r="G7" s="29"/>
      <c r="H7" s="29"/>
    </row>
    <row r="8" spans="1:10" s="28" customFormat="1">
      <c r="A8" s="29"/>
      <c r="B8" s="29"/>
      <c r="C8" s="29"/>
      <c r="D8" s="29"/>
      <c r="E8" s="29"/>
      <c r="F8" s="29"/>
      <c r="G8" s="29"/>
      <c r="H8" s="29"/>
    </row>
    <row r="9" spans="1:10" s="28" customFormat="1">
      <c r="A9" s="29"/>
      <c r="B9" s="29"/>
      <c r="C9" s="29"/>
      <c r="D9" s="29"/>
      <c r="E9" s="29"/>
      <c r="F9" s="29"/>
      <c r="G9" s="29"/>
      <c r="H9" s="29"/>
    </row>
    <row r="10" spans="1:10" s="28" customFormat="1">
      <c r="A10" s="29"/>
      <c r="B10" s="29"/>
      <c r="C10" s="29"/>
      <c r="D10" s="29"/>
      <c r="E10" s="29"/>
      <c r="F10" s="29"/>
      <c r="G10" s="29"/>
      <c r="H10" s="29"/>
    </row>
    <row r="11" spans="1:10" s="28" customFormat="1">
      <c r="A11" s="29"/>
      <c r="B11" s="29"/>
      <c r="C11" s="29"/>
      <c r="D11" s="29"/>
      <c r="E11" s="29"/>
      <c r="F11" s="29"/>
      <c r="G11" s="29"/>
      <c r="H11" s="29"/>
      <c r="J11" s="28" t="s">
        <v>8</v>
      </c>
    </row>
    <row r="12" spans="1:10" s="28" customFormat="1">
      <c r="A12" s="29"/>
      <c r="B12" s="29"/>
      <c r="C12" s="29"/>
      <c r="D12" s="29"/>
      <c r="E12" s="29"/>
      <c r="F12" s="29"/>
      <c r="G12" s="29"/>
      <c r="H12" s="29"/>
    </row>
    <row r="13" spans="1:10" s="28" customFormat="1">
      <c r="A13" s="29"/>
      <c r="B13" s="29"/>
      <c r="C13" s="29"/>
      <c r="D13" s="29"/>
      <c r="E13" s="29"/>
      <c r="F13" s="29"/>
      <c r="G13" s="29"/>
      <c r="H13" s="29"/>
    </row>
    <row r="14" spans="1:10" s="28" customFormat="1">
      <c r="A14" s="29"/>
      <c r="B14" s="29"/>
      <c r="C14" s="29"/>
      <c r="D14" s="29"/>
      <c r="E14" s="29"/>
      <c r="F14" s="29"/>
      <c r="G14" s="29"/>
      <c r="H14" s="29"/>
    </row>
    <row r="15" spans="1:10" s="28" customFormat="1">
      <c r="A15" s="29"/>
      <c r="B15" s="29"/>
      <c r="C15" s="29"/>
      <c r="D15" s="29"/>
      <c r="E15" s="29"/>
      <c r="F15" s="29"/>
      <c r="G15" s="29"/>
      <c r="H15" s="29"/>
    </row>
    <row r="16" spans="1:10" s="28" customFormat="1" ht="12.95" customHeight="1">
      <c r="A16" s="30"/>
      <c r="B16" s="30"/>
      <c r="C16" s="30"/>
      <c r="D16" s="30"/>
      <c r="E16" s="30"/>
      <c r="F16" s="30"/>
      <c r="G16" s="30"/>
      <c r="H16" s="30"/>
    </row>
    <row r="17" spans="1:11" s="28" customFormat="1" ht="6.95" customHeight="1">
      <c r="A17" s="30"/>
      <c r="B17" s="30"/>
      <c r="C17" s="30"/>
      <c r="D17" s="30"/>
      <c r="E17" s="30"/>
      <c r="F17" s="30"/>
      <c r="G17" s="30"/>
      <c r="H17" s="30"/>
    </row>
    <row r="18" spans="1:11" s="28" customFormat="1" ht="6.95" customHeight="1">
      <c r="A18" s="30"/>
      <c r="B18" s="30"/>
      <c r="C18" s="30"/>
      <c r="D18" s="30"/>
      <c r="E18" s="30"/>
      <c r="F18" s="30"/>
      <c r="G18" s="30"/>
      <c r="H18" s="30"/>
    </row>
    <row r="19" spans="1:11" s="28" customFormat="1" ht="6.95" customHeight="1">
      <c r="A19" s="30"/>
      <c r="B19" s="30"/>
      <c r="C19" s="30"/>
      <c r="D19" s="30"/>
      <c r="E19" s="30"/>
      <c r="F19" s="30"/>
      <c r="G19" s="30"/>
      <c r="H19" s="30"/>
    </row>
    <row r="20" spans="1:11" s="28" customFormat="1" ht="6.95" customHeight="1">
      <c r="A20" s="30"/>
      <c r="B20" s="30"/>
      <c r="C20" s="30"/>
      <c r="D20" s="30"/>
      <c r="E20" s="30"/>
      <c r="F20" s="30"/>
      <c r="G20" s="30"/>
      <c r="H20" s="30"/>
    </row>
    <row r="21" spans="1:11" s="28" customFormat="1" ht="6.95" customHeight="1"/>
    <row r="22" spans="1:11" s="28" customFormat="1" ht="6.95" customHeight="1">
      <c r="A22" s="270"/>
      <c r="B22" s="270"/>
      <c r="C22" s="270"/>
      <c r="D22" s="270"/>
      <c r="E22" s="270"/>
      <c r="F22" s="270"/>
      <c r="G22" s="270"/>
      <c r="H22" s="270"/>
      <c r="I22" s="31"/>
      <c r="J22" s="32"/>
      <c r="K22" s="32"/>
    </row>
    <row r="23" spans="1:11" s="28" customFormat="1" ht="6.95" customHeight="1">
      <c r="A23" s="271"/>
      <c r="B23" s="271"/>
      <c r="C23" s="271"/>
      <c r="D23" s="271"/>
      <c r="E23" s="271"/>
      <c r="F23" s="271"/>
      <c r="G23" s="271"/>
      <c r="H23" s="271"/>
    </row>
    <row r="24" spans="1:11" s="28" customFormat="1">
      <c r="A24" s="271"/>
      <c r="B24" s="271"/>
      <c r="C24" s="271"/>
      <c r="D24" s="271"/>
      <c r="E24" s="271"/>
      <c r="F24" s="271"/>
      <c r="G24" s="271"/>
      <c r="H24" s="271"/>
    </row>
    <row r="25" spans="1:11" s="28" customFormat="1">
      <c r="A25" s="274"/>
      <c r="B25" s="274"/>
      <c r="C25" s="274"/>
      <c r="D25" s="274"/>
      <c r="E25" s="274"/>
      <c r="F25" s="274"/>
      <c r="G25" s="274"/>
      <c r="H25" s="274"/>
    </row>
    <row r="26" spans="1:11" s="28" customFormat="1" ht="26.45" customHeight="1">
      <c r="A26" s="271"/>
      <c r="B26" s="271"/>
      <c r="C26" s="271"/>
      <c r="D26" s="271"/>
      <c r="E26" s="271"/>
      <c r="F26" s="271"/>
      <c r="G26" s="271"/>
      <c r="H26" s="271"/>
      <c r="I26" s="33"/>
    </row>
    <row r="27" spans="1:11" s="28" customFormat="1" ht="22.5">
      <c r="F27" s="34"/>
    </row>
    <row r="28" spans="1:11" s="28" customFormat="1" ht="27.95" customHeight="1">
      <c r="A28" s="272"/>
      <c r="B28" s="273"/>
      <c r="C28" s="273"/>
      <c r="D28" s="273"/>
      <c r="E28" s="273"/>
      <c r="F28" s="273"/>
      <c r="G28" s="273"/>
      <c r="H28" s="273"/>
      <c r="I28" s="35"/>
    </row>
    <row r="29" spans="1:11" s="28" customFormat="1"/>
    <row r="30" spans="1:11" s="28" customFormat="1"/>
    <row r="31" spans="1:11" s="28" customFormat="1"/>
    <row r="32" spans="1:11" s="28" customFormat="1"/>
    <row r="33" spans="1:9" s="28" customFormat="1"/>
    <row r="34" spans="1:9" s="28" customFormat="1"/>
    <row r="35" spans="1:9" s="28" customFormat="1"/>
    <row r="36" spans="1:9" s="28" customFormat="1"/>
    <row r="37" spans="1:9" s="28" customFormat="1" ht="24" customHeight="1">
      <c r="A37" s="269"/>
      <c r="B37" s="269"/>
      <c r="C37" s="269"/>
      <c r="D37" s="269"/>
      <c r="E37" s="269"/>
      <c r="F37" s="269"/>
      <c r="G37" s="269"/>
      <c r="H37" s="269"/>
      <c r="I37" s="36"/>
    </row>
    <row r="38" spans="1:9" s="28" customFormat="1" ht="24" customHeight="1">
      <c r="A38" s="269"/>
      <c r="B38" s="269"/>
      <c r="C38" s="269"/>
      <c r="D38" s="269"/>
      <c r="E38" s="269"/>
      <c r="F38" s="269"/>
      <c r="G38" s="269"/>
      <c r="H38" s="269"/>
      <c r="I38" s="36"/>
    </row>
    <row r="39" spans="1:9" s="28" customFormat="1" ht="24" customHeight="1">
      <c r="A39" s="269"/>
      <c r="B39" s="269"/>
      <c r="C39" s="269"/>
      <c r="D39" s="269"/>
      <c r="E39" s="269"/>
      <c r="F39" s="269"/>
      <c r="G39" s="269"/>
      <c r="H39" s="269"/>
      <c r="I39" s="36"/>
    </row>
    <row r="40" spans="1:9" s="28" customFormat="1"/>
    <row r="41" spans="1:9" s="28" customFormat="1"/>
    <row r="42" spans="1:9" s="28" customFormat="1"/>
    <row r="43" spans="1:9" s="28" customFormat="1"/>
    <row r="44" spans="1:9" s="28" customFormat="1"/>
    <row r="45" spans="1:9" s="28" customFormat="1"/>
    <row r="46" spans="1:9" s="28" customFormat="1"/>
    <row r="47" spans="1:9" s="28" customFormat="1"/>
    <row r="48" spans="1:9" s="28" customFormat="1"/>
    <row r="49" s="28" customFormat="1"/>
    <row r="50" s="28" customFormat="1"/>
    <row r="51" s="28" customFormat="1"/>
    <row r="52" s="28" customFormat="1"/>
    <row r="53" s="28" customFormat="1"/>
    <row r="54" s="28" customFormat="1"/>
    <row r="55" s="28" customFormat="1"/>
    <row r="56" s="28" customFormat="1"/>
    <row r="57" s="28" customFormat="1"/>
    <row r="58" s="28" customFormat="1"/>
    <row r="59" s="28" customFormat="1"/>
    <row r="60" s="28" customFormat="1"/>
    <row r="61" s="28" customFormat="1"/>
    <row r="62" s="28" customFormat="1"/>
    <row r="63" s="28" customFormat="1"/>
  </sheetData>
  <mergeCells count="8">
    <mergeCell ref="A37:H37"/>
    <mergeCell ref="A38:H38"/>
    <mergeCell ref="A39:H39"/>
    <mergeCell ref="A22:H22"/>
    <mergeCell ref="A26:H26"/>
    <mergeCell ref="A28:H28"/>
    <mergeCell ref="A23:H24"/>
    <mergeCell ref="A25:H25"/>
  </mergeCells>
  <phoneticPr fontId="23" type="noConversion"/>
  <pageMargins left="0.75" right="0.75" top="1" bottom="1" header="0.5" footer="0.5"/>
  <pageSetup scale="70" orientation="landscape" r:id="rId1"/>
  <headerFooter differentFirst="1" alignWithMargins="0">
    <oddFooter>&amp;C&amp;P</oddFooter>
    <firstFooter>&amp;LERCOT PUBLIC</first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3"/>
    <pageSetUpPr fitToPage="1"/>
  </sheetPr>
  <dimension ref="B1:F16"/>
  <sheetViews>
    <sheetView zoomScale="115" zoomScaleNormal="115" zoomScaleSheetLayoutView="100" workbookViewId="0"/>
  </sheetViews>
  <sheetFormatPr defaultRowHeight="12.75"/>
  <cols>
    <col min="1" max="1" width="2" bestFit="1" customWidth="1"/>
    <col min="2" max="2" width="39" bestFit="1" customWidth="1"/>
    <col min="3" max="3" width="96.7109375" customWidth="1"/>
  </cols>
  <sheetData>
    <row r="1" spans="2:6" ht="30" customHeight="1">
      <c r="B1" s="275" t="s">
        <v>84</v>
      </c>
      <c r="C1" s="275"/>
    </row>
    <row r="3" spans="2:6" ht="27" customHeight="1">
      <c r="B3" s="24" t="s">
        <v>10</v>
      </c>
      <c r="C3" s="24" t="s">
        <v>12</v>
      </c>
    </row>
    <row r="4" spans="2:6" ht="30" customHeight="1">
      <c r="B4" s="50" t="s">
        <v>11</v>
      </c>
      <c r="C4" s="158" t="s">
        <v>106</v>
      </c>
    </row>
    <row r="5" spans="2:6" ht="30.95" customHeight="1">
      <c r="B5" s="51" t="s">
        <v>70</v>
      </c>
      <c r="C5" s="158" t="s">
        <v>2662</v>
      </c>
    </row>
    <row r="6" spans="2:6" ht="30" customHeight="1">
      <c r="B6" s="51" t="s">
        <v>7</v>
      </c>
      <c r="C6" s="158" t="s">
        <v>6</v>
      </c>
    </row>
    <row r="7" spans="2:6" ht="30" customHeight="1">
      <c r="B7" s="40" t="s">
        <v>47</v>
      </c>
      <c r="C7" s="158" t="s">
        <v>48</v>
      </c>
    </row>
    <row r="8" spans="2:6" ht="34.9" customHeight="1">
      <c r="B8" s="49" t="s">
        <v>14</v>
      </c>
      <c r="C8" s="159" t="s">
        <v>2663</v>
      </c>
    </row>
    <row r="9" spans="2:6" ht="34.9" customHeight="1">
      <c r="B9" s="49" t="s">
        <v>17</v>
      </c>
      <c r="C9" s="159" t="s">
        <v>82</v>
      </c>
    </row>
    <row r="10" spans="2:6" ht="30" customHeight="1">
      <c r="B10" s="49" t="s">
        <v>13</v>
      </c>
      <c r="C10" s="159" t="s">
        <v>2664</v>
      </c>
    </row>
    <row r="11" spans="2:6" ht="30" customHeight="1">
      <c r="B11" s="47" t="s">
        <v>15</v>
      </c>
      <c r="C11" s="159" t="s">
        <v>2665</v>
      </c>
    </row>
    <row r="12" spans="2:6" ht="30" customHeight="1">
      <c r="B12" s="47" t="s">
        <v>18</v>
      </c>
      <c r="C12" s="159" t="s">
        <v>83</v>
      </c>
      <c r="F12" s="11"/>
    </row>
    <row r="13" spans="2:6" ht="30" customHeight="1">
      <c r="B13" s="48" t="s">
        <v>16</v>
      </c>
      <c r="C13" s="159" t="s">
        <v>2666</v>
      </c>
    </row>
    <row r="14" spans="2:6" ht="101.45" customHeight="1">
      <c r="B14" s="81" t="s">
        <v>1903</v>
      </c>
      <c r="C14" s="159" t="s">
        <v>2654</v>
      </c>
    </row>
    <row r="15" spans="2:6" ht="38.450000000000003" customHeight="1">
      <c r="B15" s="81" t="s">
        <v>2375</v>
      </c>
      <c r="C15" s="159" t="s">
        <v>2372</v>
      </c>
    </row>
    <row r="16" spans="2:6" ht="41.45" customHeight="1">
      <c r="B16" s="81" t="s">
        <v>3065</v>
      </c>
      <c r="C16" s="246" t="s">
        <v>3066</v>
      </c>
    </row>
  </sheetData>
  <mergeCells count="1">
    <mergeCell ref="B1:C1"/>
  </mergeCells>
  <phoneticPr fontId="23" type="noConversion"/>
  <hyperlinks>
    <hyperlink ref="B4" location="Disclaimer!A1" display="Disclaimer"/>
    <hyperlink ref="B8" location="SummerSummary!A1" display="SummerSummary"/>
    <hyperlink ref="B11" location="WinterSummary!A1" display="WinterSummary"/>
    <hyperlink ref="B10" location="SummerFuelTypes!A1" display="SummerFuelTypes"/>
    <hyperlink ref="B9" location="SummerCapacities!A1" display="SummerCapacities"/>
    <hyperlink ref="B12" location="WinterCapacities!A1" display="WinterCapacities"/>
    <hyperlink ref="B13" location="WinterFuelTypes!A1" display="WinterFuelTypes"/>
    <hyperlink ref="B5" location="Changes!A1" display="Changes from 2008 CDR (December Update)"/>
    <hyperlink ref="B6" location="Definitions!A1" display="Definitions"/>
    <hyperlink ref="B7" location="Executive_Summary!B2" display="Executive Summary"/>
    <hyperlink ref="B14" location="'Generation Resource Scenarios'!A1" display="Generation Resource Scenarios"/>
    <hyperlink ref="B15" location="'Fossil Fuel SODG Capacities'!A1" display="Fossil Fuel SODG Capacities"/>
    <hyperlink ref="B16" location="'Decommissioned Gen. Resources'!A1" display="Decommissioned Gen. Resources"/>
  </hyperlinks>
  <printOptions horizontalCentered="1"/>
  <pageMargins left="0.5" right="0.25" top="0.5" bottom="0.5" header="0.5" footer="0.5"/>
  <pageSetup scale="96" firstPageNumber="2" orientation="landscape" r:id="rId1"/>
  <headerFooter alignWithMargins="0">
    <oddFooter>&amp;LERCOT PUBLIC&amp;C&amp;P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DEE1E2"/>
  </sheetPr>
  <dimension ref="B1:E8"/>
  <sheetViews>
    <sheetView zoomScaleNormal="100" workbookViewId="0"/>
  </sheetViews>
  <sheetFormatPr defaultRowHeight="12.75"/>
  <cols>
    <col min="1" max="1" width="2" bestFit="1" customWidth="1"/>
    <col min="2" max="2" width="91.28515625" customWidth="1"/>
  </cols>
  <sheetData>
    <row r="1" spans="2:5" ht="30" customHeight="1">
      <c r="B1" s="276" t="s">
        <v>11</v>
      </c>
      <c r="C1" s="277"/>
      <c r="D1" s="277"/>
      <c r="E1" s="278"/>
    </row>
    <row r="3" spans="2:5">
      <c r="B3" s="279" t="s">
        <v>19</v>
      </c>
      <c r="C3" s="279"/>
      <c r="D3" s="279"/>
      <c r="E3" s="279"/>
    </row>
    <row r="4" spans="2:5" ht="21" customHeight="1">
      <c r="B4" s="279" t="s">
        <v>9</v>
      </c>
      <c r="C4" s="279"/>
      <c r="D4" s="279"/>
      <c r="E4" s="279"/>
    </row>
    <row r="6" spans="2:5" ht="93.95" customHeight="1">
      <c r="B6" s="280" t="s">
        <v>20</v>
      </c>
      <c r="C6" s="280"/>
      <c r="D6" s="280"/>
      <c r="E6" s="280"/>
    </row>
    <row r="8" spans="2:5">
      <c r="B8" s="280"/>
      <c r="C8" s="280"/>
      <c r="D8" s="280"/>
      <c r="E8" s="280"/>
    </row>
  </sheetData>
  <mergeCells count="5">
    <mergeCell ref="B1:E1"/>
    <mergeCell ref="B3:E3"/>
    <mergeCell ref="B4:E4"/>
    <mergeCell ref="B6:E6"/>
    <mergeCell ref="B8:E8"/>
  </mergeCells>
  <phoneticPr fontId="23" type="noConversion"/>
  <pageMargins left="0.75" right="0.75" top="1" bottom="1" header="0.5" footer="0.5"/>
  <pageSetup firstPageNumber="3" orientation="landscape" r:id="rId1"/>
  <headerFooter alignWithMargins="0">
    <oddFooter>&amp;LERCOT PUBLIC&amp;C&amp;P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DEE1E2"/>
  </sheetPr>
  <dimension ref="A1:W65"/>
  <sheetViews>
    <sheetView topLeftCell="A34" zoomScaleNormal="100" zoomScaleSheetLayoutView="100" workbookViewId="0">
      <selection activeCell="B51" sqref="B51:J51"/>
    </sheetView>
  </sheetViews>
  <sheetFormatPr defaultColWidth="9.140625" defaultRowHeight="12.75"/>
  <cols>
    <col min="1" max="1" width="4.85546875" style="15" customWidth="1"/>
    <col min="2" max="2" width="30.5703125" style="15" customWidth="1"/>
    <col min="3" max="3" width="21.28515625" style="15" customWidth="1"/>
    <col min="4" max="4" width="17.140625" style="15" customWidth="1"/>
    <col min="5" max="5" width="13" style="15" bestFit="1" customWidth="1"/>
    <col min="6" max="6" width="11.140625" style="15" customWidth="1"/>
    <col min="7" max="7" width="14.28515625" style="15" customWidth="1"/>
    <col min="8" max="10" width="16.7109375" style="15" customWidth="1"/>
    <col min="11" max="14" width="8.7109375" style="15" customWidth="1"/>
    <col min="15" max="15" width="18.85546875" style="15" bestFit="1" customWidth="1"/>
    <col min="16" max="17" width="8.7109375" style="15" customWidth="1"/>
    <col min="18" max="16384" width="9.140625" style="15"/>
  </cols>
  <sheetData>
    <row r="1" spans="1:10" ht="31.9" customHeight="1">
      <c r="A1" s="282" t="s">
        <v>2667</v>
      </c>
      <c r="B1" s="282"/>
      <c r="C1" s="282"/>
      <c r="D1" s="282"/>
      <c r="E1" s="282"/>
      <c r="F1" s="282"/>
      <c r="G1" s="282"/>
      <c r="H1" s="282"/>
      <c r="I1" s="282"/>
      <c r="J1" s="282"/>
    </row>
    <row r="2" spans="1:10" ht="18.95" customHeight="1"/>
    <row r="3" spans="1:10" s="19" customFormat="1" ht="22.5" customHeight="1">
      <c r="A3" s="129">
        <v>1</v>
      </c>
      <c r="B3" s="288" t="s">
        <v>2668</v>
      </c>
      <c r="C3" s="288"/>
      <c r="D3" s="288"/>
      <c r="E3" s="288"/>
      <c r="F3" s="288"/>
      <c r="G3" s="288"/>
      <c r="H3" s="288"/>
      <c r="I3" s="288"/>
      <c r="J3" s="288"/>
    </row>
    <row r="4" spans="1:10" s="19" customFormat="1" ht="54" customHeight="1">
      <c r="A4" s="129"/>
      <c r="B4" s="130" t="s">
        <v>55</v>
      </c>
      <c r="C4" s="131" t="s">
        <v>102</v>
      </c>
      <c r="D4" s="131" t="s">
        <v>22</v>
      </c>
      <c r="E4" s="131" t="s">
        <v>34</v>
      </c>
      <c r="F4" s="131" t="s">
        <v>93</v>
      </c>
      <c r="G4" s="203" t="s">
        <v>2891</v>
      </c>
      <c r="H4" s="132" t="s">
        <v>2656</v>
      </c>
      <c r="I4" s="203" t="s">
        <v>2890</v>
      </c>
      <c r="J4" s="132" t="s">
        <v>2658</v>
      </c>
    </row>
    <row r="5" spans="1:10">
      <c r="A5" s="129"/>
      <c r="B5" s="209" t="s">
        <v>2676</v>
      </c>
      <c r="C5" s="210" t="s">
        <v>2677</v>
      </c>
      <c r="D5" s="210" t="s">
        <v>334</v>
      </c>
      <c r="E5" s="210" t="s">
        <v>2450</v>
      </c>
      <c r="F5" s="210" t="s">
        <v>261</v>
      </c>
      <c r="G5" s="205">
        <v>2021</v>
      </c>
      <c r="H5" s="204">
        <v>44.5</v>
      </c>
      <c r="I5" s="206">
        <v>1</v>
      </c>
      <c r="J5" s="204">
        <f>H5*I5</f>
        <v>44.5</v>
      </c>
    </row>
    <row r="6" spans="1:10">
      <c r="A6" s="129"/>
      <c r="B6" s="209" t="s">
        <v>2678</v>
      </c>
      <c r="C6" s="210" t="s">
        <v>2679</v>
      </c>
      <c r="D6" s="210" t="s">
        <v>334</v>
      </c>
      <c r="E6" s="210" t="s">
        <v>2450</v>
      </c>
      <c r="F6" s="210" t="s">
        <v>261</v>
      </c>
      <c r="G6" s="205">
        <v>2021</v>
      </c>
      <c r="H6" s="204">
        <v>44.5</v>
      </c>
      <c r="I6" s="206">
        <v>1</v>
      </c>
      <c r="J6" s="204">
        <f t="shared" ref="J6:J22" si="0">H6*I6</f>
        <v>44.5</v>
      </c>
    </row>
    <row r="7" spans="1:10">
      <c r="A7" s="129"/>
      <c r="B7" s="209" t="s">
        <v>2680</v>
      </c>
      <c r="C7" s="210" t="s">
        <v>2681</v>
      </c>
      <c r="D7" s="210" t="s">
        <v>334</v>
      </c>
      <c r="E7" s="210" t="s">
        <v>2450</v>
      </c>
      <c r="F7" s="210" t="s">
        <v>261</v>
      </c>
      <c r="G7" s="205">
        <v>2021</v>
      </c>
      <c r="H7" s="204">
        <v>44.5</v>
      </c>
      <c r="I7" s="206">
        <v>1</v>
      </c>
      <c r="J7" s="204">
        <f t="shared" si="0"/>
        <v>44.5</v>
      </c>
    </row>
    <row r="8" spans="1:10">
      <c r="A8" s="129"/>
      <c r="B8" s="209" t="s">
        <v>2682</v>
      </c>
      <c r="C8" s="210" t="s">
        <v>2683</v>
      </c>
      <c r="D8" s="210" t="s">
        <v>334</v>
      </c>
      <c r="E8" s="210" t="s">
        <v>2450</v>
      </c>
      <c r="F8" s="210" t="s">
        <v>261</v>
      </c>
      <c r="G8" s="205">
        <v>2021</v>
      </c>
      <c r="H8" s="204">
        <v>44.5</v>
      </c>
      <c r="I8" s="206">
        <v>1</v>
      </c>
      <c r="J8" s="204">
        <f t="shared" si="0"/>
        <v>44.5</v>
      </c>
    </row>
    <row r="9" spans="1:10">
      <c r="A9" s="129"/>
      <c r="B9" s="209" t="s">
        <v>2684</v>
      </c>
      <c r="C9" s="210" t="s">
        <v>2685</v>
      </c>
      <c r="D9" s="210" t="s">
        <v>334</v>
      </c>
      <c r="E9" s="210" t="s">
        <v>2450</v>
      </c>
      <c r="F9" s="210" t="s">
        <v>261</v>
      </c>
      <c r="G9" s="205">
        <v>2021</v>
      </c>
      <c r="H9" s="204">
        <v>44.5</v>
      </c>
      <c r="I9" s="206">
        <v>1</v>
      </c>
      <c r="J9" s="204">
        <f t="shared" si="0"/>
        <v>44.5</v>
      </c>
    </row>
    <row r="10" spans="1:10">
      <c r="A10" s="129"/>
      <c r="B10" s="209" t="s">
        <v>2686</v>
      </c>
      <c r="C10" s="210" t="s">
        <v>2687</v>
      </c>
      <c r="D10" s="210" t="s">
        <v>334</v>
      </c>
      <c r="E10" s="210" t="s">
        <v>2450</v>
      </c>
      <c r="F10" s="210" t="s">
        <v>261</v>
      </c>
      <c r="G10" s="205">
        <v>2021</v>
      </c>
      <c r="H10" s="204">
        <v>44.5</v>
      </c>
      <c r="I10" s="206">
        <v>1</v>
      </c>
      <c r="J10" s="204">
        <f t="shared" si="0"/>
        <v>44.5</v>
      </c>
    </row>
    <row r="11" spans="1:10">
      <c r="A11" s="129"/>
      <c r="B11" s="209" t="s">
        <v>2884</v>
      </c>
      <c r="C11" s="210" t="s">
        <v>2885</v>
      </c>
      <c r="D11" s="210" t="s">
        <v>147</v>
      </c>
      <c r="E11" s="210" t="s">
        <v>1871</v>
      </c>
      <c r="F11" s="210" t="s">
        <v>52</v>
      </c>
      <c r="G11" s="205">
        <v>2021</v>
      </c>
      <c r="H11" s="204">
        <v>36.700000000000003</v>
      </c>
      <c r="I11" s="206">
        <v>0.19</v>
      </c>
      <c r="J11" s="204">
        <f t="shared" si="0"/>
        <v>6.9730000000000008</v>
      </c>
    </row>
    <row r="12" spans="1:10">
      <c r="A12" s="129"/>
      <c r="B12" s="209" t="s">
        <v>2886</v>
      </c>
      <c r="C12" s="210" t="s">
        <v>2887</v>
      </c>
      <c r="D12" s="210" t="s">
        <v>147</v>
      </c>
      <c r="E12" s="210" t="s">
        <v>1871</v>
      </c>
      <c r="F12" s="210" t="s">
        <v>52</v>
      </c>
      <c r="G12" s="205">
        <v>2021</v>
      </c>
      <c r="H12" s="204">
        <v>35.799999999999997</v>
      </c>
      <c r="I12" s="206">
        <v>0.19</v>
      </c>
      <c r="J12" s="204">
        <f t="shared" si="0"/>
        <v>6.8019999999999996</v>
      </c>
    </row>
    <row r="13" spans="1:10">
      <c r="A13" s="129"/>
      <c r="B13" s="209" t="s">
        <v>2888</v>
      </c>
      <c r="C13" s="210" t="s">
        <v>2889</v>
      </c>
      <c r="D13" s="210" t="s">
        <v>147</v>
      </c>
      <c r="E13" s="210" t="s">
        <v>1871</v>
      </c>
      <c r="F13" s="210" t="s">
        <v>52</v>
      </c>
      <c r="G13" s="205">
        <v>2021</v>
      </c>
      <c r="H13" s="204">
        <v>177.7</v>
      </c>
      <c r="I13" s="206">
        <v>0.19</v>
      </c>
      <c r="J13" s="204">
        <f t="shared" si="0"/>
        <v>33.762999999999998</v>
      </c>
    </row>
    <row r="14" spans="1:10">
      <c r="A14" s="129"/>
      <c r="B14" s="209" t="s">
        <v>3072</v>
      </c>
      <c r="C14" s="210" t="s">
        <v>3073</v>
      </c>
      <c r="D14" s="210" t="s">
        <v>1116</v>
      </c>
      <c r="E14" s="210" t="s">
        <v>57</v>
      </c>
      <c r="F14" s="210" t="s">
        <v>52</v>
      </c>
      <c r="G14" s="205">
        <v>2021</v>
      </c>
      <c r="H14" s="204">
        <v>100</v>
      </c>
      <c r="I14" s="206">
        <v>0.8</v>
      </c>
      <c r="J14" s="204">
        <f t="shared" si="0"/>
        <v>80</v>
      </c>
    </row>
    <row r="15" spans="1:10">
      <c r="A15" s="129"/>
      <c r="B15" s="209" t="s">
        <v>3074</v>
      </c>
      <c r="C15" s="210" t="s">
        <v>3075</v>
      </c>
      <c r="D15" s="210" t="s">
        <v>1116</v>
      </c>
      <c r="E15" s="210" t="s">
        <v>57</v>
      </c>
      <c r="F15" s="210" t="s">
        <v>52</v>
      </c>
      <c r="G15" s="205">
        <v>2021</v>
      </c>
      <c r="H15" s="204">
        <v>15</v>
      </c>
      <c r="I15" s="206">
        <v>0.8</v>
      </c>
      <c r="J15" s="204">
        <f t="shared" si="0"/>
        <v>12</v>
      </c>
    </row>
    <row r="16" spans="1:10">
      <c r="A16" s="129"/>
      <c r="B16" s="209" t="s">
        <v>2694</v>
      </c>
      <c r="C16" s="210" t="s">
        <v>2695</v>
      </c>
      <c r="D16" s="210" t="s">
        <v>61</v>
      </c>
      <c r="E16" s="210" t="s">
        <v>57</v>
      </c>
      <c r="F16" s="210" t="s">
        <v>52</v>
      </c>
      <c r="G16" s="205">
        <v>2021</v>
      </c>
      <c r="H16" s="204">
        <v>124.6</v>
      </c>
      <c r="I16" s="206">
        <v>0.8</v>
      </c>
      <c r="J16" s="204">
        <f t="shared" si="0"/>
        <v>99.68</v>
      </c>
    </row>
    <row r="17" spans="1:18">
      <c r="A17" s="129"/>
      <c r="B17" s="209" t="s">
        <v>2696</v>
      </c>
      <c r="C17" s="210" t="s">
        <v>2697</v>
      </c>
      <c r="D17" s="210" t="s">
        <v>61</v>
      </c>
      <c r="E17" s="210" t="s">
        <v>57</v>
      </c>
      <c r="F17" s="210" t="s">
        <v>52</v>
      </c>
      <c r="G17" s="205">
        <v>2021</v>
      </c>
      <c r="H17" s="204">
        <v>130.4</v>
      </c>
      <c r="I17" s="206">
        <v>0.8</v>
      </c>
      <c r="J17" s="204">
        <f t="shared" si="0"/>
        <v>104.32000000000001</v>
      </c>
    </row>
    <row r="18" spans="1:18">
      <c r="A18" s="129"/>
      <c r="B18" s="209" t="s">
        <v>1805</v>
      </c>
      <c r="C18" s="210" t="s">
        <v>2698</v>
      </c>
      <c r="D18" s="210" t="s">
        <v>1806</v>
      </c>
      <c r="E18" s="210" t="s">
        <v>57</v>
      </c>
      <c r="F18" s="210" t="s">
        <v>50</v>
      </c>
      <c r="G18" s="205">
        <v>2020</v>
      </c>
      <c r="H18" s="204">
        <v>59.8</v>
      </c>
      <c r="I18" s="206">
        <v>0.8</v>
      </c>
      <c r="J18" s="204">
        <f t="shared" si="0"/>
        <v>47.84</v>
      </c>
    </row>
    <row r="19" spans="1:18">
      <c r="A19" s="129"/>
      <c r="B19" s="209" t="s">
        <v>1835</v>
      </c>
      <c r="C19" s="210" t="s">
        <v>2699</v>
      </c>
      <c r="D19" s="210" t="s">
        <v>1411</v>
      </c>
      <c r="E19" s="210" t="s">
        <v>57</v>
      </c>
      <c r="F19" s="210" t="s">
        <v>50</v>
      </c>
      <c r="G19" s="205">
        <v>2020</v>
      </c>
      <c r="H19" s="204">
        <v>59.8</v>
      </c>
      <c r="I19" s="206">
        <v>0.8</v>
      </c>
      <c r="J19" s="204">
        <f t="shared" si="0"/>
        <v>47.84</v>
      </c>
    </row>
    <row r="20" spans="1:18">
      <c r="A20" s="129"/>
      <c r="B20" s="209" t="s">
        <v>2612</v>
      </c>
      <c r="C20" s="210" t="s">
        <v>2396</v>
      </c>
      <c r="D20" s="210" t="s">
        <v>705</v>
      </c>
      <c r="E20" s="210" t="s">
        <v>1627</v>
      </c>
      <c r="F20" s="210" t="s">
        <v>261</v>
      </c>
      <c r="G20" s="205">
        <v>2020</v>
      </c>
      <c r="H20" s="204">
        <v>9.9499999999999993</v>
      </c>
      <c r="I20" s="206">
        <v>0</v>
      </c>
      <c r="J20" s="204">
        <f t="shared" si="0"/>
        <v>0</v>
      </c>
    </row>
    <row r="21" spans="1:18">
      <c r="A21" s="129"/>
      <c r="B21" s="215" t="s">
        <v>2617</v>
      </c>
      <c r="C21" s="204" t="s">
        <v>2618</v>
      </c>
      <c r="D21" s="204" t="s">
        <v>1666</v>
      </c>
      <c r="E21" s="204" t="s">
        <v>1627</v>
      </c>
      <c r="F21" s="204" t="s">
        <v>95</v>
      </c>
      <c r="G21" s="205">
        <v>2020</v>
      </c>
      <c r="H21" s="204">
        <v>10</v>
      </c>
      <c r="I21" s="206">
        <v>0</v>
      </c>
      <c r="J21" s="204">
        <f>H21*I21</f>
        <v>0</v>
      </c>
    </row>
    <row r="22" spans="1:18">
      <c r="A22" s="129"/>
      <c r="B22" s="215" t="s">
        <v>2625</v>
      </c>
      <c r="C22" s="204" t="s">
        <v>2626</v>
      </c>
      <c r="D22" s="204" t="s">
        <v>1809</v>
      </c>
      <c r="E22" s="204" t="s">
        <v>1627</v>
      </c>
      <c r="F22" s="204" t="s">
        <v>52</v>
      </c>
      <c r="G22" s="205">
        <v>2021</v>
      </c>
      <c r="H22" s="204">
        <v>2</v>
      </c>
      <c r="I22" s="206">
        <v>0</v>
      </c>
      <c r="J22" s="204">
        <f t="shared" si="0"/>
        <v>0</v>
      </c>
    </row>
    <row r="23" spans="1:18">
      <c r="A23" s="129"/>
      <c r="B23" s="286" t="s">
        <v>103</v>
      </c>
      <c r="C23" s="287"/>
      <c r="D23" s="287"/>
      <c r="E23" s="287"/>
      <c r="F23" s="287"/>
      <c r="H23" s="247">
        <f>SUM(H5:H22)</f>
        <v>1028.75</v>
      </c>
      <c r="I23" s="10"/>
      <c r="J23" s="247">
        <f>SUM(J5:J22)</f>
        <v>706.21800000000007</v>
      </c>
    </row>
    <row r="24" spans="1:18">
      <c r="A24" s="129"/>
      <c r="B24" s="251"/>
      <c r="C24" s="251"/>
      <c r="D24" s="251"/>
      <c r="E24" s="251"/>
      <c r="F24" s="251"/>
      <c r="G24" s="248"/>
      <c r="H24" s="250"/>
      <c r="I24" s="249"/>
      <c r="J24" s="250"/>
    </row>
    <row r="25" spans="1:18" s="52" customFormat="1" ht="21" customHeight="1">
      <c r="A25" s="129">
        <v>2</v>
      </c>
      <c r="B25" s="288" t="s">
        <v>71</v>
      </c>
      <c r="C25" s="288"/>
      <c r="D25" s="288"/>
      <c r="E25" s="288"/>
      <c r="F25" s="288"/>
      <c r="G25" s="288"/>
      <c r="H25" s="288"/>
      <c r="I25" s="288"/>
      <c r="J25" s="288"/>
    </row>
    <row r="26" spans="1:18" ht="61.5" customHeight="1">
      <c r="A26" s="129"/>
      <c r="B26" s="130" t="s">
        <v>55</v>
      </c>
      <c r="C26" s="132" t="s">
        <v>100</v>
      </c>
      <c r="D26" s="131" t="s">
        <v>22</v>
      </c>
      <c r="E26" s="131" t="s">
        <v>34</v>
      </c>
      <c r="F26" s="131" t="s">
        <v>93</v>
      </c>
      <c r="G26" s="132" t="s">
        <v>2376</v>
      </c>
      <c r="H26" s="132" t="s">
        <v>2656</v>
      </c>
      <c r="I26" s="203" t="s">
        <v>2890</v>
      </c>
      <c r="J26" s="132" t="s">
        <v>2658</v>
      </c>
    </row>
    <row r="27" spans="1:18">
      <c r="A27" s="129"/>
      <c r="B27" s="211" t="s">
        <v>2851</v>
      </c>
      <c r="C27" s="211" t="s">
        <v>2852</v>
      </c>
      <c r="D27" s="211" t="s">
        <v>334</v>
      </c>
      <c r="E27" s="211" t="s">
        <v>2450</v>
      </c>
      <c r="F27" s="211" t="s">
        <v>261</v>
      </c>
      <c r="G27" s="214">
        <v>2021</v>
      </c>
      <c r="H27" s="204">
        <v>89.1</v>
      </c>
      <c r="I27" s="206">
        <v>1</v>
      </c>
      <c r="J27" s="204">
        <f t="shared" ref="J27:J49" si="1">H27*I27</f>
        <v>89.1</v>
      </c>
    </row>
    <row r="28" spans="1:18" ht="12.95" customHeight="1">
      <c r="A28" s="129"/>
      <c r="B28" s="211" t="s">
        <v>2700</v>
      </c>
      <c r="C28" s="211" t="s">
        <v>2701</v>
      </c>
      <c r="D28" s="211" t="s">
        <v>307</v>
      </c>
      <c r="E28" s="211" t="s">
        <v>2450</v>
      </c>
      <c r="F28" s="211" t="s">
        <v>261</v>
      </c>
      <c r="G28" s="214">
        <v>2022</v>
      </c>
      <c r="H28" s="204">
        <v>408</v>
      </c>
      <c r="I28" s="206">
        <v>1</v>
      </c>
      <c r="J28" s="204">
        <f t="shared" si="1"/>
        <v>408</v>
      </c>
    </row>
    <row r="29" spans="1:18" ht="12.95" customHeight="1">
      <c r="A29" s="129"/>
      <c r="B29" s="211" t="s">
        <v>2900</v>
      </c>
      <c r="C29" s="211" t="s">
        <v>2901</v>
      </c>
      <c r="D29" s="211" t="s">
        <v>66</v>
      </c>
      <c r="E29" s="211" t="s">
        <v>1871</v>
      </c>
      <c r="F29" s="211" t="s">
        <v>52</v>
      </c>
      <c r="G29" s="214">
        <v>2022</v>
      </c>
      <c r="H29" s="204">
        <v>175</v>
      </c>
      <c r="I29" s="206">
        <v>0.19</v>
      </c>
      <c r="J29" s="204">
        <f t="shared" si="1"/>
        <v>33.25</v>
      </c>
    </row>
    <row r="30" spans="1:18" s="55" customFormat="1" ht="12.95" customHeight="1">
      <c r="B30" s="211" t="s">
        <v>2705</v>
      </c>
      <c r="C30" s="211" t="s">
        <v>2706</v>
      </c>
      <c r="D30" s="211" t="s">
        <v>99</v>
      </c>
      <c r="E30" s="211" t="s">
        <v>1871</v>
      </c>
      <c r="F30" s="211" t="s">
        <v>52</v>
      </c>
      <c r="G30" s="214">
        <v>2021</v>
      </c>
      <c r="H30" s="204">
        <v>348.3</v>
      </c>
      <c r="I30" s="206">
        <v>0.19</v>
      </c>
      <c r="J30" s="204">
        <f t="shared" si="1"/>
        <v>66.177000000000007</v>
      </c>
      <c r="K30" s="114"/>
      <c r="L30" s="114"/>
      <c r="M30" s="113"/>
      <c r="N30" s="113"/>
      <c r="O30" s="113"/>
      <c r="P30" s="113"/>
      <c r="Q30" s="113"/>
      <c r="R30" s="113"/>
    </row>
    <row r="31" spans="1:18" s="55" customFormat="1" ht="12.95" customHeight="1">
      <c r="B31" s="211" t="s">
        <v>2898</v>
      </c>
      <c r="C31" s="211" t="s">
        <v>2899</v>
      </c>
      <c r="D31" s="211" t="s">
        <v>1111</v>
      </c>
      <c r="E31" s="211" t="s">
        <v>57</v>
      </c>
      <c r="F31" s="211" t="s">
        <v>52</v>
      </c>
      <c r="G31" s="214">
        <v>2023</v>
      </c>
      <c r="H31" s="204">
        <v>374.4</v>
      </c>
      <c r="I31" s="206">
        <v>0.8</v>
      </c>
      <c r="J31" s="204">
        <f t="shared" si="1"/>
        <v>299.52</v>
      </c>
      <c r="K31" s="114"/>
      <c r="L31" s="114"/>
      <c r="M31" s="113"/>
      <c r="N31" s="113"/>
      <c r="O31" s="113"/>
      <c r="P31" s="113"/>
      <c r="Q31" s="113"/>
      <c r="R31" s="113"/>
    </row>
    <row r="32" spans="1:18" s="55" customFormat="1" ht="12.95" customHeight="1">
      <c r="B32" s="211" t="s">
        <v>2713</v>
      </c>
      <c r="C32" s="211" t="s">
        <v>2714</v>
      </c>
      <c r="D32" s="211" t="s">
        <v>1212</v>
      </c>
      <c r="E32" s="211" t="s">
        <v>57</v>
      </c>
      <c r="F32" s="211" t="s">
        <v>60</v>
      </c>
      <c r="G32" s="214">
        <v>2021</v>
      </c>
      <c r="H32" s="204">
        <v>515.70000000000005</v>
      </c>
      <c r="I32" s="206">
        <v>0.8</v>
      </c>
      <c r="J32" s="204">
        <f t="shared" si="1"/>
        <v>412.56000000000006</v>
      </c>
      <c r="K32" s="114"/>
      <c r="L32" s="114"/>
      <c r="M32" s="113"/>
      <c r="N32" s="113"/>
      <c r="O32" s="113"/>
      <c r="P32" s="113"/>
      <c r="Q32" s="113"/>
      <c r="R32" s="113"/>
    </row>
    <row r="33" spans="1:23">
      <c r="A33" s="129"/>
      <c r="B33" s="211" t="s">
        <v>2539</v>
      </c>
      <c r="C33" s="211" t="s">
        <v>2715</v>
      </c>
      <c r="D33" s="211" t="s">
        <v>509</v>
      </c>
      <c r="E33" s="211" t="s">
        <v>57</v>
      </c>
      <c r="F33" s="211" t="s">
        <v>50</v>
      </c>
      <c r="G33" s="214">
        <v>2022</v>
      </c>
      <c r="H33" s="204">
        <v>300</v>
      </c>
      <c r="I33" s="206">
        <v>0.8</v>
      </c>
      <c r="J33" s="204">
        <f t="shared" si="1"/>
        <v>240</v>
      </c>
    </row>
    <row r="34" spans="1:23">
      <c r="A34" s="129"/>
      <c r="B34" s="211" t="s">
        <v>2722</v>
      </c>
      <c r="C34" s="211" t="s">
        <v>2723</v>
      </c>
      <c r="D34" s="211" t="s">
        <v>509</v>
      </c>
      <c r="E34" s="211" t="s">
        <v>57</v>
      </c>
      <c r="F34" s="211" t="s">
        <v>50</v>
      </c>
      <c r="G34" s="214">
        <v>2022</v>
      </c>
      <c r="H34" s="204">
        <v>200</v>
      </c>
      <c r="I34" s="206">
        <v>0.8</v>
      </c>
      <c r="J34" s="204">
        <f t="shared" si="1"/>
        <v>160</v>
      </c>
    </row>
    <row r="35" spans="1:23">
      <c r="A35" s="129"/>
      <c r="B35" s="211" t="s">
        <v>2736</v>
      </c>
      <c r="C35" s="211" t="s">
        <v>2737</v>
      </c>
      <c r="D35" s="211" t="s">
        <v>1666</v>
      </c>
      <c r="E35" s="211" t="s">
        <v>57</v>
      </c>
      <c r="F35" s="211" t="s">
        <v>95</v>
      </c>
      <c r="G35" s="214">
        <v>2022</v>
      </c>
      <c r="H35" s="204">
        <v>80</v>
      </c>
      <c r="I35" s="206">
        <v>0.8</v>
      </c>
      <c r="J35" s="204">
        <f t="shared" si="1"/>
        <v>64</v>
      </c>
    </row>
    <row r="36" spans="1:23">
      <c r="A36" s="129"/>
      <c r="B36" s="211" t="s">
        <v>2740</v>
      </c>
      <c r="C36" s="211" t="s">
        <v>2741</v>
      </c>
      <c r="D36" s="211" t="s">
        <v>1666</v>
      </c>
      <c r="E36" s="211" t="s">
        <v>57</v>
      </c>
      <c r="F36" s="211" t="s">
        <v>95</v>
      </c>
      <c r="G36" s="214">
        <v>2022</v>
      </c>
      <c r="H36" s="204">
        <v>100</v>
      </c>
      <c r="I36" s="206">
        <v>0.8</v>
      </c>
      <c r="J36" s="204">
        <f t="shared" si="1"/>
        <v>80</v>
      </c>
    </row>
    <row r="37" spans="1:23">
      <c r="A37" s="129"/>
      <c r="B37" s="211" t="s">
        <v>2742</v>
      </c>
      <c r="C37" s="211" t="s">
        <v>2743</v>
      </c>
      <c r="D37" s="211" t="s">
        <v>1578</v>
      </c>
      <c r="E37" s="211" t="s">
        <v>57</v>
      </c>
      <c r="F37" s="211" t="s">
        <v>50</v>
      </c>
      <c r="G37" s="214">
        <v>2022</v>
      </c>
      <c r="H37" s="204">
        <v>400</v>
      </c>
      <c r="I37" s="206">
        <v>0.8</v>
      </c>
      <c r="J37" s="204">
        <f t="shared" si="1"/>
        <v>320</v>
      </c>
    </row>
    <row r="38" spans="1:23" s="55" customFormat="1" ht="15">
      <c r="B38" s="211" t="s">
        <v>2755</v>
      </c>
      <c r="C38" s="211" t="s">
        <v>2756</v>
      </c>
      <c r="D38" s="211" t="s">
        <v>553</v>
      </c>
      <c r="E38" s="211" t="s">
        <v>57</v>
      </c>
      <c r="F38" s="211" t="s">
        <v>50</v>
      </c>
      <c r="G38" s="214">
        <v>2022</v>
      </c>
      <c r="H38" s="204">
        <v>50</v>
      </c>
      <c r="I38" s="206">
        <v>0.8</v>
      </c>
      <c r="J38" s="204">
        <f t="shared" si="1"/>
        <v>40</v>
      </c>
      <c r="K38" s="114"/>
      <c r="L38" s="114"/>
      <c r="M38" s="113"/>
      <c r="N38" s="113"/>
      <c r="O38" s="113"/>
      <c r="P38" s="113"/>
      <c r="Q38" s="113"/>
      <c r="R38" s="113"/>
    </row>
    <row r="39" spans="1:23">
      <c r="A39" s="129"/>
      <c r="B39" s="211" t="s">
        <v>2757</v>
      </c>
      <c r="C39" s="211" t="s">
        <v>2758</v>
      </c>
      <c r="D39" s="211" t="s">
        <v>337</v>
      </c>
      <c r="E39" s="211" t="s">
        <v>57</v>
      </c>
      <c r="F39" s="211" t="s">
        <v>51</v>
      </c>
      <c r="G39" s="214">
        <v>2022</v>
      </c>
      <c r="H39" s="204">
        <v>609.70000000000005</v>
      </c>
      <c r="I39" s="206">
        <v>0.8</v>
      </c>
      <c r="J39" s="204">
        <f t="shared" si="1"/>
        <v>487.76000000000005</v>
      </c>
    </row>
    <row r="40" spans="1:23">
      <c r="A40" s="129"/>
      <c r="B40" s="211" t="s">
        <v>2762</v>
      </c>
      <c r="C40" s="211" t="s">
        <v>2763</v>
      </c>
      <c r="D40" s="211" t="s">
        <v>2383</v>
      </c>
      <c r="E40" s="211" t="s">
        <v>1627</v>
      </c>
      <c r="F40" s="211" t="s">
        <v>50</v>
      </c>
      <c r="G40" s="214">
        <v>2021</v>
      </c>
      <c r="H40" s="210">
        <v>71.400000000000006</v>
      </c>
      <c r="I40" s="212">
        <v>0</v>
      </c>
      <c r="J40" s="204">
        <f t="shared" si="1"/>
        <v>0</v>
      </c>
    </row>
    <row r="41" spans="1:23">
      <c r="A41" s="129"/>
      <c r="B41" s="211" t="s">
        <v>2764</v>
      </c>
      <c r="C41" s="211" t="s">
        <v>2765</v>
      </c>
      <c r="D41" s="211" t="s">
        <v>461</v>
      </c>
      <c r="E41" s="211" t="s">
        <v>1627</v>
      </c>
      <c r="F41" s="211" t="s">
        <v>60</v>
      </c>
      <c r="G41" s="214">
        <v>2022</v>
      </c>
      <c r="H41" s="210">
        <v>202.4</v>
      </c>
      <c r="I41" s="212">
        <v>0</v>
      </c>
      <c r="J41" s="204">
        <f t="shared" si="1"/>
        <v>0</v>
      </c>
      <c r="M41"/>
      <c r="N41"/>
      <c r="O41"/>
      <c r="P41"/>
      <c r="Q41"/>
      <c r="R41"/>
      <c r="S41"/>
      <c r="T41"/>
      <c r="U41"/>
      <c r="V41"/>
      <c r="W41"/>
    </row>
    <row r="42" spans="1:23">
      <c r="A42" s="129"/>
      <c r="B42" s="211" t="s">
        <v>2766</v>
      </c>
      <c r="C42" s="211" t="s">
        <v>2767</v>
      </c>
      <c r="D42" s="211" t="s">
        <v>1111</v>
      </c>
      <c r="E42" s="211" t="s">
        <v>1627</v>
      </c>
      <c r="F42" s="211" t="s">
        <v>52</v>
      </c>
      <c r="G42" s="214">
        <v>2022</v>
      </c>
      <c r="H42" s="210">
        <v>52.3</v>
      </c>
      <c r="I42" s="212">
        <v>0</v>
      </c>
      <c r="J42" s="204">
        <f t="shared" si="1"/>
        <v>0</v>
      </c>
      <c r="M42"/>
      <c r="N42"/>
      <c r="O42"/>
      <c r="P42"/>
      <c r="Q42"/>
      <c r="R42"/>
      <c r="S42"/>
      <c r="T42"/>
      <c r="U42"/>
      <c r="V42"/>
      <c r="W42"/>
    </row>
    <row r="43" spans="1:23">
      <c r="A43" s="129"/>
      <c r="B43" s="211" t="s">
        <v>2768</v>
      </c>
      <c r="C43" s="211" t="s">
        <v>2769</v>
      </c>
      <c r="D43" s="211" t="s">
        <v>2289</v>
      </c>
      <c r="E43" s="211" t="s">
        <v>1627</v>
      </c>
      <c r="F43" s="211" t="s">
        <v>50</v>
      </c>
      <c r="G43" s="214">
        <v>2023</v>
      </c>
      <c r="H43" s="210">
        <v>50</v>
      </c>
      <c r="I43" s="212">
        <v>0</v>
      </c>
      <c r="J43" s="204">
        <f t="shared" si="1"/>
        <v>0</v>
      </c>
      <c r="M43"/>
      <c r="N43"/>
      <c r="O43"/>
      <c r="P43"/>
      <c r="Q43"/>
      <c r="R43"/>
      <c r="S43"/>
      <c r="T43"/>
      <c r="U43"/>
      <c r="V43"/>
      <c r="W43"/>
    </row>
    <row r="44" spans="1:23">
      <c r="A44" s="129"/>
      <c r="B44" s="211" t="s">
        <v>3076</v>
      </c>
      <c r="C44" s="211" t="s">
        <v>3077</v>
      </c>
      <c r="D44" s="211" t="s">
        <v>2521</v>
      </c>
      <c r="E44" s="78" t="s">
        <v>1627</v>
      </c>
      <c r="F44" s="211" t="s">
        <v>52</v>
      </c>
      <c r="G44" s="214">
        <v>2021</v>
      </c>
      <c r="H44" s="210">
        <v>121.8</v>
      </c>
      <c r="I44" s="212">
        <v>0</v>
      </c>
      <c r="J44" s="204">
        <f t="shared" ref="J44:J45" si="2">H44*I44</f>
        <v>0</v>
      </c>
      <c r="M44"/>
      <c r="N44"/>
      <c r="O44"/>
      <c r="P44"/>
      <c r="Q44"/>
      <c r="R44"/>
      <c r="S44"/>
      <c r="T44"/>
      <c r="U44"/>
      <c r="V44"/>
      <c r="W44"/>
    </row>
    <row r="45" spans="1:23">
      <c r="A45" s="129"/>
      <c r="B45" s="211" t="s">
        <v>2770</v>
      </c>
      <c r="C45" s="211" t="s">
        <v>2771</v>
      </c>
      <c r="D45" s="211" t="s">
        <v>56</v>
      </c>
      <c r="E45" s="211" t="s">
        <v>1627</v>
      </c>
      <c r="F45" s="211" t="s">
        <v>51</v>
      </c>
      <c r="G45" s="214">
        <v>2021</v>
      </c>
      <c r="H45" s="210">
        <v>9.9</v>
      </c>
      <c r="I45" s="212">
        <v>0</v>
      </c>
      <c r="J45" s="204">
        <f t="shared" si="2"/>
        <v>0</v>
      </c>
      <c r="M45"/>
      <c r="N45"/>
      <c r="O45"/>
      <c r="P45"/>
      <c r="Q45"/>
      <c r="R45"/>
      <c r="S45"/>
      <c r="T45"/>
      <c r="U45"/>
      <c r="V45"/>
      <c r="W45"/>
    </row>
    <row r="46" spans="1:23">
      <c r="A46" s="129"/>
      <c r="B46" s="211" t="s">
        <v>2843</v>
      </c>
      <c r="C46" s="211" t="s">
        <v>2844</v>
      </c>
      <c r="D46" s="211" t="s">
        <v>1111</v>
      </c>
      <c r="E46" s="211" t="s">
        <v>1627</v>
      </c>
      <c r="F46" s="211" t="s">
        <v>52</v>
      </c>
      <c r="G46" s="214">
        <v>2021</v>
      </c>
      <c r="H46" s="210">
        <v>9.9499999999999993</v>
      </c>
      <c r="I46" s="212">
        <v>0</v>
      </c>
      <c r="J46" s="204">
        <f t="shared" si="1"/>
        <v>0</v>
      </c>
      <c r="M46"/>
      <c r="N46"/>
      <c r="O46"/>
      <c r="P46"/>
      <c r="Q46"/>
      <c r="R46"/>
      <c r="S46"/>
      <c r="T46"/>
      <c r="U46"/>
      <c r="V46"/>
      <c r="W46"/>
    </row>
    <row r="47" spans="1:23">
      <c r="A47" s="129"/>
      <c r="B47" s="211" t="s">
        <v>2845</v>
      </c>
      <c r="C47" s="211" t="s">
        <v>2846</v>
      </c>
      <c r="D47" s="211" t="s">
        <v>1129</v>
      </c>
      <c r="E47" s="211" t="s">
        <v>1627</v>
      </c>
      <c r="F47" s="211" t="s">
        <v>52</v>
      </c>
      <c r="G47" s="214">
        <v>2021</v>
      </c>
      <c r="H47" s="210">
        <v>9.9499999999999993</v>
      </c>
      <c r="I47" s="212">
        <v>0</v>
      </c>
      <c r="J47" s="204">
        <f t="shared" si="1"/>
        <v>0</v>
      </c>
      <c r="M47"/>
      <c r="N47"/>
      <c r="O47"/>
      <c r="P47"/>
      <c r="Q47"/>
      <c r="R47"/>
      <c r="S47"/>
      <c r="T47"/>
      <c r="U47"/>
      <c r="V47"/>
      <c r="W47"/>
    </row>
    <row r="48" spans="1:23">
      <c r="A48" s="129"/>
      <c r="B48" s="211" t="s">
        <v>2848</v>
      </c>
      <c r="C48" s="211" t="s">
        <v>2847</v>
      </c>
      <c r="D48" s="211" t="s">
        <v>1809</v>
      </c>
      <c r="E48" s="211" t="s">
        <v>1627</v>
      </c>
      <c r="F48" s="211" t="s">
        <v>52</v>
      </c>
      <c r="G48" s="214">
        <v>2021</v>
      </c>
      <c r="H48" s="210">
        <v>9.9499999999999993</v>
      </c>
      <c r="I48" s="212">
        <v>0</v>
      </c>
      <c r="J48" s="204">
        <f t="shared" si="1"/>
        <v>0</v>
      </c>
      <c r="M48"/>
      <c r="N48"/>
      <c r="O48"/>
      <c r="P48"/>
      <c r="Q48"/>
      <c r="R48"/>
      <c r="S48"/>
      <c r="T48"/>
      <c r="U48"/>
      <c r="V48"/>
      <c r="W48"/>
    </row>
    <row r="49" spans="1:23">
      <c r="A49" s="129"/>
      <c r="B49" s="211" t="s">
        <v>2849</v>
      </c>
      <c r="C49" s="211" t="s">
        <v>2850</v>
      </c>
      <c r="D49" s="211" t="s">
        <v>62</v>
      </c>
      <c r="E49" s="211" t="s">
        <v>1627</v>
      </c>
      <c r="F49" s="211" t="s">
        <v>52</v>
      </c>
      <c r="G49" s="214">
        <v>2021</v>
      </c>
      <c r="H49" s="210">
        <v>9.9499999999999993</v>
      </c>
      <c r="I49" s="212">
        <v>0</v>
      </c>
      <c r="J49" s="204">
        <f t="shared" si="1"/>
        <v>0</v>
      </c>
      <c r="M49"/>
      <c r="N49"/>
      <c r="O49"/>
      <c r="P49"/>
      <c r="Q49"/>
      <c r="R49"/>
      <c r="S49"/>
      <c r="T49"/>
      <c r="U49"/>
      <c r="V49"/>
      <c r="W49"/>
    </row>
    <row r="50" spans="1:23">
      <c r="A50" s="129"/>
      <c r="B50" s="283" t="s">
        <v>103</v>
      </c>
      <c r="C50" s="284"/>
      <c r="D50" s="284"/>
      <c r="E50" s="284"/>
      <c r="F50" s="284"/>
      <c r="G50" s="285"/>
      <c r="H50" s="213">
        <f>SUM(H27:H49)</f>
        <v>4197.7999999999993</v>
      </c>
      <c r="I50" s="10"/>
      <c r="J50" s="213">
        <f>SUM(J27:J49)</f>
        <v>2700.3670000000002</v>
      </c>
    </row>
    <row r="51" spans="1:23" ht="81" customHeight="1">
      <c r="A51" s="133"/>
      <c r="B51" s="289" t="s">
        <v>2892</v>
      </c>
      <c r="C51" s="289"/>
      <c r="D51" s="289"/>
      <c r="E51" s="289"/>
      <c r="F51" s="289"/>
      <c r="G51" s="289"/>
      <c r="H51" s="289"/>
      <c r="I51" s="289"/>
      <c r="J51" s="289"/>
    </row>
    <row r="52" spans="1:23" ht="12.95" customHeight="1">
      <c r="A52" s="133"/>
      <c r="B52" s="252"/>
      <c r="C52" s="253"/>
      <c r="D52" s="253"/>
      <c r="E52" s="253"/>
      <c r="F52" s="253"/>
      <c r="G52" s="253"/>
      <c r="H52" s="253"/>
      <c r="I52" s="252"/>
      <c r="J52" s="52"/>
    </row>
    <row r="53" spans="1:23" ht="200.25" customHeight="1">
      <c r="A53" s="129">
        <v>3</v>
      </c>
      <c r="B53" s="281" t="s">
        <v>3129</v>
      </c>
      <c r="C53" s="281"/>
      <c r="D53" s="281"/>
      <c r="E53" s="281"/>
      <c r="F53" s="281"/>
      <c r="G53" s="281"/>
      <c r="H53" s="281"/>
      <c r="I53" s="281"/>
      <c r="J53" s="52"/>
    </row>
    <row r="54" spans="1:23" ht="165.75" customHeight="1">
      <c r="A54" s="129">
        <v>4</v>
      </c>
      <c r="B54" s="281" t="s">
        <v>3128</v>
      </c>
      <c r="C54" s="281"/>
      <c r="D54" s="281"/>
      <c r="E54" s="281"/>
      <c r="F54" s="281"/>
      <c r="G54" s="281"/>
      <c r="H54" s="281"/>
      <c r="I54" s="281"/>
      <c r="J54" s="52"/>
    </row>
    <row r="55" spans="1:23">
      <c r="A55" s="126"/>
      <c r="B55" s="52"/>
      <c r="C55" s="52"/>
      <c r="D55" s="52"/>
      <c r="E55" s="52"/>
      <c r="F55" s="52"/>
      <c r="G55" s="52"/>
      <c r="H55" s="52"/>
      <c r="I55" s="52"/>
      <c r="J55" s="52"/>
    </row>
    <row r="56" spans="1:23">
      <c r="A56" s="129"/>
      <c r="B56" s="281"/>
      <c r="C56" s="281"/>
      <c r="D56" s="281"/>
      <c r="E56" s="281"/>
      <c r="F56" s="281"/>
      <c r="G56" s="281"/>
      <c r="H56" s="281"/>
      <c r="I56" s="281"/>
      <c r="J56" s="52"/>
    </row>
    <row r="57" spans="1:23">
      <c r="A57" s="126"/>
      <c r="B57" s="52"/>
      <c r="C57" s="52"/>
      <c r="D57" s="52"/>
      <c r="E57" s="52"/>
      <c r="F57" s="52"/>
      <c r="G57" s="52"/>
      <c r="H57" s="52"/>
      <c r="I57" s="52"/>
      <c r="J57" s="52"/>
    </row>
    <row r="58" spans="1:23">
      <c r="A58" s="126"/>
      <c r="B58" s="52"/>
      <c r="C58" s="52"/>
      <c r="D58" s="52"/>
      <c r="E58" s="52"/>
      <c r="F58" s="52"/>
      <c r="G58" s="52"/>
      <c r="H58" s="52"/>
      <c r="I58" s="52"/>
      <c r="J58" s="52"/>
    </row>
    <row r="59" spans="1:23">
      <c r="A59" s="126"/>
      <c r="B59" s="52"/>
      <c r="C59" s="52"/>
      <c r="D59" s="52"/>
      <c r="E59" s="52"/>
      <c r="F59" s="52"/>
      <c r="G59" s="52"/>
      <c r="H59" s="52"/>
      <c r="I59" s="52"/>
      <c r="J59" s="52"/>
    </row>
    <row r="60" spans="1:23">
      <c r="A60" s="126"/>
      <c r="B60" s="52"/>
      <c r="C60" s="52"/>
      <c r="D60" s="52"/>
      <c r="E60" s="52"/>
      <c r="F60" s="52"/>
      <c r="G60" s="52"/>
      <c r="H60" s="52"/>
      <c r="I60" s="52"/>
      <c r="J60" s="52"/>
    </row>
    <row r="61" spans="1:23">
      <c r="A61" s="126"/>
      <c r="B61" s="52"/>
      <c r="C61" s="52"/>
      <c r="D61" s="52"/>
      <c r="E61" s="52"/>
      <c r="F61" s="52"/>
      <c r="G61" s="52"/>
      <c r="H61" s="52"/>
      <c r="I61" s="52"/>
      <c r="J61" s="52"/>
    </row>
    <row r="62" spans="1:23">
      <c r="A62" s="126"/>
      <c r="B62" s="52"/>
      <c r="C62" s="52"/>
      <c r="D62" s="52"/>
      <c r="E62" s="52"/>
      <c r="F62" s="52"/>
      <c r="G62" s="52"/>
      <c r="H62" s="52"/>
      <c r="I62" s="52"/>
      <c r="J62" s="52"/>
    </row>
    <row r="63" spans="1:23">
      <c r="A63" s="126"/>
      <c r="B63" s="52"/>
      <c r="C63" s="52"/>
      <c r="D63" s="52"/>
      <c r="E63" s="52"/>
      <c r="F63" s="52"/>
      <c r="G63" s="52"/>
      <c r="H63" s="52"/>
      <c r="I63" s="52"/>
      <c r="J63" s="52"/>
    </row>
    <row r="64" spans="1:23">
      <c r="A64" s="126"/>
      <c r="B64" s="52"/>
      <c r="C64" s="52"/>
      <c r="D64" s="52"/>
      <c r="E64" s="52"/>
      <c r="F64" s="52"/>
      <c r="G64" s="52"/>
      <c r="H64" s="52"/>
      <c r="I64" s="52"/>
      <c r="J64" s="52"/>
    </row>
    <row r="65" spans="1:10">
      <c r="A65" s="126"/>
      <c r="B65" s="52"/>
      <c r="C65" s="52"/>
      <c r="D65" s="52"/>
      <c r="E65" s="52"/>
      <c r="F65" s="52"/>
      <c r="G65" s="52"/>
      <c r="H65" s="52"/>
      <c r="I65" s="52"/>
      <c r="J65" s="52"/>
    </row>
  </sheetData>
  <mergeCells count="9">
    <mergeCell ref="B56:I56"/>
    <mergeCell ref="B54:I54"/>
    <mergeCell ref="A1:J1"/>
    <mergeCell ref="B53:I53"/>
    <mergeCell ref="B50:G50"/>
    <mergeCell ref="B23:F23"/>
    <mergeCell ref="B25:J25"/>
    <mergeCell ref="B3:J3"/>
    <mergeCell ref="B51:J51"/>
  </mergeCells>
  <dataValidations disablePrompts="1" count="1">
    <dataValidation type="decimal" operator="greaterThanOrEqual" allowBlank="1" showInputMessage="1" showErrorMessage="1" errorTitle="Input Error" error="MW number must be greater than or equal to Min Emergency Rating" sqref="E5:E7">
      <formula1>#REF!</formula1>
    </dataValidation>
  </dataValidations>
  <pageMargins left="0.7" right="0.7" top="0.75" bottom="0.75" header="0.3" footer="0.3"/>
  <pageSetup scale="59" firstPageNumber="5" fitToWidth="2" fitToHeight="2" orientation="landscape" r:id="rId1"/>
  <headerFooter>
    <oddFooter>&amp;LERCOT PUBLIC&amp;C&amp;12&amp;P</oddFooter>
  </headerFooter>
  <rowBreaks count="1" manualBreakCount="1">
    <brk id="51" max="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DEE1E2"/>
  </sheetPr>
  <dimension ref="A1:J96"/>
  <sheetViews>
    <sheetView zoomScale="106" zoomScaleNormal="106" zoomScaleSheetLayoutView="100" workbookViewId="0">
      <selection sqref="A1:G1"/>
    </sheetView>
  </sheetViews>
  <sheetFormatPr defaultRowHeight="12.75"/>
  <cols>
    <col min="1" max="2" width="3.140625" customWidth="1"/>
    <col min="3" max="3" width="84.7109375" customWidth="1"/>
  </cols>
  <sheetData>
    <row r="1" spans="1:10" ht="30" customHeight="1">
      <c r="A1" s="282" t="s">
        <v>7</v>
      </c>
      <c r="B1" s="282"/>
      <c r="C1" s="282"/>
      <c r="D1" s="282"/>
      <c r="E1" s="282"/>
      <c r="F1" s="282"/>
      <c r="G1" s="282"/>
      <c r="H1" s="1"/>
      <c r="I1" s="1"/>
      <c r="J1" s="1"/>
    </row>
    <row r="2" spans="1:10">
      <c r="A2" s="292"/>
      <c r="B2" s="292"/>
      <c r="C2" s="292"/>
      <c r="D2" s="292"/>
      <c r="E2" s="292"/>
      <c r="F2" s="292"/>
      <c r="G2" s="292"/>
    </row>
    <row r="3" spans="1:10" ht="12.95" customHeight="1">
      <c r="A3" s="293" t="s">
        <v>91</v>
      </c>
      <c r="B3" s="293"/>
      <c r="C3" s="293"/>
      <c r="D3" s="293"/>
      <c r="E3" s="293"/>
      <c r="F3" s="293"/>
      <c r="G3" s="293"/>
    </row>
    <row r="4" spans="1:10" ht="42.95" customHeight="1">
      <c r="A4" s="291" t="s">
        <v>92</v>
      </c>
      <c r="B4" s="291"/>
      <c r="C4" s="291"/>
      <c r="D4" s="291"/>
      <c r="E4" s="291"/>
      <c r="F4" s="291"/>
      <c r="G4" s="291"/>
    </row>
    <row r="5" spans="1:10" ht="18" customHeight="1">
      <c r="A5" s="292"/>
      <c r="B5" s="292"/>
      <c r="C5" s="292"/>
      <c r="D5" s="292"/>
      <c r="E5" s="292"/>
      <c r="F5" s="292"/>
      <c r="G5" s="292"/>
    </row>
    <row r="6" spans="1:10" ht="15" customHeight="1">
      <c r="A6" s="293" t="s">
        <v>1643</v>
      </c>
      <c r="B6" s="293"/>
      <c r="C6" s="293"/>
      <c r="D6" s="293"/>
      <c r="E6" s="293"/>
      <c r="F6" s="293"/>
      <c r="G6" s="293"/>
    </row>
    <row r="7" spans="1:10" ht="18" customHeight="1">
      <c r="A7" s="291" t="s">
        <v>2636</v>
      </c>
      <c r="B7" s="291"/>
      <c r="C7" s="291"/>
      <c r="D7" s="291"/>
      <c r="E7" s="291"/>
      <c r="F7" s="291"/>
      <c r="G7" s="291"/>
    </row>
    <row r="8" spans="1:10" ht="18" customHeight="1">
      <c r="A8" s="245"/>
      <c r="B8" s="244"/>
      <c r="C8" s="244"/>
      <c r="D8" s="244"/>
      <c r="E8" s="244"/>
      <c r="F8" s="244"/>
      <c r="G8" s="244"/>
    </row>
    <row r="9" spans="1:10" ht="14.45" customHeight="1">
      <c r="A9" s="293" t="s">
        <v>3067</v>
      </c>
      <c r="B9" s="293"/>
      <c r="C9" s="293"/>
      <c r="D9" s="293"/>
      <c r="E9" s="293"/>
      <c r="F9" s="293"/>
      <c r="G9" s="293"/>
    </row>
    <row r="10" spans="1:10" ht="46.5" customHeight="1">
      <c r="A10" s="291" t="s">
        <v>3068</v>
      </c>
      <c r="B10" s="291"/>
      <c r="C10" s="291"/>
      <c r="D10" s="291"/>
      <c r="E10" s="291"/>
      <c r="F10" s="291"/>
      <c r="G10" s="291"/>
    </row>
    <row r="11" spans="1:10" ht="18" customHeight="1">
      <c r="A11" s="157"/>
      <c r="B11" s="157"/>
      <c r="C11" s="157"/>
      <c r="D11" s="157"/>
      <c r="E11" s="157"/>
      <c r="F11" s="157"/>
      <c r="G11" s="157"/>
    </row>
    <row r="12" spans="1:10" ht="12.95" customHeight="1">
      <c r="A12" s="293" t="s">
        <v>1885</v>
      </c>
      <c r="B12" s="293"/>
      <c r="C12" s="293"/>
      <c r="D12" s="293"/>
      <c r="E12" s="293"/>
      <c r="F12" s="293"/>
      <c r="G12" s="293"/>
    </row>
    <row r="13" spans="1:10">
      <c r="B13" s="293" t="s">
        <v>1879</v>
      </c>
      <c r="C13" s="293"/>
      <c r="D13" s="293"/>
      <c r="E13" s="293"/>
      <c r="F13" s="293"/>
      <c r="G13" s="293"/>
    </row>
    <row r="14" spans="1:10" s="12" customFormat="1" ht="121.5" customHeight="1">
      <c r="B14" s="291" t="s">
        <v>2908</v>
      </c>
      <c r="C14" s="291"/>
      <c r="D14" s="291"/>
      <c r="E14" s="291"/>
      <c r="F14" s="291"/>
      <c r="G14" s="291"/>
    </row>
    <row r="15" spans="1:10">
      <c r="B15" s="293" t="s">
        <v>1880</v>
      </c>
      <c r="C15" s="293"/>
      <c r="D15" s="293"/>
      <c r="E15" s="293"/>
      <c r="F15" s="293"/>
      <c r="G15" s="293"/>
    </row>
    <row r="16" spans="1:10" ht="106.5" customHeight="1">
      <c r="B16" s="291" t="s">
        <v>2909</v>
      </c>
      <c r="C16" s="291"/>
      <c r="D16" s="291"/>
      <c r="E16" s="291"/>
      <c r="F16" s="291"/>
      <c r="G16" s="291"/>
    </row>
    <row r="17" spans="1:7" ht="12" customHeight="1">
      <c r="A17" s="292"/>
      <c r="B17" s="292"/>
      <c r="C17" s="292"/>
      <c r="D17" s="292"/>
      <c r="E17" s="292"/>
      <c r="F17" s="292"/>
      <c r="G17" s="292"/>
    </row>
    <row r="18" spans="1:7">
      <c r="A18" s="294" t="s">
        <v>117</v>
      </c>
      <c r="B18" s="294"/>
      <c r="C18" s="294"/>
      <c r="D18" s="294"/>
      <c r="E18" s="294"/>
      <c r="F18" s="294"/>
      <c r="G18" s="294"/>
    </row>
    <row r="19" spans="1:7" ht="44.45" customHeight="1">
      <c r="A19" s="295" t="s">
        <v>118</v>
      </c>
      <c r="B19" s="295"/>
      <c r="C19" s="295"/>
      <c r="D19" s="295"/>
      <c r="E19" s="295"/>
      <c r="F19" s="295"/>
      <c r="G19" s="295"/>
    </row>
    <row r="20" spans="1:7" ht="18" customHeight="1">
      <c r="A20" s="292"/>
      <c r="B20" s="292"/>
      <c r="C20" s="292"/>
      <c r="D20" s="292"/>
      <c r="E20" s="292"/>
      <c r="F20" s="292"/>
      <c r="G20" s="292"/>
    </row>
    <row r="21" spans="1:7">
      <c r="A21" s="293" t="s">
        <v>114</v>
      </c>
      <c r="B21" s="293"/>
      <c r="C21" s="293"/>
      <c r="D21" s="293"/>
      <c r="E21" s="293"/>
      <c r="F21" s="293"/>
      <c r="G21" s="293"/>
    </row>
    <row r="22" spans="1:7" ht="183" customHeight="1">
      <c r="A22" s="291" t="s">
        <v>1899</v>
      </c>
      <c r="B22" s="291"/>
      <c r="C22" s="291"/>
      <c r="D22" s="291"/>
      <c r="E22" s="291"/>
      <c r="F22" s="291"/>
      <c r="G22" s="291"/>
    </row>
    <row r="23" spans="1:7" ht="13.5" customHeight="1">
      <c r="A23" s="291"/>
      <c r="B23" s="291"/>
      <c r="C23" s="291"/>
      <c r="D23" s="291"/>
      <c r="E23" s="291"/>
      <c r="F23" s="291"/>
      <c r="G23" s="291"/>
    </row>
    <row r="24" spans="1:7" ht="17.45" customHeight="1">
      <c r="A24" s="293" t="s">
        <v>2004</v>
      </c>
      <c r="B24" s="293"/>
      <c r="C24" s="293"/>
      <c r="D24" s="293"/>
      <c r="E24" s="293"/>
      <c r="F24" s="293"/>
      <c r="G24" s="293"/>
    </row>
    <row r="25" spans="1:7" ht="71.45" customHeight="1">
      <c r="A25" s="295" t="s">
        <v>2005</v>
      </c>
      <c r="B25" s="295"/>
      <c r="C25" s="295"/>
      <c r="D25" s="295"/>
      <c r="E25" s="295"/>
      <c r="F25" s="295"/>
      <c r="G25" s="295"/>
    </row>
    <row r="26" spans="1:7" ht="17.45" customHeight="1">
      <c r="A26" s="292"/>
      <c r="B26" s="292"/>
      <c r="C26" s="292"/>
      <c r="D26" s="292"/>
      <c r="E26" s="292"/>
      <c r="F26" s="292"/>
      <c r="G26" s="292"/>
    </row>
    <row r="27" spans="1:7">
      <c r="A27" s="83" t="s">
        <v>45</v>
      </c>
      <c r="B27" s="84"/>
      <c r="C27" s="84"/>
      <c r="D27" s="84"/>
      <c r="E27" s="84"/>
      <c r="F27" s="84"/>
      <c r="G27" s="84"/>
    </row>
    <row r="28" spans="1:7" ht="66.95" customHeight="1">
      <c r="A28" s="291" t="s">
        <v>1886</v>
      </c>
      <c r="B28" s="291"/>
      <c r="C28" s="291"/>
      <c r="D28" s="291"/>
      <c r="E28" s="291"/>
      <c r="F28" s="291"/>
      <c r="G28" s="291"/>
    </row>
    <row r="29" spans="1:7" ht="15.95" customHeight="1">
      <c r="A29" s="292"/>
      <c r="B29" s="292"/>
      <c r="C29" s="292"/>
      <c r="D29" s="292"/>
      <c r="E29" s="292"/>
      <c r="F29" s="292"/>
      <c r="G29" s="292"/>
    </row>
    <row r="30" spans="1:7">
      <c r="A30" s="290" t="s">
        <v>111</v>
      </c>
      <c r="B30" s="290"/>
      <c r="C30" s="290"/>
      <c r="D30" s="290"/>
      <c r="E30" s="290"/>
      <c r="F30" s="290"/>
      <c r="G30" s="290"/>
    </row>
    <row r="31" spans="1:7" ht="59.45" customHeight="1">
      <c r="A31" s="296" t="s">
        <v>112</v>
      </c>
      <c r="B31" s="296"/>
      <c r="C31" s="296"/>
      <c r="D31" s="296"/>
      <c r="E31" s="296"/>
      <c r="F31" s="296"/>
      <c r="G31" s="296"/>
    </row>
    <row r="32" spans="1:7" ht="15" customHeight="1">
      <c r="A32" s="296"/>
      <c r="B32" s="296"/>
      <c r="C32" s="296"/>
      <c r="D32" s="296"/>
      <c r="E32" s="296"/>
      <c r="F32" s="296"/>
      <c r="G32" s="296"/>
    </row>
    <row r="33" spans="1:7" ht="13.5" customHeight="1">
      <c r="A33" s="290" t="s">
        <v>2006</v>
      </c>
      <c r="B33" s="290"/>
      <c r="C33" s="290"/>
      <c r="D33" s="290"/>
      <c r="E33" s="290"/>
      <c r="F33" s="290"/>
      <c r="G33" s="290"/>
    </row>
    <row r="34" spans="1:7" ht="105.95" customHeight="1">
      <c r="A34" s="291" t="s">
        <v>3069</v>
      </c>
      <c r="B34" s="291"/>
      <c r="C34" s="291"/>
      <c r="D34" s="291"/>
      <c r="E34" s="291"/>
      <c r="F34" s="291"/>
      <c r="G34" s="291"/>
    </row>
    <row r="35" spans="1:7" ht="15.95" customHeight="1">
      <c r="A35" s="292"/>
      <c r="B35" s="292"/>
      <c r="C35" s="292"/>
      <c r="D35" s="292"/>
      <c r="E35" s="292"/>
      <c r="F35" s="292"/>
      <c r="G35" s="292"/>
    </row>
    <row r="36" spans="1:7">
      <c r="A36" s="290" t="s">
        <v>1</v>
      </c>
      <c r="B36" s="290"/>
      <c r="C36" s="290"/>
      <c r="D36" s="290"/>
      <c r="E36" s="290"/>
      <c r="F36" s="290"/>
      <c r="G36" s="290"/>
    </row>
    <row r="37" spans="1:7" s="12" customFormat="1" ht="54.95" customHeight="1">
      <c r="A37" s="291" t="s">
        <v>86</v>
      </c>
      <c r="B37" s="291"/>
      <c r="C37" s="291"/>
      <c r="D37" s="291"/>
      <c r="E37" s="291"/>
      <c r="F37" s="291"/>
      <c r="G37" s="291"/>
    </row>
    <row r="38" spans="1:7" s="12" customFormat="1" ht="18" customHeight="1">
      <c r="A38" s="292"/>
      <c r="B38" s="292"/>
      <c r="C38" s="292"/>
      <c r="D38" s="292"/>
      <c r="E38" s="292"/>
      <c r="F38" s="292"/>
      <c r="G38" s="292"/>
    </row>
    <row r="39" spans="1:7">
      <c r="A39" s="290" t="s">
        <v>46</v>
      </c>
      <c r="B39" s="290"/>
      <c r="C39" s="290"/>
      <c r="D39" s="290"/>
      <c r="E39" s="290"/>
      <c r="F39" s="290"/>
      <c r="G39" s="290"/>
    </row>
    <row r="40" spans="1:7" ht="57" customHeight="1">
      <c r="A40" s="291" t="s">
        <v>116</v>
      </c>
      <c r="B40" s="291"/>
      <c r="C40" s="291"/>
      <c r="D40" s="291"/>
      <c r="E40" s="291"/>
      <c r="F40" s="291"/>
      <c r="G40" s="291"/>
    </row>
    <row r="41" spans="1:7" s="12" customFormat="1" ht="16.5" customHeight="1">
      <c r="A41" s="292"/>
      <c r="B41" s="292"/>
      <c r="C41" s="292"/>
      <c r="D41" s="292"/>
      <c r="E41" s="292"/>
      <c r="F41" s="292"/>
      <c r="G41" s="292"/>
    </row>
    <row r="42" spans="1:7" s="12" customFormat="1">
      <c r="A42" s="293" t="s">
        <v>0</v>
      </c>
      <c r="B42" s="293"/>
      <c r="C42" s="293"/>
      <c r="D42" s="293"/>
      <c r="E42" s="293"/>
      <c r="F42" s="293"/>
      <c r="G42" s="293"/>
    </row>
    <row r="43" spans="1:7" s="12" customFormat="1" ht="32.450000000000003" customHeight="1">
      <c r="A43" s="291" t="s">
        <v>87</v>
      </c>
      <c r="B43" s="291"/>
      <c r="C43" s="291"/>
      <c r="D43" s="291"/>
      <c r="E43" s="291"/>
      <c r="F43" s="291"/>
      <c r="G43" s="291"/>
    </row>
    <row r="44" spans="1:7" s="12" customFormat="1" ht="17.45" customHeight="1">
      <c r="A44" s="292"/>
      <c r="B44" s="292"/>
      <c r="C44" s="292"/>
      <c r="D44" s="292"/>
      <c r="E44" s="292"/>
      <c r="F44" s="292"/>
      <c r="G44" s="292"/>
    </row>
    <row r="45" spans="1:7">
      <c r="A45" s="27" t="s">
        <v>104</v>
      </c>
      <c r="D45" s="41"/>
      <c r="E45" s="41"/>
      <c r="F45" s="41"/>
      <c r="G45" s="41"/>
    </row>
    <row r="46" spans="1:7" ht="18" customHeight="1">
      <c r="A46" s="297" t="s">
        <v>105</v>
      </c>
      <c r="B46" s="297"/>
      <c r="C46" s="297"/>
      <c r="D46" s="297"/>
      <c r="E46" s="297"/>
      <c r="F46" s="297"/>
      <c r="G46" s="297"/>
    </row>
    <row r="47" spans="1:7">
      <c r="A47" s="292"/>
      <c r="B47" s="292"/>
      <c r="C47" s="292"/>
      <c r="D47" s="292"/>
      <c r="E47" s="292"/>
      <c r="F47" s="292"/>
      <c r="G47" s="292"/>
    </row>
    <row r="48" spans="1:7">
      <c r="A48" s="290" t="s">
        <v>78</v>
      </c>
      <c r="B48" s="290"/>
      <c r="C48" s="290"/>
      <c r="D48" s="290"/>
      <c r="E48" s="290"/>
      <c r="F48" s="290"/>
      <c r="G48" s="290"/>
    </row>
    <row r="49" spans="1:7" ht="29.45" customHeight="1">
      <c r="A49" s="291" t="s">
        <v>2</v>
      </c>
      <c r="B49" s="291"/>
      <c r="C49" s="291"/>
      <c r="D49" s="291"/>
      <c r="E49" s="291"/>
      <c r="F49" s="291"/>
      <c r="G49" s="291"/>
    </row>
    <row r="50" spans="1:7" ht="16.5" customHeight="1">
      <c r="A50" s="292"/>
      <c r="B50" s="292"/>
      <c r="C50" s="292"/>
      <c r="D50" s="292"/>
      <c r="E50" s="292"/>
      <c r="F50" s="292"/>
      <c r="G50" s="292"/>
    </row>
    <row r="51" spans="1:7" ht="15.95" customHeight="1">
      <c r="A51" s="290" t="s">
        <v>33</v>
      </c>
      <c r="B51" s="290"/>
      <c r="C51" s="290"/>
      <c r="D51" s="290"/>
      <c r="E51" s="290"/>
      <c r="F51" s="290"/>
      <c r="G51" s="290"/>
    </row>
    <row r="52" spans="1:7" ht="18" customHeight="1">
      <c r="A52" s="291" t="s">
        <v>69</v>
      </c>
      <c r="B52" s="291"/>
      <c r="C52" s="291"/>
      <c r="D52" s="291"/>
      <c r="E52" s="291"/>
      <c r="F52" s="291"/>
      <c r="G52" s="291"/>
    </row>
    <row r="53" spans="1:7" ht="18" customHeight="1">
      <c r="A53" s="292"/>
      <c r="B53" s="292"/>
      <c r="C53" s="292"/>
      <c r="D53" s="292"/>
      <c r="E53" s="292"/>
      <c r="F53" s="292"/>
      <c r="G53" s="292"/>
    </row>
    <row r="54" spans="1:7">
      <c r="A54" s="290" t="s">
        <v>3</v>
      </c>
      <c r="B54" s="290"/>
      <c r="C54" s="290"/>
      <c r="D54" s="290"/>
      <c r="E54" s="290"/>
      <c r="F54" s="290"/>
      <c r="G54" s="290"/>
    </row>
    <row r="55" spans="1:7" ht="30" customHeight="1">
      <c r="A55" s="291" t="s">
        <v>4</v>
      </c>
      <c r="B55" s="291"/>
      <c r="C55" s="291"/>
      <c r="D55" s="291"/>
      <c r="E55" s="291"/>
      <c r="F55" s="291"/>
      <c r="G55" s="291"/>
    </row>
    <row r="56" spans="1:7" ht="16.5" customHeight="1">
      <c r="A56" s="292"/>
      <c r="B56" s="292"/>
      <c r="C56" s="292"/>
      <c r="D56" s="292"/>
      <c r="E56" s="292"/>
      <c r="F56" s="292"/>
      <c r="G56" s="292"/>
    </row>
    <row r="57" spans="1:7">
      <c r="A57" s="290" t="s">
        <v>101</v>
      </c>
      <c r="B57" s="290"/>
      <c r="C57" s="290"/>
      <c r="D57" s="290"/>
      <c r="E57" s="290"/>
      <c r="F57" s="290"/>
      <c r="G57" s="290"/>
    </row>
    <row r="58" spans="1:7" ht="28.5" customHeight="1">
      <c r="A58" s="291" t="s">
        <v>65</v>
      </c>
      <c r="B58" s="291"/>
      <c r="C58" s="291"/>
      <c r="D58" s="291"/>
      <c r="E58" s="291"/>
      <c r="F58" s="291"/>
      <c r="G58" s="291"/>
    </row>
    <row r="59" spans="1:7" ht="17.45" customHeight="1">
      <c r="A59" s="292"/>
      <c r="B59" s="292"/>
      <c r="C59" s="292"/>
      <c r="D59" s="292"/>
      <c r="E59" s="292"/>
      <c r="F59" s="292"/>
      <c r="G59" s="292"/>
    </row>
    <row r="60" spans="1:7">
      <c r="A60" s="290" t="s">
        <v>1884</v>
      </c>
      <c r="B60" s="290"/>
      <c r="C60" s="290"/>
      <c r="D60" s="290"/>
      <c r="E60" s="290"/>
      <c r="F60" s="290"/>
      <c r="G60" s="290"/>
    </row>
    <row r="61" spans="1:7" ht="19.149999999999999" customHeight="1">
      <c r="A61" s="291" t="s">
        <v>5</v>
      </c>
      <c r="B61" s="291"/>
      <c r="C61" s="291"/>
      <c r="D61" s="291"/>
      <c r="E61" s="291"/>
      <c r="F61" s="291"/>
      <c r="G61" s="291"/>
    </row>
    <row r="62" spans="1:7" ht="19.149999999999999" customHeight="1">
      <c r="A62" s="291"/>
      <c r="B62" s="291"/>
      <c r="C62" s="291"/>
      <c r="D62" s="291"/>
      <c r="E62" s="291"/>
      <c r="F62" s="291"/>
      <c r="G62" s="291"/>
    </row>
    <row r="63" spans="1:7" ht="15.95" customHeight="1">
      <c r="A63" s="293" t="s">
        <v>1901</v>
      </c>
      <c r="B63" s="293"/>
      <c r="C63" s="293"/>
      <c r="D63" s="293"/>
      <c r="E63" s="293"/>
      <c r="F63" s="293"/>
      <c r="G63" s="293"/>
    </row>
    <row r="64" spans="1:7" ht="110.45" customHeight="1">
      <c r="A64" s="291" t="s">
        <v>1902</v>
      </c>
      <c r="B64" s="291"/>
      <c r="C64" s="291"/>
      <c r="D64" s="291"/>
      <c r="E64" s="291"/>
      <c r="F64" s="291"/>
      <c r="G64" s="291"/>
    </row>
    <row r="65" spans="1:7" ht="19.149999999999999" customHeight="1">
      <c r="A65" s="291"/>
      <c r="B65" s="291"/>
      <c r="C65" s="291"/>
      <c r="D65" s="291"/>
      <c r="E65" s="291"/>
      <c r="F65" s="291"/>
      <c r="G65" s="291"/>
    </row>
    <row r="66" spans="1:7" ht="13.5" customHeight="1">
      <c r="A66" s="290" t="s">
        <v>1888</v>
      </c>
      <c r="B66" s="290"/>
      <c r="C66" s="290"/>
      <c r="D66" s="290"/>
      <c r="E66" s="290"/>
      <c r="F66" s="290"/>
      <c r="G66" s="290"/>
    </row>
    <row r="67" spans="1:7" ht="107.45" customHeight="1">
      <c r="A67" s="291" t="s">
        <v>1889</v>
      </c>
      <c r="B67" s="291"/>
      <c r="C67" s="291"/>
      <c r="D67" s="291"/>
      <c r="E67" s="291"/>
      <c r="F67" s="291"/>
      <c r="G67" s="291"/>
    </row>
    <row r="68" spans="1:7" ht="17.45" customHeight="1">
      <c r="A68" s="291"/>
      <c r="B68" s="291"/>
      <c r="C68" s="291"/>
      <c r="D68" s="291"/>
      <c r="E68" s="291"/>
      <c r="F68" s="291"/>
      <c r="G68" s="291"/>
    </row>
    <row r="69" spans="1:7" ht="14.45" customHeight="1">
      <c r="A69" s="290" t="s">
        <v>113</v>
      </c>
      <c r="B69" s="290"/>
      <c r="C69" s="290"/>
      <c r="D69" s="290"/>
      <c r="E69" s="290"/>
      <c r="F69" s="290"/>
      <c r="G69" s="290"/>
    </row>
    <row r="70" spans="1:7" ht="55.5" customHeight="1">
      <c r="A70" s="291" t="s">
        <v>1900</v>
      </c>
      <c r="B70" s="291"/>
      <c r="C70" s="291"/>
      <c r="D70" s="291"/>
      <c r="E70" s="291"/>
      <c r="F70" s="291"/>
      <c r="G70" s="291"/>
    </row>
    <row r="71" spans="1:7" ht="18" customHeight="1">
      <c r="A71" s="292"/>
      <c r="B71" s="292"/>
      <c r="C71" s="292"/>
      <c r="D71" s="292"/>
      <c r="E71" s="292"/>
      <c r="F71" s="292"/>
      <c r="G71" s="292"/>
    </row>
    <row r="72" spans="1:7">
      <c r="A72" s="290" t="s">
        <v>88</v>
      </c>
      <c r="B72" s="290"/>
      <c r="C72" s="290"/>
      <c r="D72" s="290"/>
      <c r="E72" s="290"/>
      <c r="F72" s="290"/>
      <c r="G72" s="290"/>
    </row>
    <row r="73" spans="1:7" ht="29.45" customHeight="1">
      <c r="A73" s="291" t="s">
        <v>1882</v>
      </c>
      <c r="B73" s="291"/>
      <c r="C73" s="291"/>
      <c r="D73" s="291"/>
      <c r="E73" s="291"/>
      <c r="F73" s="291"/>
      <c r="G73" s="291"/>
    </row>
    <row r="74" spans="1:7" ht="17.45" customHeight="1">
      <c r="A74" s="292"/>
      <c r="B74" s="292"/>
      <c r="C74" s="292"/>
      <c r="D74" s="292"/>
      <c r="E74" s="292"/>
      <c r="F74" s="292"/>
      <c r="G74" s="292"/>
    </row>
    <row r="75" spans="1:7">
      <c r="A75" s="290" t="s">
        <v>89</v>
      </c>
      <c r="B75" s="290"/>
      <c r="C75" s="290"/>
      <c r="D75" s="290"/>
      <c r="E75" s="290"/>
      <c r="F75" s="290"/>
      <c r="G75" s="290"/>
    </row>
    <row r="76" spans="1:7" ht="42.95" customHeight="1">
      <c r="A76" s="291" t="s">
        <v>1883</v>
      </c>
      <c r="B76" s="291"/>
      <c r="C76" s="291"/>
      <c r="D76" s="291"/>
      <c r="E76" s="291"/>
      <c r="F76" s="291"/>
      <c r="G76" s="291"/>
    </row>
    <row r="77" spans="1:7" ht="17.45" customHeight="1">
      <c r="A77" s="292"/>
      <c r="B77" s="292"/>
      <c r="C77" s="292"/>
      <c r="D77" s="292"/>
      <c r="E77" s="292"/>
      <c r="F77" s="292"/>
      <c r="G77" s="292"/>
    </row>
    <row r="78" spans="1:7">
      <c r="A78" s="290" t="s">
        <v>1881</v>
      </c>
      <c r="B78" s="290"/>
      <c r="C78" s="290"/>
      <c r="D78" s="290"/>
      <c r="E78" s="290"/>
      <c r="F78" s="290"/>
      <c r="G78" s="290"/>
    </row>
    <row r="79" spans="1:7" ht="109.5" customHeight="1">
      <c r="A79" s="291" t="s">
        <v>1887</v>
      </c>
      <c r="B79" s="291"/>
      <c r="C79" s="291"/>
      <c r="D79" s="291"/>
      <c r="E79" s="291"/>
      <c r="F79" s="291"/>
      <c r="G79" s="291"/>
    </row>
    <row r="80" spans="1:7">
      <c r="C80" s="41"/>
      <c r="D80" s="41"/>
      <c r="E80" s="41"/>
      <c r="F80" s="41"/>
      <c r="G80" s="41"/>
    </row>
    <row r="81" spans="3:7">
      <c r="C81" s="12"/>
      <c r="D81" s="12"/>
      <c r="E81" s="12"/>
      <c r="F81" s="12"/>
      <c r="G81" s="12"/>
    </row>
    <row r="82" spans="3:7">
      <c r="C82" s="12"/>
      <c r="D82" s="12"/>
      <c r="E82" s="12"/>
      <c r="F82" s="12"/>
      <c r="G82" s="12"/>
    </row>
    <row r="83" spans="3:7">
      <c r="C83" s="12"/>
      <c r="D83" s="12"/>
      <c r="E83" s="12"/>
      <c r="F83" s="12"/>
      <c r="G83" s="12"/>
    </row>
    <row r="84" spans="3:7">
      <c r="C84" s="12"/>
      <c r="D84" s="12"/>
      <c r="E84" s="12"/>
      <c r="F84" s="12"/>
      <c r="G84" s="12"/>
    </row>
    <row r="85" spans="3:7">
      <c r="C85" s="12"/>
      <c r="D85" s="12"/>
      <c r="E85" s="12"/>
      <c r="F85" s="12"/>
      <c r="G85" s="12"/>
    </row>
    <row r="86" spans="3:7">
      <c r="C86" s="12"/>
      <c r="D86" s="12"/>
      <c r="E86" s="12"/>
      <c r="F86" s="12"/>
      <c r="G86" s="12"/>
    </row>
    <row r="87" spans="3:7">
      <c r="C87" s="12"/>
      <c r="D87" s="12"/>
      <c r="E87" s="12"/>
      <c r="F87" s="12"/>
      <c r="G87" s="12"/>
    </row>
    <row r="88" spans="3:7">
      <c r="C88" s="12"/>
      <c r="D88" s="12"/>
      <c r="E88" s="12"/>
      <c r="F88" s="12"/>
      <c r="G88" s="12"/>
    </row>
    <row r="89" spans="3:7">
      <c r="C89" s="12"/>
      <c r="D89" s="12"/>
      <c r="E89" s="12"/>
      <c r="F89" s="12"/>
      <c r="G89" s="12"/>
    </row>
    <row r="90" spans="3:7">
      <c r="C90" s="12"/>
      <c r="D90" s="12"/>
      <c r="E90" s="12"/>
      <c r="F90" s="12"/>
      <c r="G90" s="12"/>
    </row>
    <row r="91" spans="3:7">
      <c r="C91" s="12"/>
      <c r="D91" s="12"/>
      <c r="E91" s="12"/>
      <c r="F91" s="12"/>
      <c r="G91" s="12"/>
    </row>
    <row r="92" spans="3:7">
      <c r="C92" s="12"/>
      <c r="D92" s="12"/>
      <c r="E92" s="12"/>
      <c r="F92" s="12"/>
      <c r="G92" s="12"/>
    </row>
    <row r="93" spans="3:7">
      <c r="C93" s="12"/>
      <c r="D93" s="12"/>
      <c r="E93" s="12"/>
      <c r="F93" s="12"/>
      <c r="G93" s="12"/>
    </row>
    <row r="94" spans="3:7">
      <c r="C94" s="12"/>
      <c r="D94" s="12"/>
      <c r="E94" s="12"/>
      <c r="F94" s="12"/>
      <c r="G94" s="12"/>
    </row>
    <row r="95" spans="3:7">
      <c r="C95" s="12"/>
      <c r="D95" s="12"/>
      <c r="E95" s="12"/>
      <c r="F95" s="12"/>
      <c r="G95" s="12"/>
    </row>
    <row r="96" spans="3:7">
      <c r="C96" s="12"/>
      <c r="D96" s="12"/>
      <c r="E96" s="12"/>
      <c r="F96" s="12"/>
      <c r="G96" s="12"/>
    </row>
  </sheetData>
  <mergeCells count="75">
    <mergeCell ref="A68:G68"/>
    <mergeCell ref="A66:G66"/>
    <mergeCell ref="A57:G57"/>
    <mergeCell ref="A54:G54"/>
    <mergeCell ref="A71:G71"/>
    <mergeCell ref="A67:G67"/>
    <mergeCell ref="A70:G70"/>
    <mergeCell ref="A69:G69"/>
    <mergeCell ref="A60:G60"/>
    <mergeCell ref="A63:G63"/>
    <mergeCell ref="A64:G64"/>
    <mergeCell ref="A56:G56"/>
    <mergeCell ref="A58:G58"/>
    <mergeCell ref="A61:G61"/>
    <mergeCell ref="A59:G59"/>
    <mergeCell ref="A62:G62"/>
    <mergeCell ref="A20:G20"/>
    <mergeCell ref="A26:G26"/>
    <mergeCell ref="A29:G29"/>
    <mergeCell ref="A35:G35"/>
    <mergeCell ref="A44:G44"/>
    <mergeCell ref="A41:G41"/>
    <mergeCell ref="A38:G38"/>
    <mergeCell ref="A28:G28"/>
    <mergeCell ref="A31:G31"/>
    <mergeCell ref="A39:G39"/>
    <mergeCell ref="A40:G40"/>
    <mergeCell ref="A21:G21"/>
    <mergeCell ref="A24:G24"/>
    <mergeCell ref="A23:G23"/>
    <mergeCell ref="A25:G25"/>
    <mergeCell ref="A22:G22"/>
    <mergeCell ref="A42:G42"/>
    <mergeCell ref="A37:G37"/>
    <mergeCell ref="A43:G43"/>
    <mergeCell ref="A65:G65"/>
    <mergeCell ref="A46:G46"/>
    <mergeCell ref="A48:G48"/>
    <mergeCell ref="A55:G55"/>
    <mergeCell ref="A47:G47"/>
    <mergeCell ref="A50:G50"/>
    <mergeCell ref="A53:G53"/>
    <mergeCell ref="A49:G49"/>
    <mergeCell ref="A51:G51"/>
    <mergeCell ref="A52:G52"/>
    <mergeCell ref="A33:G33"/>
    <mergeCell ref="A30:G30"/>
    <mergeCell ref="A36:G36"/>
    <mergeCell ref="A34:G34"/>
    <mergeCell ref="A32:G32"/>
    <mergeCell ref="B14:G14"/>
    <mergeCell ref="B15:G15"/>
    <mergeCell ref="B16:G16"/>
    <mergeCell ref="A18:G18"/>
    <mergeCell ref="A19:G19"/>
    <mergeCell ref="A17:G17"/>
    <mergeCell ref="A1:G1"/>
    <mergeCell ref="A3:G3"/>
    <mergeCell ref="A12:G12"/>
    <mergeCell ref="B13:G13"/>
    <mergeCell ref="A4:G4"/>
    <mergeCell ref="A2:G2"/>
    <mergeCell ref="A5:G5"/>
    <mergeCell ref="A6:G6"/>
    <mergeCell ref="A9:G9"/>
    <mergeCell ref="A7:G7"/>
    <mergeCell ref="A10:G10"/>
    <mergeCell ref="A78:G78"/>
    <mergeCell ref="A79:G79"/>
    <mergeCell ref="A75:G75"/>
    <mergeCell ref="A76:G76"/>
    <mergeCell ref="A72:G72"/>
    <mergeCell ref="A73:G73"/>
    <mergeCell ref="A77:G77"/>
    <mergeCell ref="A74:G74"/>
  </mergeCells>
  <phoneticPr fontId="23" type="noConversion"/>
  <pageMargins left="0.75" right="0.75" top="1" bottom="1" header="0.5" footer="0.5"/>
  <pageSetup scale="56" firstPageNumber="4" fitToHeight="2" orientation="portrait" r:id="rId1"/>
  <headerFooter alignWithMargins="0">
    <oddFooter>&amp;LERCOT PUBLIC&amp;C&amp;12&amp;P</oddFooter>
  </headerFooter>
  <rowBreaks count="2" manualBreakCount="2">
    <brk id="32" max="6" man="1"/>
    <brk id="61" max="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6"/>
    <pageSetUpPr fitToPage="1"/>
  </sheetPr>
  <dimension ref="B1:L44"/>
  <sheetViews>
    <sheetView topLeftCell="A35" zoomScale="95" zoomScaleNormal="95" zoomScaleSheetLayoutView="100" workbookViewId="0">
      <selection activeCell="H57" sqref="H57"/>
    </sheetView>
  </sheetViews>
  <sheetFormatPr defaultRowHeight="12.75"/>
  <cols>
    <col min="1" max="1" width="2" bestFit="1" customWidth="1"/>
    <col min="12" max="12" width="14.42578125" customWidth="1"/>
  </cols>
  <sheetData>
    <row r="1" spans="2:12" ht="30" customHeight="1">
      <c r="B1" s="298" t="s">
        <v>81</v>
      </c>
      <c r="C1" s="299"/>
      <c r="D1" s="299"/>
      <c r="E1" s="299"/>
      <c r="F1" s="299"/>
      <c r="G1" s="299"/>
      <c r="H1" s="299"/>
      <c r="I1" s="299"/>
      <c r="J1" s="299"/>
      <c r="K1" s="299"/>
      <c r="L1" s="299"/>
    </row>
    <row r="2" spans="2:12">
      <c r="B2" s="28"/>
      <c r="C2" s="28"/>
      <c r="D2" s="28"/>
      <c r="E2" s="28"/>
      <c r="F2" s="28"/>
      <c r="G2" s="28"/>
      <c r="H2" s="28"/>
      <c r="I2" s="28"/>
      <c r="J2" s="28"/>
      <c r="K2" s="28"/>
      <c r="L2" s="28"/>
    </row>
    <row r="3" spans="2:12">
      <c r="B3" s="28"/>
      <c r="C3" s="28"/>
      <c r="D3" s="28"/>
      <c r="E3" s="28"/>
      <c r="F3" s="28"/>
      <c r="G3" s="28"/>
      <c r="H3" s="28"/>
      <c r="I3" s="28"/>
      <c r="J3" s="28"/>
      <c r="K3" s="28"/>
      <c r="L3" s="28"/>
    </row>
    <row r="4" spans="2:12">
      <c r="B4" s="28"/>
      <c r="C4" s="28"/>
      <c r="D4" s="28"/>
      <c r="E4" s="28"/>
      <c r="F4" s="28"/>
      <c r="G4" s="28"/>
      <c r="H4" s="28"/>
      <c r="I4" s="28"/>
      <c r="J4" s="28"/>
      <c r="K4" s="28"/>
      <c r="L4" s="28"/>
    </row>
    <row r="5" spans="2:12">
      <c r="B5" s="28"/>
      <c r="C5" s="28"/>
      <c r="D5" s="28"/>
      <c r="E5" s="28"/>
      <c r="F5" s="28"/>
      <c r="G5" s="28"/>
      <c r="H5" s="28"/>
      <c r="I5" s="28"/>
      <c r="J5" s="28"/>
      <c r="K5" s="28"/>
      <c r="L5" s="28"/>
    </row>
    <row r="6" spans="2:12">
      <c r="B6" s="28"/>
      <c r="C6" s="28"/>
      <c r="D6" s="28"/>
      <c r="E6" s="28"/>
      <c r="F6" s="28"/>
      <c r="G6" s="28"/>
      <c r="H6" s="28"/>
      <c r="I6" s="28"/>
      <c r="J6" s="28"/>
      <c r="K6" s="28"/>
      <c r="L6" s="28"/>
    </row>
    <row r="7" spans="2:12">
      <c r="B7" s="28"/>
      <c r="C7" s="28"/>
      <c r="D7" s="28"/>
      <c r="E7" s="28"/>
      <c r="F7" s="28"/>
      <c r="G7" s="28"/>
      <c r="H7" s="28"/>
      <c r="I7" s="28"/>
      <c r="J7" s="28"/>
      <c r="K7" s="28"/>
      <c r="L7" s="28"/>
    </row>
    <row r="8" spans="2:12">
      <c r="B8" s="28"/>
      <c r="C8" s="28"/>
      <c r="D8" s="28"/>
      <c r="E8" s="28"/>
      <c r="F8" s="28"/>
      <c r="G8" s="28"/>
      <c r="H8" s="28"/>
      <c r="I8" s="28"/>
      <c r="J8" s="28"/>
      <c r="K8" s="28"/>
      <c r="L8" s="28"/>
    </row>
    <row r="9" spans="2:12">
      <c r="B9" s="28"/>
      <c r="C9" s="28"/>
      <c r="D9" s="28"/>
      <c r="E9" s="28"/>
      <c r="F9" s="28"/>
      <c r="G9" s="28"/>
      <c r="H9" s="28"/>
      <c r="I9" s="28"/>
      <c r="J9" s="28"/>
      <c r="K9" s="28"/>
      <c r="L9" s="28"/>
    </row>
    <row r="10" spans="2:12">
      <c r="B10" s="28"/>
      <c r="C10" s="28"/>
      <c r="D10" s="28"/>
      <c r="E10" s="28"/>
      <c r="F10" s="28"/>
      <c r="G10" s="28"/>
      <c r="H10" s="28"/>
      <c r="I10" s="28"/>
      <c r="J10" s="28"/>
      <c r="K10" s="28"/>
      <c r="L10" s="28"/>
    </row>
    <row r="11" spans="2:12">
      <c r="B11" s="28"/>
      <c r="C11" s="28"/>
      <c r="D11" s="28"/>
      <c r="E11" s="28"/>
      <c r="F11" s="28"/>
      <c r="G11" s="28"/>
      <c r="H11" s="28"/>
      <c r="I11" s="28"/>
      <c r="J11" s="28"/>
      <c r="K11" s="28"/>
      <c r="L11" s="28"/>
    </row>
    <row r="12" spans="2:12">
      <c r="B12" s="28"/>
      <c r="C12" s="28"/>
      <c r="D12" s="28"/>
      <c r="E12" s="28"/>
      <c r="F12" s="28"/>
      <c r="G12" s="28"/>
      <c r="H12" s="28"/>
      <c r="I12" s="28"/>
      <c r="J12" s="28"/>
      <c r="K12" s="28"/>
      <c r="L12" s="28"/>
    </row>
    <row r="13" spans="2:12">
      <c r="B13" s="28"/>
      <c r="C13" s="28"/>
      <c r="D13" s="28"/>
      <c r="E13" s="28"/>
      <c r="F13" s="28"/>
      <c r="G13" s="28"/>
      <c r="H13" s="28"/>
      <c r="I13" s="28"/>
      <c r="J13" s="28"/>
      <c r="K13" s="28"/>
      <c r="L13" s="28"/>
    </row>
    <row r="14" spans="2:12">
      <c r="B14" s="28"/>
      <c r="C14" s="28"/>
      <c r="D14" s="28"/>
      <c r="E14" s="28"/>
      <c r="F14" s="28"/>
      <c r="G14" s="28"/>
      <c r="H14" s="28"/>
      <c r="I14" s="28"/>
      <c r="J14" s="28"/>
      <c r="K14" s="28"/>
      <c r="L14" s="28"/>
    </row>
    <row r="15" spans="2:12">
      <c r="B15" s="28"/>
      <c r="C15" s="28"/>
      <c r="D15" s="28"/>
      <c r="E15" s="28"/>
      <c r="F15" s="28"/>
      <c r="G15" s="28"/>
      <c r="H15" s="28"/>
      <c r="I15" s="28"/>
      <c r="J15" s="28"/>
      <c r="K15" s="28"/>
      <c r="L15" s="28"/>
    </row>
    <row r="16" spans="2:12">
      <c r="B16" s="28"/>
      <c r="C16" s="28"/>
      <c r="D16" s="28"/>
      <c r="E16" s="28"/>
      <c r="F16" s="28"/>
      <c r="G16" s="28"/>
      <c r="H16" s="28"/>
      <c r="I16" s="28"/>
      <c r="J16" s="28"/>
      <c r="K16" s="28"/>
      <c r="L16" s="28"/>
    </row>
    <row r="17" spans="2:12">
      <c r="B17" s="28"/>
      <c r="C17" s="28"/>
      <c r="D17" s="28"/>
      <c r="E17" s="28"/>
      <c r="F17" s="28"/>
      <c r="G17" s="28"/>
      <c r="H17" s="28"/>
      <c r="I17" s="28"/>
      <c r="J17" s="28"/>
      <c r="K17" s="28"/>
      <c r="L17" s="28"/>
    </row>
    <row r="18" spans="2:12">
      <c r="B18" s="28"/>
      <c r="C18" s="28"/>
      <c r="D18" s="28"/>
      <c r="E18" s="28"/>
      <c r="F18" s="28"/>
      <c r="G18" s="28"/>
      <c r="H18" s="28"/>
      <c r="I18" s="28"/>
      <c r="J18" s="28"/>
      <c r="K18" s="28"/>
      <c r="L18" s="28"/>
    </row>
    <row r="19" spans="2:12">
      <c r="B19" s="28"/>
      <c r="C19" s="28"/>
      <c r="D19" s="28"/>
      <c r="E19" s="28"/>
      <c r="F19" s="28"/>
      <c r="G19" s="28"/>
      <c r="H19" s="28"/>
      <c r="I19" s="28"/>
      <c r="J19" s="28"/>
      <c r="K19" s="28"/>
      <c r="L19" s="28"/>
    </row>
    <row r="20" spans="2:12">
      <c r="B20" s="28"/>
      <c r="C20" s="28"/>
      <c r="D20" s="28"/>
      <c r="E20" s="28"/>
      <c r="F20" s="28"/>
      <c r="G20" s="28"/>
      <c r="H20" s="28"/>
      <c r="I20" s="28"/>
      <c r="J20" s="28"/>
      <c r="K20" s="28"/>
      <c r="L20" s="28"/>
    </row>
    <row r="21" spans="2:12">
      <c r="B21" s="2"/>
      <c r="C21" s="2"/>
      <c r="D21" s="2"/>
      <c r="E21" s="2"/>
      <c r="F21" s="2"/>
      <c r="G21" s="2"/>
      <c r="H21" s="2"/>
      <c r="I21" s="2"/>
      <c r="J21" s="2"/>
      <c r="K21" s="2"/>
      <c r="L21" s="28"/>
    </row>
    <row r="22" spans="2:12">
      <c r="L22" s="28"/>
    </row>
    <row r="23" spans="2:12">
      <c r="L23" s="28"/>
    </row>
    <row r="24" spans="2:12">
      <c r="L24" s="28"/>
    </row>
    <row r="25" spans="2:12">
      <c r="L25" s="28"/>
    </row>
    <row r="26" spans="2:12">
      <c r="L26" s="28"/>
    </row>
    <row r="27" spans="2:12">
      <c r="L27" s="28"/>
    </row>
    <row r="28" spans="2:12">
      <c r="L28" s="28"/>
    </row>
    <row r="29" spans="2:12">
      <c r="L29" s="28"/>
    </row>
    <row r="30" spans="2:12">
      <c r="L30" s="28"/>
    </row>
    <row r="31" spans="2:12">
      <c r="L31" s="28"/>
    </row>
    <row r="32" spans="2:12">
      <c r="L32" s="28"/>
    </row>
    <row r="33" spans="12:12">
      <c r="L33" s="28"/>
    </row>
    <row r="34" spans="12:12">
      <c r="L34" s="28"/>
    </row>
    <row r="35" spans="12:12">
      <c r="L35" s="28"/>
    </row>
    <row r="36" spans="12:12">
      <c r="L36" s="28"/>
    </row>
    <row r="37" spans="12:12">
      <c r="L37" s="28"/>
    </row>
    <row r="43" spans="12:12">
      <c r="L43" s="2"/>
    </row>
    <row r="44" spans="12:12">
      <c r="L44" s="2"/>
    </row>
  </sheetData>
  <mergeCells count="1">
    <mergeCell ref="B1:L1"/>
  </mergeCells>
  <pageMargins left="0.7" right="0.7" top="0.75" bottom="0.75" header="0.3" footer="0.3"/>
  <pageSetup scale="85" firstPageNumber="7" orientation="portrait" r:id="rId1"/>
  <headerFooter>
    <oddFooter>&amp;LERCOT PUBLIC&amp;C&amp;P</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B1:Y44"/>
  <sheetViews>
    <sheetView topLeftCell="A25" zoomScale="96" zoomScaleNormal="96" workbookViewId="0"/>
  </sheetViews>
  <sheetFormatPr defaultColWidth="8.85546875" defaultRowHeight="15"/>
  <cols>
    <col min="1" max="1" width="2" style="55" customWidth="1"/>
    <col min="2" max="2" width="3.28515625" style="55" customWidth="1"/>
    <col min="3" max="3" width="96" style="55" customWidth="1"/>
    <col min="4" max="8" width="8.42578125" style="55" customWidth="1"/>
    <col min="9" max="16384" width="8.85546875" style="55"/>
  </cols>
  <sheetData>
    <row r="1" spans="2:25" ht="39.950000000000003" customHeight="1">
      <c r="B1" s="300" t="s">
        <v>183</v>
      </c>
      <c r="C1" s="301"/>
      <c r="D1" s="301"/>
      <c r="E1" s="301"/>
      <c r="F1" s="301"/>
      <c r="G1" s="301"/>
      <c r="H1" s="301"/>
      <c r="I1"/>
      <c r="J1"/>
      <c r="K1"/>
      <c r="L1"/>
      <c r="M1"/>
    </row>
    <row r="2" spans="2:25" ht="22.15" customHeight="1">
      <c r="B2" s="302" t="s">
        <v>2669</v>
      </c>
      <c r="C2" s="302"/>
      <c r="D2" s="302"/>
      <c r="E2" s="302"/>
      <c r="F2" s="302"/>
      <c r="G2" s="302"/>
      <c r="H2" s="302"/>
      <c r="I2"/>
      <c r="J2"/>
      <c r="K2"/>
      <c r="L2"/>
      <c r="M2"/>
    </row>
    <row r="3" spans="2:25">
      <c r="B3" s="101"/>
      <c r="C3" s="101"/>
      <c r="D3" s="101"/>
      <c r="E3" s="101"/>
      <c r="F3" s="101"/>
      <c r="G3" s="101"/>
      <c r="H3" s="101"/>
      <c r="I3" s="99"/>
      <c r="J3" s="99"/>
      <c r="K3" s="99"/>
      <c r="L3" s="99"/>
      <c r="M3" s="99"/>
    </row>
    <row r="4" spans="2:25" s="160" customFormat="1">
      <c r="B4" s="89" t="s">
        <v>184</v>
      </c>
      <c r="C4" s="115"/>
      <c r="D4" s="124">
        <f>SummerCapacities!I2</f>
        <v>2022</v>
      </c>
      <c r="E4" s="124">
        <f>SummerCapacities!J2</f>
        <v>2023</v>
      </c>
      <c r="F4" s="124">
        <f>SummerCapacities!K2</f>
        <v>2024</v>
      </c>
      <c r="G4" s="124">
        <f>SummerCapacities!L2</f>
        <v>2025</v>
      </c>
      <c r="H4" s="124">
        <f>SummerCapacities!M2</f>
        <v>2026</v>
      </c>
      <c r="U4" s="164"/>
      <c r="V4" s="164"/>
      <c r="W4" s="164"/>
      <c r="X4" s="164"/>
      <c r="Y4" s="164"/>
    </row>
    <row r="5" spans="2:25" s="160" customFormat="1">
      <c r="B5" s="89"/>
      <c r="C5" s="88" t="s">
        <v>185</v>
      </c>
      <c r="D5" s="216">
        <v>78855.251480000006</v>
      </c>
      <c r="E5" s="216">
        <v>80280.292296</v>
      </c>
      <c r="F5" s="216">
        <v>81266.818029999995</v>
      </c>
      <c r="G5" s="216">
        <v>82057.638124000005</v>
      </c>
      <c r="H5" s="216">
        <v>82838.059236999994</v>
      </c>
      <c r="U5" s="164"/>
      <c r="V5" s="164"/>
      <c r="W5" s="164"/>
      <c r="X5" s="164"/>
      <c r="Y5" s="164"/>
    </row>
    <row r="6" spans="2:25" s="160" customFormat="1">
      <c r="B6" s="89"/>
      <c r="C6" s="88" t="s">
        <v>1860</v>
      </c>
      <c r="D6" s="226">
        <v>2940.90299792</v>
      </c>
      <c r="E6" s="226">
        <v>3396.3669138933337</v>
      </c>
      <c r="F6" s="226">
        <v>3852.9068298666671</v>
      </c>
      <c r="G6" s="226">
        <v>4308.3707458400004</v>
      </c>
      <c r="H6" s="226">
        <v>4763.8346618133337</v>
      </c>
      <c r="U6" s="164"/>
      <c r="V6" s="164"/>
      <c r="W6" s="164"/>
      <c r="X6" s="164"/>
      <c r="Y6" s="164"/>
    </row>
    <row r="7" spans="2:25" s="160" customFormat="1">
      <c r="B7" s="89"/>
      <c r="C7" s="88" t="s">
        <v>186</v>
      </c>
      <c r="D7" s="216">
        <f>D5+D6</f>
        <v>81796.154477920005</v>
      </c>
      <c r="E7" s="216">
        <f>E5+E6</f>
        <v>83676.659209893332</v>
      </c>
      <c r="F7" s="216">
        <f>F5+F6</f>
        <v>85119.724859866663</v>
      </c>
      <c r="G7" s="216">
        <f>G5+G6</f>
        <v>86366.008869840007</v>
      </c>
      <c r="H7" s="216">
        <f>H5+H6</f>
        <v>87601.89389881333</v>
      </c>
      <c r="U7" s="164"/>
      <c r="V7" s="164"/>
      <c r="W7" s="164"/>
      <c r="X7" s="164"/>
      <c r="Y7" s="164"/>
    </row>
    <row r="8" spans="2:25" s="160" customFormat="1">
      <c r="B8" s="89"/>
      <c r="C8" s="88" t="s">
        <v>3071</v>
      </c>
      <c r="D8" s="218">
        <v>-190</v>
      </c>
      <c r="E8" s="218">
        <v>-280</v>
      </c>
      <c r="F8" s="218">
        <v>-359.37505853503808</v>
      </c>
      <c r="G8" s="218">
        <v>-425.96554078267286</v>
      </c>
      <c r="H8" s="218">
        <v>-483.92690966508496</v>
      </c>
      <c r="K8" s="3"/>
      <c r="U8" s="164"/>
      <c r="V8" s="164"/>
      <c r="W8" s="164"/>
      <c r="X8" s="164"/>
      <c r="Y8" s="164"/>
    </row>
    <row r="9" spans="2:25" s="160" customFormat="1">
      <c r="B9" s="89"/>
      <c r="C9" s="88" t="s">
        <v>187</v>
      </c>
      <c r="D9" s="218">
        <f t="shared" ref="D9:G9" si="0">-880*1.02</f>
        <v>-897.6</v>
      </c>
      <c r="E9" s="218">
        <f t="shared" si="0"/>
        <v>-897.6</v>
      </c>
      <c r="F9" s="218">
        <f t="shared" si="0"/>
        <v>-897.6</v>
      </c>
      <c r="G9" s="218">
        <f t="shared" si="0"/>
        <v>-897.6</v>
      </c>
      <c r="H9" s="218">
        <v>-897.6</v>
      </c>
      <c r="K9" s="3"/>
      <c r="U9" s="164"/>
      <c r="V9" s="164"/>
      <c r="W9" s="164"/>
      <c r="X9" s="164"/>
      <c r="Y9" s="164"/>
    </row>
    <row r="10" spans="2:25" s="160" customFormat="1">
      <c r="B10" s="89"/>
      <c r="C10" s="88" t="s">
        <v>188</v>
      </c>
      <c r="D10" s="218">
        <v>0</v>
      </c>
      <c r="E10" s="218">
        <v>0</v>
      </c>
      <c r="F10" s="218">
        <v>0</v>
      </c>
      <c r="G10" s="218">
        <v>0</v>
      </c>
      <c r="H10" s="218">
        <v>0</v>
      </c>
      <c r="K10" s="3"/>
      <c r="U10" s="164"/>
      <c r="V10" s="164"/>
      <c r="W10" s="164"/>
      <c r="X10" s="164"/>
      <c r="Y10" s="164"/>
    </row>
    <row r="11" spans="2:25" s="160" customFormat="1">
      <c r="B11" s="89"/>
      <c r="C11" s="88" t="s">
        <v>189</v>
      </c>
      <c r="D11" s="218">
        <f>-812.68*1.02</f>
        <v>-828.93359999999996</v>
      </c>
      <c r="E11" s="218">
        <f t="shared" ref="E11:H11" si="1">-812.68*1.02</f>
        <v>-828.93359999999996</v>
      </c>
      <c r="F11" s="218">
        <f t="shared" si="1"/>
        <v>-828.93359999999996</v>
      </c>
      <c r="G11" s="218">
        <f t="shared" si="1"/>
        <v>-828.93359999999996</v>
      </c>
      <c r="H11" s="218">
        <f t="shared" si="1"/>
        <v>-828.93359999999996</v>
      </c>
      <c r="K11" s="3"/>
      <c r="U11" s="164"/>
      <c r="V11" s="164"/>
      <c r="W11" s="164"/>
      <c r="X11" s="164"/>
      <c r="Y11" s="164"/>
    </row>
    <row r="12" spans="2:25" s="160" customFormat="1">
      <c r="B12" s="89"/>
      <c r="C12" s="88" t="s">
        <v>190</v>
      </c>
      <c r="D12" s="227">
        <f>-264.7*1.02</f>
        <v>-269.99399999999997</v>
      </c>
      <c r="E12" s="227">
        <f>-264.7*1.02</f>
        <v>-269.99399999999997</v>
      </c>
      <c r="F12" s="227">
        <f>-264.7*1.02</f>
        <v>-269.99399999999997</v>
      </c>
      <c r="G12" s="227">
        <f>-264.7*1.02</f>
        <v>-269.99399999999997</v>
      </c>
      <c r="H12" s="227">
        <f>-264.7*1.02</f>
        <v>-269.99399999999997</v>
      </c>
      <c r="K12" s="3"/>
      <c r="U12" s="164"/>
      <c r="V12" s="164"/>
      <c r="W12" s="164"/>
      <c r="X12" s="164"/>
      <c r="Y12" s="164"/>
    </row>
    <row r="13" spans="2:25" s="160" customFormat="1">
      <c r="B13" s="89"/>
      <c r="C13" s="88" t="s">
        <v>191</v>
      </c>
      <c r="D13" s="227">
        <f t="shared" ref="D13:H13" si="2">-D6</f>
        <v>-2940.90299792</v>
      </c>
      <c r="E13" s="227">
        <f t="shared" si="2"/>
        <v>-3396.3669138933337</v>
      </c>
      <c r="F13" s="227">
        <f t="shared" si="2"/>
        <v>-3852.9068298666671</v>
      </c>
      <c r="G13" s="227">
        <f t="shared" si="2"/>
        <v>-4308.3707458400004</v>
      </c>
      <c r="H13" s="227">
        <f t="shared" si="2"/>
        <v>-4763.8346618133337</v>
      </c>
      <c r="U13" s="164"/>
      <c r="V13" s="164"/>
      <c r="W13" s="164"/>
      <c r="X13" s="164"/>
      <c r="Y13" s="164"/>
    </row>
    <row r="14" spans="2:25" s="160" customFormat="1">
      <c r="B14" s="89"/>
      <c r="C14" s="165" t="s">
        <v>85</v>
      </c>
      <c r="D14" s="166">
        <f>SUM(D7:D13)</f>
        <v>76668.72387999999</v>
      </c>
      <c r="E14" s="166">
        <f>SUM(E7:E13)</f>
        <v>78003.764695999984</v>
      </c>
      <c r="F14" s="166">
        <f>SUM(F7:F13)</f>
        <v>78910.915371464944</v>
      </c>
      <c r="G14" s="166">
        <f>SUM(G7:G13)</f>
        <v>79635.144983217309</v>
      </c>
      <c r="H14" s="166">
        <f>SUM(H7:H13)</f>
        <v>80357.604727334896</v>
      </c>
      <c r="K14" s="3"/>
      <c r="L14" s="3"/>
      <c r="M14" s="3"/>
      <c r="N14" s="3"/>
      <c r="O14" s="3"/>
      <c r="U14" s="164"/>
      <c r="V14" s="164"/>
      <c r="W14" s="164"/>
      <c r="X14" s="164"/>
      <c r="Y14" s="164"/>
    </row>
    <row r="15" spans="2:25" s="160" customFormat="1">
      <c r="B15" s="167"/>
      <c r="C15" s="162"/>
      <c r="D15" s="168"/>
      <c r="E15" s="168"/>
      <c r="F15" s="168"/>
      <c r="G15" s="169"/>
      <c r="H15" s="267"/>
      <c r="K15" s="163"/>
      <c r="L15" s="163"/>
      <c r="M15" s="163"/>
      <c r="N15" s="163"/>
      <c r="O15" s="163"/>
      <c r="U15" s="164"/>
      <c r="V15" s="164"/>
      <c r="W15" s="164"/>
      <c r="X15" s="164"/>
      <c r="Y15" s="164"/>
    </row>
    <row r="16" spans="2:25" s="160" customFormat="1">
      <c r="B16" s="90" t="s">
        <v>192</v>
      </c>
      <c r="C16" s="170"/>
      <c r="D16" s="171">
        <f>SummerCapacities!I2</f>
        <v>2022</v>
      </c>
      <c r="E16" s="171">
        <f>SummerCapacities!J2</f>
        <v>2023</v>
      </c>
      <c r="F16" s="171">
        <f>SummerCapacities!K2</f>
        <v>2024</v>
      </c>
      <c r="G16" s="171">
        <f>SummerCapacities!L2</f>
        <v>2025</v>
      </c>
      <c r="H16" s="171">
        <f>SummerCapacities!M2</f>
        <v>2026</v>
      </c>
      <c r="U16" s="164"/>
      <c r="V16" s="164"/>
      <c r="W16" s="164"/>
      <c r="X16" s="164"/>
      <c r="Y16" s="164"/>
    </row>
    <row r="17" spans="2:25" s="160" customFormat="1">
      <c r="B17" s="90"/>
      <c r="C17" s="172" t="s">
        <v>193</v>
      </c>
      <c r="D17" s="173">
        <f>SummerCapacities!I396</f>
        <v>64361.858507659432</v>
      </c>
      <c r="E17" s="173">
        <f>SummerCapacities!J396</f>
        <v>64361.858507659432</v>
      </c>
      <c r="F17" s="173">
        <f>SummerCapacities!K396</f>
        <v>64361.858507659432</v>
      </c>
      <c r="G17" s="173">
        <f>SummerCapacities!L396</f>
        <v>64361.858507659432</v>
      </c>
      <c r="H17" s="173">
        <f>SummerCapacities!M396</f>
        <v>64361.858507659432</v>
      </c>
      <c r="U17" s="164"/>
      <c r="V17" s="164"/>
      <c r="W17" s="164"/>
      <c r="X17" s="164"/>
      <c r="Y17" s="164"/>
    </row>
    <row r="18" spans="2:25" s="160" customFormat="1">
      <c r="B18" s="90"/>
      <c r="C18" s="172" t="s">
        <v>2661</v>
      </c>
      <c r="D18" s="173">
        <f>SummerCapacities!I418</f>
        <v>3490</v>
      </c>
      <c r="E18" s="173">
        <f>SummerCapacities!J418</f>
        <v>3490</v>
      </c>
      <c r="F18" s="173">
        <f>SummerCapacities!K418</f>
        <v>3490</v>
      </c>
      <c r="G18" s="173">
        <f>SummerCapacities!L418</f>
        <v>3490</v>
      </c>
      <c r="H18" s="173">
        <f>SummerCapacities!M418</f>
        <v>3490</v>
      </c>
      <c r="U18" s="164"/>
      <c r="V18" s="164"/>
      <c r="W18" s="164"/>
      <c r="X18" s="164"/>
      <c r="Y18" s="164"/>
    </row>
    <row r="19" spans="2:25" s="160" customFormat="1">
      <c r="B19" s="90"/>
      <c r="C19" s="172" t="s">
        <v>2660</v>
      </c>
      <c r="D19" s="173">
        <f>SummerCapacities!I426</f>
        <v>-542</v>
      </c>
      <c r="E19" s="173">
        <f>SummerCapacities!J426</f>
        <v>-542</v>
      </c>
      <c r="F19" s="173">
        <f>SummerCapacities!K426</f>
        <v>-542</v>
      </c>
      <c r="G19" s="173">
        <f>SummerCapacities!L426</f>
        <v>-542</v>
      </c>
      <c r="H19" s="173">
        <f>SummerCapacities!M426</f>
        <v>-542</v>
      </c>
      <c r="U19" s="164"/>
      <c r="V19" s="164"/>
      <c r="W19" s="164"/>
      <c r="X19" s="164"/>
      <c r="Y19" s="164"/>
    </row>
    <row r="20" spans="2:25" s="160" customFormat="1">
      <c r="B20" s="90"/>
      <c r="C20" s="172" t="s">
        <v>1864</v>
      </c>
      <c r="D20" s="173">
        <f>SummerCapacities!I428</f>
        <v>588</v>
      </c>
      <c r="E20" s="173">
        <f>SummerCapacities!J428</f>
        <v>588</v>
      </c>
      <c r="F20" s="173">
        <f>SummerCapacities!K428</f>
        <v>588</v>
      </c>
      <c r="G20" s="173">
        <f>SummerCapacities!L428</f>
        <v>588</v>
      </c>
      <c r="H20" s="173">
        <f>SummerCapacities!M428</f>
        <v>588</v>
      </c>
      <c r="U20" s="164"/>
      <c r="V20" s="164"/>
      <c r="W20" s="164"/>
      <c r="X20" s="164"/>
      <c r="Y20" s="164"/>
    </row>
    <row r="21" spans="2:25" s="160" customFormat="1">
      <c r="B21" s="90"/>
      <c r="C21" s="172" t="s">
        <v>197</v>
      </c>
      <c r="D21" s="173">
        <f>SummerCapacities!I430+SummerCapacities!I431</f>
        <v>3257.7391655428282</v>
      </c>
      <c r="E21" s="173">
        <f>SummerCapacities!J430+SummerCapacities!J431</f>
        <v>3212.7391655428282</v>
      </c>
      <c r="F21" s="173">
        <f>SummerCapacities!K430+SummerCapacities!K431</f>
        <v>3165.7391655428282</v>
      </c>
      <c r="G21" s="173">
        <f>SummerCapacities!L430+SummerCapacities!L431</f>
        <v>3168.7391655428282</v>
      </c>
      <c r="H21" s="173">
        <f>SummerCapacities!M430+SummerCapacities!M431</f>
        <v>3171.7391655428282</v>
      </c>
      <c r="U21" s="164"/>
      <c r="V21" s="164"/>
      <c r="W21" s="164"/>
      <c r="X21" s="164"/>
      <c r="Y21" s="164"/>
    </row>
    <row r="22" spans="2:25" s="160" customFormat="1">
      <c r="B22" s="90"/>
      <c r="C22" s="172" t="s">
        <v>2632</v>
      </c>
      <c r="D22" s="173">
        <f>SummerCapacities!I657*SummerCapacities!I658/100</f>
        <v>2187.7649999999999</v>
      </c>
      <c r="E22" s="173">
        <f>SummerCapacities!J657*SummerCapacities!J658/100</f>
        <v>2187.7649999999999</v>
      </c>
      <c r="F22" s="173">
        <f>SummerCapacities!K657*SummerCapacities!K658/100</f>
        <v>2187.7649999999999</v>
      </c>
      <c r="G22" s="173">
        <f>SummerCapacities!L657*SummerCapacities!L658/100</f>
        <v>2187.7649999999999</v>
      </c>
      <c r="H22" s="173">
        <f>SummerCapacities!M657*SummerCapacities!M658/100</f>
        <v>2187.7649999999999</v>
      </c>
      <c r="U22" s="164"/>
      <c r="V22" s="164"/>
      <c r="W22" s="164"/>
      <c r="X22" s="164"/>
      <c r="Y22" s="164"/>
    </row>
    <row r="23" spans="2:25" s="160" customFormat="1">
      <c r="B23" s="90"/>
      <c r="C23" s="172" t="s">
        <v>1877</v>
      </c>
      <c r="D23" s="173">
        <f>SummerCapacities!I660*SummerCapacities!I661/100</f>
        <v>1278.2329999999999</v>
      </c>
      <c r="E23" s="173">
        <f>SummerCapacities!J660*SummerCapacities!J661/100</f>
        <v>1278.2329999999999</v>
      </c>
      <c r="F23" s="173">
        <f>SummerCapacities!K660*SummerCapacities!K661/100</f>
        <v>1278.2329999999999</v>
      </c>
      <c r="G23" s="173">
        <f>SummerCapacities!L660*SummerCapacities!L661/100</f>
        <v>1278.2329999999999</v>
      </c>
      <c r="H23" s="173">
        <f>SummerCapacities!M660*SummerCapacities!M661/100</f>
        <v>1278.2329999999999</v>
      </c>
      <c r="U23" s="164"/>
      <c r="V23" s="164"/>
      <c r="W23" s="164"/>
      <c r="X23" s="164"/>
      <c r="Y23" s="164"/>
    </row>
    <row r="24" spans="2:25" s="160" customFormat="1">
      <c r="B24" s="90"/>
      <c r="C24" s="172" t="s">
        <v>2001</v>
      </c>
      <c r="D24" s="173">
        <f>SummerCapacities!I663*SummerCapacities!I664/100</f>
        <v>3271.6479999999997</v>
      </c>
      <c r="E24" s="173">
        <f>SummerCapacities!J663*SummerCapacities!J664/100</f>
        <v>3271.6479999999997</v>
      </c>
      <c r="F24" s="173">
        <f>SummerCapacities!K663*SummerCapacities!K664/100</f>
        <v>3271.6479999999997</v>
      </c>
      <c r="G24" s="173">
        <f>SummerCapacities!L663*SummerCapacities!L664/100</f>
        <v>3271.6479999999997</v>
      </c>
      <c r="H24" s="173">
        <f>SummerCapacities!M663*SummerCapacities!M664/100</f>
        <v>3271.6479999999997</v>
      </c>
      <c r="U24" s="164"/>
      <c r="V24" s="164"/>
      <c r="W24" s="164"/>
      <c r="X24" s="164"/>
      <c r="Y24" s="164"/>
    </row>
    <row r="25" spans="2:25" s="160" customFormat="1">
      <c r="B25" s="90"/>
      <c r="C25" s="172" t="s">
        <v>2634</v>
      </c>
      <c r="D25" s="173">
        <f>SummerCapacities!I747*SummerCapacities!I748/100</f>
        <v>3460.4000000000005</v>
      </c>
      <c r="E25" s="173">
        <f>SummerCapacities!J747*SummerCapacities!J748/100</f>
        <v>3460.4000000000005</v>
      </c>
      <c r="F25" s="173">
        <f>SummerCapacities!K747*SummerCapacities!K748/100</f>
        <v>3460.4000000000005</v>
      </c>
      <c r="G25" s="173">
        <f>SummerCapacities!L747*SummerCapacities!L748/100</f>
        <v>3460.4000000000005</v>
      </c>
      <c r="H25" s="173">
        <f>SummerCapacities!M747*SummerCapacities!M748/100</f>
        <v>3460.4000000000005</v>
      </c>
      <c r="N25" s="174"/>
      <c r="O25" s="174"/>
      <c r="U25" s="164"/>
      <c r="V25" s="164"/>
      <c r="W25" s="164"/>
      <c r="X25" s="164"/>
      <c r="Y25" s="164"/>
    </row>
    <row r="26" spans="2:25" s="160" customFormat="1">
      <c r="B26" s="90"/>
      <c r="C26" s="172" t="s">
        <v>198</v>
      </c>
      <c r="D26" s="173">
        <f>SummerCapacities!I776*SummerCapacities!I777/100</f>
        <v>0</v>
      </c>
      <c r="E26" s="173">
        <f>SummerCapacities!J776*SummerCapacities!J777/100</f>
        <v>0</v>
      </c>
      <c r="F26" s="173">
        <f>SummerCapacities!K776*SummerCapacities!K777/100</f>
        <v>0</v>
      </c>
      <c r="G26" s="173">
        <f>SummerCapacities!L776*SummerCapacities!L777/100</f>
        <v>0</v>
      </c>
      <c r="H26" s="173">
        <f>SummerCapacities!M776*SummerCapacities!M777/100</f>
        <v>0</v>
      </c>
      <c r="U26" s="164"/>
      <c r="V26" s="164"/>
      <c r="W26" s="164"/>
      <c r="X26" s="164"/>
      <c r="Y26" s="164"/>
    </row>
    <row r="27" spans="2:25" s="160" customFormat="1">
      <c r="B27" s="90"/>
      <c r="C27" s="172" t="s">
        <v>199</v>
      </c>
      <c r="D27" s="173">
        <f>SummerCapacities!I779</f>
        <v>0</v>
      </c>
      <c r="E27" s="173">
        <f>SummerCapacities!J779</f>
        <v>0</v>
      </c>
      <c r="F27" s="173">
        <f>SummerCapacities!K779</f>
        <v>0</v>
      </c>
      <c r="G27" s="173">
        <f>SummerCapacities!L779</f>
        <v>0</v>
      </c>
      <c r="H27" s="173">
        <f>SummerCapacities!M779</f>
        <v>0</v>
      </c>
      <c r="U27" s="164"/>
      <c r="V27" s="164"/>
      <c r="W27" s="164"/>
      <c r="X27" s="164"/>
      <c r="Y27" s="164"/>
    </row>
    <row r="28" spans="2:25" s="160" customFormat="1">
      <c r="B28" s="90"/>
      <c r="C28" s="172" t="s">
        <v>1643</v>
      </c>
      <c r="D28" s="173">
        <f>SummerCapacities!I781</f>
        <v>0</v>
      </c>
      <c r="E28" s="173">
        <f>SummerCapacities!J781</f>
        <v>0</v>
      </c>
      <c r="F28" s="173">
        <f>SummerCapacities!K781</f>
        <v>0</v>
      </c>
      <c r="G28" s="173">
        <f>SummerCapacities!L781</f>
        <v>0</v>
      </c>
      <c r="H28" s="173">
        <f>SummerCapacities!M781</f>
        <v>0</v>
      </c>
      <c r="U28" s="164"/>
      <c r="V28" s="164"/>
      <c r="W28" s="164"/>
      <c r="X28" s="164"/>
      <c r="Y28" s="164"/>
    </row>
    <row r="29" spans="2:25" s="160" customFormat="1">
      <c r="B29" s="90"/>
      <c r="C29" s="175" t="s">
        <v>201</v>
      </c>
      <c r="D29" s="176">
        <f>SUM(D17:D28)</f>
        <v>81353.643673202241</v>
      </c>
      <c r="E29" s="176">
        <f t="shared" ref="E29:H29" si="3">SUM(E17:E28)</f>
        <v>81308.643673202241</v>
      </c>
      <c r="F29" s="176">
        <f t="shared" si="3"/>
        <v>81261.643673202241</v>
      </c>
      <c r="G29" s="176">
        <f t="shared" si="3"/>
        <v>81264.643673202241</v>
      </c>
      <c r="H29" s="176">
        <f t="shared" si="3"/>
        <v>81267.643673202241</v>
      </c>
      <c r="U29" s="164"/>
      <c r="V29" s="164"/>
      <c r="W29" s="164"/>
      <c r="X29" s="164"/>
      <c r="Y29" s="164"/>
    </row>
    <row r="30" spans="2:25" s="160" customFormat="1">
      <c r="B30" s="90"/>
      <c r="C30" s="172"/>
      <c r="D30" s="173"/>
      <c r="E30" s="173"/>
      <c r="F30" s="173"/>
      <c r="G30" s="173"/>
      <c r="H30" s="173"/>
      <c r="U30" s="164"/>
      <c r="V30" s="164"/>
      <c r="W30" s="164"/>
      <c r="X30" s="164"/>
      <c r="Y30" s="164"/>
    </row>
    <row r="31" spans="2:25" s="160" customFormat="1">
      <c r="B31" s="90"/>
      <c r="C31" s="172" t="s">
        <v>2003</v>
      </c>
      <c r="D31" s="173">
        <f>SummerCapacities!I788*SummerCapacities!I789/100</f>
        <v>849.97400000000005</v>
      </c>
      <c r="E31" s="173">
        <f>SummerCapacities!J788*SummerCapacities!J789/100</f>
        <v>849.97400000000005</v>
      </c>
      <c r="F31" s="173">
        <f>SummerCapacities!K788*SummerCapacities!K789/100</f>
        <v>849.97400000000005</v>
      </c>
      <c r="G31" s="173">
        <f>SummerCapacities!L788*SummerCapacities!L789/100</f>
        <v>849.97400000000005</v>
      </c>
      <c r="H31" s="173">
        <f>SummerCapacities!M788*SummerCapacities!M789/100</f>
        <v>849.97400000000005</v>
      </c>
      <c r="U31" s="164"/>
      <c r="V31" s="164"/>
      <c r="W31" s="164"/>
      <c r="X31" s="164"/>
      <c r="Y31" s="164"/>
    </row>
    <row r="32" spans="2:25" s="160" customFormat="1">
      <c r="B32" s="90"/>
      <c r="C32" s="172" t="s">
        <v>2659</v>
      </c>
      <c r="D32" s="173">
        <f>SummerCapacities!I802</f>
        <v>1326.4</v>
      </c>
      <c r="E32" s="173">
        <f>SummerCapacities!J802</f>
        <v>1326.4</v>
      </c>
      <c r="F32" s="173">
        <f>SummerCapacities!K802</f>
        <v>1326.4</v>
      </c>
      <c r="G32" s="173">
        <f>SummerCapacities!L802</f>
        <v>1326.4</v>
      </c>
      <c r="H32" s="173">
        <f>SummerCapacities!M802</f>
        <v>1326.4</v>
      </c>
      <c r="U32" s="164"/>
      <c r="V32" s="164"/>
      <c r="W32" s="164"/>
      <c r="X32" s="164"/>
      <c r="Y32" s="164"/>
    </row>
    <row r="33" spans="2:25" s="160" customFormat="1">
      <c r="B33" s="90"/>
      <c r="C33" s="172" t="s">
        <v>2633</v>
      </c>
      <c r="D33" s="173">
        <f>SummerCapacities!I865*SummerCapacities!I866/100</f>
        <v>950.50199999999995</v>
      </c>
      <c r="E33" s="173">
        <f>SummerCapacities!J865*SummerCapacities!J866/100</f>
        <v>1271.0569999999998</v>
      </c>
      <c r="F33" s="173">
        <f>SummerCapacities!K865*SummerCapacities!K866/100</f>
        <v>1271.0569999999998</v>
      </c>
      <c r="G33" s="173">
        <f>SummerCapacities!L865*SummerCapacities!L866/100</f>
        <v>1271.0569999999998</v>
      </c>
      <c r="H33" s="173">
        <f>SummerCapacities!M865*SummerCapacities!M866/100</f>
        <v>1271.0569999999998</v>
      </c>
      <c r="U33" s="164"/>
      <c r="V33" s="164"/>
      <c r="W33" s="164"/>
      <c r="X33" s="164"/>
      <c r="Y33" s="164"/>
    </row>
    <row r="34" spans="2:25" s="160" customFormat="1">
      <c r="B34" s="90"/>
      <c r="C34" s="172" t="s">
        <v>1876</v>
      </c>
      <c r="D34" s="173">
        <f>SummerCapacities!I868*SummerCapacities!I869/100</f>
        <v>49.067999999999991</v>
      </c>
      <c r="E34" s="173">
        <f>SummerCapacities!J868*SummerCapacities!J869/100</f>
        <v>93.002999999999986</v>
      </c>
      <c r="F34" s="173">
        <f>SummerCapacities!K868*SummerCapacities!K869/100</f>
        <v>93.002999999999986</v>
      </c>
      <c r="G34" s="173">
        <f>SummerCapacities!L868*SummerCapacities!L869/100</f>
        <v>93.002999999999986</v>
      </c>
      <c r="H34" s="173">
        <f>SummerCapacities!M868*SummerCapacities!M869/100</f>
        <v>93.002999999999986</v>
      </c>
      <c r="U34" s="164"/>
      <c r="V34" s="164"/>
      <c r="W34" s="164"/>
      <c r="X34" s="164"/>
      <c r="Y34" s="164"/>
    </row>
    <row r="35" spans="2:25" s="160" customFormat="1">
      <c r="B35" s="90"/>
      <c r="C35" s="172" t="s">
        <v>2000</v>
      </c>
      <c r="D35" s="173">
        <f>SummerCapacities!I871*SummerCapacities!I872/100</f>
        <v>1902.7929999999992</v>
      </c>
      <c r="E35" s="173">
        <f>SummerCapacities!J871*SummerCapacities!J872/100</f>
        <v>2162.846</v>
      </c>
      <c r="F35" s="173">
        <f>SummerCapacities!K871*SummerCapacities!K872/100</f>
        <v>2162.846</v>
      </c>
      <c r="G35" s="173">
        <f>SummerCapacities!L871*SummerCapacities!L872/100</f>
        <v>2162.846</v>
      </c>
      <c r="H35" s="173">
        <f>SummerCapacities!M871*SummerCapacities!M872/100</f>
        <v>2162.846</v>
      </c>
      <c r="U35" s="164"/>
      <c r="V35" s="164"/>
      <c r="W35" s="164"/>
      <c r="X35" s="164"/>
      <c r="Y35" s="164"/>
    </row>
    <row r="36" spans="2:25" s="160" customFormat="1">
      <c r="B36" s="90"/>
      <c r="C36" s="172" t="s">
        <v>2635</v>
      </c>
      <c r="D36" s="173">
        <f>SummerCapacities!I984*SummerCapacities!I985/100</f>
        <v>12284.48</v>
      </c>
      <c r="E36" s="173">
        <f>SummerCapacities!J984*SummerCapacities!J985/100</f>
        <v>18387.04</v>
      </c>
      <c r="F36" s="173">
        <f>SummerCapacities!K984*SummerCapacities!K985/100</f>
        <v>19330.96</v>
      </c>
      <c r="G36" s="173">
        <f>SummerCapacities!L984*SummerCapacities!L985/100</f>
        <v>19330.96</v>
      </c>
      <c r="H36" s="173">
        <f>SummerCapacities!M984*SummerCapacities!M985/100</f>
        <v>19330.96</v>
      </c>
      <c r="U36" s="164"/>
      <c r="V36" s="164"/>
      <c r="W36" s="164"/>
      <c r="X36" s="164"/>
      <c r="Y36" s="164"/>
    </row>
    <row r="37" spans="2:25" s="160" customFormat="1">
      <c r="B37" s="90"/>
      <c r="C37" s="172" t="s">
        <v>202</v>
      </c>
      <c r="D37" s="173">
        <f>SummerCapacities!I1025*SummerCapacities!I1026/100</f>
        <v>0</v>
      </c>
      <c r="E37" s="173">
        <f>SummerCapacities!J1025*SummerCapacities!J1026/100</f>
        <v>0</v>
      </c>
      <c r="F37" s="173">
        <f>SummerCapacities!K1025*SummerCapacities!K1026/100</f>
        <v>0</v>
      </c>
      <c r="G37" s="173">
        <f>SummerCapacities!L1025*SummerCapacities!L1026/100</f>
        <v>0</v>
      </c>
      <c r="H37" s="173">
        <f>SummerCapacities!M1025*SummerCapacities!M1026/100</f>
        <v>0</v>
      </c>
      <c r="J37" s="163"/>
      <c r="K37" s="163"/>
      <c r="L37" s="163"/>
      <c r="M37" s="163"/>
      <c r="N37" s="163"/>
      <c r="U37" s="164"/>
      <c r="V37" s="164"/>
      <c r="W37" s="164"/>
      <c r="X37" s="164"/>
      <c r="Y37" s="164"/>
    </row>
    <row r="38" spans="2:25" s="160" customFormat="1">
      <c r="B38" s="90"/>
      <c r="C38" s="175" t="s">
        <v>203</v>
      </c>
      <c r="D38" s="176">
        <f>SUM(D29:D37)</f>
        <v>98716.860673202231</v>
      </c>
      <c r="E38" s="176">
        <f t="shared" ref="E38:H38" si="4">SUM(E29:E37)</f>
        <v>105398.96367320223</v>
      </c>
      <c r="F38" s="176">
        <f t="shared" si="4"/>
        <v>106295.88367320225</v>
      </c>
      <c r="G38" s="176">
        <f t="shared" si="4"/>
        <v>106298.88367320225</v>
      </c>
      <c r="H38" s="176">
        <f t="shared" si="4"/>
        <v>106301.88367320225</v>
      </c>
      <c r="U38" s="164"/>
      <c r="V38" s="164"/>
      <c r="W38" s="164"/>
      <c r="X38" s="164"/>
      <c r="Y38" s="164"/>
    </row>
    <row r="39" spans="2:25">
      <c r="B39" s="95"/>
      <c r="C39" s="95"/>
      <c r="D39" s="95"/>
      <c r="E39" s="141"/>
      <c r="F39" s="95"/>
      <c r="G39" s="95"/>
      <c r="H39" s="95"/>
      <c r="U39" s="104"/>
      <c r="V39" s="104"/>
      <c r="W39" s="104"/>
      <c r="X39" s="104"/>
      <c r="Y39" s="104"/>
    </row>
    <row r="40" spans="2:25">
      <c r="B40" s="100"/>
      <c r="C40" s="100" t="s">
        <v>110</v>
      </c>
      <c r="D40" s="107">
        <f t="shared" ref="D40:H40" si="5">(D38-D14)/D14</f>
        <v>0.28757667634733874</v>
      </c>
      <c r="E40" s="107">
        <f t="shared" si="5"/>
        <v>0.35120354875137288</v>
      </c>
      <c r="F40" s="107">
        <f t="shared" si="5"/>
        <v>0.34703650531520774</v>
      </c>
      <c r="G40" s="107">
        <f t="shared" si="5"/>
        <v>0.33482376023305011</v>
      </c>
      <c r="H40" s="107">
        <f t="shared" si="5"/>
        <v>0.32286028228317759</v>
      </c>
      <c r="N40"/>
      <c r="U40" s="104"/>
      <c r="V40" s="104"/>
      <c r="W40" s="104"/>
      <c r="X40" s="104"/>
      <c r="Y40" s="104"/>
    </row>
    <row r="41" spans="2:25">
      <c r="B41" s="95"/>
      <c r="C41" s="102" t="s">
        <v>79</v>
      </c>
      <c r="D41" s="103"/>
      <c r="E41" s="103"/>
      <c r="F41" s="103"/>
      <c r="G41" s="103"/>
      <c r="H41" s="103"/>
      <c r="I41" s="95"/>
      <c r="J41" s="95"/>
      <c r="K41" s="95"/>
      <c r="L41" s="95"/>
      <c r="M41" s="95"/>
    </row>
    <row r="42" spans="2:25" ht="17.850000000000001" customHeight="1">
      <c r="B42" s="95"/>
      <c r="C42" s="97"/>
      <c r="D42" s="97"/>
      <c r="E42" s="97"/>
      <c r="F42" s="97"/>
      <c r="G42" s="97"/>
      <c r="H42" s="97"/>
      <c r="I42" s="97"/>
      <c r="J42" s="97"/>
      <c r="K42" s="97"/>
      <c r="L42" s="97"/>
      <c r="M42" s="97"/>
    </row>
    <row r="43" spans="2:25">
      <c r="D43" s="85"/>
      <c r="E43" s="85"/>
      <c r="F43" s="85"/>
      <c r="G43" s="85"/>
      <c r="H43" s="85"/>
    </row>
    <row r="44" spans="2:25">
      <c r="D44" s="86"/>
    </row>
  </sheetData>
  <mergeCells count="2">
    <mergeCell ref="B1:H1"/>
    <mergeCell ref="B2:H2"/>
  </mergeCells>
  <pageMargins left="0.5" right="0.5" top="0.75" bottom="0.75" header="0.3" footer="0.3"/>
  <pageSetup scale="74" orientation="landscape" r:id="rId1"/>
  <headerFooter>
    <oddFooter>&amp;LERCOT PUBLIC&amp;C&amp;P</oddFooter>
  </headerFooter>
  <rowBreaks count="1" manualBreakCount="1">
    <brk id="43" min="1" max="8" man="1"/>
  </rowBreaks>
  <colBreaks count="1" manualBreakCount="1">
    <brk id="1" max="1048575" man="1"/>
  </colBreaks>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sheetPr>
  <dimension ref="A1:S1066"/>
  <sheetViews>
    <sheetView topLeftCell="A6" zoomScale="85" zoomScaleNormal="85" workbookViewId="0">
      <selection activeCell="D6" sqref="D6"/>
    </sheetView>
  </sheetViews>
  <sheetFormatPr defaultColWidth="8.85546875" defaultRowHeight="15"/>
  <cols>
    <col min="1" max="1" width="5.85546875" customWidth="1"/>
    <col min="2" max="2" width="54.7109375" customWidth="1"/>
    <col min="3" max="3" width="17.85546875" customWidth="1"/>
    <col min="4" max="4" width="20" customWidth="1"/>
    <col min="5" max="5" width="20.7109375" customWidth="1"/>
    <col min="6" max="6" width="10" customWidth="1"/>
    <col min="7" max="7" width="12.28515625" customWidth="1"/>
    <col min="8" max="8" width="13.7109375" bestFit="1" customWidth="1"/>
    <col min="9" max="18" width="11" customWidth="1"/>
    <col min="19" max="16384" width="8.85546875" style="55"/>
  </cols>
  <sheetData>
    <row r="1" spans="1:18" ht="30">
      <c r="A1" s="69"/>
      <c r="B1" s="58" t="s">
        <v>2370</v>
      </c>
      <c r="C1" s="70"/>
      <c r="D1" s="71"/>
      <c r="E1" s="72"/>
      <c r="F1" s="72"/>
      <c r="G1" s="72"/>
      <c r="H1" s="73"/>
      <c r="I1" s="74"/>
      <c r="J1" s="75"/>
      <c r="K1" s="75"/>
      <c r="L1" s="75"/>
      <c r="M1" s="76"/>
      <c r="N1" s="76"/>
      <c r="O1" s="76"/>
      <c r="P1" s="303"/>
      <c r="Q1" s="304"/>
      <c r="R1" s="304"/>
    </row>
    <row r="2" spans="1:18" s="160" customFormat="1" ht="50.45" customHeight="1">
      <c r="A2" s="118"/>
      <c r="B2" s="119" t="s">
        <v>204</v>
      </c>
      <c r="C2" s="199" t="s">
        <v>100</v>
      </c>
      <c r="D2" s="120" t="s">
        <v>205</v>
      </c>
      <c r="E2" s="119" t="s">
        <v>206</v>
      </c>
      <c r="F2" s="120" t="s">
        <v>207</v>
      </c>
      <c r="G2" s="120" t="s">
        <v>208</v>
      </c>
      <c r="H2" s="121" t="s">
        <v>209</v>
      </c>
      <c r="I2" s="122">
        <v>2022</v>
      </c>
      <c r="J2" s="122">
        <v>2023</v>
      </c>
      <c r="K2" s="122">
        <v>2024</v>
      </c>
      <c r="L2" s="122">
        <v>2025</v>
      </c>
      <c r="M2" s="122">
        <v>2026</v>
      </c>
      <c r="N2" s="108">
        <v>2027</v>
      </c>
      <c r="O2" s="108">
        <v>2028</v>
      </c>
      <c r="P2" s="108">
        <v>2029</v>
      </c>
      <c r="Q2" s="108">
        <v>2030</v>
      </c>
      <c r="R2" s="108">
        <v>2031</v>
      </c>
    </row>
    <row r="3" spans="1:18">
      <c r="A3" s="10"/>
      <c r="B3" s="109" t="s">
        <v>210</v>
      </c>
      <c r="C3" s="109"/>
      <c r="D3" s="109"/>
      <c r="E3" s="109"/>
      <c r="F3" s="109"/>
      <c r="G3" s="109"/>
      <c r="H3" s="110"/>
      <c r="I3" s="144"/>
      <c r="J3" s="111"/>
      <c r="K3" s="111"/>
      <c r="L3" s="111"/>
      <c r="M3" s="112"/>
      <c r="N3" s="112"/>
      <c r="O3" s="112"/>
      <c r="P3" s="112"/>
      <c r="Q3" s="112"/>
      <c r="R3" s="112"/>
    </row>
    <row r="4" spans="1:18">
      <c r="A4" s="15">
        <v>4</v>
      </c>
      <c r="B4" s="78" t="s">
        <v>211</v>
      </c>
      <c r="C4" s="78"/>
      <c r="D4" s="78" t="s">
        <v>212</v>
      </c>
      <c r="E4" s="78" t="s">
        <v>213</v>
      </c>
      <c r="F4" s="78" t="s">
        <v>214</v>
      </c>
      <c r="G4" s="78" t="s">
        <v>50</v>
      </c>
      <c r="H4" s="79">
        <v>1990</v>
      </c>
      <c r="I4" s="123">
        <v>1205</v>
      </c>
      <c r="J4" s="114">
        <v>1205</v>
      </c>
      <c r="K4" s="114">
        <v>1205</v>
      </c>
      <c r="L4" s="114">
        <v>1205</v>
      </c>
      <c r="M4" s="113">
        <v>1205</v>
      </c>
      <c r="N4" s="113">
        <v>1205</v>
      </c>
      <c r="O4" s="113">
        <v>1205</v>
      </c>
      <c r="P4" s="113">
        <v>1205</v>
      </c>
      <c r="Q4" s="113">
        <v>1205</v>
      </c>
      <c r="R4" s="113">
        <v>1205</v>
      </c>
    </row>
    <row r="5" spans="1:18">
      <c r="A5" s="15">
        <f>A4+1</f>
        <v>5</v>
      </c>
      <c r="B5" s="78" t="s">
        <v>215</v>
      </c>
      <c r="C5" s="78"/>
      <c r="D5" s="78" t="s">
        <v>216</v>
      </c>
      <c r="E5" s="78" t="s">
        <v>213</v>
      </c>
      <c r="F5" s="78" t="s">
        <v>214</v>
      </c>
      <c r="G5" s="78" t="s">
        <v>50</v>
      </c>
      <c r="H5" s="79">
        <v>1993</v>
      </c>
      <c r="I5" s="123">
        <v>1195</v>
      </c>
      <c r="J5" s="114">
        <v>1195</v>
      </c>
      <c r="K5" s="114">
        <v>1195</v>
      </c>
      <c r="L5" s="114">
        <v>1195</v>
      </c>
      <c r="M5" s="113">
        <v>1195</v>
      </c>
      <c r="N5" s="113">
        <v>1195</v>
      </c>
      <c r="O5" s="113">
        <v>1195</v>
      </c>
      <c r="P5" s="113">
        <v>1195</v>
      </c>
      <c r="Q5" s="113">
        <v>1195</v>
      </c>
      <c r="R5" s="113">
        <v>1195</v>
      </c>
    </row>
    <row r="6" spans="1:18">
      <c r="A6" s="15">
        <f t="shared" ref="A6:A69" si="0">A5+1</f>
        <v>6</v>
      </c>
      <c r="B6" s="78" t="s">
        <v>217</v>
      </c>
      <c r="C6" s="78" t="s">
        <v>2853</v>
      </c>
      <c r="D6" s="78" t="s">
        <v>218</v>
      </c>
      <c r="E6" s="78" t="s">
        <v>219</v>
      </c>
      <c r="F6" s="78" t="s">
        <v>214</v>
      </c>
      <c r="G6" s="78" t="s">
        <v>95</v>
      </c>
      <c r="H6" s="79">
        <v>1988</v>
      </c>
      <c r="I6" s="123">
        <v>1293.2</v>
      </c>
      <c r="J6" s="114">
        <v>1293.2</v>
      </c>
      <c r="K6" s="114">
        <v>1293.2</v>
      </c>
      <c r="L6" s="114">
        <v>1293.2</v>
      </c>
      <c r="M6" s="113">
        <v>1293.2</v>
      </c>
      <c r="N6" s="113">
        <v>1293.2</v>
      </c>
      <c r="O6" s="113">
        <v>1293.2</v>
      </c>
      <c r="P6" s="113">
        <v>1293.2</v>
      </c>
      <c r="Q6" s="113">
        <v>1293.2</v>
      </c>
      <c r="R6" s="113">
        <v>1293.2</v>
      </c>
    </row>
    <row r="7" spans="1:18">
      <c r="A7" s="15">
        <f t="shared" si="0"/>
        <v>7</v>
      </c>
      <c r="B7" s="78" t="s">
        <v>220</v>
      </c>
      <c r="C7" s="78"/>
      <c r="D7" s="78" t="s">
        <v>221</v>
      </c>
      <c r="E7" s="78" t="s">
        <v>219</v>
      </c>
      <c r="F7" s="78" t="s">
        <v>214</v>
      </c>
      <c r="G7" s="78" t="s">
        <v>95</v>
      </c>
      <c r="H7" s="79">
        <v>1989</v>
      </c>
      <c r="I7" s="123">
        <v>1280</v>
      </c>
      <c r="J7" s="114">
        <v>1280</v>
      </c>
      <c r="K7" s="114">
        <v>1280</v>
      </c>
      <c r="L7" s="114">
        <v>1280</v>
      </c>
      <c r="M7" s="113">
        <v>1280</v>
      </c>
      <c r="N7" s="113">
        <v>1280</v>
      </c>
      <c r="O7" s="113">
        <v>1280</v>
      </c>
      <c r="P7" s="113">
        <v>1280</v>
      </c>
      <c r="Q7" s="113">
        <v>1280</v>
      </c>
      <c r="R7" s="113">
        <v>1280</v>
      </c>
    </row>
    <row r="8" spans="1:18">
      <c r="A8" s="15">
        <f t="shared" si="0"/>
        <v>8</v>
      </c>
      <c r="B8" s="78" t="s">
        <v>222</v>
      </c>
      <c r="C8" s="78"/>
      <c r="D8" s="78" t="s">
        <v>223</v>
      </c>
      <c r="E8" s="78" t="s">
        <v>224</v>
      </c>
      <c r="F8" s="78" t="s">
        <v>225</v>
      </c>
      <c r="G8" s="78" t="s">
        <v>51</v>
      </c>
      <c r="H8" s="79">
        <v>1980</v>
      </c>
      <c r="I8" s="123">
        <v>655</v>
      </c>
      <c r="J8" s="114">
        <v>655</v>
      </c>
      <c r="K8" s="114">
        <v>655</v>
      </c>
      <c r="L8" s="114">
        <v>655</v>
      </c>
      <c r="M8" s="113">
        <v>655</v>
      </c>
      <c r="N8" s="113">
        <v>655</v>
      </c>
      <c r="O8" s="113">
        <v>655</v>
      </c>
      <c r="P8" s="113">
        <v>655</v>
      </c>
      <c r="Q8" s="113">
        <v>655</v>
      </c>
      <c r="R8" s="113">
        <v>655</v>
      </c>
    </row>
    <row r="9" spans="1:18">
      <c r="A9" s="15">
        <f t="shared" si="0"/>
        <v>9</v>
      </c>
      <c r="B9" s="78" t="s">
        <v>96</v>
      </c>
      <c r="C9" s="78"/>
      <c r="D9" s="78" t="s">
        <v>41</v>
      </c>
      <c r="E9" s="78" t="s">
        <v>226</v>
      </c>
      <c r="F9" s="78" t="s">
        <v>225</v>
      </c>
      <c r="G9" s="78" t="s">
        <v>51</v>
      </c>
      <c r="H9" s="79">
        <v>1979</v>
      </c>
      <c r="I9" s="123">
        <v>604</v>
      </c>
      <c r="J9" s="114">
        <v>604</v>
      </c>
      <c r="K9" s="114">
        <v>604</v>
      </c>
      <c r="L9" s="114">
        <v>604</v>
      </c>
      <c r="M9" s="113">
        <v>604</v>
      </c>
      <c r="N9" s="113">
        <v>604</v>
      </c>
      <c r="O9" s="113">
        <v>604</v>
      </c>
      <c r="P9" s="113">
        <v>604</v>
      </c>
      <c r="Q9" s="113">
        <v>604</v>
      </c>
      <c r="R9" s="113">
        <v>604</v>
      </c>
    </row>
    <row r="10" spans="1:18">
      <c r="A10" s="15">
        <f t="shared" si="0"/>
        <v>10</v>
      </c>
      <c r="B10" s="78" t="s">
        <v>97</v>
      </c>
      <c r="C10" s="78"/>
      <c r="D10" s="78" t="s">
        <v>42</v>
      </c>
      <c r="E10" s="78" t="s">
        <v>226</v>
      </c>
      <c r="F10" s="78" t="s">
        <v>225</v>
      </c>
      <c r="G10" s="78" t="s">
        <v>51</v>
      </c>
      <c r="H10" s="79">
        <v>1980</v>
      </c>
      <c r="I10" s="123">
        <v>599</v>
      </c>
      <c r="J10" s="114">
        <v>599</v>
      </c>
      <c r="K10" s="114">
        <v>599</v>
      </c>
      <c r="L10" s="114">
        <v>599</v>
      </c>
      <c r="M10" s="113">
        <v>599</v>
      </c>
      <c r="N10" s="113">
        <v>599</v>
      </c>
      <c r="O10" s="113">
        <v>599</v>
      </c>
      <c r="P10" s="113">
        <v>599</v>
      </c>
      <c r="Q10" s="113">
        <v>599</v>
      </c>
      <c r="R10" s="113">
        <v>599</v>
      </c>
    </row>
    <row r="11" spans="1:18">
      <c r="A11" s="15">
        <f t="shared" si="0"/>
        <v>11</v>
      </c>
      <c r="B11" s="78" t="s">
        <v>98</v>
      </c>
      <c r="C11" s="78"/>
      <c r="D11" s="78" t="s">
        <v>43</v>
      </c>
      <c r="E11" s="78" t="s">
        <v>226</v>
      </c>
      <c r="F11" s="78" t="s">
        <v>225</v>
      </c>
      <c r="G11" s="78" t="s">
        <v>51</v>
      </c>
      <c r="H11" s="79">
        <v>1988</v>
      </c>
      <c r="I11" s="123">
        <v>437</v>
      </c>
      <c r="J11" s="114">
        <v>437</v>
      </c>
      <c r="K11" s="114">
        <v>437</v>
      </c>
      <c r="L11" s="114">
        <v>437</v>
      </c>
      <c r="M11" s="113">
        <v>437</v>
      </c>
      <c r="N11" s="113">
        <v>437</v>
      </c>
      <c r="O11" s="113">
        <v>437</v>
      </c>
      <c r="P11" s="113">
        <v>437</v>
      </c>
      <c r="Q11" s="113">
        <v>437</v>
      </c>
      <c r="R11" s="113">
        <v>437</v>
      </c>
    </row>
    <row r="12" spans="1:18">
      <c r="A12" s="15">
        <f t="shared" si="0"/>
        <v>12</v>
      </c>
      <c r="B12" s="78" t="s">
        <v>227</v>
      </c>
      <c r="C12" s="78"/>
      <c r="D12" s="78" t="s">
        <v>228</v>
      </c>
      <c r="E12" s="78" t="s">
        <v>56</v>
      </c>
      <c r="F12" s="78" t="s">
        <v>225</v>
      </c>
      <c r="G12" s="78" t="s">
        <v>51</v>
      </c>
      <c r="H12" s="79">
        <v>1992</v>
      </c>
      <c r="I12" s="123">
        <v>560</v>
      </c>
      <c r="J12" s="114">
        <v>560</v>
      </c>
      <c r="K12" s="114">
        <v>560</v>
      </c>
      <c r="L12" s="114">
        <v>560</v>
      </c>
      <c r="M12" s="113">
        <v>560</v>
      </c>
      <c r="N12" s="113">
        <v>560</v>
      </c>
      <c r="O12" s="113">
        <v>560</v>
      </c>
      <c r="P12" s="113">
        <v>560</v>
      </c>
      <c r="Q12" s="113">
        <v>560</v>
      </c>
      <c r="R12" s="113">
        <v>560</v>
      </c>
    </row>
    <row r="13" spans="1:18">
      <c r="A13" s="15">
        <f t="shared" si="0"/>
        <v>13</v>
      </c>
      <c r="B13" s="78" t="s">
        <v>229</v>
      </c>
      <c r="C13" s="78"/>
      <c r="D13" s="78" t="s">
        <v>230</v>
      </c>
      <c r="E13" s="78" t="s">
        <v>56</v>
      </c>
      <c r="F13" s="78" t="s">
        <v>225</v>
      </c>
      <c r="G13" s="78" t="s">
        <v>51</v>
      </c>
      <c r="H13" s="79">
        <v>2010</v>
      </c>
      <c r="I13" s="123">
        <v>785</v>
      </c>
      <c r="J13" s="114">
        <v>785</v>
      </c>
      <c r="K13" s="114">
        <v>785</v>
      </c>
      <c r="L13" s="114">
        <v>785</v>
      </c>
      <c r="M13" s="113">
        <v>785</v>
      </c>
      <c r="N13" s="113">
        <v>785</v>
      </c>
      <c r="O13" s="113">
        <v>785</v>
      </c>
      <c r="P13" s="113">
        <v>785</v>
      </c>
      <c r="Q13" s="113">
        <v>785</v>
      </c>
      <c r="R13" s="113">
        <v>785</v>
      </c>
    </row>
    <row r="14" spans="1:18">
      <c r="A14" s="15">
        <f t="shared" si="0"/>
        <v>14</v>
      </c>
      <c r="B14" s="78" t="s">
        <v>231</v>
      </c>
      <c r="C14" s="78"/>
      <c r="D14" s="78" t="s">
        <v>232</v>
      </c>
      <c r="E14" s="78" t="s">
        <v>233</v>
      </c>
      <c r="F14" s="78" t="s">
        <v>225</v>
      </c>
      <c r="G14" s="78" t="s">
        <v>50</v>
      </c>
      <c r="H14" s="79">
        <v>1985</v>
      </c>
      <c r="I14" s="123">
        <v>824</v>
      </c>
      <c r="J14" s="114">
        <v>824</v>
      </c>
      <c r="K14" s="114">
        <v>824</v>
      </c>
      <c r="L14" s="114">
        <v>824</v>
      </c>
      <c r="M14" s="113">
        <v>824</v>
      </c>
      <c r="N14" s="113">
        <v>824</v>
      </c>
      <c r="O14" s="113">
        <v>824</v>
      </c>
      <c r="P14" s="113">
        <v>824</v>
      </c>
      <c r="Q14" s="113">
        <v>824</v>
      </c>
      <c r="R14" s="113">
        <v>824</v>
      </c>
    </row>
    <row r="15" spans="1:18">
      <c r="A15" s="15">
        <f t="shared" si="0"/>
        <v>15</v>
      </c>
      <c r="B15" s="78" t="s">
        <v>234</v>
      </c>
      <c r="C15" s="78"/>
      <c r="D15" s="78" t="s">
        <v>235</v>
      </c>
      <c r="E15" s="78" t="s">
        <v>233</v>
      </c>
      <c r="F15" s="78" t="s">
        <v>225</v>
      </c>
      <c r="G15" s="78" t="s">
        <v>50</v>
      </c>
      <c r="H15" s="79">
        <v>1986</v>
      </c>
      <c r="I15" s="123">
        <v>836</v>
      </c>
      <c r="J15" s="114">
        <v>836</v>
      </c>
      <c r="K15" s="114">
        <v>836</v>
      </c>
      <c r="L15" s="114">
        <v>836</v>
      </c>
      <c r="M15" s="113">
        <v>836</v>
      </c>
      <c r="N15" s="113">
        <v>836</v>
      </c>
      <c r="O15" s="113">
        <v>836</v>
      </c>
      <c r="P15" s="113">
        <v>836</v>
      </c>
      <c r="Q15" s="113">
        <v>836</v>
      </c>
      <c r="R15" s="113">
        <v>836</v>
      </c>
    </row>
    <row r="16" spans="1:18">
      <c r="A16" s="15">
        <f t="shared" si="0"/>
        <v>16</v>
      </c>
      <c r="B16" s="78" t="s">
        <v>236</v>
      </c>
      <c r="C16" s="78"/>
      <c r="D16" s="78" t="s">
        <v>237</v>
      </c>
      <c r="E16" s="78" t="s">
        <v>238</v>
      </c>
      <c r="F16" s="78" t="s">
        <v>225</v>
      </c>
      <c r="G16" s="78" t="s">
        <v>50</v>
      </c>
      <c r="H16" s="79">
        <v>1977</v>
      </c>
      <c r="I16" s="123">
        <v>800</v>
      </c>
      <c r="J16" s="114">
        <v>800</v>
      </c>
      <c r="K16" s="114">
        <v>800</v>
      </c>
      <c r="L16" s="114">
        <v>800</v>
      </c>
      <c r="M16" s="113">
        <v>800</v>
      </c>
      <c r="N16" s="113">
        <v>800</v>
      </c>
      <c r="O16" s="113">
        <v>800</v>
      </c>
      <c r="P16" s="113">
        <v>800</v>
      </c>
      <c r="Q16" s="113">
        <v>800</v>
      </c>
      <c r="R16" s="113">
        <v>800</v>
      </c>
    </row>
    <row r="17" spans="1:18">
      <c r="A17" s="15">
        <f t="shared" si="0"/>
        <v>17</v>
      </c>
      <c r="B17" s="78" t="s">
        <v>239</v>
      </c>
      <c r="C17" s="78"/>
      <c r="D17" s="78" t="s">
        <v>240</v>
      </c>
      <c r="E17" s="78" t="s">
        <v>238</v>
      </c>
      <c r="F17" s="78" t="s">
        <v>225</v>
      </c>
      <c r="G17" s="78" t="s">
        <v>50</v>
      </c>
      <c r="H17" s="79">
        <v>1978</v>
      </c>
      <c r="I17" s="123">
        <v>805</v>
      </c>
      <c r="J17" s="114">
        <v>805</v>
      </c>
      <c r="K17" s="114">
        <v>805</v>
      </c>
      <c r="L17" s="114">
        <v>805</v>
      </c>
      <c r="M17" s="113">
        <v>805</v>
      </c>
      <c r="N17" s="113">
        <v>805</v>
      </c>
      <c r="O17" s="113">
        <v>805</v>
      </c>
      <c r="P17" s="113">
        <v>805</v>
      </c>
      <c r="Q17" s="113">
        <v>805</v>
      </c>
      <c r="R17" s="113">
        <v>805</v>
      </c>
    </row>
    <row r="18" spans="1:18">
      <c r="A18" s="15">
        <f t="shared" si="0"/>
        <v>18</v>
      </c>
      <c r="B18" s="78" t="s">
        <v>241</v>
      </c>
      <c r="C18" s="78"/>
      <c r="D18" s="78" t="s">
        <v>242</v>
      </c>
      <c r="E18" s="78" t="s">
        <v>238</v>
      </c>
      <c r="F18" s="78" t="s">
        <v>225</v>
      </c>
      <c r="G18" s="78" t="s">
        <v>50</v>
      </c>
      <c r="H18" s="79">
        <v>1979</v>
      </c>
      <c r="I18" s="123">
        <v>805</v>
      </c>
      <c r="J18" s="114">
        <v>805</v>
      </c>
      <c r="K18" s="114">
        <v>805</v>
      </c>
      <c r="L18" s="114">
        <v>805</v>
      </c>
      <c r="M18" s="113">
        <v>805</v>
      </c>
      <c r="N18" s="113">
        <v>805</v>
      </c>
      <c r="O18" s="113">
        <v>805</v>
      </c>
      <c r="P18" s="113">
        <v>805</v>
      </c>
      <c r="Q18" s="113">
        <v>805</v>
      </c>
      <c r="R18" s="113">
        <v>805</v>
      </c>
    </row>
    <row r="19" spans="1:18">
      <c r="A19" s="15">
        <f t="shared" si="0"/>
        <v>19</v>
      </c>
      <c r="B19" s="78" t="s">
        <v>243</v>
      </c>
      <c r="C19" s="78"/>
      <c r="D19" s="78" t="s">
        <v>244</v>
      </c>
      <c r="E19" s="78" t="s">
        <v>245</v>
      </c>
      <c r="F19" s="78" t="s">
        <v>225</v>
      </c>
      <c r="G19" s="78" t="s">
        <v>50</v>
      </c>
      <c r="H19" s="79">
        <v>2010</v>
      </c>
      <c r="I19" s="123">
        <v>855</v>
      </c>
      <c r="J19" s="114">
        <v>855</v>
      </c>
      <c r="K19" s="114">
        <v>855</v>
      </c>
      <c r="L19" s="114">
        <v>855</v>
      </c>
      <c r="M19" s="113">
        <v>855</v>
      </c>
      <c r="N19" s="113">
        <v>855</v>
      </c>
      <c r="O19" s="113">
        <v>855</v>
      </c>
      <c r="P19" s="113">
        <v>855</v>
      </c>
      <c r="Q19" s="113">
        <v>855</v>
      </c>
      <c r="R19" s="113">
        <v>855</v>
      </c>
    </row>
    <row r="20" spans="1:18">
      <c r="A20" s="15">
        <f t="shared" si="0"/>
        <v>20</v>
      </c>
      <c r="B20" s="78" t="s">
        <v>246</v>
      </c>
      <c r="C20" s="78"/>
      <c r="D20" s="78" t="s">
        <v>247</v>
      </c>
      <c r="E20" s="78" t="s">
        <v>245</v>
      </c>
      <c r="F20" s="78" t="s">
        <v>225</v>
      </c>
      <c r="G20" s="78" t="s">
        <v>50</v>
      </c>
      <c r="H20" s="79">
        <v>2011</v>
      </c>
      <c r="I20" s="123">
        <v>855</v>
      </c>
      <c r="J20" s="114">
        <v>855</v>
      </c>
      <c r="K20" s="114">
        <v>855</v>
      </c>
      <c r="L20" s="114">
        <v>855</v>
      </c>
      <c r="M20" s="113">
        <v>855</v>
      </c>
      <c r="N20" s="113">
        <v>855</v>
      </c>
      <c r="O20" s="113">
        <v>855</v>
      </c>
      <c r="P20" s="113">
        <v>855</v>
      </c>
      <c r="Q20" s="113">
        <v>855</v>
      </c>
      <c r="R20" s="113">
        <v>855</v>
      </c>
    </row>
    <row r="21" spans="1:18">
      <c r="A21" s="15">
        <f t="shared" si="0"/>
        <v>21</v>
      </c>
      <c r="B21" s="78" t="s">
        <v>249</v>
      </c>
      <c r="C21" s="78"/>
      <c r="D21" s="78" t="s">
        <v>250</v>
      </c>
      <c r="E21" s="78" t="s">
        <v>251</v>
      </c>
      <c r="F21" s="78" t="s">
        <v>225</v>
      </c>
      <c r="G21" s="78" t="s">
        <v>51</v>
      </c>
      <c r="H21" s="79">
        <v>1982</v>
      </c>
      <c r="I21" s="123">
        <v>391</v>
      </c>
      <c r="J21" s="114">
        <v>391</v>
      </c>
      <c r="K21" s="114">
        <v>391</v>
      </c>
      <c r="L21" s="114">
        <v>391</v>
      </c>
      <c r="M21" s="113">
        <v>391</v>
      </c>
      <c r="N21" s="113">
        <v>391</v>
      </c>
      <c r="O21" s="113">
        <v>391</v>
      </c>
      <c r="P21" s="113">
        <v>391</v>
      </c>
      <c r="Q21" s="113">
        <v>391</v>
      </c>
      <c r="R21" s="113">
        <v>391</v>
      </c>
    </row>
    <row r="22" spans="1:18">
      <c r="A22" s="15">
        <f t="shared" si="0"/>
        <v>22</v>
      </c>
      <c r="B22" s="78" t="s">
        <v>252</v>
      </c>
      <c r="C22" s="78"/>
      <c r="D22" s="78" t="s">
        <v>253</v>
      </c>
      <c r="E22" s="78" t="s">
        <v>254</v>
      </c>
      <c r="F22" s="78" t="s">
        <v>225</v>
      </c>
      <c r="G22" s="78" t="s">
        <v>50</v>
      </c>
      <c r="H22" s="79">
        <v>2013</v>
      </c>
      <c r="I22" s="123">
        <v>932.6</v>
      </c>
      <c r="J22" s="114">
        <v>932.6</v>
      </c>
      <c r="K22" s="114">
        <v>932.6</v>
      </c>
      <c r="L22" s="114">
        <v>932.6</v>
      </c>
      <c r="M22" s="113">
        <v>932.6</v>
      </c>
      <c r="N22" s="113">
        <v>932.6</v>
      </c>
      <c r="O22" s="113">
        <v>932.6</v>
      </c>
      <c r="P22" s="113">
        <v>932.6</v>
      </c>
      <c r="Q22" s="113">
        <v>932.6</v>
      </c>
      <c r="R22" s="113">
        <v>932.6</v>
      </c>
    </row>
    <row r="23" spans="1:18">
      <c r="A23" s="15">
        <f t="shared" si="0"/>
        <v>23</v>
      </c>
      <c r="B23" s="78" t="s">
        <v>255</v>
      </c>
      <c r="C23" s="78"/>
      <c r="D23" s="78" t="s">
        <v>256</v>
      </c>
      <c r="E23" s="78" t="s">
        <v>245</v>
      </c>
      <c r="F23" s="78" t="s">
        <v>225</v>
      </c>
      <c r="G23" s="78" t="s">
        <v>50</v>
      </c>
      <c r="H23" s="79">
        <v>1990</v>
      </c>
      <c r="I23" s="123">
        <v>155</v>
      </c>
      <c r="J23" s="114">
        <v>155</v>
      </c>
      <c r="K23" s="114">
        <v>155</v>
      </c>
      <c r="L23" s="114">
        <v>155</v>
      </c>
      <c r="M23" s="113">
        <v>155</v>
      </c>
      <c r="N23" s="113">
        <v>155</v>
      </c>
      <c r="O23" s="113">
        <v>155</v>
      </c>
      <c r="P23" s="113">
        <v>155</v>
      </c>
      <c r="Q23" s="113">
        <v>155</v>
      </c>
      <c r="R23" s="113">
        <v>155</v>
      </c>
    </row>
    <row r="24" spans="1:18">
      <c r="A24" s="15">
        <f t="shared" si="0"/>
        <v>24</v>
      </c>
      <c r="B24" s="78" t="s">
        <v>257</v>
      </c>
      <c r="C24" s="78"/>
      <c r="D24" s="78" t="s">
        <v>258</v>
      </c>
      <c r="E24" s="78" t="s">
        <v>245</v>
      </c>
      <c r="F24" s="78" t="s">
        <v>225</v>
      </c>
      <c r="G24" s="78" t="s">
        <v>50</v>
      </c>
      <c r="H24" s="79">
        <v>1991</v>
      </c>
      <c r="I24" s="123">
        <v>155</v>
      </c>
      <c r="J24" s="114">
        <v>155</v>
      </c>
      <c r="K24" s="114">
        <v>155</v>
      </c>
      <c r="L24" s="114">
        <v>155</v>
      </c>
      <c r="M24" s="113">
        <v>155</v>
      </c>
      <c r="N24" s="113">
        <v>155</v>
      </c>
      <c r="O24" s="113">
        <v>155</v>
      </c>
      <c r="P24" s="113">
        <v>155</v>
      </c>
      <c r="Q24" s="113">
        <v>155</v>
      </c>
      <c r="R24" s="113">
        <v>155</v>
      </c>
    </row>
    <row r="25" spans="1:18">
      <c r="A25" s="15">
        <f t="shared" si="0"/>
        <v>25</v>
      </c>
      <c r="B25" s="78" t="s">
        <v>259</v>
      </c>
      <c r="C25" s="78"/>
      <c r="D25" s="78" t="s">
        <v>260</v>
      </c>
      <c r="E25" s="78" t="s">
        <v>307</v>
      </c>
      <c r="F25" s="78" t="s">
        <v>225</v>
      </c>
      <c r="G25" s="78" t="s">
        <v>261</v>
      </c>
      <c r="H25" s="79">
        <v>1977</v>
      </c>
      <c r="I25" s="123">
        <v>664</v>
      </c>
      <c r="J25" s="114">
        <v>664</v>
      </c>
      <c r="K25" s="114">
        <v>664</v>
      </c>
      <c r="L25" s="114">
        <v>664</v>
      </c>
      <c r="M25" s="113">
        <v>664</v>
      </c>
      <c r="N25" s="113">
        <v>664</v>
      </c>
      <c r="O25" s="113">
        <v>664</v>
      </c>
      <c r="P25" s="113">
        <v>664</v>
      </c>
      <c r="Q25" s="113">
        <v>664</v>
      </c>
      <c r="R25" s="113">
        <v>664</v>
      </c>
    </row>
    <row r="26" spans="1:18">
      <c r="A26" s="15">
        <f t="shared" si="0"/>
        <v>26</v>
      </c>
      <c r="B26" s="78" t="s">
        <v>262</v>
      </c>
      <c r="C26" s="78"/>
      <c r="D26" s="78" t="s">
        <v>263</v>
      </c>
      <c r="E26" s="78" t="s">
        <v>307</v>
      </c>
      <c r="F26" s="78" t="s">
        <v>225</v>
      </c>
      <c r="G26" s="78" t="s">
        <v>261</v>
      </c>
      <c r="H26" s="79">
        <v>1978</v>
      </c>
      <c r="I26" s="123">
        <v>663</v>
      </c>
      <c r="J26" s="114">
        <v>663</v>
      </c>
      <c r="K26" s="114">
        <v>663</v>
      </c>
      <c r="L26" s="114">
        <v>663</v>
      </c>
      <c r="M26" s="113">
        <v>663</v>
      </c>
      <c r="N26" s="113">
        <v>663</v>
      </c>
      <c r="O26" s="113">
        <v>663</v>
      </c>
      <c r="P26" s="113">
        <v>663</v>
      </c>
      <c r="Q26" s="113">
        <v>663</v>
      </c>
      <c r="R26" s="113">
        <v>663</v>
      </c>
    </row>
    <row r="27" spans="1:18">
      <c r="A27" s="15">
        <f t="shared" si="0"/>
        <v>27</v>
      </c>
      <c r="B27" s="78" t="s">
        <v>264</v>
      </c>
      <c r="C27" s="78"/>
      <c r="D27" s="78" t="s">
        <v>265</v>
      </c>
      <c r="E27" s="78" t="s">
        <v>307</v>
      </c>
      <c r="F27" s="78" t="s">
        <v>225</v>
      </c>
      <c r="G27" s="78" t="s">
        <v>261</v>
      </c>
      <c r="H27" s="79">
        <v>1980</v>
      </c>
      <c r="I27" s="123">
        <v>577</v>
      </c>
      <c r="J27" s="114">
        <v>577</v>
      </c>
      <c r="K27" s="114">
        <v>577</v>
      </c>
      <c r="L27" s="114">
        <v>577</v>
      </c>
      <c r="M27" s="113">
        <v>577</v>
      </c>
      <c r="N27" s="113">
        <v>577</v>
      </c>
      <c r="O27" s="113">
        <v>577</v>
      </c>
      <c r="P27" s="113">
        <v>577</v>
      </c>
      <c r="Q27" s="113">
        <v>577</v>
      </c>
      <c r="R27" s="113">
        <v>577</v>
      </c>
    </row>
    <row r="28" spans="1:18">
      <c r="A28" s="15">
        <f t="shared" si="0"/>
        <v>28</v>
      </c>
      <c r="B28" s="78" t="s">
        <v>266</v>
      </c>
      <c r="C28" s="78"/>
      <c r="D28" s="78" t="s">
        <v>267</v>
      </c>
      <c r="E28" s="78" t="s">
        <v>307</v>
      </c>
      <c r="F28" s="78" t="s">
        <v>225</v>
      </c>
      <c r="G28" s="78" t="s">
        <v>261</v>
      </c>
      <c r="H28" s="79">
        <v>1982</v>
      </c>
      <c r="I28" s="123">
        <v>610</v>
      </c>
      <c r="J28" s="114">
        <v>610</v>
      </c>
      <c r="K28" s="114">
        <v>610</v>
      </c>
      <c r="L28" s="114">
        <v>610</v>
      </c>
      <c r="M28" s="113">
        <v>610</v>
      </c>
      <c r="N28" s="113">
        <v>610</v>
      </c>
      <c r="O28" s="113">
        <v>610</v>
      </c>
      <c r="P28" s="113">
        <v>610</v>
      </c>
      <c r="Q28" s="113">
        <v>610</v>
      </c>
      <c r="R28" s="113">
        <v>610</v>
      </c>
    </row>
    <row r="29" spans="1:18">
      <c r="A29" s="15">
        <f t="shared" si="0"/>
        <v>29</v>
      </c>
      <c r="B29" s="78" t="s">
        <v>268</v>
      </c>
      <c r="C29" s="78"/>
      <c r="D29" s="78" t="s">
        <v>269</v>
      </c>
      <c r="E29" s="78" t="s">
        <v>56</v>
      </c>
      <c r="F29" s="78" t="s">
        <v>2449</v>
      </c>
      <c r="G29" s="78" t="s">
        <v>51</v>
      </c>
      <c r="H29" s="79">
        <v>2000</v>
      </c>
      <c r="I29" s="123">
        <v>164</v>
      </c>
      <c r="J29" s="114">
        <v>164</v>
      </c>
      <c r="K29" s="114">
        <v>164</v>
      </c>
      <c r="L29" s="114">
        <v>164</v>
      </c>
      <c r="M29" s="113">
        <v>164</v>
      </c>
      <c r="N29" s="113">
        <v>164</v>
      </c>
      <c r="O29" s="113">
        <v>164</v>
      </c>
      <c r="P29" s="113">
        <v>164</v>
      </c>
      <c r="Q29" s="113">
        <v>164</v>
      </c>
      <c r="R29" s="113">
        <v>164</v>
      </c>
    </row>
    <row r="30" spans="1:18">
      <c r="A30" s="15">
        <f t="shared" si="0"/>
        <v>30</v>
      </c>
      <c r="B30" s="78" t="s">
        <v>271</v>
      </c>
      <c r="C30" s="78"/>
      <c r="D30" s="78" t="s">
        <v>272</v>
      </c>
      <c r="E30" s="78" t="s">
        <v>56</v>
      </c>
      <c r="F30" s="78" t="s">
        <v>2449</v>
      </c>
      <c r="G30" s="78" t="s">
        <v>51</v>
      </c>
      <c r="H30" s="79">
        <v>2000</v>
      </c>
      <c r="I30" s="123">
        <v>164</v>
      </c>
      <c r="J30" s="114">
        <v>164</v>
      </c>
      <c r="K30" s="114">
        <v>164</v>
      </c>
      <c r="L30" s="114">
        <v>164</v>
      </c>
      <c r="M30" s="113">
        <v>164</v>
      </c>
      <c r="N30" s="113">
        <v>164</v>
      </c>
      <c r="O30" s="113">
        <v>164</v>
      </c>
      <c r="P30" s="113">
        <v>164</v>
      </c>
      <c r="Q30" s="113">
        <v>164</v>
      </c>
      <c r="R30" s="113">
        <v>164</v>
      </c>
    </row>
    <row r="31" spans="1:18">
      <c r="A31" s="15">
        <f t="shared" si="0"/>
        <v>31</v>
      </c>
      <c r="B31" s="78" t="s">
        <v>273</v>
      </c>
      <c r="C31" s="78"/>
      <c r="D31" s="78" t="s">
        <v>274</v>
      </c>
      <c r="E31" s="78" t="s">
        <v>56</v>
      </c>
      <c r="F31" s="78" t="s">
        <v>2449</v>
      </c>
      <c r="G31" s="78" t="s">
        <v>51</v>
      </c>
      <c r="H31" s="79">
        <v>2000</v>
      </c>
      <c r="I31" s="123">
        <v>190</v>
      </c>
      <c r="J31" s="114">
        <v>190</v>
      </c>
      <c r="K31" s="114">
        <v>190</v>
      </c>
      <c r="L31" s="114">
        <v>190</v>
      </c>
      <c r="M31" s="113">
        <v>190</v>
      </c>
      <c r="N31" s="113">
        <v>190</v>
      </c>
      <c r="O31" s="113">
        <v>190</v>
      </c>
      <c r="P31" s="113">
        <v>190</v>
      </c>
      <c r="Q31" s="113">
        <v>190</v>
      </c>
      <c r="R31" s="113">
        <v>190</v>
      </c>
    </row>
    <row r="32" spans="1:18">
      <c r="A32" s="15">
        <f t="shared" si="0"/>
        <v>32</v>
      </c>
      <c r="B32" s="78" t="s">
        <v>275</v>
      </c>
      <c r="C32" s="78"/>
      <c r="D32" s="78" t="s">
        <v>276</v>
      </c>
      <c r="E32" s="78" t="s">
        <v>277</v>
      </c>
      <c r="F32" s="78" t="s">
        <v>2450</v>
      </c>
      <c r="G32" s="78" t="s">
        <v>50</v>
      </c>
      <c r="H32" s="79">
        <v>1973</v>
      </c>
      <c r="I32" s="123">
        <v>18</v>
      </c>
      <c r="J32" s="114">
        <v>18</v>
      </c>
      <c r="K32" s="114">
        <v>18</v>
      </c>
      <c r="L32" s="114">
        <v>18</v>
      </c>
      <c r="M32" s="113">
        <v>18</v>
      </c>
      <c r="N32" s="113">
        <v>18</v>
      </c>
      <c r="O32" s="113">
        <v>18</v>
      </c>
      <c r="P32" s="113">
        <v>18</v>
      </c>
      <c r="Q32" s="113">
        <v>18</v>
      </c>
      <c r="R32" s="113">
        <v>18</v>
      </c>
    </row>
    <row r="33" spans="1:18">
      <c r="A33" s="15">
        <f t="shared" si="0"/>
        <v>33</v>
      </c>
      <c r="B33" s="78" t="s">
        <v>280</v>
      </c>
      <c r="C33" s="78" t="s">
        <v>2854</v>
      </c>
      <c r="D33" s="78" t="s">
        <v>278</v>
      </c>
      <c r="E33" s="78" t="s">
        <v>279</v>
      </c>
      <c r="F33" s="78" t="s">
        <v>2449</v>
      </c>
      <c r="G33" s="78" t="s">
        <v>95</v>
      </c>
      <c r="H33" s="79">
        <v>2010</v>
      </c>
      <c r="I33" s="123">
        <v>157</v>
      </c>
      <c r="J33" s="114">
        <v>157</v>
      </c>
      <c r="K33" s="114">
        <v>157</v>
      </c>
      <c r="L33" s="114">
        <v>157</v>
      </c>
      <c r="M33" s="113">
        <v>157</v>
      </c>
      <c r="N33" s="113">
        <v>157</v>
      </c>
      <c r="O33" s="113">
        <v>157</v>
      </c>
      <c r="P33" s="113">
        <v>157</v>
      </c>
      <c r="Q33" s="113">
        <v>157</v>
      </c>
      <c r="R33" s="113">
        <v>157</v>
      </c>
    </row>
    <row r="34" spans="1:18">
      <c r="A34" s="15">
        <f t="shared" si="0"/>
        <v>34</v>
      </c>
      <c r="B34" s="78" t="s">
        <v>282</v>
      </c>
      <c r="C34" s="78" t="s">
        <v>2854</v>
      </c>
      <c r="D34" s="78" t="s">
        <v>281</v>
      </c>
      <c r="E34" s="78" t="s">
        <v>279</v>
      </c>
      <c r="F34" s="78" t="s">
        <v>2449</v>
      </c>
      <c r="G34" s="78" t="s">
        <v>95</v>
      </c>
      <c r="H34" s="79">
        <v>2010</v>
      </c>
      <c r="I34" s="123">
        <v>157</v>
      </c>
      <c r="J34" s="114">
        <v>157</v>
      </c>
      <c r="K34" s="114">
        <v>157</v>
      </c>
      <c r="L34" s="114">
        <v>157</v>
      </c>
      <c r="M34" s="113">
        <v>157</v>
      </c>
      <c r="N34" s="113">
        <v>157</v>
      </c>
      <c r="O34" s="113">
        <v>157</v>
      </c>
      <c r="P34" s="113">
        <v>157</v>
      </c>
      <c r="Q34" s="113">
        <v>157</v>
      </c>
      <c r="R34" s="113">
        <v>157</v>
      </c>
    </row>
    <row r="35" spans="1:18">
      <c r="A35" s="15">
        <f t="shared" si="0"/>
        <v>35</v>
      </c>
      <c r="B35" s="78" t="s">
        <v>284</v>
      </c>
      <c r="C35" s="78" t="s">
        <v>2854</v>
      </c>
      <c r="D35" s="78" t="s">
        <v>285</v>
      </c>
      <c r="E35" s="78" t="s">
        <v>279</v>
      </c>
      <c r="F35" s="78" t="s">
        <v>2451</v>
      </c>
      <c r="G35" s="78" t="s">
        <v>95</v>
      </c>
      <c r="H35" s="79">
        <v>1974</v>
      </c>
      <c r="I35" s="123">
        <v>300</v>
      </c>
      <c r="J35" s="114">
        <v>300</v>
      </c>
      <c r="K35" s="114">
        <v>300</v>
      </c>
      <c r="L35" s="114">
        <v>300</v>
      </c>
      <c r="M35" s="113">
        <v>300</v>
      </c>
      <c r="N35" s="113">
        <v>300</v>
      </c>
      <c r="O35" s="113">
        <v>300</v>
      </c>
      <c r="P35" s="113">
        <v>300</v>
      </c>
      <c r="Q35" s="113">
        <v>300</v>
      </c>
      <c r="R35" s="113">
        <v>300</v>
      </c>
    </row>
    <row r="36" spans="1:18">
      <c r="A36" s="15">
        <f t="shared" si="0"/>
        <v>36</v>
      </c>
      <c r="B36" s="78" t="s">
        <v>289</v>
      </c>
      <c r="C36" s="78" t="s">
        <v>2854</v>
      </c>
      <c r="D36" s="78" t="s">
        <v>283</v>
      </c>
      <c r="E36" s="78" t="s">
        <v>279</v>
      </c>
      <c r="F36" s="78" t="s">
        <v>2449</v>
      </c>
      <c r="G36" s="78" t="s">
        <v>95</v>
      </c>
      <c r="H36" s="79">
        <v>1976</v>
      </c>
      <c r="I36" s="123">
        <v>319</v>
      </c>
      <c r="J36" s="114">
        <v>319</v>
      </c>
      <c r="K36" s="114">
        <v>319</v>
      </c>
      <c r="L36" s="114">
        <v>319</v>
      </c>
      <c r="M36" s="113">
        <v>319</v>
      </c>
      <c r="N36" s="113">
        <v>319</v>
      </c>
      <c r="O36" s="113">
        <v>319</v>
      </c>
      <c r="P36" s="113">
        <v>319</v>
      </c>
      <c r="Q36" s="113">
        <v>319</v>
      </c>
      <c r="R36" s="113">
        <v>319</v>
      </c>
    </row>
    <row r="37" spans="1:18">
      <c r="A37" s="15">
        <f t="shared" si="0"/>
        <v>37</v>
      </c>
      <c r="B37" s="78" t="s">
        <v>286</v>
      </c>
      <c r="C37" s="78"/>
      <c r="D37" s="78" t="s">
        <v>287</v>
      </c>
      <c r="E37" s="78" t="s">
        <v>288</v>
      </c>
      <c r="F37" s="78" t="s">
        <v>2449</v>
      </c>
      <c r="G37" s="78" t="s">
        <v>51</v>
      </c>
      <c r="H37" s="79">
        <v>2002</v>
      </c>
      <c r="I37" s="123">
        <v>150</v>
      </c>
      <c r="J37" s="114">
        <v>150</v>
      </c>
      <c r="K37" s="114">
        <v>150</v>
      </c>
      <c r="L37" s="114">
        <v>150</v>
      </c>
      <c r="M37" s="113">
        <v>150</v>
      </c>
      <c r="N37" s="113">
        <v>150</v>
      </c>
      <c r="O37" s="113">
        <v>150</v>
      </c>
      <c r="P37" s="113">
        <v>150</v>
      </c>
      <c r="Q37" s="113">
        <v>150</v>
      </c>
      <c r="R37" s="113">
        <v>150</v>
      </c>
    </row>
    <row r="38" spans="1:18">
      <c r="A38" s="15">
        <f t="shared" si="0"/>
        <v>38</v>
      </c>
      <c r="B38" s="78" t="s">
        <v>290</v>
      </c>
      <c r="C38" s="78"/>
      <c r="D38" s="78" t="s">
        <v>291</v>
      </c>
      <c r="E38" s="78" t="s">
        <v>288</v>
      </c>
      <c r="F38" s="78" t="s">
        <v>2449</v>
      </c>
      <c r="G38" s="78" t="s">
        <v>51</v>
      </c>
      <c r="H38" s="79">
        <v>2002</v>
      </c>
      <c r="I38" s="123">
        <v>150</v>
      </c>
      <c r="J38" s="114">
        <v>150</v>
      </c>
      <c r="K38" s="114">
        <v>150</v>
      </c>
      <c r="L38" s="114">
        <v>150</v>
      </c>
      <c r="M38" s="113">
        <v>150</v>
      </c>
      <c r="N38" s="113">
        <v>150</v>
      </c>
      <c r="O38" s="113">
        <v>150</v>
      </c>
      <c r="P38" s="113">
        <v>150</v>
      </c>
      <c r="Q38" s="113">
        <v>150</v>
      </c>
      <c r="R38" s="113">
        <v>150</v>
      </c>
    </row>
    <row r="39" spans="1:18">
      <c r="A39" s="15">
        <f t="shared" si="0"/>
        <v>39</v>
      </c>
      <c r="B39" s="78" t="s">
        <v>292</v>
      </c>
      <c r="C39" s="78"/>
      <c r="D39" s="78" t="s">
        <v>293</v>
      </c>
      <c r="E39" s="78" t="s">
        <v>288</v>
      </c>
      <c r="F39" s="78" t="s">
        <v>2449</v>
      </c>
      <c r="G39" s="78" t="s">
        <v>51</v>
      </c>
      <c r="H39" s="79">
        <v>2002</v>
      </c>
      <c r="I39" s="123">
        <v>233</v>
      </c>
      <c r="J39" s="114">
        <v>233</v>
      </c>
      <c r="K39" s="114">
        <v>233</v>
      </c>
      <c r="L39" s="114">
        <v>233</v>
      </c>
      <c r="M39" s="113">
        <v>233</v>
      </c>
      <c r="N39" s="113">
        <v>233</v>
      </c>
      <c r="O39" s="113">
        <v>233</v>
      </c>
      <c r="P39" s="113">
        <v>233</v>
      </c>
      <c r="Q39" s="113">
        <v>233</v>
      </c>
      <c r="R39" s="113">
        <v>233</v>
      </c>
    </row>
    <row r="40" spans="1:18">
      <c r="A40" s="15">
        <f t="shared" si="0"/>
        <v>40</v>
      </c>
      <c r="B40" s="78" t="s">
        <v>294</v>
      </c>
      <c r="C40" s="78"/>
      <c r="D40" s="78" t="s">
        <v>295</v>
      </c>
      <c r="E40" s="78" t="s">
        <v>296</v>
      </c>
      <c r="F40" s="78" t="s">
        <v>2449</v>
      </c>
      <c r="G40" s="78" t="s">
        <v>50</v>
      </c>
      <c r="H40" s="79">
        <v>2000</v>
      </c>
      <c r="I40" s="123">
        <v>143</v>
      </c>
      <c r="J40" s="114">
        <v>143</v>
      </c>
      <c r="K40" s="114">
        <v>143</v>
      </c>
      <c r="L40" s="114">
        <v>143</v>
      </c>
      <c r="M40" s="113">
        <v>143</v>
      </c>
      <c r="N40" s="113">
        <v>143</v>
      </c>
      <c r="O40" s="113">
        <v>143</v>
      </c>
      <c r="P40" s="113">
        <v>143</v>
      </c>
      <c r="Q40" s="113">
        <v>143</v>
      </c>
      <c r="R40" s="113">
        <v>143</v>
      </c>
    </row>
    <row r="41" spans="1:18">
      <c r="A41" s="15">
        <f t="shared" si="0"/>
        <v>41</v>
      </c>
      <c r="B41" s="78" t="s">
        <v>299</v>
      </c>
      <c r="C41" s="78"/>
      <c r="D41" s="78" t="s">
        <v>300</v>
      </c>
      <c r="E41" s="78" t="s">
        <v>296</v>
      </c>
      <c r="F41" s="78" t="s">
        <v>2449</v>
      </c>
      <c r="G41" s="78" t="s">
        <v>50</v>
      </c>
      <c r="H41" s="79">
        <v>2000</v>
      </c>
      <c r="I41" s="123">
        <v>143</v>
      </c>
      <c r="J41" s="114">
        <v>143</v>
      </c>
      <c r="K41" s="114">
        <v>143</v>
      </c>
      <c r="L41" s="114">
        <v>143</v>
      </c>
      <c r="M41" s="113">
        <v>143</v>
      </c>
      <c r="N41" s="113">
        <v>143</v>
      </c>
      <c r="O41" s="113">
        <v>143</v>
      </c>
      <c r="P41" s="113">
        <v>143</v>
      </c>
      <c r="Q41" s="113">
        <v>143</v>
      </c>
      <c r="R41" s="113">
        <v>143</v>
      </c>
    </row>
    <row r="42" spans="1:18">
      <c r="A42" s="15">
        <f t="shared" si="0"/>
        <v>42</v>
      </c>
      <c r="B42" s="78" t="s">
        <v>301</v>
      </c>
      <c r="C42" s="78"/>
      <c r="D42" s="78" t="s">
        <v>302</v>
      </c>
      <c r="E42" s="78" t="s">
        <v>296</v>
      </c>
      <c r="F42" s="78" t="s">
        <v>2449</v>
      </c>
      <c r="G42" s="78" t="s">
        <v>50</v>
      </c>
      <c r="H42" s="79">
        <v>2001</v>
      </c>
      <c r="I42" s="123">
        <v>145</v>
      </c>
      <c r="J42" s="114">
        <v>145</v>
      </c>
      <c r="K42" s="114">
        <v>145</v>
      </c>
      <c r="L42" s="114">
        <v>145</v>
      </c>
      <c r="M42" s="113">
        <v>145</v>
      </c>
      <c r="N42" s="113">
        <v>145</v>
      </c>
      <c r="O42" s="113">
        <v>145</v>
      </c>
      <c r="P42" s="113">
        <v>145</v>
      </c>
      <c r="Q42" s="113">
        <v>145</v>
      </c>
      <c r="R42" s="113">
        <v>145</v>
      </c>
    </row>
    <row r="43" spans="1:18">
      <c r="A43" s="15">
        <f t="shared" si="0"/>
        <v>43</v>
      </c>
      <c r="B43" s="78" t="s">
        <v>297</v>
      </c>
      <c r="C43" s="78"/>
      <c r="D43" s="78" t="s">
        <v>298</v>
      </c>
      <c r="E43" s="78" t="s">
        <v>296</v>
      </c>
      <c r="F43" s="78" t="s">
        <v>2449</v>
      </c>
      <c r="G43" s="78" t="s">
        <v>50</v>
      </c>
      <c r="H43" s="79">
        <v>2001</v>
      </c>
      <c r="I43" s="123">
        <v>79.5</v>
      </c>
      <c r="J43" s="114">
        <v>79.5</v>
      </c>
      <c r="K43" s="114">
        <v>79.5</v>
      </c>
      <c r="L43" s="114">
        <v>79.5</v>
      </c>
      <c r="M43" s="113">
        <v>79.5</v>
      </c>
      <c r="N43" s="113">
        <v>79.5</v>
      </c>
      <c r="O43" s="113">
        <v>79.5</v>
      </c>
      <c r="P43" s="113">
        <v>79.5</v>
      </c>
      <c r="Q43" s="113">
        <v>79.5</v>
      </c>
      <c r="R43" s="113">
        <v>79.5</v>
      </c>
    </row>
    <row r="44" spans="1:18">
      <c r="A44" s="15">
        <f t="shared" si="0"/>
        <v>44</v>
      </c>
      <c r="B44" s="78" t="s">
        <v>303</v>
      </c>
      <c r="C44" s="78"/>
      <c r="D44" s="78" t="s">
        <v>304</v>
      </c>
      <c r="E44" s="78" t="s">
        <v>296</v>
      </c>
      <c r="F44" s="78" t="s">
        <v>2449</v>
      </c>
      <c r="G44" s="78" t="s">
        <v>50</v>
      </c>
      <c r="H44" s="79">
        <v>2009</v>
      </c>
      <c r="I44" s="123">
        <v>213.5</v>
      </c>
      <c r="J44" s="114">
        <v>213.5</v>
      </c>
      <c r="K44" s="114">
        <v>213.5</v>
      </c>
      <c r="L44" s="114">
        <v>213.5</v>
      </c>
      <c r="M44" s="113">
        <v>213.5</v>
      </c>
      <c r="N44" s="113">
        <v>213.5</v>
      </c>
      <c r="O44" s="113">
        <v>213.5</v>
      </c>
      <c r="P44" s="113">
        <v>213.5</v>
      </c>
      <c r="Q44" s="113">
        <v>213.5</v>
      </c>
      <c r="R44" s="113">
        <v>213.5</v>
      </c>
    </row>
    <row r="45" spans="1:18">
      <c r="A45" s="15">
        <f t="shared" si="0"/>
        <v>45</v>
      </c>
      <c r="B45" s="78" t="s">
        <v>305</v>
      </c>
      <c r="C45" s="78"/>
      <c r="D45" s="78" t="s">
        <v>306</v>
      </c>
      <c r="E45" s="78" t="s">
        <v>307</v>
      </c>
      <c r="F45" s="78" t="s">
        <v>2449</v>
      </c>
      <c r="G45" s="78" t="s">
        <v>261</v>
      </c>
      <c r="H45" s="79">
        <v>2003</v>
      </c>
      <c r="I45" s="123">
        <v>149.69999999999999</v>
      </c>
      <c r="J45" s="114">
        <v>149.69999999999999</v>
      </c>
      <c r="K45" s="114">
        <v>149.69999999999999</v>
      </c>
      <c r="L45" s="114">
        <v>149.69999999999999</v>
      </c>
      <c r="M45" s="113">
        <v>149.69999999999999</v>
      </c>
      <c r="N45" s="113">
        <v>149.69999999999999</v>
      </c>
      <c r="O45" s="113">
        <v>149.69999999999999</v>
      </c>
      <c r="P45" s="113">
        <v>149.69999999999999</v>
      </c>
      <c r="Q45" s="113">
        <v>149.69999999999999</v>
      </c>
      <c r="R45" s="113">
        <v>149.69999999999999</v>
      </c>
    </row>
    <row r="46" spans="1:18">
      <c r="A46" s="15">
        <f t="shared" si="0"/>
        <v>46</v>
      </c>
      <c r="B46" s="78" t="s">
        <v>308</v>
      </c>
      <c r="C46" s="78"/>
      <c r="D46" s="78" t="s">
        <v>309</v>
      </c>
      <c r="E46" s="78" t="s">
        <v>307</v>
      </c>
      <c r="F46" s="78" t="s">
        <v>2449</v>
      </c>
      <c r="G46" s="78" t="s">
        <v>261</v>
      </c>
      <c r="H46" s="79">
        <v>2003</v>
      </c>
      <c r="I46" s="123">
        <v>149.69999999999999</v>
      </c>
      <c r="J46" s="114">
        <v>149.69999999999999</v>
      </c>
      <c r="K46" s="114">
        <v>149.69999999999999</v>
      </c>
      <c r="L46" s="114">
        <v>149.69999999999999</v>
      </c>
      <c r="M46" s="113">
        <v>149.69999999999999</v>
      </c>
      <c r="N46" s="113">
        <v>149.69999999999999</v>
      </c>
      <c r="O46" s="113">
        <v>149.69999999999999</v>
      </c>
      <c r="P46" s="113">
        <v>149.69999999999999</v>
      </c>
      <c r="Q46" s="113">
        <v>149.69999999999999</v>
      </c>
      <c r="R46" s="113">
        <v>149.69999999999999</v>
      </c>
    </row>
    <row r="47" spans="1:18">
      <c r="A47" s="15">
        <f t="shared" si="0"/>
        <v>47</v>
      </c>
      <c r="B47" s="78" t="s">
        <v>311</v>
      </c>
      <c r="C47" s="78"/>
      <c r="D47" s="78" t="s">
        <v>312</v>
      </c>
      <c r="E47" s="78" t="s">
        <v>307</v>
      </c>
      <c r="F47" s="78" t="s">
        <v>2449</v>
      </c>
      <c r="G47" s="78" t="s">
        <v>261</v>
      </c>
      <c r="H47" s="79">
        <v>2003</v>
      </c>
      <c r="I47" s="123">
        <v>257.89999999999998</v>
      </c>
      <c r="J47" s="114">
        <v>257.89999999999998</v>
      </c>
      <c r="K47" s="114">
        <v>257.89999999999998</v>
      </c>
      <c r="L47" s="114">
        <v>257.89999999999998</v>
      </c>
      <c r="M47" s="113">
        <v>257.89999999999998</v>
      </c>
      <c r="N47" s="113">
        <v>257.89999999999998</v>
      </c>
      <c r="O47" s="113">
        <v>257.89999999999998</v>
      </c>
      <c r="P47" s="113">
        <v>257.89999999999998</v>
      </c>
      <c r="Q47" s="113">
        <v>257.89999999999998</v>
      </c>
      <c r="R47" s="113">
        <v>257.89999999999998</v>
      </c>
    </row>
    <row r="48" spans="1:18">
      <c r="A48" s="15">
        <f t="shared" si="0"/>
        <v>48</v>
      </c>
      <c r="B48" s="78" t="s">
        <v>313</v>
      </c>
      <c r="C48" s="78"/>
      <c r="D48" s="78" t="s">
        <v>314</v>
      </c>
      <c r="E48" s="78" t="s">
        <v>315</v>
      </c>
      <c r="F48" s="78" t="s">
        <v>2449</v>
      </c>
      <c r="G48" s="78" t="s">
        <v>52</v>
      </c>
      <c r="H48" s="79">
        <v>1987</v>
      </c>
      <c r="I48" s="123">
        <v>75</v>
      </c>
      <c r="J48" s="114">
        <v>75</v>
      </c>
      <c r="K48" s="114">
        <v>75</v>
      </c>
      <c r="L48" s="114">
        <v>75</v>
      </c>
      <c r="M48" s="113">
        <v>75</v>
      </c>
      <c r="N48" s="113">
        <v>75</v>
      </c>
      <c r="O48" s="113">
        <v>75</v>
      </c>
      <c r="P48" s="113">
        <v>75</v>
      </c>
      <c r="Q48" s="113">
        <v>75</v>
      </c>
      <c r="R48" s="113">
        <v>75</v>
      </c>
    </row>
    <row r="49" spans="1:18">
      <c r="A49" s="15">
        <f t="shared" si="0"/>
        <v>49</v>
      </c>
      <c r="B49" s="78" t="s">
        <v>316</v>
      </c>
      <c r="C49" s="78"/>
      <c r="D49" s="78" t="s">
        <v>317</v>
      </c>
      <c r="E49" s="78" t="s">
        <v>315</v>
      </c>
      <c r="F49" s="78" t="s">
        <v>2449</v>
      </c>
      <c r="G49" s="78" t="s">
        <v>52</v>
      </c>
      <c r="H49" s="79">
        <v>1987</v>
      </c>
      <c r="I49" s="123">
        <v>75</v>
      </c>
      <c r="J49" s="114">
        <v>75</v>
      </c>
      <c r="K49" s="114">
        <v>75</v>
      </c>
      <c r="L49" s="114">
        <v>75</v>
      </c>
      <c r="M49" s="113">
        <v>75</v>
      </c>
      <c r="N49" s="113">
        <v>75</v>
      </c>
      <c r="O49" s="113">
        <v>75</v>
      </c>
      <c r="P49" s="113">
        <v>75</v>
      </c>
      <c r="Q49" s="113">
        <v>75</v>
      </c>
      <c r="R49" s="113">
        <v>75</v>
      </c>
    </row>
    <row r="50" spans="1:18">
      <c r="A50" s="15">
        <f t="shared" si="0"/>
        <v>50</v>
      </c>
      <c r="B50" s="78" t="s">
        <v>318</v>
      </c>
      <c r="C50" s="78"/>
      <c r="D50" s="78" t="s">
        <v>319</v>
      </c>
      <c r="E50" s="78" t="s">
        <v>315</v>
      </c>
      <c r="F50" s="78" t="s">
        <v>2449</v>
      </c>
      <c r="G50" s="78" t="s">
        <v>52</v>
      </c>
      <c r="H50" s="79">
        <v>1988</v>
      </c>
      <c r="I50" s="123">
        <v>70</v>
      </c>
      <c r="J50" s="114">
        <v>70</v>
      </c>
      <c r="K50" s="114">
        <v>70</v>
      </c>
      <c r="L50" s="114">
        <v>70</v>
      </c>
      <c r="M50" s="113">
        <v>70</v>
      </c>
      <c r="N50" s="113">
        <v>70</v>
      </c>
      <c r="O50" s="113">
        <v>70</v>
      </c>
      <c r="P50" s="113">
        <v>70</v>
      </c>
      <c r="Q50" s="113">
        <v>70</v>
      </c>
      <c r="R50" s="113">
        <v>70</v>
      </c>
    </row>
    <row r="51" spans="1:18">
      <c r="A51" s="15">
        <f t="shared" si="0"/>
        <v>51</v>
      </c>
      <c r="B51" s="78" t="s">
        <v>326</v>
      </c>
      <c r="C51" s="78"/>
      <c r="D51" s="78" t="s">
        <v>320</v>
      </c>
      <c r="E51" s="78" t="s">
        <v>321</v>
      </c>
      <c r="F51" s="78" t="s">
        <v>2450</v>
      </c>
      <c r="G51" s="78" t="s">
        <v>95</v>
      </c>
      <c r="H51" s="79">
        <v>2017</v>
      </c>
      <c r="I51" s="123">
        <v>44</v>
      </c>
      <c r="J51" s="114">
        <v>44</v>
      </c>
      <c r="K51" s="114">
        <v>44</v>
      </c>
      <c r="L51" s="114">
        <v>44</v>
      </c>
      <c r="M51" s="113">
        <v>44</v>
      </c>
      <c r="N51" s="113">
        <v>44</v>
      </c>
      <c r="O51" s="113">
        <v>44</v>
      </c>
      <c r="P51" s="113">
        <v>44</v>
      </c>
      <c r="Q51" s="113">
        <v>44</v>
      </c>
      <c r="R51" s="113">
        <v>44</v>
      </c>
    </row>
    <row r="52" spans="1:18">
      <c r="A52" s="15">
        <f t="shared" si="0"/>
        <v>52</v>
      </c>
      <c r="B52" s="78" t="s">
        <v>329</v>
      </c>
      <c r="C52" s="78"/>
      <c r="D52" s="78" t="s">
        <v>322</v>
      </c>
      <c r="E52" s="78" t="s">
        <v>321</v>
      </c>
      <c r="F52" s="78" t="s">
        <v>2450</v>
      </c>
      <c r="G52" s="78" t="s">
        <v>95</v>
      </c>
      <c r="H52" s="79">
        <v>2017</v>
      </c>
      <c r="I52" s="123">
        <v>44</v>
      </c>
      <c r="J52" s="114">
        <v>44</v>
      </c>
      <c r="K52" s="114">
        <v>44</v>
      </c>
      <c r="L52" s="114">
        <v>44</v>
      </c>
      <c r="M52" s="113">
        <v>44</v>
      </c>
      <c r="N52" s="113">
        <v>44</v>
      </c>
      <c r="O52" s="113">
        <v>44</v>
      </c>
      <c r="P52" s="113">
        <v>44</v>
      </c>
      <c r="Q52" s="113">
        <v>44</v>
      </c>
      <c r="R52" s="113">
        <v>44</v>
      </c>
    </row>
    <row r="53" spans="1:18">
      <c r="A53" s="15">
        <f t="shared" si="0"/>
        <v>53</v>
      </c>
      <c r="B53" s="78" t="s">
        <v>332</v>
      </c>
      <c r="C53" s="78"/>
      <c r="D53" s="78" t="s">
        <v>333</v>
      </c>
      <c r="E53" s="78" t="s">
        <v>334</v>
      </c>
      <c r="F53" s="78" t="s">
        <v>2450</v>
      </c>
      <c r="G53" s="78" t="s">
        <v>261</v>
      </c>
      <c r="H53" s="79">
        <v>2017</v>
      </c>
      <c r="I53" s="123">
        <v>44</v>
      </c>
      <c r="J53" s="114">
        <v>44</v>
      </c>
      <c r="K53" s="114">
        <v>44</v>
      </c>
      <c r="L53" s="114">
        <v>44</v>
      </c>
      <c r="M53" s="113">
        <v>44</v>
      </c>
      <c r="N53" s="113">
        <v>44</v>
      </c>
      <c r="O53" s="113">
        <v>44</v>
      </c>
      <c r="P53" s="113">
        <v>44</v>
      </c>
      <c r="Q53" s="113">
        <v>44</v>
      </c>
      <c r="R53" s="113">
        <v>44</v>
      </c>
    </row>
    <row r="54" spans="1:18">
      <c r="A54" s="15">
        <f t="shared" si="0"/>
        <v>54</v>
      </c>
      <c r="B54" s="78" t="s">
        <v>338</v>
      </c>
      <c r="C54" s="78"/>
      <c r="D54" s="78" t="s">
        <v>339</v>
      </c>
      <c r="E54" s="78" t="s">
        <v>334</v>
      </c>
      <c r="F54" s="78" t="s">
        <v>2450</v>
      </c>
      <c r="G54" s="78" t="s">
        <v>261</v>
      </c>
      <c r="H54" s="79">
        <v>2017</v>
      </c>
      <c r="I54" s="123">
        <v>44</v>
      </c>
      <c r="J54" s="114">
        <v>44</v>
      </c>
      <c r="K54" s="114">
        <v>44</v>
      </c>
      <c r="L54" s="114">
        <v>44</v>
      </c>
      <c r="M54" s="113">
        <v>44</v>
      </c>
      <c r="N54" s="113">
        <v>44</v>
      </c>
      <c r="O54" s="113">
        <v>44</v>
      </c>
      <c r="P54" s="113">
        <v>44</v>
      </c>
      <c r="Q54" s="113">
        <v>44</v>
      </c>
      <c r="R54" s="113">
        <v>44</v>
      </c>
    </row>
    <row r="55" spans="1:18">
      <c r="A55" s="15">
        <f t="shared" si="0"/>
        <v>55</v>
      </c>
      <c r="B55" s="78" t="s">
        <v>323</v>
      </c>
      <c r="C55" s="78"/>
      <c r="D55" s="78" t="s">
        <v>324</v>
      </c>
      <c r="E55" s="78" t="s">
        <v>325</v>
      </c>
      <c r="F55" s="78" t="s">
        <v>2449</v>
      </c>
      <c r="G55" s="78" t="s">
        <v>261</v>
      </c>
      <c r="H55" s="79">
        <v>2009</v>
      </c>
      <c r="I55" s="123">
        <v>163</v>
      </c>
      <c r="J55" s="114">
        <v>163</v>
      </c>
      <c r="K55" s="114">
        <v>163</v>
      </c>
      <c r="L55" s="114">
        <v>163</v>
      </c>
      <c r="M55" s="113">
        <v>163</v>
      </c>
      <c r="N55" s="113">
        <v>163</v>
      </c>
      <c r="O55" s="113">
        <v>163</v>
      </c>
      <c r="P55" s="113">
        <v>163</v>
      </c>
      <c r="Q55" s="113">
        <v>163</v>
      </c>
      <c r="R55" s="113">
        <v>163</v>
      </c>
    </row>
    <row r="56" spans="1:18">
      <c r="A56" s="15">
        <f t="shared" si="0"/>
        <v>56</v>
      </c>
      <c r="B56" s="78" t="s">
        <v>327</v>
      </c>
      <c r="C56" s="78"/>
      <c r="D56" s="78" t="s">
        <v>328</v>
      </c>
      <c r="E56" s="78" t="s">
        <v>325</v>
      </c>
      <c r="F56" s="78" t="s">
        <v>2449</v>
      </c>
      <c r="G56" s="78" t="s">
        <v>261</v>
      </c>
      <c r="H56" s="79">
        <v>2009</v>
      </c>
      <c r="I56" s="123">
        <v>163</v>
      </c>
      <c r="J56" s="114">
        <v>163</v>
      </c>
      <c r="K56" s="114">
        <v>163</v>
      </c>
      <c r="L56" s="114">
        <v>163</v>
      </c>
      <c r="M56" s="113">
        <v>163</v>
      </c>
      <c r="N56" s="113">
        <v>163</v>
      </c>
      <c r="O56" s="113">
        <v>163</v>
      </c>
      <c r="P56" s="113">
        <v>163</v>
      </c>
      <c r="Q56" s="113">
        <v>163</v>
      </c>
      <c r="R56" s="113">
        <v>163</v>
      </c>
    </row>
    <row r="57" spans="1:18">
      <c r="A57" s="15">
        <f t="shared" si="0"/>
        <v>57</v>
      </c>
      <c r="B57" s="78" t="s">
        <v>330</v>
      </c>
      <c r="C57" s="78"/>
      <c r="D57" s="78" t="s">
        <v>331</v>
      </c>
      <c r="E57" s="78" t="s">
        <v>325</v>
      </c>
      <c r="F57" s="78" t="s">
        <v>2449</v>
      </c>
      <c r="G57" s="78" t="s">
        <v>261</v>
      </c>
      <c r="H57" s="79">
        <v>2009</v>
      </c>
      <c r="I57" s="123">
        <v>178</v>
      </c>
      <c r="J57" s="114">
        <v>178</v>
      </c>
      <c r="K57" s="114">
        <v>178</v>
      </c>
      <c r="L57" s="114">
        <v>178</v>
      </c>
      <c r="M57" s="113">
        <v>178</v>
      </c>
      <c r="N57" s="113">
        <v>178</v>
      </c>
      <c r="O57" s="113">
        <v>178</v>
      </c>
      <c r="P57" s="113">
        <v>178</v>
      </c>
      <c r="Q57" s="113">
        <v>178</v>
      </c>
      <c r="R57" s="113">
        <v>178</v>
      </c>
    </row>
    <row r="58" spans="1:18">
      <c r="A58" s="15">
        <f t="shared" si="0"/>
        <v>58</v>
      </c>
      <c r="B58" s="78" t="s">
        <v>348</v>
      </c>
      <c r="C58" s="78"/>
      <c r="D58" s="78" t="s">
        <v>349</v>
      </c>
      <c r="E58" s="78" t="s">
        <v>325</v>
      </c>
      <c r="F58" s="78" t="s">
        <v>2451</v>
      </c>
      <c r="G58" s="78" t="s">
        <v>261</v>
      </c>
      <c r="H58" s="79">
        <v>1970</v>
      </c>
      <c r="I58" s="123">
        <v>745</v>
      </c>
      <c r="J58" s="114">
        <v>745</v>
      </c>
      <c r="K58" s="114">
        <v>745</v>
      </c>
      <c r="L58" s="114">
        <v>745</v>
      </c>
      <c r="M58" s="113">
        <v>745</v>
      </c>
      <c r="N58" s="113">
        <v>745</v>
      </c>
      <c r="O58" s="113">
        <v>745</v>
      </c>
      <c r="P58" s="113">
        <v>745</v>
      </c>
      <c r="Q58" s="113">
        <v>745</v>
      </c>
      <c r="R58" s="113">
        <v>745</v>
      </c>
    </row>
    <row r="59" spans="1:18">
      <c r="A59" s="15">
        <f t="shared" si="0"/>
        <v>59</v>
      </c>
      <c r="B59" s="78" t="s">
        <v>352</v>
      </c>
      <c r="C59" s="78"/>
      <c r="D59" s="78" t="s">
        <v>353</v>
      </c>
      <c r="E59" s="78" t="s">
        <v>325</v>
      </c>
      <c r="F59" s="78" t="s">
        <v>2451</v>
      </c>
      <c r="G59" s="78" t="s">
        <v>261</v>
      </c>
      <c r="H59" s="79">
        <v>1972</v>
      </c>
      <c r="I59" s="123">
        <v>749</v>
      </c>
      <c r="J59" s="114">
        <v>749</v>
      </c>
      <c r="K59" s="114">
        <v>749</v>
      </c>
      <c r="L59" s="114">
        <v>749</v>
      </c>
      <c r="M59" s="113">
        <v>749</v>
      </c>
      <c r="N59" s="113">
        <v>749</v>
      </c>
      <c r="O59" s="113">
        <v>749</v>
      </c>
      <c r="P59" s="113">
        <v>749</v>
      </c>
      <c r="Q59" s="113">
        <v>749</v>
      </c>
      <c r="R59" s="113">
        <v>749</v>
      </c>
    </row>
    <row r="60" spans="1:18">
      <c r="A60" s="15">
        <f t="shared" si="0"/>
        <v>60</v>
      </c>
      <c r="B60" s="78" t="s">
        <v>335</v>
      </c>
      <c r="C60" s="78"/>
      <c r="D60" s="78" t="s">
        <v>336</v>
      </c>
      <c r="E60" s="78" t="s">
        <v>337</v>
      </c>
      <c r="F60" s="78" t="s">
        <v>2449</v>
      </c>
      <c r="G60" s="78" t="s">
        <v>51</v>
      </c>
      <c r="H60" s="79">
        <v>2007</v>
      </c>
      <c r="I60" s="123">
        <v>79.900000000000006</v>
      </c>
      <c r="J60" s="114">
        <v>79.900000000000006</v>
      </c>
      <c r="K60" s="114">
        <v>79.900000000000006</v>
      </c>
      <c r="L60" s="114">
        <v>79.900000000000006</v>
      </c>
      <c r="M60" s="113">
        <v>79.900000000000006</v>
      </c>
      <c r="N60" s="113">
        <v>79.900000000000006</v>
      </c>
      <c r="O60" s="113">
        <v>79.900000000000006</v>
      </c>
      <c r="P60" s="113">
        <v>79.900000000000006</v>
      </c>
      <c r="Q60" s="113">
        <v>79.900000000000006</v>
      </c>
      <c r="R60" s="113">
        <v>79.900000000000006</v>
      </c>
    </row>
    <row r="61" spans="1:18">
      <c r="A61" s="15">
        <f t="shared" si="0"/>
        <v>61</v>
      </c>
      <c r="B61" s="78" t="s">
        <v>340</v>
      </c>
      <c r="C61" s="78"/>
      <c r="D61" s="78" t="s">
        <v>341</v>
      </c>
      <c r="E61" s="78" t="s">
        <v>337</v>
      </c>
      <c r="F61" s="78" t="s">
        <v>2449</v>
      </c>
      <c r="G61" s="78" t="s">
        <v>51</v>
      </c>
      <c r="H61" s="79">
        <v>2007</v>
      </c>
      <c r="I61" s="123">
        <v>71.900000000000006</v>
      </c>
      <c r="J61" s="114">
        <v>71.900000000000006</v>
      </c>
      <c r="K61" s="114">
        <v>71.900000000000006</v>
      </c>
      <c r="L61" s="114">
        <v>71.900000000000006</v>
      </c>
      <c r="M61" s="113">
        <v>71.900000000000006</v>
      </c>
      <c r="N61" s="113">
        <v>71.900000000000006</v>
      </c>
      <c r="O61" s="113">
        <v>71.900000000000006</v>
      </c>
      <c r="P61" s="113">
        <v>71.900000000000006</v>
      </c>
      <c r="Q61" s="113">
        <v>71.900000000000006</v>
      </c>
      <c r="R61" s="113">
        <v>71.900000000000006</v>
      </c>
    </row>
    <row r="62" spans="1:18">
      <c r="A62" s="15">
        <f t="shared" si="0"/>
        <v>62</v>
      </c>
      <c r="B62" s="78" t="s">
        <v>344</v>
      </c>
      <c r="C62" s="78"/>
      <c r="D62" s="78" t="s">
        <v>345</v>
      </c>
      <c r="E62" s="78" t="s">
        <v>337</v>
      </c>
      <c r="F62" s="78" t="s">
        <v>2449</v>
      </c>
      <c r="G62" s="78" t="s">
        <v>51</v>
      </c>
      <c r="H62" s="79">
        <v>2008</v>
      </c>
      <c r="I62" s="123">
        <v>78.900000000000006</v>
      </c>
      <c r="J62" s="114">
        <v>78.900000000000006</v>
      </c>
      <c r="K62" s="114">
        <v>78.900000000000006</v>
      </c>
      <c r="L62" s="114">
        <v>78.900000000000006</v>
      </c>
      <c r="M62" s="113">
        <v>78.900000000000006</v>
      </c>
      <c r="N62" s="113">
        <v>78.900000000000006</v>
      </c>
      <c r="O62" s="113">
        <v>78.900000000000006</v>
      </c>
      <c r="P62" s="113">
        <v>78.900000000000006</v>
      </c>
      <c r="Q62" s="113">
        <v>78.900000000000006</v>
      </c>
      <c r="R62" s="113">
        <v>78.900000000000006</v>
      </c>
    </row>
    <row r="63" spans="1:18">
      <c r="A63" s="15">
        <f t="shared" si="0"/>
        <v>63</v>
      </c>
      <c r="B63" s="78" t="s">
        <v>346</v>
      </c>
      <c r="C63" s="78"/>
      <c r="D63" s="78" t="s">
        <v>347</v>
      </c>
      <c r="E63" s="78" t="s">
        <v>337</v>
      </c>
      <c r="F63" s="78" t="s">
        <v>2449</v>
      </c>
      <c r="G63" s="78" t="s">
        <v>51</v>
      </c>
      <c r="H63" s="79">
        <v>2008</v>
      </c>
      <c r="I63" s="123">
        <v>72.900000000000006</v>
      </c>
      <c r="J63" s="114">
        <v>72.900000000000006</v>
      </c>
      <c r="K63" s="114">
        <v>72.900000000000006</v>
      </c>
      <c r="L63" s="114">
        <v>72.900000000000006</v>
      </c>
      <c r="M63" s="113">
        <v>72.900000000000006</v>
      </c>
      <c r="N63" s="113">
        <v>72.900000000000006</v>
      </c>
      <c r="O63" s="113">
        <v>72.900000000000006</v>
      </c>
      <c r="P63" s="113">
        <v>72.900000000000006</v>
      </c>
      <c r="Q63" s="113">
        <v>72.900000000000006</v>
      </c>
      <c r="R63" s="113">
        <v>72.900000000000006</v>
      </c>
    </row>
    <row r="64" spans="1:18">
      <c r="A64" s="15">
        <f t="shared" si="0"/>
        <v>64</v>
      </c>
      <c r="B64" s="78" t="s">
        <v>342</v>
      </c>
      <c r="C64" s="78"/>
      <c r="D64" s="78" t="s">
        <v>343</v>
      </c>
      <c r="E64" s="78" t="s">
        <v>337</v>
      </c>
      <c r="F64" s="78" t="s">
        <v>2449</v>
      </c>
      <c r="G64" s="78" t="s">
        <v>51</v>
      </c>
      <c r="H64" s="79">
        <v>2007</v>
      </c>
      <c r="I64" s="123">
        <v>102</v>
      </c>
      <c r="J64" s="114">
        <v>102</v>
      </c>
      <c r="K64" s="114">
        <v>102</v>
      </c>
      <c r="L64" s="114">
        <v>102</v>
      </c>
      <c r="M64" s="113">
        <v>102</v>
      </c>
      <c r="N64" s="113">
        <v>102</v>
      </c>
      <c r="O64" s="113">
        <v>102</v>
      </c>
      <c r="P64" s="113">
        <v>102</v>
      </c>
      <c r="Q64" s="113">
        <v>102</v>
      </c>
      <c r="R64" s="113">
        <v>102</v>
      </c>
    </row>
    <row r="65" spans="1:18">
      <c r="A65" s="15">
        <f t="shared" si="0"/>
        <v>65</v>
      </c>
      <c r="B65" s="78" t="s">
        <v>350</v>
      </c>
      <c r="C65" s="78"/>
      <c r="D65" s="78" t="s">
        <v>351</v>
      </c>
      <c r="E65" s="78" t="s">
        <v>337</v>
      </c>
      <c r="F65" s="78" t="s">
        <v>2449</v>
      </c>
      <c r="G65" s="78" t="s">
        <v>51</v>
      </c>
      <c r="H65" s="79">
        <v>2008</v>
      </c>
      <c r="I65" s="123">
        <v>107</v>
      </c>
      <c r="J65" s="114">
        <v>107</v>
      </c>
      <c r="K65" s="114">
        <v>107</v>
      </c>
      <c r="L65" s="114">
        <v>107</v>
      </c>
      <c r="M65" s="113">
        <v>107</v>
      </c>
      <c r="N65" s="113">
        <v>107</v>
      </c>
      <c r="O65" s="113">
        <v>107</v>
      </c>
      <c r="P65" s="113">
        <v>107</v>
      </c>
      <c r="Q65" s="113">
        <v>107</v>
      </c>
      <c r="R65" s="113">
        <v>107</v>
      </c>
    </row>
    <row r="66" spans="1:18">
      <c r="A66" s="15">
        <f t="shared" si="0"/>
        <v>66</v>
      </c>
      <c r="B66" s="78" t="s">
        <v>365</v>
      </c>
      <c r="C66" s="78" t="s">
        <v>2855</v>
      </c>
      <c r="D66" s="78" t="s">
        <v>354</v>
      </c>
      <c r="E66" s="78" t="s">
        <v>337</v>
      </c>
      <c r="F66" s="78" t="s">
        <v>2449</v>
      </c>
      <c r="G66" s="78" t="s">
        <v>51</v>
      </c>
      <c r="H66" s="79">
        <v>2017</v>
      </c>
      <c r="I66" s="123">
        <v>329.3</v>
      </c>
      <c r="J66" s="114">
        <v>329.3</v>
      </c>
      <c r="K66" s="114">
        <v>329.3</v>
      </c>
      <c r="L66" s="114">
        <v>329.3</v>
      </c>
      <c r="M66" s="113">
        <v>329.3</v>
      </c>
      <c r="N66" s="113">
        <v>329.3</v>
      </c>
      <c r="O66" s="113">
        <v>329.3</v>
      </c>
      <c r="P66" s="113">
        <v>329.3</v>
      </c>
      <c r="Q66" s="113">
        <v>329.3</v>
      </c>
      <c r="R66" s="113">
        <v>329.3</v>
      </c>
    </row>
    <row r="67" spans="1:18">
      <c r="A67" s="15">
        <f t="shared" si="0"/>
        <v>67</v>
      </c>
      <c r="B67" s="78" t="s">
        <v>368</v>
      </c>
      <c r="C67" s="78" t="s">
        <v>2855</v>
      </c>
      <c r="D67" s="78" t="s">
        <v>355</v>
      </c>
      <c r="E67" s="78" t="s">
        <v>337</v>
      </c>
      <c r="F67" s="78" t="s">
        <v>2449</v>
      </c>
      <c r="G67" s="78" t="s">
        <v>51</v>
      </c>
      <c r="H67" s="79">
        <v>2017</v>
      </c>
      <c r="I67" s="123">
        <v>335</v>
      </c>
      <c r="J67" s="114">
        <v>335</v>
      </c>
      <c r="K67" s="114">
        <v>335</v>
      </c>
      <c r="L67" s="114">
        <v>335</v>
      </c>
      <c r="M67" s="113">
        <v>335</v>
      </c>
      <c r="N67" s="113">
        <v>335</v>
      </c>
      <c r="O67" s="113">
        <v>335</v>
      </c>
      <c r="P67" s="113">
        <v>335</v>
      </c>
      <c r="Q67" s="113">
        <v>335</v>
      </c>
      <c r="R67" s="113">
        <v>335</v>
      </c>
    </row>
    <row r="68" spans="1:18">
      <c r="A68" s="15">
        <f t="shared" si="0"/>
        <v>68</v>
      </c>
      <c r="B68" s="78" t="s">
        <v>371</v>
      </c>
      <c r="C68" s="78" t="s">
        <v>2855</v>
      </c>
      <c r="D68" s="78" t="s">
        <v>356</v>
      </c>
      <c r="E68" s="78" t="s">
        <v>337</v>
      </c>
      <c r="F68" s="78" t="s">
        <v>2449</v>
      </c>
      <c r="G68" s="78" t="s">
        <v>51</v>
      </c>
      <c r="H68" s="79">
        <v>2017</v>
      </c>
      <c r="I68" s="123">
        <v>478.4</v>
      </c>
      <c r="J68" s="114">
        <v>478.4</v>
      </c>
      <c r="K68" s="114">
        <v>478.4</v>
      </c>
      <c r="L68" s="114">
        <v>478.4</v>
      </c>
      <c r="M68" s="113">
        <v>478.4</v>
      </c>
      <c r="N68" s="113">
        <v>478.4</v>
      </c>
      <c r="O68" s="113">
        <v>478.4</v>
      </c>
      <c r="P68" s="113">
        <v>478.4</v>
      </c>
      <c r="Q68" s="113">
        <v>478.4</v>
      </c>
      <c r="R68" s="113">
        <v>478.4</v>
      </c>
    </row>
    <row r="69" spans="1:18">
      <c r="A69" s="15">
        <f t="shared" si="0"/>
        <v>69</v>
      </c>
      <c r="B69" s="78" t="s">
        <v>357</v>
      </c>
      <c r="C69" s="78"/>
      <c r="D69" s="78" t="s">
        <v>358</v>
      </c>
      <c r="E69" s="78" t="s">
        <v>334</v>
      </c>
      <c r="F69" s="78" t="s">
        <v>2449</v>
      </c>
      <c r="G69" s="78" t="s">
        <v>261</v>
      </c>
      <c r="H69" s="79">
        <v>2008</v>
      </c>
      <c r="I69" s="123">
        <v>169</v>
      </c>
      <c r="J69" s="114">
        <v>169</v>
      </c>
      <c r="K69" s="114">
        <v>169</v>
      </c>
      <c r="L69" s="114">
        <v>169</v>
      </c>
      <c r="M69" s="113">
        <v>169</v>
      </c>
      <c r="N69" s="113">
        <v>169</v>
      </c>
      <c r="O69" s="113">
        <v>169</v>
      </c>
      <c r="P69" s="113">
        <v>169</v>
      </c>
      <c r="Q69" s="113">
        <v>169</v>
      </c>
      <c r="R69" s="113">
        <v>169</v>
      </c>
    </row>
    <row r="70" spans="1:18">
      <c r="A70" s="15">
        <f t="shared" ref="A70:A133" si="1">A69+1</f>
        <v>70</v>
      </c>
      <c r="B70" s="78" t="s">
        <v>359</v>
      </c>
      <c r="C70" s="78"/>
      <c r="D70" s="78" t="s">
        <v>360</v>
      </c>
      <c r="E70" s="78" t="s">
        <v>334</v>
      </c>
      <c r="F70" s="78" t="s">
        <v>2449</v>
      </c>
      <c r="G70" s="78" t="s">
        <v>261</v>
      </c>
      <c r="H70" s="79">
        <v>2008</v>
      </c>
      <c r="I70" s="123">
        <v>165</v>
      </c>
      <c r="J70" s="114">
        <v>165</v>
      </c>
      <c r="K70" s="114">
        <v>165</v>
      </c>
      <c r="L70" s="114">
        <v>165</v>
      </c>
      <c r="M70" s="113">
        <v>165</v>
      </c>
      <c r="N70" s="113">
        <v>165</v>
      </c>
      <c r="O70" s="113">
        <v>165</v>
      </c>
      <c r="P70" s="113">
        <v>165</v>
      </c>
      <c r="Q70" s="113">
        <v>165</v>
      </c>
      <c r="R70" s="113">
        <v>165</v>
      </c>
    </row>
    <row r="71" spans="1:18">
      <c r="A71" s="15">
        <f t="shared" si="1"/>
        <v>71</v>
      </c>
      <c r="B71" s="78" t="s">
        <v>361</v>
      </c>
      <c r="C71" s="78"/>
      <c r="D71" s="78" t="s">
        <v>362</v>
      </c>
      <c r="E71" s="78" t="s">
        <v>334</v>
      </c>
      <c r="F71" s="78" t="s">
        <v>2449</v>
      </c>
      <c r="G71" s="78" t="s">
        <v>261</v>
      </c>
      <c r="H71" s="79">
        <v>2008</v>
      </c>
      <c r="I71" s="123">
        <v>165</v>
      </c>
      <c r="J71" s="114">
        <v>165</v>
      </c>
      <c r="K71" s="114">
        <v>165</v>
      </c>
      <c r="L71" s="114">
        <v>165</v>
      </c>
      <c r="M71" s="113">
        <v>165</v>
      </c>
      <c r="N71" s="113">
        <v>165</v>
      </c>
      <c r="O71" s="113">
        <v>165</v>
      </c>
      <c r="P71" s="113">
        <v>165</v>
      </c>
      <c r="Q71" s="113">
        <v>165</v>
      </c>
      <c r="R71" s="113">
        <v>165</v>
      </c>
    </row>
    <row r="72" spans="1:18">
      <c r="A72" s="15">
        <f t="shared" si="1"/>
        <v>72</v>
      </c>
      <c r="B72" s="78" t="s">
        <v>363</v>
      </c>
      <c r="C72" s="78"/>
      <c r="D72" s="78" t="s">
        <v>364</v>
      </c>
      <c r="E72" s="78" t="s">
        <v>334</v>
      </c>
      <c r="F72" s="78" t="s">
        <v>2449</v>
      </c>
      <c r="G72" s="78" t="s">
        <v>261</v>
      </c>
      <c r="H72" s="79">
        <v>2008</v>
      </c>
      <c r="I72" s="123">
        <v>144</v>
      </c>
      <c r="J72" s="114">
        <v>144</v>
      </c>
      <c r="K72" s="114">
        <v>144</v>
      </c>
      <c r="L72" s="114">
        <v>144</v>
      </c>
      <c r="M72" s="113">
        <v>144</v>
      </c>
      <c r="N72" s="113">
        <v>144</v>
      </c>
      <c r="O72" s="113">
        <v>144</v>
      </c>
      <c r="P72" s="113">
        <v>144</v>
      </c>
      <c r="Q72" s="113">
        <v>144</v>
      </c>
      <c r="R72" s="113">
        <v>144</v>
      </c>
    </row>
    <row r="73" spans="1:18">
      <c r="A73" s="15">
        <f t="shared" si="1"/>
        <v>73</v>
      </c>
      <c r="B73" s="78" t="s">
        <v>381</v>
      </c>
      <c r="C73" s="78"/>
      <c r="D73" s="78" t="s">
        <v>382</v>
      </c>
      <c r="E73" s="78" t="s">
        <v>277</v>
      </c>
      <c r="F73" s="78" t="s">
        <v>2450</v>
      </c>
      <c r="G73" s="78" t="s">
        <v>50</v>
      </c>
      <c r="H73" s="79">
        <v>2004</v>
      </c>
      <c r="I73" s="123">
        <v>45</v>
      </c>
      <c r="J73" s="114">
        <v>45</v>
      </c>
      <c r="K73" s="114">
        <v>45</v>
      </c>
      <c r="L73" s="114">
        <v>45</v>
      </c>
      <c r="M73" s="113">
        <v>45</v>
      </c>
      <c r="N73" s="113">
        <v>45</v>
      </c>
      <c r="O73" s="113">
        <v>45</v>
      </c>
      <c r="P73" s="113">
        <v>45</v>
      </c>
      <c r="Q73" s="113">
        <v>45</v>
      </c>
      <c r="R73" s="113">
        <v>45</v>
      </c>
    </row>
    <row r="74" spans="1:18">
      <c r="A74" s="15">
        <f t="shared" si="1"/>
        <v>74</v>
      </c>
      <c r="B74" s="78" t="s">
        <v>385</v>
      </c>
      <c r="C74" s="78"/>
      <c r="D74" s="78" t="s">
        <v>386</v>
      </c>
      <c r="E74" s="78" t="s">
        <v>277</v>
      </c>
      <c r="F74" s="78" t="s">
        <v>2450</v>
      </c>
      <c r="G74" s="78" t="s">
        <v>50</v>
      </c>
      <c r="H74" s="79">
        <v>2010</v>
      </c>
      <c r="I74" s="123">
        <v>47</v>
      </c>
      <c r="J74" s="114">
        <v>47</v>
      </c>
      <c r="K74" s="114">
        <v>47</v>
      </c>
      <c r="L74" s="114">
        <v>47</v>
      </c>
      <c r="M74" s="113">
        <v>47</v>
      </c>
      <c r="N74" s="113">
        <v>47</v>
      </c>
      <c r="O74" s="113">
        <v>47</v>
      </c>
      <c r="P74" s="113">
        <v>47</v>
      </c>
      <c r="Q74" s="113">
        <v>47</v>
      </c>
      <c r="R74" s="113">
        <v>47</v>
      </c>
    </row>
    <row r="75" spans="1:18">
      <c r="A75" s="15">
        <f t="shared" si="1"/>
        <v>75</v>
      </c>
      <c r="B75" s="78" t="s">
        <v>389</v>
      </c>
      <c r="C75" s="78"/>
      <c r="D75" s="78" t="s">
        <v>390</v>
      </c>
      <c r="E75" s="78" t="s">
        <v>277</v>
      </c>
      <c r="F75" s="78" t="s">
        <v>2451</v>
      </c>
      <c r="G75" s="78" t="s">
        <v>50</v>
      </c>
      <c r="H75" s="79">
        <v>1978</v>
      </c>
      <c r="I75" s="123">
        <v>107</v>
      </c>
      <c r="J75" s="114">
        <v>107</v>
      </c>
      <c r="K75" s="114">
        <v>107</v>
      </c>
      <c r="L75" s="114">
        <v>107</v>
      </c>
      <c r="M75" s="113">
        <v>107</v>
      </c>
      <c r="N75" s="113">
        <v>107</v>
      </c>
      <c r="O75" s="113">
        <v>107</v>
      </c>
      <c r="P75" s="113">
        <v>107</v>
      </c>
      <c r="Q75" s="113">
        <v>107</v>
      </c>
      <c r="R75" s="113">
        <v>107</v>
      </c>
    </row>
    <row r="76" spans="1:18">
      <c r="A76" s="15">
        <f t="shared" si="1"/>
        <v>76</v>
      </c>
      <c r="B76" s="78" t="s">
        <v>72</v>
      </c>
      <c r="C76" s="78"/>
      <c r="D76" s="78" t="s">
        <v>37</v>
      </c>
      <c r="E76" s="78" t="s">
        <v>392</v>
      </c>
      <c r="F76" s="78" t="s">
        <v>2450</v>
      </c>
      <c r="G76" s="78" t="s">
        <v>51</v>
      </c>
      <c r="H76" s="79">
        <v>1989</v>
      </c>
      <c r="I76" s="123">
        <v>48</v>
      </c>
      <c r="J76" s="114">
        <v>48</v>
      </c>
      <c r="K76" s="114">
        <v>48</v>
      </c>
      <c r="L76" s="114">
        <v>48</v>
      </c>
      <c r="M76" s="113">
        <v>48</v>
      </c>
      <c r="N76" s="113">
        <v>48</v>
      </c>
      <c r="O76" s="113">
        <v>48</v>
      </c>
      <c r="P76" s="113">
        <v>48</v>
      </c>
      <c r="Q76" s="113">
        <v>48</v>
      </c>
      <c r="R76" s="113">
        <v>48</v>
      </c>
    </row>
    <row r="77" spans="1:18">
      <c r="A77" s="15">
        <f t="shared" si="1"/>
        <v>77</v>
      </c>
      <c r="B77" s="78" t="s">
        <v>73</v>
      </c>
      <c r="C77" s="78"/>
      <c r="D77" s="78" t="s">
        <v>38</v>
      </c>
      <c r="E77" s="78" t="s">
        <v>392</v>
      </c>
      <c r="F77" s="78" t="s">
        <v>2450</v>
      </c>
      <c r="G77" s="78" t="s">
        <v>51</v>
      </c>
      <c r="H77" s="79">
        <v>1989</v>
      </c>
      <c r="I77" s="123">
        <v>48</v>
      </c>
      <c r="J77" s="114">
        <v>48</v>
      </c>
      <c r="K77" s="114">
        <v>48</v>
      </c>
      <c r="L77" s="114">
        <v>48</v>
      </c>
      <c r="M77" s="113">
        <v>48</v>
      </c>
      <c r="N77" s="113">
        <v>48</v>
      </c>
      <c r="O77" s="113">
        <v>48</v>
      </c>
      <c r="P77" s="113">
        <v>48</v>
      </c>
      <c r="Q77" s="113">
        <v>48</v>
      </c>
      <c r="R77" s="113">
        <v>48</v>
      </c>
    </row>
    <row r="78" spans="1:18">
      <c r="A78" s="15">
        <f t="shared" si="1"/>
        <v>78</v>
      </c>
      <c r="B78" s="78" t="s">
        <v>74</v>
      </c>
      <c r="C78" s="78"/>
      <c r="D78" s="78" t="s">
        <v>39</v>
      </c>
      <c r="E78" s="78" t="s">
        <v>392</v>
      </c>
      <c r="F78" s="78" t="s">
        <v>2450</v>
      </c>
      <c r="G78" s="78" t="s">
        <v>51</v>
      </c>
      <c r="H78" s="79">
        <v>1989</v>
      </c>
      <c r="I78" s="123">
        <v>48</v>
      </c>
      <c r="J78" s="114">
        <v>48</v>
      </c>
      <c r="K78" s="114">
        <v>48</v>
      </c>
      <c r="L78" s="114">
        <v>48</v>
      </c>
      <c r="M78" s="113">
        <v>48</v>
      </c>
      <c r="N78" s="113">
        <v>48</v>
      </c>
      <c r="O78" s="113">
        <v>48</v>
      </c>
      <c r="P78" s="113">
        <v>48</v>
      </c>
      <c r="Q78" s="113">
        <v>48</v>
      </c>
      <c r="R78" s="113">
        <v>48</v>
      </c>
    </row>
    <row r="79" spans="1:18">
      <c r="A79" s="15">
        <f t="shared" si="1"/>
        <v>79</v>
      </c>
      <c r="B79" s="78" t="s">
        <v>75</v>
      </c>
      <c r="C79" s="78"/>
      <c r="D79" s="78" t="s">
        <v>40</v>
      </c>
      <c r="E79" s="78" t="s">
        <v>392</v>
      </c>
      <c r="F79" s="78" t="s">
        <v>2450</v>
      </c>
      <c r="G79" s="78" t="s">
        <v>51</v>
      </c>
      <c r="H79" s="79">
        <v>1989</v>
      </c>
      <c r="I79" s="123">
        <v>48</v>
      </c>
      <c r="J79" s="114">
        <v>48</v>
      </c>
      <c r="K79" s="114">
        <v>48</v>
      </c>
      <c r="L79" s="114">
        <v>48</v>
      </c>
      <c r="M79" s="113">
        <v>48</v>
      </c>
      <c r="N79" s="113">
        <v>48</v>
      </c>
      <c r="O79" s="113">
        <v>48</v>
      </c>
      <c r="P79" s="113">
        <v>48</v>
      </c>
      <c r="Q79" s="113">
        <v>48</v>
      </c>
      <c r="R79" s="113">
        <v>48</v>
      </c>
    </row>
    <row r="80" spans="1:18">
      <c r="A80" s="15">
        <f t="shared" si="1"/>
        <v>80</v>
      </c>
      <c r="B80" s="78" t="s">
        <v>182</v>
      </c>
      <c r="C80" s="78"/>
      <c r="D80" s="78" t="s">
        <v>36</v>
      </c>
      <c r="E80" s="78" t="s">
        <v>392</v>
      </c>
      <c r="F80" s="78" t="s">
        <v>2451</v>
      </c>
      <c r="G80" s="78" t="s">
        <v>51</v>
      </c>
      <c r="H80" s="79">
        <v>1978</v>
      </c>
      <c r="I80" s="123">
        <v>420</v>
      </c>
      <c r="J80" s="114">
        <v>420</v>
      </c>
      <c r="K80" s="114">
        <v>420</v>
      </c>
      <c r="L80" s="114">
        <v>420</v>
      </c>
      <c r="M80" s="113">
        <v>420</v>
      </c>
      <c r="N80" s="113">
        <v>420</v>
      </c>
      <c r="O80" s="113">
        <v>420</v>
      </c>
      <c r="P80" s="113">
        <v>420</v>
      </c>
      <c r="Q80" s="113">
        <v>420</v>
      </c>
      <c r="R80" s="113">
        <v>420</v>
      </c>
    </row>
    <row r="81" spans="1:18">
      <c r="A81" s="15">
        <f t="shared" si="1"/>
        <v>81</v>
      </c>
      <c r="B81" s="78" t="s">
        <v>404</v>
      </c>
      <c r="C81" s="78"/>
      <c r="D81" s="78" t="s">
        <v>405</v>
      </c>
      <c r="E81" s="78" t="s">
        <v>406</v>
      </c>
      <c r="F81" s="78" t="s">
        <v>2450</v>
      </c>
      <c r="G81" s="78" t="s">
        <v>50</v>
      </c>
      <c r="H81" s="79">
        <v>1990</v>
      </c>
      <c r="I81" s="123">
        <v>69</v>
      </c>
      <c r="J81" s="114">
        <v>69</v>
      </c>
      <c r="K81" s="114">
        <v>69</v>
      </c>
      <c r="L81" s="114">
        <v>69</v>
      </c>
      <c r="M81" s="113">
        <v>69</v>
      </c>
      <c r="N81" s="113">
        <v>69</v>
      </c>
      <c r="O81" s="113">
        <v>69</v>
      </c>
      <c r="P81" s="113">
        <v>69</v>
      </c>
      <c r="Q81" s="113">
        <v>69</v>
      </c>
      <c r="R81" s="113">
        <v>69</v>
      </c>
    </row>
    <row r="82" spans="1:18">
      <c r="A82" s="15">
        <f t="shared" si="1"/>
        <v>82</v>
      </c>
      <c r="B82" s="78" t="s">
        <v>409</v>
      </c>
      <c r="C82" s="78"/>
      <c r="D82" s="78" t="s">
        <v>410</v>
      </c>
      <c r="E82" s="78" t="s">
        <v>406</v>
      </c>
      <c r="F82" s="78" t="s">
        <v>2450</v>
      </c>
      <c r="G82" s="78" t="s">
        <v>50</v>
      </c>
      <c r="H82" s="79">
        <v>1990</v>
      </c>
      <c r="I82" s="123">
        <v>69</v>
      </c>
      <c r="J82" s="114">
        <v>69</v>
      </c>
      <c r="K82" s="114">
        <v>69</v>
      </c>
      <c r="L82" s="114">
        <v>69</v>
      </c>
      <c r="M82" s="113">
        <v>69</v>
      </c>
      <c r="N82" s="113">
        <v>69</v>
      </c>
      <c r="O82" s="113">
        <v>69</v>
      </c>
      <c r="P82" s="113">
        <v>69</v>
      </c>
      <c r="Q82" s="113">
        <v>69</v>
      </c>
      <c r="R82" s="113">
        <v>69</v>
      </c>
    </row>
    <row r="83" spans="1:18">
      <c r="A83" s="15">
        <f t="shared" si="1"/>
        <v>83</v>
      </c>
      <c r="B83" s="78" t="s">
        <v>413</v>
      </c>
      <c r="C83" s="78"/>
      <c r="D83" s="78" t="s">
        <v>414</v>
      </c>
      <c r="E83" s="78" t="s">
        <v>406</v>
      </c>
      <c r="F83" s="78" t="s">
        <v>2450</v>
      </c>
      <c r="G83" s="78" t="s">
        <v>50</v>
      </c>
      <c r="H83" s="79">
        <v>1990</v>
      </c>
      <c r="I83" s="123">
        <v>68</v>
      </c>
      <c r="J83" s="114">
        <v>68</v>
      </c>
      <c r="K83" s="114">
        <v>68</v>
      </c>
      <c r="L83" s="114">
        <v>68</v>
      </c>
      <c r="M83" s="113">
        <v>68</v>
      </c>
      <c r="N83" s="113">
        <v>68</v>
      </c>
      <c r="O83" s="113">
        <v>68</v>
      </c>
      <c r="P83" s="113">
        <v>68</v>
      </c>
      <c r="Q83" s="113">
        <v>68</v>
      </c>
      <c r="R83" s="113">
        <v>68</v>
      </c>
    </row>
    <row r="84" spans="1:18">
      <c r="A84" s="15">
        <f t="shared" si="1"/>
        <v>84</v>
      </c>
      <c r="B84" s="78" t="s">
        <v>417</v>
      </c>
      <c r="C84" s="78"/>
      <c r="D84" s="78" t="s">
        <v>418</v>
      </c>
      <c r="E84" s="78" t="s">
        <v>406</v>
      </c>
      <c r="F84" s="78" t="s">
        <v>2450</v>
      </c>
      <c r="G84" s="78" t="s">
        <v>50</v>
      </c>
      <c r="H84" s="79">
        <v>1990</v>
      </c>
      <c r="I84" s="123">
        <v>69</v>
      </c>
      <c r="J84" s="114">
        <v>69</v>
      </c>
      <c r="K84" s="114">
        <v>69</v>
      </c>
      <c r="L84" s="114">
        <v>69</v>
      </c>
      <c r="M84" s="113">
        <v>69</v>
      </c>
      <c r="N84" s="113">
        <v>69</v>
      </c>
      <c r="O84" s="113">
        <v>69</v>
      </c>
      <c r="P84" s="113">
        <v>69</v>
      </c>
      <c r="Q84" s="113">
        <v>69</v>
      </c>
      <c r="R84" s="113">
        <v>69</v>
      </c>
    </row>
    <row r="85" spans="1:18">
      <c r="A85" s="15">
        <f t="shared" si="1"/>
        <v>85</v>
      </c>
      <c r="B85" s="78" t="s">
        <v>366</v>
      </c>
      <c r="C85" s="78"/>
      <c r="D85" s="78" t="s">
        <v>367</v>
      </c>
      <c r="E85" s="78" t="s">
        <v>334</v>
      </c>
      <c r="F85" s="78" t="s">
        <v>2449</v>
      </c>
      <c r="G85" s="78" t="s">
        <v>261</v>
      </c>
      <c r="H85" s="79">
        <v>2002</v>
      </c>
      <c r="I85" s="123">
        <v>172</v>
      </c>
      <c r="J85" s="114">
        <v>172</v>
      </c>
      <c r="K85" s="114">
        <v>172</v>
      </c>
      <c r="L85" s="114">
        <v>172</v>
      </c>
      <c r="M85" s="113">
        <v>172</v>
      </c>
      <c r="N85" s="113">
        <v>172</v>
      </c>
      <c r="O85" s="113">
        <v>172</v>
      </c>
      <c r="P85" s="113">
        <v>172</v>
      </c>
      <c r="Q85" s="113">
        <v>172</v>
      </c>
      <c r="R85" s="113">
        <v>172</v>
      </c>
    </row>
    <row r="86" spans="1:18">
      <c r="A86" s="15">
        <f t="shared" si="1"/>
        <v>86</v>
      </c>
      <c r="B86" s="78" t="s">
        <v>369</v>
      </c>
      <c r="C86" s="78"/>
      <c r="D86" s="78" t="s">
        <v>370</v>
      </c>
      <c r="E86" s="78" t="s">
        <v>334</v>
      </c>
      <c r="F86" s="78" t="s">
        <v>2449</v>
      </c>
      <c r="G86" s="78" t="s">
        <v>261</v>
      </c>
      <c r="H86" s="79">
        <v>2002</v>
      </c>
      <c r="I86" s="123">
        <v>182</v>
      </c>
      <c r="J86" s="114">
        <v>182</v>
      </c>
      <c r="K86" s="114">
        <v>182</v>
      </c>
      <c r="L86" s="114">
        <v>182</v>
      </c>
      <c r="M86" s="113">
        <v>182</v>
      </c>
      <c r="N86" s="113">
        <v>182</v>
      </c>
      <c r="O86" s="113">
        <v>182</v>
      </c>
      <c r="P86" s="113">
        <v>182</v>
      </c>
      <c r="Q86" s="113">
        <v>182</v>
      </c>
      <c r="R86" s="113">
        <v>182</v>
      </c>
    </row>
    <row r="87" spans="1:18">
      <c r="A87" s="15">
        <f t="shared" si="1"/>
        <v>87</v>
      </c>
      <c r="B87" s="78" t="s">
        <v>372</v>
      </c>
      <c r="C87" s="78"/>
      <c r="D87" s="78" t="s">
        <v>373</v>
      </c>
      <c r="E87" s="78" t="s">
        <v>334</v>
      </c>
      <c r="F87" s="78" t="s">
        <v>2449</v>
      </c>
      <c r="G87" s="78" t="s">
        <v>261</v>
      </c>
      <c r="H87" s="79">
        <v>2002</v>
      </c>
      <c r="I87" s="123">
        <v>172</v>
      </c>
      <c r="J87" s="114">
        <v>172</v>
      </c>
      <c r="K87" s="114">
        <v>172</v>
      </c>
      <c r="L87" s="114">
        <v>172</v>
      </c>
      <c r="M87" s="113">
        <v>172</v>
      </c>
      <c r="N87" s="113">
        <v>172</v>
      </c>
      <c r="O87" s="113">
        <v>172</v>
      </c>
      <c r="P87" s="113">
        <v>172</v>
      </c>
      <c r="Q87" s="113">
        <v>172</v>
      </c>
      <c r="R87" s="113">
        <v>172</v>
      </c>
    </row>
    <row r="88" spans="1:18">
      <c r="A88" s="15">
        <f t="shared" si="1"/>
        <v>88</v>
      </c>
      <c r="B88" s="78" t="s">
        <v>374</v>
      </c>
      <c r="C88" s="78"/>
      <c r="D88" s="78" t="s">
        <v>375</v>
      </c>
      <c r="E88" s="78" t="s">
        <v>334</v>
      </c>
      <c r="F88" s="78" t="s">
        <v>2449</v>
      </c>
      <c r="G88" s="78" t="s">
        <v>261</v>
      </c>
      <c r="H88" s="79">
        <v>2002</v>
      </c>
      <c r="I88" s="123">
        <v>182</v>
      </c>
      <c r="J88" s="114">
        <v>182</v>
      </c>
      <c r="K88" s="114">
        <v>182</v>
      </c>
      <c r="L88" s="114">
        <v>182</v>
      </c>
      <c r="M88" s="113">
        <v>182</v>
      </c>
      <c r="N88" s="113">
        <v>182</v>
      </c>
      <c r="O88" s="113">
        <v>182</v>
      </c>
      <c r="P88" s="113">
        <v>182</v>
      </c>
      <c r="Q88" s="113">
        <v>182</v>
      </c>
      <c r="R88" s="113">
        <v>182</v>
      </c>
    </row>
    <row r="89" spans="1:18">
      <c r="A89" s="15">
        <f t="shared" si="1"/>
        <v>89</v>
      </c>
      <c r="B89" s="78" t="s">
        <v>377</v>
      </c>
      <c r="C89" s="78"/>
      <c r="D89" s="78" t="s">
        <v>378</v>
      </c>
      <c r="E89" s="78" t="s">
        <v>334</v>
      </c>
      <c r="F89" s="78" t="s">
        <v>2449</v>
      </c>
      <c r="G89" s="78" t="s">
        <v>261</v>
      </c>
      <c r="H89" s="79">
        <v>2014</v>
      </c>
      <c r="I89" s="123">
        <v>156</v>
      </c>
      <c r="J89" s="114">
        <v>156</v>
      </c>
      <c r="K89" s="114">
        <v>156</v>
      </c>
      <c r="L89" s="114">
        <v>156</v>
      </c>
      <c r="M89" s="113">
        <v>156</v>
      </c>
      <c r="N89" s="113">
        <v>156</v>
      </c>
      <c r="O89" s="113">
        <v>156</v>
      </c>
      <c r="P89" s="113">
        <v>156</v>
      </c>
      <c r="Q89" s="113">
        <v>156</v>
      </c>
      <c r="R89" s="113">
        <v>156</v>
      </c>
    </row>
    <row r="90" spans="1:18">
      <c r="A90" s="15">
        <f t="shared" si="1"/>
        <v>90</v>
      </c>
      <c r="B90" s="78" t="s">
        <v>432</v>
      </c>
      <c r="C90" s="78"/>
      <c r="D90" s="78" t="s">
        <v>376</v>
      </c>
      <c r="E90" s="78" t="s">
        <v>334</v>
      </c>
      <c r="F90" s="78" t="s">
        <v>2449</v>
      </c>
      <c r="G90" s="78" t="s">
        <v>261</v>
      </c>
      <c r="H90" s="79">
        <v>2002</v>
      </c>
      <c r="I90" s="123">
        <v>287</v>
      </c>
      <c r="J90" s="114">
        <v>287</v>
      </c>
      <c r="K90" s="114">
        <v>287</v>
      </c>
      <c r="L90" s="114">
        <v>287</v>
      </c>
      <c r="M90" s="113">
        <v>287</v>
      </c>
      <c r="N90" s="113">
        <v>287</v>
      </c>
      <c r="O90" s="113">
        <v>287</v>
      </c>
      <c r="P90" s="113">
        <v>287</v>
      </c>
      <c r="Q90" s="113">
        <v>287</v>
      </c>
      <c r="R90" s="113">
        <v>287</v>
      </c>
    </row>
    <row r="91" spans="1:18">
      <c r="A91" s="15">
        <f t="shared" si="1"/>
        <v>91</v>
      </c>
      <c r="B91" s="78" t="s">
        <v>435</v>
      </c>
      <c r="C91" s="78"/>
      <c r="D91" s="78" t="s">
        <v>436</v>
      </c>
      <c r="E91" s="78" t="s">
        <v>437</v>
      </c>
      <c r="F91" s="78" t="s">
        <v>2452</v>
      </c>
      <c r="G91" s="78" t="s">
        <v>50</v>
      </c>
      <c r="H91" s="79">
        <v>2018</v>
      </c>
      <c r="I91" s="123">
        <v>56.5</v>
      </c>
      <c r="J91" s="114">
        <v>56.5</v>
      </c>
      <c r="K91" s="114">
        <v>56.5</v>
      </c>
      <c r="L91" s="114">
        <v>56.5</v>
      </c>
      <c r="M91" s="113">
        <v>56.5</v>
      </c>
      <c r="N91" s="113">
        <v>56.5</v>
      </c>
      <c r="O91" s="113">
        <v>56.5</v>
      </c>
      <c r="P91" s="113">
        <v>56.5</v>
      </c>
      <c r="Q91" s="113">
        <v>56.5</v>
      </c>
      <c r="R91" s="113">
        <v>56.5</v>
      </c>
    </row>
    <row r="92" spans="1:18">
      <c r="A92" s="15">
        <f t="shared" si="1"/>
        <v>92</v>
      </c>
      <c r="B92" s="78" t="s">
        <v>439</v>
      </c>
      <c r="C92" s="78"/>
      <c r="D92" s="78" t="s">
        <v>440</v>
      </c>
      <c r="E92" s="78" t="s">
        <v>437</v>
      </c>
      <c r="F92" s="78" t="s">
        <v>2452</v>
      </c>
      <c r="G92" s="78" t="s">
        <v>50</v>
      </c>
      <c r="H92" s="79">
        <v>2018</v>
      </c>
      <c r="I92" s="123">
        <v>56.5</v>
      </c>
      <c r="J92" s="114">
        <v>56.5</v>
      </c>
      <c r="K92" s="114">
        <v>56.5</v>
      </c>
      <c r="L92" s="114">
        <v>56.5</v>
      </c>
      <c r="M92" s="113">
        <v>56.5</v>
      </c>
      <c r="N92" s="113">
        <v>56.5</v>
      </c>
      <c r="O92" s="113">
        <v>56.5</v>
      </c>
      <c r="P92" s="113">
        <v>56.5</v>
      </c>
      <c r="Q92" s="113">
        <v>56.5</v>
      </c>
      <c r="R92" s="113">
        <v>56.5</v>
      </c>
    </row>
    <row r="93" spans="1:18">
      <c r="A93" s="15">
        <f t="shared" si="1"/>
        <v>93</v>
      </c>
      <c r="B93" s="78" t="s">
        <v>442</v>
      </c>
      <c r="C93" s="78"/>
      <c r="D93" s="78" t="s">
        <v>443</v>
      </c>
      <c r="E93" s="78" t="s">
        <v>437</v>
      </c>
      <c r="F93" s="78" t="s">
        <v>2452</v>
      </c>
      <c r="G93" s="78" t="s">
        <v>50</v>
      </c>
      <c r="H93" s="79">
        <v>2018</v>
      </c>
      <c r="I93" s="123">
        <v>56.5</v>
      </c>
      <c r="J93" s="114">
        <v>56.5</v>
      </c>
      <c r="K93" s="114">
        <v>56.5</v>
      </c>
      <c r="L93" s="114">
        <v>56.5</v>
      </c>
      <c r="M93" s="113">
        <v>56.5</v>
      </c>
      <c r="N93" s="113">
        <v>56.5</v>
      </c>
      <c r="O93" s="113">
        <v>56.5</v>
      </c>
      <c r="P93" s="113">
        <v>56.5</v>
      </c>
      <c r="Q93" s="113">
        <v>56.5</v>
      </c>
      <c r="R93" s="113">
        <v>56.5</v>
      </c>
    </row>
    <row r="94" spans="1:18">
      <c r="A94" s="15">
        <f t="shared" si="1"/>
        <v>94</v>
      </c>
      <c r="B94" s="78" t="s">
        <v>447</v>
      </c>
      <c r="C94" s="78"/>
      <c r="D94" s="78" t="s">
        <v>448</v>
      </c>
      <c r="E94" s="78" t="s">
        <v>437</v>
      </c>
      <c r="F94" s="78" t="s">
        <v>2452</v>
      </c>
      <c r="G94" s="78" t="s">
        <v>50</v>
      </c>
      <c r="H94" s="79">
        <v>2018</v>
      </c>
      <c r="I94" s="123">
        <v>56.5</v>
      </c>
      <c r="J94" s="114">
        <v>56.5</v>
      </c>
      <c r="K94" s="114">
        <v>56.5</v>
      </c>
      <c r="L94" s="114">
        <v>56.5</v>
      </c>
      <c r="M94" s="113">
        <v>56.5</v>
      </c>
      <c r="N94" s="113">
        <v>56.5</v>
      </c>
      <c r="O94" s="113">
        <v>56.5</v>
      </c>
      <c r="P94" s="113">
        <v>56.5</v>
      </c>
      <c r="Q94" s="113">
        <v>56.5</v>
      </c>
      <c r="R94" s="113">
        <v>56.5</v>
      </c>
    </row>
    <row r="95" spans="1:18">
      <c r="A95" s="15">
        <f t="shared" si="1"/>
        <v>95</v>
      </c>
      <c r="B95" s="78" t="s">
        <v>451</v>
      </c>
      <c r="C95" s="78"/>
      <c r="D95" s="78" t="s">
        <v>452</v>
      </c>
      <c r="E95" s="78" t="s">
        <v>62</v>
      </c>
      <c r="F95" s="78" t="s">
        <v>2450</v>
      </c>
      <c r="G95" s="78" t="s">
        <v>52</v>
      </c>
      <c r="H95" s="79">
        <v>2015</v>
      </c>
      <c r="I95" s="123">
        <v>147</v>
      </c>
      <c r="J95" s="114">
        <v>147</v>
      </c>
      <c r="K95" s="114">
        <v>147</v>
      </c>
      <c r="L95" s="114">
        <v>147</v>
      </c>
      <c r="M95" s="113">
        <v>147</v>
      </c>
      <c r="N95" s="113">
        <v>147</v>
      </c>
      <c r="O95" s="113">
        <v>147</v>
      </c>
      <c r="P95" s="113">
        <v>147</v>
      </c>
      <c r="Q95" s="113">
        <v>147</v>
      </c>
      <c r="R95" s="113">
        <v>147</v>
      </c>
    </row>
    <row r="96" spans="1:18">
      <c r="A96" s="15">
        <f t="shared" si="1"/>
        <v>96</v>
      </c>
      <c r="B96" s="78" t="s">
        <v>455</v>
      </c>
      <c r="C96" s="78"/>
      <c r="D96" s="78" t="s">
        <v>456</v>
      </c>
      <c r="E96" s="78" t="s">
        <v>62</v>
      </c>
      <c r="F96" s="78" t="s">
        <v>2450</v>
      </c>
      <c r="G96" s="78" t="s">
        <v>52</v>
      </c>
      <c r="H96" s="79">
        <v>2015</v>
      </c>
      <c r="I96" s="123">
        <v>147</v>
      </c>
      <c r="J96" s="114">
        <v>147</v>
      </c>
      <c r="K96" s="114">
        <v>147</v>
      </c>
      <c r="L96" s="114">
        <v>147</v>
      </c>
      <c r="M96" s="113">
        <v>147</v>
      </c>
      <c r="N96" s="113">
        <v>147</v>
      </c>
      <c r="O96" s="113">
        <v>147</v>
      </c>
      <c r="P96" s="113">
        <v>147</v>
      </c>
      <c r="Q96" s="113">
        <v>147</v>
      </c>
      <c r="R96" s="113">
        <v>147</v>
      </c>
    </row>
    <row r="97" spans="1:18">
      <c r="A97" s="15">
        <f t="shared" si="1"/>
        <v>97</v>
      </c>
      <c r="B97" s="78" t="s">
        <v>459</v>
      </c>
      <c r="C97" s="78"/>
      <c r="D97" s="78" t="s">
        <v>460</v>
      </c>
      <c r="E97" s="78" t="s">
        <v>461</v>
      </c>
      <c r="F97" s="78" t="s">
        <v>2452</v>
      </c>
      <c r="G97" s="78" t="s">
        <v>60</v>
      </c>
      <c r="H97" s="79">
        <v>2016</v>
      </c>
      <c r="I97" s="123">
        <v>190</v>
      </c>
      <c r="J97" s="114">
        <v>190</v>
      </c>
      <c r="K97" s="114">
        <v>190</v>
      </c>
      <c r="L97" s="114">
        <v>190</v>
      </c>
      <c r="M97" s="113">
        <v>190</v>
      </c>
      <c r="N97" s="113">
        <v>190</v>
      </c>
      <c r="O97" s="113">
        <v>190</v>
      </c>
      <c r="P97" s="113">
        <v>190</v>
      </c>
      <c r="Q97" s="113">
        <v>190</v>
      </c>
      <c r="R97" s="113">
        <v>190</v>
      </c>
    </row>
    <row r="98" spans="1:18">
      <c r="A98" s="15">
        <f t="shared" si="1"/>
        <v>98</v>
      </c>
      <c r="B98" s="78" t="s">
        <v>379</v>
      </c>
      <c r="C98" s="78"/>
      <c r="D98" s="78" t="s">
        <v>380</v>
      </c>
      <c r="E98" s="78" t="s">
        <v>67</v>
      </c>
      <c r="F98" s="78" t="s">
        <v>2449</v>
      </c>
      <c r="G98" s="78" t="s">
        <v>50</v>
      </c>
      <c r="H98" s="79">
        <v>2002</v>
      </c>
      <c r="I98" s="123">
        <v>204</v>
      </c>
      <c r="J98" s="114">
        <v>204</v>
      </c>
      <c r="K98" s="114">
        <v>204</v>
      </c>
      <c r="L98" s="114">
        <v>204</v>
      </c>
      <c r="M98" s="113">
        <v>204</v>
      </c>
      <c r="N98" s="113">
        <v>204</v>
      </c>
      <c r="O98" s="113">
        <v>204</v>
      </c>
      <c r="P98" s="113">
        <v>204</v>
      </c>
      <c r="Q98" s="113">
        <v>204</v>
      </c>
      <c r="R98" s="113">
        <v>204</v>
      </c>
    </row>
    <row r="99" spans="1:18">
      <c r="A99" s="15">
        <f t="shared" si="1"/>
        <v>99</v>
      </c>
      <c r="B99" s="78" t="s">
        <v>383</v>
      </c>
      <c r="C99" s="78"/>
      <c r="D99" s="78" t="s">
        <v>384</v>
      </c>
      <c r="E99" s="78" t="s">
        <v>67</v>
      </c>
      <c r="F99" s="78" t="s">
        <v>2449</v>
      </c>
      <c r="G99" s="78" t="s">
        <v>50</v>
      </c>
      <c r="H99" s="79">
        <v>2002</v>
      </c>
      <c r="I99" s="123">
        <v>115</v>
      </c>
      <c r="J99" s="114">
        <v>115</v>
      </c>
      <c r="K99" s="114">
        <v>115</v>
      </c>
      <c r="L99" s="114">
        <v>115</v>
      </c>
      <c r="M99" s="113">
        <v>115</v>
      </c>
      <c r="N99" s="113">
        <v>115</v>
      </c>
      <c r="O99" s="113">
        <v>115</v>
      </c>
      <c r="P99" s="113">
        <v>115</v>
      </c>
      <c r="Q99" s="113">
        <v>115</v>
      </c>
      <c r="R99" s="113">
        <v>115</v>
      </c>
    </row>
    <row r="100" spans="1:18">
      <c r="A100" s="15">
        <f t="shared" si="1"/>
        <v>100</v>
      </c>
      <c r="B100" s="78" t="s">
        <v>469</v>
      </c>
      <c r="C100" s="78"/>
      <c r="D100" s="78" t="s">
        <v>470</v>
      </c>
      <c r="E100" s="78" t="s">
        <v>334</v>
      </c>
      <c r="F100" s="78" t="s">
        <v>2450</v>
      </c>
      <c r="G100" s="78" t="s">
        <v>261</v>
      </c>
      <c r="H100" s="79">
        <v>2009</v>
      </c>
      <c r="I100" s="123">
        <v>36</v>
      </c>
      <c r="J100" s="114">
        <v>36</v>
      </c>
      <c r="K100" s="114">
        <v>36</v>
      </c>
      <c r="L100" s="114">
        <v>36</v>
      </c>
      <c r="M100" s="113">
        <v>36</v>
      </c>
      <c r="N100" s="113">
        <v>36</v>
      </c>
      <c r="O100" s="113">
        <v>36</v>
      </c>
      <c r="P100" s="113">
        <v>36</v>
      </c>
      <c r="Q100" s="113">
        <v>36</v>
      </c>
      <c r="R100" s="113">
        <v>36</v>
      </c>
    </row>
    <row r="101" spans="1:18">
      <c r="A101" s="15">
        <f t="shared" si="1"/>
        <v>101</v>
      </c>
      <c r="B101" s="78" t="s">
        <v>473</v>
      </c>
      <c r="C101" s="78"/>
      <c r="D101" s="78" t="s">
        <v>474</v>
      </c>
      <c r="E101" s="78" t="s">
        <v>334</v>
      </c>
      <c r="F101" s="78" t="s">
        <v>2450</v>
      </c>
      <c r="G101" s="78" t="s">
        <v>261</v>
      </c>
      <c r="H101" s="79">
        <v>2009</v>
      </c>
      <c r="I101" s="123">
        <v>36</v>
      </c>
      <c r="J101" s="114">
        <v>36</v>
      </c>
      <c r="K101" s="114">
        <v>36</v>
      </c>
      <c r="L101" s="114">
        <v>36</v>
      </c>
      <c r="M101" s="113">
        <v>36</v>
      </c>
      <c r="N101" s="113">
        <v>36</v>
      </c>
      <c r="O101" s="113">
        <v>36</v>
      </c>
      <c r="P101" s="113">
        <v>36</v>
      </c>
      <c r="Q101" s="113">
        <v>36</v>
      </c>
      <c r="R101" s="113">
        <v>36</v>
      </c>
    </row>
    <row r="102" spans="1:18">
      <c r="A102" s="15">
        <f t="shared" si="1"/>
        <v>102</v>
      </c>
      <c r="B102" s="78" t="s">
        <v>477</v>
      </c>
      <c r="C102" s="78"/>
      <c r="D102" s="78" t="s">
        <v>478</v>
      </c>
      <c r="E102" s="78" t="s">
        <v>334</v>
      </c>
      <c r="F102" s="78" t="s">
        <v>2450</v>
      </c>
      <c r="G102" s="78" t="s">
        <v>261</v>
      </c>
      <c r="H102" s="79">
        <v>2009</v>
      </c>
      <c r="I102" s="123">
        <v>36</v>
      </c>
      <c r="J102" s="114">
        <v>36</v>
      </c>
      <c r="K102" s="114">
        <v>36</v>
      </c>
      <c r="L102" s="114">
        <v>36</v>
      </c>
      <c r="M102" s="113">
        <v>36</v>
      </c>
      <c r="N102" s="113">
        <v>36</v>
      </c>
      <c r="O102" s="113">
        <v>36</v>
      </c>
      <c r="P102" s="113">
        <v>36</v>
      </c>
      <c r="Q102" s="113">
        <v>36</v>
      </c>
      <c r="R102" s="113">
        <v>36</v>
      </c>
    </row>
    <row r="103" spans="1:18">
      <c r="A103" s="15">
        <f t="shared" si="1"/>
        <v>103</v>
      </c>
      <c r="B103" s="78" t="s">
        <v>481</v>
      </c>
      <c r="C103" s="78"/>
      <c r="D103" s="78" t="s">
        <v>482</v>
      </c>
      <c r="E103" s="78" t="s">
        <v>334</v>
      </c>
      <c r="F103" s="78" t="s">
        <v>2450</v>
      </c>
      <c r="G103" s="78" t="s">
        <v>261</v>
      </c>
      <c r="H103" s="79">
        <v>2009</v>
      </c>
      <c r="I103" s="123">
        <v>36</v>
      </c>
      <c r="J103" s="114">
        <v>36</v>
      </c>
      <c r="K103" s="114">
        <v>36</v>
      </c>
      <c r="L103" s="114">
        <v>36</v>
      </c>
      <c r="M103" s="113">
        <v>36</v>
      </c>
      <c r="N103" s="113">
        <v>36</v>
      </c>
      <c r="O103" s="113">
        <v>36</v>
      </c>
      <c r="P103" s="113">
        <v>36</v>
      </c>
      <c r="Q103" s="113">
        <v>36</v>
      </c>
      <c r="R103" s="113">
        <v>36</v>
      </c>
    </row>
    <row r="104" spans="1:18">
      <c r="A104" s="15">
        <f t="shared" si="1"/>
        <v>104</v>
      </c>
      <c r="B104" s="78" t="s">
        <v>485</v>
      </c>
      <c r="C104" s="78"/>
      <c r="D104" s="78" t="s">
        <v>387</v>
      </c>
      <c r="E104" s="78" t="s">
        <v>388</v>
      </c>
      <c r="F104" s="78" t="s">
        <v>2449</v>
      </c>
      <c r="G104" s="78" t="s">
        <v>51</v>
      </c>
      <c r="H104" s="79">
        <v>2014</v>
      </c>
      <c r="I104" s="123">
        <v>169</v>
      </c>
      <c r="J104" s="114">
        <v>169</v>
      </c>
      <c r="K104" s="114">
        <v>169</v>
      </c>
      <c r="L104" s="114">
        <v>169</v>
      </c>
      <c r="M104" s="113">
        <v>169</v>
      </c>
      <c r="N104" s="113">
        <v>169</v>
      </c>
      <c r="O104" s="113">
        <v>169</v>
      </c>
      <c r="P104" s="113">
        <v>169</v>
      </c>
      <c r="Q104" s="113">
        <v>169</v>
      </c>
      <c r="R104" s="113">
        <v>169</v>
      </c>
    </row>
    <row r="105" spans="1:18">
      <c r="A105" s="15">
        <f t="shared" si="1"/>
        <v>105</v>
      </c>
      <c r="B105" s="78" t="s">
        <v>488</v>
      </c>
      <c r="C105" s="78"/>
      <c r="D105" s="78" t="s">
        <v>391</v>
      </c>
      <c r="E105" s="78" t="s">
        <v>388</v>
      </c>
      <c r="F105" s="78" t="s">
        <v>2449</v>
      </c>
      <c r="G105" s="78" t="s">
        <v>51</v>
      </c>
      <c r="H105" s="79">
        <v>2014</v>
      </c>
      <c r="I105" s="123">
        <v>169</v>
      </c>
      <c r="J105" s="114">
        <v>169</v>
      </c>
      <c r="K105" s="114">
        <v>169</v>
      </c>
      <c r="L105" s="114">
        <v>169</v>
      </c>
      <c r="M105" s="113">
        <v>169</v>
      </c>
      <c r="N105" s="113">
        <v>169</v>
      </c>
      <c r="O105" s="113">
        <v>169</v>
      </c>
      <c r="P105" s="113">
        <v>169</v>
      </c>
      <c r="Q105" s="113">
        <v>169</v>
      </c>
      <c r="R105" s="113">
        <v>169</v>
      </c>
    </row>
    <row r="106" spans="1:18">
      <c r="A106" s="15">
        <f t="shared" si="1"/>
        <v>106</v>
      </c>
      <c r="B106" s="78" t="s">
        <v>490</v>
      </c>
      <c r="C106" s="78"/>
      <c r="D106" s="78" t="s">
        <v>393</v>
      </c>
      <c r="E106" s="78" t="s">
        <v>388</v>
      </c>
      <c r="F106" s="78" t="s">
        <v>2449</v>
      </c>
      <c r="G106" s="78" t="s">
        <v>51</v>
      </c>
      <c r="H106" s="79">
        <v>2014</v>
      </c>
      <c r="I106" s="123">
        <v>182</v>
      </c>
      <c r="J106" s="114">
        <v>182</v>
      </c>
      <c r="K106" s="114">
        <v>182</v>
      </c>
      <c r="L106" s="114">
        <v>182</v>
      </c>
      <c r="M106" s="113">
        <v>182</v>
      </c>
      <c r="N106" s="113">
        <v>182</v>
      </c>
      <c r="O106" s="113">
        <v>182</v>
      </c>
      <c r="P106" s="113">
        <v>182</v>
      </c>
      <c r="Q106" s="113">
        <v>182</v>
      </c>
      <c r="R106" s="113">
        <v>182</v>
      </c>
    </row>
    <row r="107" spans="1:18">
      <c r="A107" s="15">
        <f t="shared" si="1"/>
        <v>107</v>
      </c>
      <c r="B107" s="78" t="s">
        <v>394</v>
      </c>
      <c r="C107" s="78"/>
      <c r="D107" s="78" t="s">
        <v>395</v>
      </c>
      <c r="E107" s="78" t="s">
        <v>64</v>
      </c>
      <c r="F107" s="78" t="s">
        <v>2449</v>
      </c>
      <c r="G107" s="78" t="s">
        <v>50</v>
      </c>
      <c r="H107" s="79">
        <v>2003</v>
      </c>
      <c r="I107" s="123">
        <v>165</v>
      </c>
      <c r="J107" s="114">
        <v>165</v>
      </c>
      <c r="K107" s="114">
        <v>165</v>
      </c>
      <c r="L107" s="114">
        <v>165</v>
      </c>
      <c r="M107" s="113">
        <v>165</v>
      </c>
      <c r="N107" s="113">
        <v>165</v>
      </c>
      <c r="O107" s="113">
        <v>165</v>
      </c>
      <c r="P107" s="113">
        <v>165</v>
      </c>
      <c r="Q107" s="113">
        <v>165</v>
      </c>
      <c r="R107" s="113">
        <v>165</v>
      </c>
    </row>
    <row r="108" spans="1:18">
      <c r="A108" s="15">
        <f t="shared" si="1"/>
        <v>108</v>
      </c>
      <c r="B108" s="78" t="s">
        <v>396</v>
      </c>
      <c r="C108" s="78"/>
      <c r="D108" s="78" t="s">
        <v>397</v>
      </c>
      <c r="E108" s="78" t="s">
        <v>64</v>
      </c>
      <c r="F108" s="78" t="s">
        <v>2449</v>
      </c>
      <c r="G108" s="78" t="s">
        <v>50</v>
      </c>
      <c r="H108" s="79">
        <v>2003</v>
      </c>
      <c r="I108" s="123">
        <v>157</v>
      </c>
      <c r="J108" s="114">
        <v>157</v>
      </c>
      <c r="K108" s="114">
        <v>157</v>
      </c>
      <c r="L108" s="114">
        <v>157</v>
      </c>
      <c r="M108" s="113">
        <v>157</v>
      </c>
      <c r="N108" s="113">
        <v>157</v>
      </c>
      <c r="O108" s="113">
        <v>157</v>
      </c>
      <c r="P108" s="113">
        <v>157</v>
      </c>
      <c r="Q108" s="113">
        <v>157</v>
      </c>
      <c r="R108" s="113">
        <v>157</v>
      </c>
    </row>
    <row r="109" spans="1:18">
      <c r="A109" s="15">
        <f t="shared" si="1"/>
        <v>109</v>
      </c>
      <c r="B109" s="78" t="s">
        <v>398</v>
      </c>
      <c r="C109" s="78"/>
      <c r="D109" s="78" t="s">
        <v>399</v>
      </c>
      <c r="E109" s="78" t="s">
        <v>64</v>
      </c>
      <c r="F109" s="78" t="s">
        <v>2449</v>
      </c>
      <c r="G109" s="78" t="s">
        <v>50</v>
      </c>
      <c r="H109" s="79">
        <v>2003</v>
      </c>
      <c r="I109" s="123">
        <v>157</v>
      </c>
      <c r="J109" s="114">
        <v>157</v>
      </c>
      <c r="K109" s="114">
        <v>157</v>
      </c>
      <c r="L109" s="114">
        <v>157</v>
      </c>
      <c r="M109" s="113">
        <v>157</v>
      </c>
      <c r="N109" s="113">
        <v>157</v>
      </c>
      <c r="O109" s="113">
        <v>157</v>
      </c>
      <c r="P109" s="113">
        <v>157</v>
      </c>
      <c r="Q109" s="113">
        <v>157</v>
      </c>
      <c r="R109" s="113">
        <v>157</v>
      </c>
    </row>
    <row r="110" spans="1:18">
      <c r="A110" s="15">
        <f t="shared" si="1"/>
        <v>110</v>
      </c>
      <c r="B110" s="78" t="s">
        <v>400</v>
      </c>
      <c r="C110" s="78"/>
      <c r="D110" s="78" t="s">
        <v>401</v>
      </c>
      <c r="E110" s="78" t="s">
        <v>64</v>
      </c>
      <c r="F110" s="78" t="s">
        <v>2449</v>
      </c>
      <c r="G110" s="78" t="s">
        <v>50</v>
      </c>
      <c r="H110" s="79">
        <v>2003</v>
      </c>
      <c r="I110" s="123">
        <v>165</v>
      </c>
      <c r="J110" s="114">
        <v>165</v>
      </c>
      <c r="K110" s="114">
        <v>165</v>
      </c>
      <c r="L110" s="114">
        <v>165</v>
      </c>
      <c r="M110" s="113">
        <v>165</v>
      </c>
      <c r="N110" s="113">
        <v>165</v>
      </c>
      <c r="O110" s="113">
        <v>165</v>
      </c>
      <c r="P110" s="113">
        <v>165</v>
      </c>
      <c r="Q110" s="113">
        <v>165</v>
      </c>
      <c r="R110" s="113">
        <v>165</v>
      </c>
    </row>
    <row r="111" spans="1:18">
      <c r="A111" s="15">
        <f t="shared" si="1"/>
        <v>111</v>
      </c>
      <c r="B111" s="78" t="s">
        <v>402</v>
      </c>
      <c r="C111" s="78"/>
      <c r="D111" s="78" t="s">
        <v>403</v>
      </c>
      <c r="E111" s="78" t="s">
        <v>64</v>
      </c>
      <c r="F111" s="78" t="s">
        <v>2449</v>
      </c>
      <c r="G111" s="78" t="s">
        <v>50</v>
      </c>
      <c r="H111" s="79">
        <v>2003</v>
      </c>
      <c r="I111" s="123">
        <v>157</v>
      </c>
      <c r="J111" s="114">
        <v>157</v>
      </c>
      <c r="K111" s="114">
        <v>157</v>
      </c>
      <c r="L111" s="114">
        <v>157</v>
      </c>
      <c r="M111" s="113">
        <v>157</v>
      </c>
      <c r="N111" s="113">
        <v>157</v>
      </c>
      <c r="O111" s="113">
        <v>157</v>
      </c>
      <c r="P111" s="113">
        <v>157</v>
      </c>
      <c r="Q111" s="113">
        <v>157</v>
      </c>
      <c r="R111" s="113">
        <v>157</v>
      </c>
    </row>
    <row r="112" spans="1:18">
      <c r="A112" s="15">
        <f t="shared" si="1"/>
        <v>112</v>
      </c>
      <c r="B112" s="78" t="s">
        <v>407</v>
      </c>
      <c r="C112" s="78"/>
      <c r="D112" s="78" t="s">
        <v>408</v>
      </c>
      <c r="E112" s="78" t="s">
        <v>64</v>
      </c>
      <c r="F112" s="78" t="s">
        <v>2449</v>
      </c>
      <c r="G112" s="78" t="s">
        <v>50</v>
      </c>
      <c r="H112" s="79">
        <v>2003</v>
      </c>
      <c r="I112" s="123">
        <v>157</v>
      </c>
      <c r="J112" s="114">
        <v>157</v>
      </c>
      <c r="K112" s="114">
        <v>157</v>
      </c>
      <c r="L112" s="114">
        <v>157</v>
      </c>
      <c r="M112" s="113">
        <v>157</v>
      </c>
      <c r="N112" s="113">
        <v>157</v>
      </c>
      <c r="O112" s="113">
        <v>157</v>
      </c>
      <c r="P112" s="113">
        <v>157</v>
      </c>
      <c r="Q112" s="113">
        <v>157</v>
      </c>
      <c r="R112" s="113">
        <v>157</v>
      </c>
    </row>
    <row r="113" spans="1:18">
      <c r="A113" s="15">
        <f t="shared" si="1"/>
        <v>113</v>
      </c>
      <c r="B113" s="78" t="s">
        <v>411</v>
      </c>
      <c r="C113" s="78"/>
      <c r="D113" s="78" t="s">
        <v>412</v>
      </c>
      <c r="E113" s="78" t="s">
        <v>64</v>
      </c>
      <c r="F113" s="78" t="s">
        <v>2449</v>
      </c>
      <c r="G113" s="78" t="s">
        <v>50</v>
      </c>
      <c r="H113" s="79">
        <v>2003</v>
      </c>
      <c r="I113" s="123">
        <v>406</v>
      </c>
      <c r="J113" s="114">
        <v>406</v>
      </c>
      <c r="K113" s="114">
        <v>406</v>
      </c>
      <c r="L113" s="114">
        <v>406</v>
      </c>
      <c r="M113" s="113">
        <v>406</v>
      </c>
      <c r="N113" s="113">
        <v>406</v>
      </c>
      <c r="O113" s="113">
        <v>406</v>
      </c>
      <c r="P113" s="113">
        <v>406</v>
      </c>
      <c r="Q113" s="113">
        <v>406</v>
      </c>
      <c r="R113" s="113">
        <v>406</v>
      </c>
    </row>
    <row r="114" spans="1:18">
      <c r="A114" s="15">
        <f t="shared" si="1"/>
        <v>114</v>
      </c>
      <c r="B114" s="78" t="s">
        <v>415</v>
      </c>
      <c r="C114" s="78"/>
      <c r="D114" s="78" t="s">
        <v>416</v>
      </c>
      <c r="E114" s="78" t="s">
        <v>64</v>
      </c>
      <c r="F114" s="78" t="s">
        <v>2449</v>
      </c>
      <c r="G114" s="78" t="s">
        <v>50</v>
      </c>
      <c r="H114" s="79">
        <v>2003</v>
      </c>
      <c r="I114" s="123">
        <v>406</v>
      </c>
      <c r="J114" s="114">
        <v>406</v>
      </c>
      <c r="K114" s="114">
        <v>406</v>
      </c>
      <c r="L114" s="114">
        <v>406</v>
      </c>
      <c r="M114" s="113">
        <v>406</v>
      </c>
      <c r="N114" s="113">
        <v>406</v>
      </c>
      <c r="O114" s="113">
        <v>406</v>
      </c>
      <c r="P114" s="113">
        <v>406</v>
      </c>
      <c r="Q114" s="113">
        <v>406</v>
      </c>
      <c r="R114" s="113">
        <v>406</v>
      </c>
    </row>
    <row r="115" spans="1:18">
      <c r="A115" s="15">
        <f t="shared" si="1"/>
        <v>115</v>
      </c>
      <c r="B115" s="78" t="s">
        <v>419</v>
      </c>
      <c r="C115" s="78"/>
      <c r="D115" s="78" t="s">
        <v>420</v>
      </c>
      <c r="E115" s="78" t="s">
        <v>421</v>
      </c>
      <c r="F115" s="78" t="s">
        <v>2449</v>
      </c>
      <c r="G115" s="78" t="s">
        <v>50</v>
      </c>
      <c r="H115" s="79">
        <v>2002</v>
      </c>
      <c r="I115" s="123">
        <v>147</v>
      </c>
      <c r="J115" s="114">
        <v>147</v>
      </c>
      <c r="K115" s="114">
        <v>147</v>
      </c>
      <c r="L115" s="114">
        <v>147</v>
      </c>
      <c r="M115" s="113">
        <v>147</v>
      </c>
      <c r="N115" s="113">
        <v>147</v>
      </c>
      <c r="O115" s="113">
        <v>147</v>
      </c>
      <c r="P115" s="113">
        <v>147</v>
      </c>
      <c r="Q115" s="113">
        <v>147</v>
      </c>
      <c r="R115" s="113">
        <v>147</v>
      </c>
    </row>
    <row r="116" spans="1:18">
      <c r="A116" s="15">
        <f t="shared" si="1"/>
        <v>116</v>
      </c>
      <c r="B116" s="78" t="s">
        <v>422</v>
      </c>
      <c r="C116" s="78"/>
      <c r="D116" s="78" t="s">
        <v>423</v>
      </c>
      <c r="E116" s="78" t="s">
        <v>421</v>
      </c>
      <c r="F116" s="78" t="s">
        <v>2449</v>
      </c>
      <c r="G116" s="78" t="s">
        <v>50</v>
      </c>
      <c r="H116" s="79">
        <v>2002</v>
      </c>
      <c r="I116" s="123">
        <v>147</v>
      </c>
      <c r="J116" s="114">
        <v>147</v>
      </c>
      <c r="K116" s="114">
        <v>147</v>
      </c>
      <c r="L116" s="114">
        <v>147</v>
      </c>
      <c r="M116" s="113">
        <v>147</v>
      </c>
      <c r="N116" s="113">
        <v>147</v>
      </c>
      <c r="O116" s="113">
        <v>147</v>
      </c>
      <c r="P116" s="113">
        <v>147</v>
      </c>
      <c r="Q116" s="113">
        <v>147</v>
      </c>
      <c r="R116" s="113">
        <v>147</v>
      </c>
    </row>
    <row r="117" spans="1:18">
      <c r="A117" s="15">
        <f t="shared" si="1"/>
        <v>117</v>
      </c>
      <c r="B117" s="78" t="s">
        <v>426</v>
      </c>
      <c r="C117" s="78"/>
      <c r="D117" s="78" t="s">
        <v>427</v>
      </c>
      <c r="E117" s="78" t="s">
        <v>421</v>
      </c>
      <c r="F117" s="78" t="s">
        <v>2449</v>
      </c>
      <c r="G117" s="78" t="s">
        <v>50</v>
      </c>
      <c r="H117" s="79">
        <v>2002</v>
      </c>
      <c r="I117" s="123">
        <v>145</v>
      </c>
      <c r="J117" s="114">
        <v>145</v>
      </c>
      <c r="K117" s="114">
        <v>145</v>
      </c>
      <c r="L117" s="114">
        <v>145</v>
      </c>
      <c r="M117" s="113">
        <v>145</v>
      </c>
      <c r="N117" s="113">
        <v>145</v>
      </c>
      <c r="O117" s="113">
        <v>145</v>
      </c>
      <c r="P117" s="113">
        <v>145</v>
      </c>
      <c r="Q117" s="113">
        <v>145</v>
      </c>
      <c r="R117" s="113">
        <v>145</v>
      </c>
    </row>
    <row r="118" spans="1:18">
      <c r="A118" s="15">
        <f t="shared" si="1"/>
        <v>118</v>
      </c>
      <c r="B118" s="78" t="s">
        <v>428</v>
      </c>
      <c r="C118" s="78"/>
      <c r="D118" s="78" t="s">
        <v>429</v>
      </c>
      <c r="E118" s="78" t="s">
        <v>421</v>
      </c>
      <c r="F118" s="78" t="s">
        <v>2449</v>
      </c>
      <c r="G118" s="78" t="s">
        <v>50</v>
      </c>
      <c r="H118" s="79">
        <v>2002</v>
      </c>
      <c r="I118" s="123">
        <v>145</v>
      </c>
      <c r="J118" s="114">
        <v>145</v>
      </c>
      <c r="K118" s="114">
        <v>145</v>
      </c>
      <c r="L118" s="114">
        <v>145</v>
      </c>
      <c r="M118" s="113">
        <v>145</v>
      </c>
      <c r="N118" s="113">
        <v>145</v>
      </c>
      <c r="O118" s="113">
        <v>145</v>
      </c>
      <c r="P118" s="113">
        <v>145</v>
      </c>
      <c r="Q118" s="113">
        <v>145</v>
      </c>
      <c r="R118" s="113">
        <v>145</v>
      </c>
    </row>
    <row r="119" spans="1:18">
      <c r="A119" s="15">
        <f t="shared" si="1"/>
        <v>119</v>
      </c>
      <c r="B119" s="78" t="s">
        <v>424</v>
      </c>
      <c r="C119" s="78"/>
      <c r="D119" s="78" t="s">
        <v>425</v>
      </c>
      <c r="E119" s="78" t="s">
        <v>421</v>
      </c>
      <c r="F119" s="78" t="s">
        <v>2449</v>
      </c>
      <c r="G119" s="78" t="s">
        <v>50</v>
      </c>
      <c r="H119" s="79">
        <v>2002</v>
      </c>
      <c r="I119" s="123">
        <v>169</v>
      </c>
      <c r="J119" s="114">
        <v>169</v>
      </c>
      <c r="K119" s="114">
        <v>169</v>
      </c>
      <c r="L119" s="114">
        <v>169</v>
      </c>
      <c r="M119" s="113">
        <v>169</v>
      </c>
      <c r="N119" s="113">
        <v>169</v>
      </c>
      <c r="O119" s="113">
        <v>169</v>
      </c>
      <c r="P119" s="113">
        <v>169</v>
      </c>
      <c r="Q119" s="113">
        <v>169</v>
      </c>
      <c r="R119" s="113">
        <v>169</v>
      </c>
    </row>
    <row r="120" spans="1:18">
      <c r="A120" s="15">
        <f t="shared" si="1"/>
        <v>120</v>
      </c>
      <c r="B120" s="78" t="s">
        <v>430</v>
      </c>
      <c r="C120" s="78"/>
      <c r="D120" s="78" t="s">
        <v>431</v>
      </c>
      <c r="E120" s="78" t="s">
        <v>421</v>
      </c>
      <c r="F120" s="78" t="s">
        <v>2449</v>
      </c>
      <c r="G120" s="78" t="s">
        <v>50</v>
      </c>
      <c r="H120" s="79">
        <v>2002</v>
      </c>
      <c r="I120" s="123">
        <v>168</v>
      </c>
      <c r="J120" s="114">
        <v>168</v>
      </c>
      <c r="K120" s="114">
        <v>168</v>
      </c>
      <c r="L120" s="114">
        <v>168</v>
      </c>
      <c r="M120" s="113">
        <v>168</v>
      </c>
      <c r="N120" s="113">
        <v>168</v>
      </c>
      <c r="O120" s="113">
        <v>168</v>
      </c>
      <c r="P120" s="113">
        <v>168</v>
      </c>
      <c r="Q120" s="113">
        <v>168</v>
      </c>
      <c r="R120" s="113">
        <v>168</v>
      </c>
    </row>
    <row r="121" spans="1:18">
      <c r="A121" s="15">
        <f t="shared" si="1"/>
        <v>121</v>
      </c>
      <c r="B121" s="78" t="s">
        <v>2675</v>
      </c>
      <c r="C121" s="78"/>
      <c r="D121" s="78" t="s">
        <v>521</v>
      </c>
      <c r="E121" s="78" t="s">
        <v>334</v>
      </c>
      <c r="F121" s="78" t="s">
        <v>2450</v>
      </c>
      <c r="G121" s="78" t="s">
        <v>261</v>
      </c>
      <c r="H121" s="79">
        <v>2018</v>
      </c>
      <c r="I121" s="123">
        <v>119</v>
      </c>
      <c r="J121" s="114">
        <v>119</v>
      </c>
      <c r="K121" s="114">
        <v>119</v>
      </c>
      <c r="L121" s="114">
        <v>119</v>
      </c>
      <c r="M121" s="113">
        <v>119</v>
      </c>
      <c r="N121" s="113">
        <v>119</v>
      </c>
      <c r="O121" s="113">
        <v>119</v>
      </c>
      <c r="P121" s="113">
        <v>119</v>
      </c>
      <c r="Q121" s="113">
        <v>119</v>
      </c>
      <c r="R121" s="113">
        <v>119</v>
      </c>
    </row>
    <row r="122" spans="1:18">
      <c r="A122" s="15">
        <f t="shared" si="1"/>
        <v>122</v>
      </c>
      <c r="B122" s="78" t="s">
        <v>524</v>
      </c>
      <c r="C122" s="78"/>
      <c r="D122" s="78" t="s">
        <v>525</v>
      </c>
      <c r="E122" s="78" t="s">
        <v>526</v>
      </c>
      <c r="F122" s="78" t="s">
        <v>2451</v>
      </c>
      <c r="G122" s="78" t="s">
        <v>52</v>
      </c>
      <c r="H122" s="79">
        <v>1960</v>
      </c>
      <c r="I122" s="123">
        <v>234</v>
      </c>
      <c r="J122" s="114">
        <v>234</v>
      </c>
      <c r="K122" s="114">
        <v>234</v>
      </c>
      <c r="L122" s="114">
        <v>234</v>
      </c>
      <c r="M122" s="113">
        <v>234</v>
      </c>
      <c r="N122" s="113">
        <v>234</v>
      </c>
      <c r="O122" s="113">
        <v>234</v>
      </c>
      <c r="P122" s="113">
        <v>234</v>
      </c>
      <c r="Q122" s="113">
        <v>234</v>
      </c>
      <c r="R122" s="113">
        <v>234</v>
      </c>
    </row>
    <row r="123" spans="1:18">
      <c r="A123" s="15">
        <f t="shared" si="1"/>
        <v>123</v>
      </c>
      <c r="B123" s="78" t="s">
        <v>528</v>
      </c>
      <c r="C123" s="78"/>
      <c r="D123" s="78" t="s">
        <v>529</v>
      </c>
      <c r="E123" s="78" t="s">
        <v>526</v>
      </c>
      <c r="F123" s="78" t="s">
        <v>2451</v>
      </c>
      <c r="G123" s="78" t="s">
        <v>52</v>
      </c>
      <c r="H123" s="79">
        <v>1969</v>
      </c>
      <c r="I123" s="123">
        <v>390</v>
      </c>
      <c r="J123" s="114">
        <v>390</v>
      </c>
      <c r="K123" s="114">
        <v>390</v>
      </c>
      <c r="L123" s="114">
        <v>390</v>
      </c>
      <c r="M123" s="113">
        <v>390</v>
      </c>
      <c r="N123" s="113">
        <v>390</v>
      </c>
      <c r="O123" s="113">
        <v>390</v>
      </c>
      <c r="P123" s="113">
        <v>390</v>
      </c>
      <c r="Q123" s="113">
        <v>390</v>
      </c>
      <c r="R123" s="113">
        <v>390</v>
      </c>
    </row>
    <row r="124" spans="1:18">
      <c r="A124" s="15">
        <f t="shared" si="1"/>
        <v>124</v>
      </c>
      <c r="B124" s="78" t="s">
        <v>532</v>
      </c>
      <c r="C124" s="78"/>
      <c r="D124" s="78" t="s">
        <v>533</v>
      </c>
      <c r="E124" s="78" t="s">
        <v>334</v>
      </c>
      <c r="F124" s="78" t="s">
        <v>2450</v>
      </c>
      <c r="G124" s="78" t="s">
        <v>261</v>
      </c>
      <c r="H124" s="79">
        <v>1976</v>
      </c>
      <c r="I124" s="123">
        <v>56</v>
      </c>
      <c r="J124" s="114">
        <v>56</v>
      </c>
      <c r="K124" s="114">
        <v>56</v>
      </c>
      <c r="L124" s="114">
        <v>56</v>
      </c>
      <c r="M124" s="113">
        <v>56</v>
      </c>
      <c r="N124" s="113">
        <v>56</v>
      </c>
      <c r="O124" s="113">
        <v>56</v>
      </c>
      <c r="P124" s="113">
        <v>56</v>
      </c>
      <c r="Q124" s="113">
        <v>56</v>
      </c>
      <c r="R124" s="113">
        <v>56</v>
      </c>
    </row>
    <row r="125" spans="1:18">
      <c r="A125" s="15">
        <f t="shared" si="1"/>
        <v>125</v>
      </c>
      <c r="B125" s="78" t="s">
        <v>536</v>
      </c>
      <c r="C125" s="78"/>
      <c r="D125" s="78" t="s">
        <v>537</v>
      </c>
      <c r="E125" s="78" t="s">
        <v>334</v>
      </c>
      <c r="F125" s="78" t="s">
        <v>2450</v>
      </c>
      <c r="G125" s="78" t="s">
        <v>261</v>
      </c>
      <c r="H125" s="79">
        <v>1976</v>
      </c>
      <c r="I125" s="123">
        <v>56</v>
      </c>
      <c r="J125" s="114">
        <v>56</v>
      </c>
      <c r="K125" s="114">
        <v>56</v>
      </c>
      <c r="L125" s="114">
        <v>56</v>
      </c>
      <c r="M125" s="113">
        <v>56</v>
      </c>
      <c r="N125" s="113">
        <v>56</v>
      </c>
      <c r="O125" s="113">
        <v>56</v>
      </c>
      <c r="P125" s="113">
        <v>56</v>
      </c>
      <c r="Q125" s="113">
        <v>56</v>
      </c>
      <c r="R125" s="113">
        <v>56</v>
      </c>
    </row>
    <row r="126" spans="1:18">
      <c r="A126" s="15">
        <f t="shared" si="1"/>
        <v>126</v>
      </c>
      <c r="B126" s="78" t="s">
        <v>539</v>
      </c>
      <c r="C126" s="78"/>
      <c r="D126" s="78" t="s">
        <v>540</v>
      </c>
      <c r="E126" s="78" t="s">
        <v>334</v>
      </c>
      <c r="F126" s="78" t="s">
        <v>2450</v>
      </c>
      <c r="G126" s="78" t="s">
        <v>261</v>
      </c>
      <c r="H126" s="79">
        <v>1976</v>
      </c>
      <c r="I126" s="123">
        <v>56</v>
      </c>
      <c r="J126" s="114">
        <v>56</v>
      </c>
      <c r="K126" s="114">
        <v>56</v>
      </c>
      <c r="L126" s="114">
        <v>56</v>
      </c>
      <c r="M126" s="113">
        <v>56</v>
      </c>
      <c r="N126" s="113">
        <v>56</v>
      </c>
      <c r="O126" s="113">
        <v>56</v>
      </c>
      <c r="P126" s="113">
        <v>56</v>
      </c>
      <c r="Q126" s="113">
        <v>56</v>
      </c>
      <c r="R126" s="113">
        <v>56</v>
      </c>
    </row>
    <row r="127" spans="1:18">
      <c r="A127" s="15">
        <f t="shared" si="1"/>
        <v>127</v>
      </c>
      <c r="B127" s="78" t="s">
        <v>542</v>
      </c>
      <c r="C127" s="78"/>
      <c r="D127" s="78" t="s">
        <v>543</v>
      </c>
      <c r="E127" s="78" t="s">
        <v>334</v>
      </c>
      <c r="F127" s="78" t="s">
        <v>2450</v>
      </c>
      <c r="G127" s="78" t="s">
        <v>261</v>
      </c>
      <c r="H127" s="79">
        <v>1976</v>
      </c>
      <c r="I127" s="123">
        <v>50</v>
      </c>
      <c r="J127" s="114">
        <v>50</v>
      </c>
      <c r="K127" s="114">
        <v>50</v>
      </c>
      <c r="L127" s="114">
        <v>50</v>
      </c>
      <c r="M127" s="113">
        <v>50</v>
      </c>
      <c r="N127" s="113">
        <v>50</v>
      </c>
      <c r="O127" s="113">
        <v>50</v>
      </c>
      <c r="P127" s="113">
        <v>50</v>
      </c>
      <c r="Q127" s="113">
        <v>50</v>
      </c>
      <c r="R127" s="113">
        <v>50</v>
      </c>
    </row>
    <row r="128" spans="1:18">
      <c r="A128" s="15">
        <f t="shared" si="1"/>
        <v>128</v>
      </c>
      <c r="B128" s="78" t="s">
        <v>545</v>
      </c>
      <c r="C128" s="78"/>
      <c r="D128" s="78" t="s">
        <v>546</v>
      </c>
      <c r="E128" s="78" t="s">
        <v>334</v>
      </c>
      <c r="F128" s="78" t="s">
        <v>2450</v>
      </c>
      <c r="G128" s="78" t="s">
        <v>261</v>
      </c>
      <c r="H128" s="79">
        <v>1976</v>
      </c>
      <c r="I128" s="123">
        <v>56</v>
      </c>
      <c r="J128" s="114">
        <v>56</v>
      </c>
      <c r="K128" s="114">
        <v>56</v>
      </c>
      <c r="L128" s="114">
        <v>56</v>
      </c>
      <c r="M128" s="113">
        <v>56</v>
      </c>
      <c r="N128" s="113">
        <v>56</v>
      </c>
      <c r="O128" s="113">
        <v>56</v>
      </c>
      <c r="P128" s="113">
        <v>56</v>
      </c>
      <c r="Q128" s="113">
        <v>56</v>
      </c>
      <c r="R128" s="113">
        <v>56</v>
      </c>
    </row>
    <row r="129" spans="1:18">
      <c r="A129" s="15">
        <f t="shared" si="1"/>
        <v>129</v>
      </c>
      <c r="B129" s="78" t="s">
        <v>548</v>
      </c>
      <c r="C129" s="78"/>
      <c r="D129" s="78" t="s">
        <v>549</v>
      </c>
      <c r="E129" s="78" t="s">
        <v>334</v>
      </c>
      <c r="F129" s="78" t="s">
        <v>2450</v>
      </c>
      <c r="G129" s="78" t="s">
        <v>261</v>
      </c>
      <c r="H129" s="79">
        <v>1976</v>
      </c>
      <c r="I129" s="123">
        <v>56</v>
      </c>
      <c r="J129" s="114">
        <v>56</v>
      </c>
      <c r="K129" s="114">
        <v>56</v>
      </c>
      <c r="L129" s="114">
        <v>56</v>
      </c>
      <c r="M129" s="113">
        <v>56</v>
      </c>
      <c r="N129" s="113">
        <v>56</v>
      </c>
      <c r="O129" s="113">
        <v>56</v>
      </c>
      <c r="P129" s="113">
        <v>56</v>
      </c>
      <c r="Q129" s="113">
        <v>56</v>
      </c>
      <c r="R129" s="113">
        <v>56</v>
      </c>
    </row>
    <row r="130" spans="1:18">
      <c r="A130" s="15">
        <f t="shared" si="1"/>
        <v>130</v>
      </c>
      <c r="B130" s="78" t="s">
        <v>551</v>
      </c>
      <c r="C130" s="78"/>
      <c r="D130" s="78" t="s">
        <v>552</v>
      </c>
      <c r="E130" s="78" t="s">
        <v>553</v>
      </c>
      <c r="F130" s="78" t="s">
        <v>2452</v>
      </c>
      <c r="G130" s="78" t="s">
        <v>50</v>
      </c>
      <c r="H130" s="79">
        <v>2010</v>
      </c>
      <c r="I130" s="123">
        <v>8.1999999999999993</v>
      </c>
      <c r="J130" s="114">
        <v>8.1999999999999993</v>
      </c>
      <c r="K130" s="114">
        <v>8.1999999999999993</v>
      </c>
      <c r="L130" s="114">
        <v>8.1999999999999993</v>
      </c>
      <c r="M130" s="113">
        <v>8.1999999999999993</v>
      </c>
      <c r="N130" s="113">
        <v>8.1999999999999993</v>
      </c>
      <c r="O130" s="113">
        <v>8.1999999999999993</v>
      </c>
      <c r="P130" s="113">
        <v>8.1999999999999993</v>
      </c>
      <c r="Q130" s="113">
        <v>8.1999999999999993</v>
      </c>
      <c r="R130" s="113">
        <v>8.1999999999999993</v>
      </c>
    </row>
    <row r="131" spans="1:18">
      <c r="A131" s="15">
        <f t="shared" si="1"/>
        <v>131</v>
      </c>
      <c r="B131" s="78" t="s">
        <v>555</v>
      </c>
      <c r="C131" s="78"/>
      <c r="D131" s="78" t="s">
        <v>556</v>
      </c>
      <c r="E131" s="78" t="s">
        <v>553</v>
      </c>
      <c r="F131" s="78" t="s">
        <v>2452</v>
      </c>
      <c r="G131" s="78" t="s">
        <v>50</v>
      </c>
      <c r="H131" s="79">
        <v>2010</v>
      </c>
      <c r="I131" s="123">
        <v>8.1999999999999993</v>
      </c>
      <c r="J131" s="114">
        <v>8.1999999999999993</v>
      </c>
      <c r="K131" s="114">
        <v>8.1999999999999993</v>
      </c>
      <c r="L131" s="114">
        <v>8.1999999999999993</v>
      </c>
      <c r="M131" s="113">
        <v>8.1999999999999993</v>
      </c>
      <c r="N131" s="113">
        <v>8.1999999999999993</v>
      </c>
      <c r="O131" s="113">
        <v>8.1999999999999993</v>
      </c>
      <c r="P131" s="113">
        <v>8.1999999999999993</v>
      </c>
      <c r="Q131" s="113">
        <v>8.1999999999999993</v>
      </c>
      <c r="R131" s="113">
        <v>8.1999999999999993</v>
      </c>
    </row>
    <row r="132" spans="1:18">
      <c r="A132" s="15">
        <f t="shared" si="1"/>
        <v>132</v>
      </c>
      <c r="B132" s="78" t="s">
        <v>558</v>
      </c>
      <c r="C132" s="78"/>
      <c r="D132" s="78" t="s">
        <v>559</v>
      </c>
      <c r="E132" s="78" t="s">
        <v>553</v>
      </c>
      <c r="F132" s="78" t="s">
        <v>2452</v>
      </c>
      <c r="G132" s="78" t="s">
        <v>50</v>
      </c>
      <c r="H132" s="79">
        <v>2010</v>
      </c>
      <c r="I132" s="123">
        <v>8.1999999999999993</v>
      </c>
      <c r="J132" s="114">
        <v>8.1999999999999993</v>
      </c>
      <c r="K132" s="114">
        <v>8.1999999999999993</v>
      </c>
      <c r="L132" s="114">
        <v>8.1999999999999993</v>
      </c>
      <c r="M132" s="113">
        <v>8.1999999999999993</v>
      </c>
      <c r="N132" s="113">
        <v>8.1999999999999993</v>
      </c>
      <c r="O132" s="113">
        <v>8.1999999999999993</v>
      </c>
      <c r="P132" s="113">
        <v>8.1999999999999993</v>
      </c>
      <c r="Q132" s="113">
        <v>8.1999999999999993</v>
      </c>
      <c r="R132" s="113">
        <v>8.1999999999999993</v>
      </c>
    </row>
    <row r="133" spans="1:18">
      <c r="A133" s="15">
        <f t="shared" si="1"/>
        <v>133</v>
      </c>
      <c r="B133" s="78" t="s">
        <v>444</v>
      </c>
      <c r="C133" s="78"/>
      <c r="D133" s="78" t="s">
        <v>445</v>
      </c>
      <c r="E133" s="78" t="s">
        <v>446</v>
      </c>
      <c r="F133" s="78" t="s">
        <v>2449</v>
      </c>
      <c r="G133" s="78" t="s">
        <v>51</v>
      </c>
      <c r="H133" s="79">
        <v>2000</v>
      </c>
      <c r="I133" s="123">
        <v>143</v>
      </c>
      <c r="J133" s="114">
        <v>143</v>
      </c>
      <c r="K133" s="114">
        <v>143</v>
      </c>
      <c r="L133" s="114">
        <v>143</v>
      </c>
      <c r="M133" s="113">
        <v>143</v>
      </c>
      <c r="N133" s="113">
        <v>143</v>
      </c>
      <c r="O133" s="113">
        <v>143</v>
      </c>
      <c r="P133" s="113">
        <v>143</v>
      </c>
      <c r="Q133" s="113">
        <v>143</v>
      </c>
      <c r="R133" s="113">
        <v>143</v>
      </c>
    </row>
    <row r="134" spans="1:18">
      <c r="A134" s="15">
        <f t="shared" ref="A134:A197" si="2">A133+1</f>
        <v>134</v>
      </c>
      <c r="B134" s="78" t="s">
        <v>449</v>
      </c>
      <c r="C134" s="78"/>
      <c r="D134" s="78" t="s">
        <v>450</v>
      </c>
      <c r="E134" s="78" t="s">
        <v>446</v>
      </c>
      <c r="F134" s="78" t="s">
        <v>2449</v>
      </c>
      <c r="G134" s="78" t="s">
        <v>51</v>
      </c>
      <c r="H134" s="79">
        <v>2000</v>
      </c>
      <c r="I134" s="123">
        <v>143</v>
      </c>
      <c r="J134" s="114">
        <v>143</v>
      </c>
      <c r="K134" s="114">
        <v>143</v>
      </c>
      <c r="L134" s="114">
        <v>143</v>
      </c>
      <c r="M134" s="113">
        <v>143</v>
      </c>
      <c r="N134" s="113">
        <v>143</v>
      </c>
      <c r="O134" s="113">
        <v>143</v>
      </c>
      <c r="P134" s="113">
        <v>143</v>
      </c>
      <c r="Q134" s="113">
        <v>143</v>
      </c>
      <c r="R134" s="113">
        <v>143</v>
      </c>
    </row>
    <row r="135" spans="1:18">
      <c r="A135" s="15">
        <f t="shared" si="2"/>
        <v>135</v>
      </c>
      <c r="B135" s="78" t="s">
        <v>453</v>
      </c>
      <c r="C135" s="78"/>
      <c r="D135" s="78" t="s">
        <v>454</v>
      </c>
      <c r="E135" s="78" t="s">
        <v>446</v>
      </c>
      <c r="F135" s="78" t="s">
        <v>2449</v>
      </c>
      <c r="G135" s="78" t="s">
        <v>51</v>
      </c>
      <c r="H135" s="79">
        <v>2000</v>
      </c>
      <c r="I135" s="123">
        <v>141</v>
      </c>
      <c r="J135" s="114">
        <v>141</v>
      </c>
      <c r="K135" s="114">
        <v>141</v>
      </c>
      <c r="L135" s="114">
        <v>141</v>
      </c>
      <c r="M135" s="113">
        <v>141</v>
      </c>
      <c r="N135" s="113">
        <v>141</v>
      </c>
      <c r="O135" s="113">
        <v>141</v>
      </c>
      <c r="P135" s="113">
        <v>141</v>
      </c>
      <c r="Q135" s="113">
        <v>141</v>
      </c>
      <c r="R135" s="113">
        <v>141</v>
      </c>
    </row>
    <row r="136" spans="1:18">
      <c r="A136" s="15">
        <f t="shared" si="2"/>
        <v>136</v>
      </c>
      <c r="B136" s="78" t="s">
        <v>457</v>
      </c>
      <c r="C136" s="78"/>
      <c r="D136" s="78" t="s">
        <v>458</v>
      </c>
      <c r="E136" s="78" t="s">
        <v>446</v>
      </c>
      <c r="F136" s="78" t="s">
        <v>2449</v>
      </c>
      <c r="G136" s="78" t="s">
        <v>51</v>
      </c>
      <c r="H136" s="79">
        <v>2000</v>
      </c>
      <c r="I136" s="123">
        <v>141</v>
      </c>
      <c r="J136" s="114">
        <v>141</v>
      </c>
      <c r="K136" s="114">
        <v>141</v>
      </c>
      <c r="L136" s="114">
        <v>141</v>
      </c>
      <c r="M136" s="113">
        <v>141</v>
      </c>
      <c r="N136" s="113">
        <v>141</v>
      </c>
      <c r="O136" s="113">
        <v>141</v>
      </c>
      <c r="P136" s="113">
        <v>141</v>
      </c>
      <c r="Q136" s="113">
        <v>141</v>
      </c>
      <c r="R136" s="113">
        <v>141</v>
      </c>
    </row>
    <row r="137" spans="1:18">
      <c r="A137" s="15">
        <f t="shared" si="2"/>
        <v>137</v>
      </c>
      <c r="B137" s="78" t="s">
        <v>462</v>
      </c>
      <c r="C137" s="78"/>
      <c r="D137" s="78" t="s">
        <v>463</v>
      </c>
      <c r="E137" s="78" t="s">
        <v>446</v>
      </c>
      <c r="F137" s="78" t="s">
        <v>2449</v>
      </c>
      <c r="G137" s="78" t="s">
        <v>51</v>
      </c>
      <c r="H137" s="79">
        <v>2000</v>
      </c>
      <c r="I137" s="123">
        <v>198</v>
      </c>
      <c r="J137" s="114">
        <v>198</v>
      </c>
      <c r="K137" s="114">
        <v>198</v>
      </c>
      <c r="L137" s="114">
        <v>198</v>
      </c>
      <c r="M137" s="113">
        <v>198</v>
      </c>
      <c r="N137" s="113">
        <v>198</v>
      </c>
      <c r="O137" s="113">
        <v>198</v>
      </c>
      <c r="P137" s="113">
        <v>198</v>
      </c>
      <c r="Q137" s="113">
        <v>198</v>
      </c>
      <c r="R137" s="113">
        <v>198</v>
      </c>
    </row>
    <row r="138" spans="1:18">
      <c r="A138" s="15">
        <f t="shared" si="2"/>
        <v>138</v>
      </c>
      <c r="B138" s="78" t="s">
        <v>464</v>
      </c>
      <c r="C138" s="78"/>
      <c r="D138" s="78" t="s">
        <v>465</v>
      </c>
      <c r="E138" s="78" t="s">
        <v>446</v>
      </c>
      <c r="F138" s="78" t="s">
        <v>2449</v>
      </c>
      <c r="G138" s="78" t="s">
        <v>51</v>
      </c>
      <c r="H138" s="79">
        <v>2000</v>
      </c>
      <c r="I138" s="123">
        <v>198</v>
      </c>
      <c r="J138" s="114">
        <v>198</v>
      </c>
      <c r="K138" s="114">
        <v>198</v>
      </c>
      <c r="L138" s="114">
        <v>198</v>
      </c>
      <c r="M138" s="113">
        <v>198</v>
      </c>
      <c r="N138" s="113">
        <v>198</v>
      </c>
      <c r="O138" s="113">
        <v>198</v>
      </c>
      <c r="P138" s="113">
        <v>198</v>
      </c>
      <c r="Q138" s="113">
        <v>198</v>
      </c>
      <c r="R138" s="113">
        <v>198</v>
      </c>
    </row>
    <row r="139" spans="1:18">
      <c r="A139" s="15">
        <f t="shared" si="2"/>
        <v>139</v>
      </c>
      <c r="B139" s="78" t="s">
        <v>574</v>
      </c>
      <c r="C139" s="78"/>
      <c r="D139" s="78" t="s">
        <v>575</v>
      </c>
      <c r="E139" s="78" t="s">
        <v>576</v>
      </c>
      <c r="F139" s="78" t="s">
        <v>2451</v>
      </c>
      <c r="G139" s="78" t="s">
        <v>50</v>
      </c>
      <c r="H139" s="79">
        <v>1963</v>
      </c>
      <c r="I139" s="123">
        <v>395</v>
      </c>
      <c r="J139" s="114">
        <v>395</v>
      </c>
      <c r="K139" s="114">
        <v>395</v>
      </c>
      <c r="L139" s="114">
        <v>395</v>
      </c>
      <c r="M139" s="113">
        <v>395</v>
      </c>
      <c r="N139" s="113">
        <v>395</v>
      </c>
      <c r="O139" s="113">
        <v>395</v>
      </c>
      <c r="P139" s="113">
        <v>395</v>
      </c>
      <c r="Q139" s="113">
        <v>395</v>
      </c>
      <c r="R139" s="113">
        <v>395</v>
      </c>
    </row>
    <row r="140" spans="1:18">
      <c r="A140" s="15">
        <f t="shared" si="2"/>
        <v>140</v>
      </c>
      <c r="B140" s="78" t="s">
        <v>579</v>
      </c>
      <c r="C140" s="78"/>
      <c r="D140" s="78" t="s">
        <v>580</v>
      </c>
      <c r="E140" s="78" t="s">
        <v>576</v>
      </c>
      <c r="F140" s="78" t="s">
        <v>2451</v>
      </c>
      <c r="G140" s="78" t="s">
        <v>50</v>
      </c>
      <c r="H140" s="79">
        <v>1976</v>
      </c>
      <c r="I140" s="123">
        <v>435</v>
      </c>
      <c r="J140" s="114">
        <v>435</v>
      </c>
      <c r="K140" s="114">
        <v>435</v>
      </c>
      <c r="L140" s="114">
        <v>435</v>
      </c>
      <c r="M140" s="113">
        <v>435</v>
      </c>
      <c r="N140" s="113">
        <v>435</v>
      </c>
      <c r="O140" s="113">
        <v>435</v>
      </c>
      <c r="P140" s="113">
        <v>435</v>
      </c>
      <c r="Q140" s="113">
        <v>435</v>
      </c>
      <c r="R140" s="113">
        <v>435</v>
      </c>
    </row>
    <row r="141" spans="1:18">
      <c r="A141" s="15">
        <f t="shared" si="2"/>
        <v>141</v>
      </c>
      <c r="B141" s="78" t="s">
        <v>583</v>
      </c>
      <c r="C141" s="78"/>
      <c r="D141" s="78" t="s">
        <v>584</v>
      </c>
      <c r="E141" s="78" t="s">
        <v>576</v>
      </c>
      <c r="F141" s="78" t="s">
        <v>2451</v>
      </c>
      <c r="G141" s="78" t="s">
        <v>50</v>
      </c>
      <c r="H141" s="79">
        <v>1977</v>
      </c>
      <c r="I141" s="123">
        <v>435</v>
      </c>
      <c r="J141" s="114">
        <v>435</v>
      </c>
      <c r="K141" s="114">
        <v>435</v>
      </c>
      <c r="L141" s="114">
        <v>435</v>
      </c>
      <c r="M141" s="113">
        <v>435</v>
      </c>
      <c r="N141" s="113">
        <v>435</v>
      </c>
      <c r="O141" s="113">
        <v>435</v>
      </c>
      <c r="P141" s="113">
        <v>435</v>
      </c>
      <c r="Q141" s="113">
        <v>435</v>
      </c>
      <c r="R141" s="113">
        <v>435</v>
      </c>
    </row>
    <row r="142" spans="1:18">
      <c r="A142" s="15">
        <f t="shared" si="2"/>
        <v>142</v>
      </c>
      <c r="B142" s="78" t="s">
        <v>466</v>
      </c>
      <c r="C142" s="78"/>
      <c r="D142" s="78" t="s">
        <v>467</v>
      </c>
      <c r="E142" s="78" t="s">
        <v>468</v>
      </c>
      <c r="F142" s="78" t="s">
        <v>2449</v>
      </c>
      <c r="G142" s="78" t="s">
        <v>51</v>
      </c>
      <c r="H142" s="79">
        <v>2002</v>
      </c>
      <c r="I142" s="123">
        <v>210</v>
      </c>
      <c r="J142" s="114">
        <v>210</v>
      </c>
      <c r="K142" s="114">
        <v>210</v>
      </c>
      <c r="L142" s="114">
        <v>210</v>
      </c>
      <c r="M142" s="113">
        <v>210</v>
      </c>
      <c r="N142" s="113">
        <v>210</v>
      </c>
      <c r="O142" s="113">
        <v>210</v>
      </c>
      <c r="P142" s="113">
        <v>210</v>
      </c>
      <c r="Q142" s="113">
        <v>210</v>
      </c>
      <c r="R142" s="113">
        <v>210</v>
      </c>
    </row>
    <row r="143" spans="1:18">
      <c r="A143" s="15">
        <f t="shared" si="2"/>
        <v>143</v>
      </c>
      <c r="B143" s="78" t="s">
        <v>471</v>
      </c>
      <c r="C143" s="78" t="s">
        <v>2856</v>
      </c>
      <c r="D143" s="78" t="s">
        <v>472</v>
      </c>
      <c r="E143" s="78" t="s">
        <v>468</v>
      </c>
      <c r="F143" s="78" t="s">
        <v>2449</v>
      </c>
      <c r="G143" s="78" t="s">
        <v>51</v>
      </c>
      <c r="H143" s="79">
        <v>2002</v>
      </c>
      <c r="I143" s="123">
        <v>211</v>
      </c>
      <c r="J143" s="114">
        <v>211</v>
      </c>
      <c r="K143" s="114">
        <v>211</v>
      </c>
      <c r="L143" s="114">
        <v>211</v>
      </c>
      <c r="M143" s="113">
        <v>211</v>
      </c>
      <c r="N143" s="113">
        <v>211</v>
      </c>
      <c r="O143" s="113">
        <v>211</v>
      </c>
      <c r="P143" s="113">
        <v>211</v>
      </c>
      <c r="Q143" s="113">
        <v>211</v>
      </c>
      <c r="R143" s="113">
        <v>211</v>
      </c>
    </row>
    <row r="144" spans="1:18">
      <c r="A144" s="15">
        <f t="shared" si="2"/>
        <v>144</v>
      </c>
      <c r="B144" s="78" t="s">
        <v>475</v>
      </c>
      <c r="C144" s="78" t="s">
        <v>2856</v>
      </c>
      <c r="D144" s="78" t="s">
        <v>476</v>
      </c>
      <c r="E144" s="78" t="s">
        <v>468</v>
      </c>
      <c r="F144" s="78" t="s">
        <v>2449</v>
      </c>
      <c r="G144" s="78" t="s">
        <v>51</v>
      </c>
      <c r="H144" s="79">
        <v>2002</v>
      </c>
      <c r="I144" s="123">
        <v>210</v>
      </c>
      <c r="J144" s="114">
        <v>210</v>
      </c>
      <c r="K144" s="114">
        <v>210</v>
      </c>
      <c r="L144" s="114">
        <v>210</v>
      </c>
      <c r="M144" s="113">
        <v>210</v>
      </c>
      <c r="N144" s="113">
        <v>210</v>
      </c>
      <c r="O144" s="113">
        <v>210</v>
      </c>
      <c r="P144" s="113">
        <v>210</v>
      </c>
      <c r="Q144" s="113">
        <v>210</v>
      </c>
      <c r="R144" s="113">
        <v>210</v>
      </c>
    </row>
    <row r="145" spans="1:18">
      <c r="A145" s="15">
        <f t="shared" si="2"/>
        <v>145</v>
      </c>
      <c r="B145" s="78" t="s">
        <v>479</v>
      </c>
      <c r="C145" s="78"/>
      <c r="D145" s="78" t="s">
        <v>480</v>
      </c>
      <c r="E145" s="78" t="s">
        <v>468</v>
      </c>
      <c r="F145" s="78" t="s">
        <v>2449</v>
      </c>
      <c r="G145" s="78" t="s">
        <v>51</v>
      </c>
      <c r="H145" s="79">
        <v>2002</v>
      </c>
      <c r="I145" s="123">
        <v>213</v>
      </c>
      <c r="J145" s="114">
        <v>213</v>
      </c>
      <c r="K145" s="114">
        <v>213</v>
      </c>
      <c r="L145" s="114">
        <v>213</v>
      </c>
      <c r="M145" s="113">
        <v>213</v>
      </c>
      <c r="N145" s="113">
        <v>213</v>
      </c>
      <c r="O145" s="113">
        <v>213</v>
      </c>
      <c r="P145" s="113">
        <v>213</v>
      </c>
      <c r="Q145" s="113">
        <v>213</v>
      </c>
      <c r="R145" s="113">
        <v>213</v>
      </c>
    </row>
    <row r="146" spans="1:18">
      <c r="A146" s="15">
        <f t="shared" si="2"/>
        <v>146</v>
      </c>
      <c r="B146" s="78" t="s">
        <v>483</v>
      </c>
      <c r="C146" s="78"/>
      <c r="D146" s="78" t="s">
        <v>484</v>
      </c>
      <c r="E146" s="78" t="s">
        <v>68</v>
      </c>
      <c r="F146" s="78" t="s">
        <v>2449</v>
      </c>
      <c r="G146" s="78" t="s">
        <v>51</v>
      </c>
      <c r="H146" s="79">
        <v>2000</v>
      </c>
      <c r="I146" s="123">
        <v>149</v>
      </c>
      <c r="J146" s="114">
        <v>149</v>
      </c>
      <c r="K146" s="114">
        <v>149</v>
      </c>
      <c r="L146" s="114">
        <v>149</v>
      </c>
      <c r="M146" s="113">
        <v>149</v>
      </c>
      <c r="N146" s="113">
        <v>149</v>
      </c>
      <c r="O146" s="113">
        <v>149</v>
      </c>
      <c r="P146" s="113">
        <v>149</v>
      </c>
      <c r="Q146" s="113">
        <v>149</v>
      </c>
      <c r="R146" s="113">
        <v>149</v>
      </c>
    </row>
    <row r="147" spans="1:18">
      <c r="A147" s="15">
        <f t="shared" si="2"/>
        <v>147</v>
      </c>
      <c r="B147" s="78" t="s">
        <v>486</v>
      </c>
      <c r="C147" s="78"/>
      <c r="D147" s="78" t="s">
        <v>487</v>
      </c>
      <c r="E147" s="78" t="s">
        <v>68</v>
      </c>
      <c r="F147" s="78" t="s">
        <v>2449</v>
      </c>
      <c r="G147" s="78" t="s">
        <v>51</v>
      </c>
      <c r="H147" s="79">
        <v>2000</v>
      </c>
      <c r="I147" s="123">
        <v>149</v>
      </c>
      <c r="J147" s="114">
        <v>149</v>
      </c>
      <c r="K147" s="114">
        <v>149</v>
      </c>
      <c r="L147" s="114">
        <v>149</v>
      </c>
      <c r="M147" s="113">
        <v>149</v>
      </c>
      <c r="N147" s="113">
        <v>149</v>
      </c>
      <c r="O147" s="113">
        <v>149</v>
      </c>
      <c r="P147" s="113">
        <v>149</v>
      </c>
      <c r="Q147" s="113">
        <v>149</v>
      </c>
      <c r="R147" s="113">
        <v>149</v>
      </c>
    </row>
    <row r="148" spans="1:18">
      <c r="A148" s="15">
        <f t="shared" si="2"/>
        <v>148</v>
      </c>
      <c r="B148" s="78" t="s">
        <v>594</v>
      </c>
      <c r="C148" s="78"/>
      <c r="D148" s="78" t="s">
        <v>489</v>
      </c>
      <c r="E148" s="78" t="s">
        <v>68</v>
      </c>
      <c r="F148" s="78" t="s">
        <v>2449</v>
      </c>
      <c r="G148" s="78" t="s">
        <v>51</v>
      </c>
      <c r="H148" s="79">
        <v>2000</v>
      </c>
      <c r="I148" s="123">
        <v>168</v>
      </c>
      <c r="J148" s="114">
        <v>168</v>
      </c>
      <c r="K148" s="114">
        <v>168</v>
      </c>
      <c r="L148" s="114">
        <v>168</v>
      </c>
      <c r="M148" s="113">
        <v>168</v>
      </c>
      <c r="N148" s="113">
        <v>168</v>
      </c>
      <c r="O148" s="113">
        <v>168</v>
      </c>
      <c r="P148" s="113">
        <v>168</v>
      </c>
      <c r="Q148" s="113">
        <v>168</v>
      </c>
      <c r="R148" s="113">
        <v>168</v>
      </c>
    </row>
    <row r="149" spans="1:18">
      <c r="A149" s="15">
        <f t="shared" si="2"/>
        <v>149</v>
      </c>
      <c r="B149" s="78" t="s">
        <v>491</v>
      </c>
      <c r="C149" s="78"/>
      <c r="D149" s="78" t="s">
        <v>492</v>
      </c>
      <c r="E149" s="78" t="s">
        <v>493</v>
      </c>
      <c r="F149" s="78" t="s">
        <v>2449</v>
      </c>
      <c r="G149" s="78" t="s">
        <v>50</v>
      </c>
      <c r="H149" s="79">
        <v>2006</v>
      </c>
      <c r="I149" s="123">
        <v>155</v>
      </c>
      <c r="J149" s="114">
        <v>155</v>
      </c>
      <c r="K149" s="114">
        <v>155</v>
      </c>
      <c r="L149" s="114">
        <v>155</v>
      </c>
      <c r="M149" s="113">
        <v>155</v>
      </c>
      <c r="N149" s="113">
        <v>155</v>
      </c>
      <c r="O149" s="113">
        <v>155</v>
      </c>
      <c r="P149" s="113">
        <v>155</v>
      </c>
      <c r="Q149" s="113">
        <v>155</v>
      </c>
      <c r="R149" s="113">
        <v>155</v>
      </c>
    </row>
    <row r="150" spans="1:18">
      <c r="A150" s="15">
        <f t="shared" si="2"/>
        <v>150</v>
      </c>
      <c r="B150" s="78" t="s">
        <v>494</v>
      </c>
      <c r="C150" s="78"/>
      <c r="D150" s="78" t="s">
        <v>495</v>
      </c>
      <c r="E150" s="78" t="s">
        <v>493</v>
      </c>
      <c r="F150" s="78" t="s">
        <v>2449</v>
      </c>
      <c r="G150" s="78" t="s">
        <v>50</v>
      </c>
      <c r="H150" s="79">
        <v>2006</v>
      </c>
      <c r="I150" s="123">
        <v>155</v>
      </c>
      <c r="J150" s="114">
        <v>155</v>
      </c>
      <c r="K150" s="114">
        <v>155</v>
      </c>
      <c r="L150" s="114">
        <v>155</v>
      </c>
      <c r="M150" s="113">
        <v>155</v>
      </c>
      <c r="N150" s="113">
        <v>155</v>
      </c>
      <c r="O150" s="113">
        <v>155</v>
      </c>
      <c r="P150" s="113">
        <v>155</v>
      </c>
      <c r="Q150" s="113">
        <v>155</v>
      </c>
      <c r="R150" s="113">
        <v>155</v>
      </c>
    </row>
    <row r="151" spans="1:18">
      <c r="A151" s="15">
        <f t="shared" si="2"/>
        <v>151</v>
      </c>
      <c r="B151" s="78" t="s">
        <v>498</v>
      </c>
      <c r="C151" s="78"/>
      <c r="D151" s="78" t="s">
        <v>499</v>
      </c>
      <c r="E151" s="78" t="s">
        <v>493</v>
      </c>
      <c r="F151" s="78" t="s">
        <v>2449</v>
      </c>
      <c r="G151" s="78" t="s">
        <v>50</v>
      </c>
      <c r="H151" s="79">
        <v>2011</v>
      </c>
      <c r="I151" s="123">
        <v>150</v>
      </c>
      <c r="J151" s="114">
        <v>150</v>
      </c>
      <c r="K151" s="114">
        <v>150</v>
      </c>
      <c r="L151" s="114">
        <v>150</v>
      </c>
      <c r="M151" s="113">
        <v>150</v>
      </c>
      <c r="N151" s="113">
        <v>150</v>
      </c>
      <c r="O151" s="113">
        <v>150</v>
      </c>
      <c r="P151" s="113">
        <v>150</v>
      </c>
      <c r="Q151" s="113">
        <v>150</v>
      </c>
      <c r="R151" s="113">
        <v>150</v>
      </c>
    </row>
    <row r="152" spans="1:18">
      <c r="A152" s="15">
        <f t="shared" si="2"/>
        <v>152</v>
      </c>
      <c r="B152" s="78" t="s">
        <v>500</v>
      </c>
      <c r="C152" s="78"/>
      <c r="D152" s="78" t="s">
        <v>501</v>
      </c>
      <c r="E152" s="78" t="s">
        <v>493</v>
      </c>
      <c r="F152" s="78" t="s">
        <v>2449</v>
      </c>
      <c r="G152" s="78" t="s">
        <v>50</v>
      </c>
      <c r="H152" s="79">
        <v>2011</v>
      </c>
      <c r="I152" s="123">
        <v>150</v>
      </c>
      <c r="J152" s="114">
        <v>150</v>
      </c>
      <c r="K152" s="114">
        <v>150</v>
      </c>
      <c r="L152" s="114">
        <v>150</v>
      </c>
      <c r="M152" s="113">
        <v>150</v>
      </c>
      <c r="N152" s="113">
        <v>150</v>
      </c>
      <c r="O152" s="113">
        <v>150</v>
      </c>
      <c r="P152" s="113">
        <v>150</v>
      </c>
      <c r="Q152" s="113">
        <v>150</v>
      </c>
      <c r="R152" s="113">
        <v>150</v>
      </c>
    </row>
    <row r="153" spans="1:18">
      <c r="A153" s="15">
        <f t="shared" si="2"/>
        <v>153</v>
      </c>
      <c r="B153" s="78" t="s">
        <v>496</v>
      </c>
      <c r="C153" s="78"/>
      <c r="D153" s="78" t="s">
        <v>497</v>
      </c>
      <c r="E153" s="78" t="s">
        <v>493</v>
      </c>
      <c r="F153" s="78" t="s">
        <v>2449</v>
      </c>
      <c r="G153" s="78" t="s">
        <v>50</v>
      </c>
      <c r="H153" s="79">
        <v>2006</v>
      </c>
      <c r="I153" s="123">
        <v>295</v>
      </c>
      <c r="J153" s="114">
        <v>295</v>
      </c>
      <c r="K153" s="114">
        <v>295</v>
      </c>
      <c r="L153" s="114">
        <v>295</v>
      </c>
      <c r="M153" s="113">
        <v>295</v>
      </c>
      <c r="N153" s="113">
        <v>295</v>
      </c>
      <c r="O153" s="113">
        <v>295</v>
      </c>
      <c r="P153" s="113">
        <v>295</v>
      </c>
      <c r="Q153" s="113">
        <v>295</v>
      </c>
      <c r="R153" s="113">
        <v>295</v>
      </c>
    </row>
    <row r="154" spans="1:18">
      <c r="A154" s="15">
        <f t="shared" si="2"/>
        <v>154</v>
      </c>
      <c r="B154" s="78" t="s">
        <v>502</v>
      </c>
      <c r="C154" s="78"/>
      <c r="D154" s="78" t="s">
        <v>503</v>
      </c>
      <c r="E154" s="78" t="s">
        <v>493</v>
      </c>
      <c r="F154" s="78" t="s">
        <v>2449</v>
      </c>
      <c r="G154" s="78" t="s">
        <v>50</v>
      </c>
      <c r="H154" s="79">
        <v>2011</v>
      </c>
      <c r="I154" s="123">
        <v>295</v>
      </c>
      <c r="J154" s="114">
        <v>295</v>
      </c>
      <c r="K154" s="114">
        <v>295</v>
      </c>
      <c r="L154" s="114">
        <v>295</v>
      </c>
      <c r="M154" s="113">
        <v>295</v>
      </c>
      <c r="N154" s="113">
        <v>295</v>
      </c>
      <c r="O154" s="113">
        <v>295</v>
      </c>
      <c r="P154" s="113">
        <v>295</v>
      </c>
      <c r="Q154" s="113">
        <v>295</v>
      </c>
      <c r="R154" s="113">
        <v>295</v>
      </c>
    </row>
    <row r="155" spans="1:18">
      <c r="A155" s="15">
        <f t="shared" si="2"/>
        <v>155</v>
      </c>
      <c r="B155" s="78" t="s">
        <v>606</v>
      </c>
      <c r="C155" s="78"/>
      <c r="D155" s="78" t="s">
        <v>504</v>
      </c>
      <c r="E155" s="78" t="s">
        <v>505</v>
      </c>
      <c r="F155" s="78" t="s">
        <v>2449</v>
      </c>
      <c r="G155" s="78" t="s">
        <v>50</v>
      </c>
      <c r="H155" s="79">
        <v>1997</v>
      </c>
      <c r="I155" s="123">
        <v>163</v>
      </c>
      <c r="J155" s="114">
        <v>163</v>
      </c>
      <c r="K155" s="114">
        <v>163</v>
      </c>
      <c r="L155" s="114">
        <v>163</v>
      </c>
      <c r="M155" s="113">
        <v>163</v>
      </c>
      <c r="N155" s="113">
        <v>163</v>
      </c>
      <c r="O155" s="113">
        <v>163</v>
      </c>
      <c r="P155" s="113">
        <v>163</v>
      </c>
      <c r="Q155" s="113">
        <v>163</v>
      </c>
      <c r="R155" s="113">
        <v>163</v>
      </c>
    </row>
    <row r="156" spans="1:18">
      <c r="A156" s="15">
        <f t="shared" si="2"/>
        <v>156</v>
      </c>
      <c r="B156" s="78" t="s">
        <v>609</v>
      </c>
      <c r="C156" s="78"/>
      <c r="D156" s="78" t="s">
        <v>506</v>
      </c>
      <c r="E156" s="78" t="s">
        <v>505</v>
      </c>
      <c r="F156" s="78" t="s">
        <v>2449</v>
      </c>
      <c r="G156" s="78" t="s">
        <v>50</v>
      </c>
      <c r="H156" s="79">
        <v>1997</v>
      </c>
      <c r="I156" s="123">
        <v>106</v>
      </c>
      <c r="J156" s="114">
        <v>106</v>
      </c>
      <c r="K156" s="114">
        <v>106</v>
      </c>
      <c r="L156" s="114">
        <v>106</v>
      </c>
      <c r="M156" s="113">
        <v>106</v>
      </c>
      <c r="N156" s="113">
        <v>106</v>
      </c>
      <c r="O156" s="113">
        <v>106</v>
      </c>
      <c r="P156" s="113">
        <v>106</v>
      </c>
      <c r="Q156" s="113">
        <v>106</v>
      </c>
      <c r="R156" s="113">
        <v>106</v>
      </c>
    </row>
    <row r="157" spans="1:18">
      <c r="A157" s="15">
        <f t="shared" si="2"/>
        <v>157</v>
      </c>
      <c r="B157" s="78" t="s">
        <v>612</v>
      </c>
      <c r="C157" s="78"/>
      <c r="D157" s="78" t="s">
        <v>613</v>
      </c>
      <c r="E157" s="78" t="s">
        <v>614</v>
      </c>
      <c r="F157" s="78" t="s">
        <v>2451</v>
      </c>
      <c r="G157" s="78" t="s">
        <v>50</v>
      </c>
      <c r="H157" s="79">
        <v>1970</v>
      </c>
      <c r="I157" s="123">
        <v>392</v>
      </c>
      <c r="J157" s="114">
        <v>392</v>
      </c>
      <c r="K157" s="114">
        <v>392</v>
      </c>
      <c r="L157" s="114">
        <v>392</v>
      </c>
      <c r="M157" s="113">
        <v>392</v>
      </c>
      <c r="N157" s="113">
        <v>392</v>
      </c>
      <c r="O157" s="113">
        <v>392</v>
      </c>
      <c r="P157" s="113">
        <v>392</v>
      </c>
      <c r="Q157" s="113">
        <v>392</v>
      </c>
      <c r="R157" s="113">
        <v>392</v>
      </c>
    </row>
    <row r="158" spans="1:18">
      <c r="A158" s="15">
        <f t="shared" si="2"/>
        <v>158</v>
      </c>
      <c r="B158" s="78" t="s">
        <v>617</v>
      </c>
      <c r="C158" s="78"/>
      <c r="D158" s="78" t="s">
        <v>618</v>
      </c>
      <c r="E158" s="78" t="s">
        <v>614</v>
      </c>
      <c r="F158" s="78" t="s">
        <v>2451</v>
      </c>
      <c r="G158" s="78" t="s">
        <v>50</v>
      </c>
      <c r="H158" s="79">
        <v>1973</v>
      </c>
      <c r="I158" s="123">
        <v>523</v>
      </c>
      <c r="J158" s="114">
        <v>523</v>
      </c>
      <c r="K158" s="114">
        <v>523</v>
      </c>
      <c r="L158" s="114">
        <v>523</v>
      </c>
      <c r="M158" s="113">
        <v>523</v>
      </c>
      <c r="N158" s="113">
        <v>523</v>
      </c>
      <c r="O158" s="113">
        <v>523</v>
      </c>
      <c r="P158" s="113">
        <v>523</v>
      </c>
      <c r="Q158" s="113">
        <v>523</v>
      </c>
      <c r="R158" s="113">
        <v>523</v>
      </c>
    </row>
    <row r="159" spans="1:18">
      <c r="A159" s="15">
        <f t="shared" si="2"/>
        <v>159</v>
      </c>
      <c r="B159" s="78" t="s">
        <v>507</v>
      </c>
      <c r="C159" s="78"/>
      <c r="D159" s="78" t="s">
        <v>508</v>
      </c>
      <c r="E159" s="78" t="s">
        <v>509</v>
      </c>
      <c r="F159" s="78" t="s">
        <v>2449</v>
      </c>
      <c r="G159" s="78" t="s">
        <v>50</v>
      </c>
      <c r="H159" s="79">
        <v>2000</v>
      </c>
      <c r="I159" s="123">
        <v>153</v>
      </c>
      <c r="J159" s="114">
        <v>153</v>
      </c>
      <c r="K159" s="114">
        <v>153</v>
      </c>
      <c r="L159" s="114">
        <v>153</v>
      </c>
      <c r="M159" s="113">
        <v>153</v>
      </c>
      <c r="N159" s="113">
        <v>153</v>
      </c>
      <c r="O159" s="113">
        <v>153</v>
      </c>
      <c r="P159" s="113">
        <v>153</v>
      </c>
      <c r="Q159" s="113">
        <v>153</v>
      </c>
      <c r="R159" s="113">
        <v>153</v>
      </c>
    </row>
    <row r="160" spans="1:18">
      <c r="A160" s="15">
        <f t="shared" si="2"/>
        <v>160</v>
      </c>
      <c r="B160" s="78" t="s">
        <v>510</v>
      </c>
      <c r="C160" s="78"/>
      <c r="D160" s="78" t="s">
        <v>511</v>
      </c>
      <c r="E160" s="78" t="s">
        <v>509</v>
      </c>
      <c r="F160" s="78" t="s">
        <v>2449</v>
      </c>
      <c r="G160" s="78" t="s">
        <v>50</v>
      </c>
      <c r="H160" s="79">
        <v>2000</v>
      </c>
      <c r="I160" s="123">
        <v>145</v>
      </c>
      <c r="J160" s="114">
        <v>145</v>
      </c>
      <c r="K160" s="114">
        <v>145</v>
      </c>
      <c r="L160" s="114">
        <v>145</v>
      </c>
      <c r="M160" s="113">
        <v>145</v>
      </c>
      <c r="N160" s="113">
        <v>145</v>
      </c>
      <c r="O160" s="113">
        <v>145</v>
      </c>
      <c r="P160" s="113">
        <v>145</v>
      </c>
      <c r="Q160" s="113">
        <v>145</v>
      </c>
      <c r="R160" s="113">
        <v>145</v>
      </c>
    </row>
    <row r="161" spans="1:18">
      <c r="A161" s="15">
        <f t="shared" si="2"/>
        <v>161</v>
      </c>
      <c r="B161" s="78" t="s">
        <v>512</v>
      </c>
      <c r="C161" s="78"/>
      <c r="D161" s="78" t="s">
        <v>513</v>
      </c>
      <c r="E161" s="78" t="s">
        <v>509</v>
      </c>
      <c r="F161" s="78" t="s">
        <v>2449</v>
      </c>
      <c r="G161" s="78" t="s">
        <v>50</v>
      </c>
      <c r="H161" s="79">
        <v>2000</v>
      </c>
      <c r="I161" s="123">
        <v>145</v>
      </c>
      <c r="J161" s="114">
        <v>145</v>
      </c>
      <c r="K161" s="114">
        <v>145</v>
      </c>
      <c r="L161" s="114">
        <v>145</v>
      </c>
      <c r="M161" s="113">
        <v>145</v>
      </c>
      <c r="N161" s="113">
        <v>145</v>
      </c>
      <c r="O161" s="113">
        <v>145</v>
      </c>
      <c r="P161" s="113">
        <v>145</v>
      </c>
      <c r="Q161" s="113">
        <v>145</v>
      </c>
      <c r="R161" s="113">
        <v>145</v>
      </c>
    </row>
    <row r="162" spans="1:18">
      <c r="A162" s="15">
        <f t="shared" si="2"/>
        <v>162</v>
      </c>
      <c r="B162" s="78" t="s">
        <v>514</v>
      </c>
      <c r="C162" s="78"/>
      <c r="D162" s="78" t="s">
        <v>515</v>
      </c>
      <c r="E162" s="78" t="s">
        <v>509</v>
      </c>
      <c r="F162" s="78" t="s">
        <v>2449</v>
      </c>
      <c r="G162" s="78" t="s">
        <v>50</v>
      </c>
      <c r="H162" s="79">
        <v>2000</v>
      </c>
      <c r="I162" s="123">
        <v>153</v>
      </c>
      <c r="J162" s="114">
        <v>153</v>
      </c>
      <c r="K162" s="114">
        <v>153</v>
      </c>
      <c r="L162" s="114">
        <v>153</v>
      </c>
      <c r="M162" s="113">
        <v>153</v>
      </c>
      <c r="N162" s="113">
        <v>153</v>
      </c>
      <c r="O162" s="113">
        <v>153</v>
      </c>
      <c r="P162" s="113">
        <v>153</v>
      </c>
      <c r="Q162" s="113">
        <v>153</v>
      </c>
      <c r="R162" s="113">
        <v>153</v>
      </c>
    </row>
    <row r="163" spans="1:18">
      <c r="A163" s="15">
        <f t="shared" si="2"/>
        <v>163</v>
      </c>
      <c r="B163" s="78" t="s">
        <v>627</v>
      </c>
      <c r="C163" s="78"/>
      <c r="D163" s="78" t="s">
        <v>516</v>
      </c>
      <c r="E163" s="78" t="s">
        <v>509</v>
      </c>
      <c r="F163" s="78" t="s">
        <v>2449</v>
      </c>
      <c r="G163" s="78" t="s">
        <v>50</v>
      </c>
      <c r="H163" s="79">
        <v>2000</v>
      </c>
      <c r="I163" s="123">
        <v>204</v>
      </c>
      <c r="J163" s="114">
        <v>204</v>
      </c>
      <c r="K163" s="114">
        <v>204</v>
      </c>
      <c r="L163" s="114">
        <v>204</v>
      </c>
      <c r="M163" s="113">
        <v>204</v>
      </c>
      <c r="N163" s="113">
        <v>204</v>
      </c>
      <c r="O163" s="113">
        <v>204</v>
      </c>
      <c r="P163" s="113">
        <v>204</v>
      </c>
      <c r="Q163" s="113">
        <v>204</v>
      </c>
      <c r="R163" s="113">
        <v>204</v>
      </c>
    </row>
    <row r="164" spans="1:18">
      <c r="A164" s="15">
        <f t="shared" si="2"/>
        <v>164</v>
      </c>
      <c r="B164" s="78" t="s">
        <v>517</v>
      </c>
      <c r="C164" s="78"/>
      <c r="D164" s="78" t="s">
        <v>518</v>
      </c>
      <c r="E164" s="78" t="s">
        <v>509</v>
      </c>
      <c r="F164" s="78" t="s">
        <v>2449</v>
      </c>
      <c r="G164" s="78" t="s">
        <v>50</v>
      </c>
      <c r="H164" s="79">
        <v>2000</v>
      </c>
      <c r="I164" s="123">
        <v>204</v>
      </c>
      <c r="J164" s="114">
        <v>204</v>
      </c>
      <c r="K164" s="114">
        <v>204</v>
      </c>
      <c r="L164" s="114">
        <v>204</v>
      </c>
      <c r="M164" s="113">
        <v>204</v>
      </c>
      <c r="N164" s="113">
        <v>204</v>
      </c>
      <c r="O164" s="113">
        <v>204</v>
      </c>
      <c r="P164" s="113">
        <v>204</v>
      </c>
      <c r="Q164" s="113">
        <v>204</v>
      </c>
      <c r="R164" s="113">
        <v>204</v>
      </c>
    </row>
    <row r="165" spans="1:18">
      <c r="A165" s="15">
        <f t="shared" si="2"/>
        <v>165</v>
      </c>
      <c r="B165" s="78" t="s">
        <v>630</v>
      </c>
      <c r="C165" s="78"/>
      <c r="D165" s="78" t="s">
        <v>631</v>
      </c>
      <c r="E165" s="78" t="s">
        <v>632</v>
      </c>
      <c r="F165" s="78" t="s">
        <v>2450</v>
      </c>
      <c r="G165" s="78" t="s">
        <v>51</v>
      </c>
      <c r="H165" s="79">
        <v>2008</v>
      </c>
      <c r="I165" s="123">
        <v>90.1</v>
      </c>
      <c r="J165" s="114">
        <v>90.1</v>
      </c>
      <c r="K165" s="114">
        <v>90.1</v>
      </c>
      <c r="L165" s="114">
        <v>90.1</v>
      </c>
      <c r="M165" s="113">
        <v>90.1</v>
      </c>
      <c r="N165" s="113">
        <v>90.1</v>
      </c>
      <c r="O165" s="113">
        <v>90.1</v>
      </c>
      <c r="P165" s="113">
        <v>90.1</v>
      </c>
      <c r="Q165" s="113">
        <v>90.1</v>
      </c>
      <c r="R165" s="113">
        <v>90.1</v>
      </c>
    </row>
    <row r="166" spans="1:18">
      <c r="A166" s="15">
        <f t="shared" si="2"/>
        <v>166</v>
      </c>
      <c r="B166" s="78" t="s">
        <v>635</v>
      </c>
      <c r="C166" s="78"/>
      <c r="D166" s="78" t="s">
        <v>636</v>
      </c>
      <c r="E166" s="78" t="s">
        <v>632</v>
      </c>
      <c r="F166" s="78" t="s">
        <v>2450</v>
      </c>
      <c r="G166" s="78" t="s">
        <v>51</v>
      </c>
      <c r="H166" s="79">
        <v>2008</v>
      </c>
      <c r="I166" s="123">
        <v>87.3</v>
      </c>
      <c r="J166" s="114">
        <v>87.3</v>
      </c>
      <c r="K166" s="114">
        <v>87.3</v>
      </c>
      <c r="L166" s="114">
        <v>87.3</v>
      </c>
      <c r="M166" s="113">
        <v>87.3</v>
      </c>
      <c r="N166" s="113">
        <v>87.3</v>
      </c>
      <c r="O166" s="113">
        <v>87.3</v>
      </c>
      <c r="P166" s="113">
        <v>87.3</v>
      </c>
      <c r="Q166" s="113">
        <v>87.3</v>
      </c>
      <c r="R166" s="113">
        <v>87.3</v>
      </c>
    </row>
    <row r="167" spans="1:18">
      <c r="A167" s="15">
        <f t="shared" si="2"/>
        <v>167</v>
      </c>
      <c r="B167" s="78" t="s">
        <v>639</v>
      </c>
      <c r="C167" s="78"/>
      <c r="D167" s="78" t="s">
        <v>640</v>
      </c>
      <c r="E167" s="78" t="s">
        <v>56</v>
      </c>
      <c r="F167" s="78" t="s">
        <v>2450</v>
      </c>
      <c r="G167" s="78" t="s">
        <v>51</v>
      </c>
      <c r="H167" s="79">
        <v>2004</v>
      </c>
      <c r="I167" s="123">
        <v>46</v>
      </c>
      <c r="J167" s="114">
        <v>46</v>
      </c>
      <c r="K167" s="114">
        <v>46</v>
      </c>
      <c r="L167" s="114">
        <v>46</v>
      </c>
      <c r="M167" s="113">
        <v>46</v>
      </c>
      <c r="N167" s="113">
        <v>46</v>
      </c>
      <c r="O167" s="113">
        <v>46</v>
      </c>
      <c r="P167" s="113">
        <v>46</v>
      </c>
      <c r="Q167" s="113">
        <v>46</v>
      </c>
      <c r="R167" s="113">
        <v>46</v>
      </c>
    </row>
    <row r="168" spans="1:18">
      <c r="A168" s="15">
        <f t="shared" si="2"/>
        <v>168</v>
      </c>
      <c r="B168" s="78" t="s">
        <v>643</v>
      </c>
      <c r="C168" s="78"/>
      <c r="D168" s="78" t="s">
        <v>644</v>
      </c>
      <c r="E168" s="78" t="s">
        <v>56</v>
      </c>
      <c r="F168" s="78" t="s">
        <v>2450</v>
      </c>
      <c r="G168" s="78" t="s">
        <v>51</v>
      </c>
      <c r="H168" s="79">
        <v>2004</v>
      </c>
      <c r="I168" s="123">
        <v>46</v>
      </c>
      <c r="J168" s="114">
        <v>46</v>
      </c>
      <c r="K168" s="114">
        <v>46</v>
      </c>
      <c r="L168" s="114">
        <v>46</v>
      </c>
      <c r="M168" s="113">
        <v>46</v>
      </c>
      <c r="N168" s="113">
        <v>46</v>
      </c>
      <c r="O168" s="113">
        <v>46</v>
      </c>
      <c r="P168" s="113">
        <v>46</v>
      </c>
      <c r="Q168" s="113">
        <v>46</v>
      </c>
      <c r="R168" s="113">
        <v>46</v>
      </c>
    </row>
    <row r="169" spans="1:18">
      <c r="A169" s="15">
        <f t="shared" si="2"/>
        <v>169</v>
      </c>
      <c r="B169" s="78" t="s">
        <v>648</v>
      </c>
      <c r="C169" s="78"/>
      <c r="D169" s="78" t="s">
        <v>649</v>
      </c>
      <c r="E169" s="78" t="s">
        <v>56</v>
      </c>
      <c r="F169" s="78" t="s">
        <v>2450</v>
      </c>
      <c r="G169" s="78" t="s">
        <v>51</v>
      </c>
      <c r="H169" s="79">
        <v>2004</v>
      </c>
      <c r="I169" s="123">
        <v>46</v>
      </c>
      <c r="J169" s="114">
        <v>46</v>
      </c>
      <c r="K169" s="114">
        <v>46</v>
      </c>
      <c r="L169" s="114">
        <v>46</v>
      </c>
      <c r="M169" s="113">
        <v>46</v>
      </c>
      <c r="N169" s="113">
        <v>46</v>
      </c>
      <c r="O169" s="113">
        <v>46</v>
      </c>
      <c r="P169" s="113">
        <v>46</v>
      </c>
      <c r="Q169" s="113">
        <v>46</v>
      </c>
      <c r="R169" s="113">
        <v>46</v>
      </c>
    </row>
    <row r="170" spans="1:18">
      <c r="A170" s="15">
        <f t="shared" si="2"/>
        <v>170</v>
      </c>
      <c r="B170" s="78" t="s">
        <v>652</v>
      </c>
      <c r="C170" s="78"/>
      <c r="D170" s="78" t="s">
        <v>653</v>
      </c>
      <c r="E170" s="78" t="s">
        <v>56</v>
      </c>
      <c r="F170" s="78" t="s">
        <v>2450</v>
      </c>
      <c r="G170" s="78" t="s">
        <v>51</v>
      </c>
      <c r="H170" s="79">
        <v>2004</v>
      </c>
      <c r="I170" s="123">
        <v>46</v>
      </c>
      <c r="J170" s="114">
        <v>46</v>
      </c>
      <c r="K170" s="114">
        <v>46</v>
      </c>
      <c r="L170" s="114">
        <v>46</v>
      </c>
      <c r="M170" s="113">
        <v>46</v>
      </c>
      <c r="N170" s="113">
        <v>46</v>
      </c>
      <c r="O170" s="113">
        <v>46</v>
      </c>
      <c r="P170" s="113">
        <v>46</v>
      </c>
      <c r="Q170" s="113">
        <v>46</v>
      </c>
      <c r="R170" s="113">
        <v>46</v>
      </c>
    </row>
    <row r="171" spans="1:18">
      <c r="A171" s="15">
        <f t="shared" si="2"/>
        <v>171</v>
      </c>
      <c r="B171" s="78" t="s">
        <v>519</v>
      </c>
      <c r="C171" s="78"/>
      <c r="D171" s="78" t="s">
        <v>520</v>
      </c>
      <c r="E171" s="78" t="s">
        <v>288</v>
      </c>
      <c r="F171" s="78" t="s">
        <v>2449</v>
      </c>
      <c r="G171" s="78" t="s">
        <v>51</v>
      </c>
      <c r="H171" s="79">
        <v>2001</v>
      </c>
      <c r="I171" s="123">
        <v>170</v>
      </c>
      <c r="J171" s="114">
        <v>170</v>
      </c>
      <c r="K171" s="114">
        <v>170</v>
      </c>
      <c r="L171" s="114">
        <v>170</v>
      </c>
      <c r="M171" s="113">
        <v>170</v>
      </c>
      <c r="N171" s="113">
        <v>170</v>
      </c>
      <c r="O171" s="113">
        <v>170</v>
      </c>
      <c r="P171" s="113">
        <v>170</v>
      </c>
      <c r="Q171" s="113">
        <v>170</v>
      </c>
      <c r="R171" s="113">
        <v>170</v>
      </c>
    </row>
    <row r="172" spans="1:18">
      <c r="A172" s="15">
        <f t="shared" si="2"/>
        <v>172</v>
      </c>
      <c r="B172" s="78" t="s">
        <v>522</v>
      </c>
      <c r="C172" s="78"/>
      <c r="D172" s="78" t="s">
        <v>523</v>
      </c>
      <c r="E172" s="78" t="s">
        <v>288</v>
      </c>
      <c r="F172" s="78" t="s">
        <v>2449</v>
      </c>
      <c r="G172" s="78" t="s">
        <v>51</v>
      </c>
      <c r="H172" s="79">
        <v>2001</v>
      </c>
      <c r="I172" s="123">
        <v>170</v>
      </c>
      <c r="J172" s="114">
        <v>170</v>
      </c>
      <c r="K172" s="114">
        <v>170</v>
      </c>
      <c r="L172" s="114">
        <v>170</v>
      </c>
      <c r="M172" s="113">
        <v>170</v>
      </c>
      <c r="N172" s="113">
        <v>170</v>
      </c>
      <c r="O172" s="113">
        <v>170</v>
      </c>
      <c r="P172" s="113">
        <v>170</v>
      </c>
      <c r="Q172" s="113">
        <v>170</v>
      </c>
      <c r="R172" s="113">
        <v>170</v>
      </c>
    </row>
    <row r="173" spans="1:18">
      <c r="A173" s="15">
        <f t="shared" si="2"/>
        <v>173</v>
      </c>
      <c r="B173" s="78" t="s">
        <v>660</v>
      </c>
      <c r="C173" s="78"/>
      <c r="D173" s="78" t="s">
        <v>527</v>
      </c>
      <c r="E173" s="78" t="s">
        <v>288</v>
      </c>
      <c r="F173" s="78" t="s">
        <v>2449</v>
      </c>
      <c r="G173" s="78" t="s">
        <v>51</v>
      </c>
      <c r="H173" s="79">
        <v>2001</v>
      </c>
      <c r="I173" s="123">
        <v>188</v>
      </c>
      <c r="J173" s="114">
        <v>188</v>
      </c>
      <c r="K173" s="114">
        <v>188</v>
      </c>
      <c r="L173" s="114">
        <v>188</v>
      </c>
      <c r="M173" s="113">
        <v>188</v>
      </c>
      <c r="N173" s="113">
        <v>188</v>
      </c>
      <c r="O173" s="113">
        <v>188</v>
      </c>
      <c r="P173" s="113">
        <v>188</v>
      </c>
      <c r="Q173" s="113">
        <v>188</v>
      </c>
      <c r="R173" s="113">
        <v>188</v>
      </c>
    </row>
    <row r="174" spans="1:18">
      <c r="A174" s="15">
        <f t="shared" si="2"/>
        <v>174</v>
      </c>
      <c r="B174" s="78" t="s">
        <v>530</v>
      </c>
      <c r="C174" s="78"/>
      <c r="D174" s="78" t="s">
        <v>531</v>
      </c>
      <c r="E174" s="78" t="s">
        <v>68</v>
      </c>
      <c r="F174" s="78" t="s">
        <v>2449</v>
      </c>
      <c r="G174" s="78" t="s">
        <v>51</v>
      </c>
      <c r="H174" s="79">
        <v>2001</v>
      </c>
      <c r="I174" s="123">
        <v>215</v>
      </c>
      <c r="J174" s="114">
        <v>215</v>
      </c>
      <c r="K174" s="114">
        <v>215</v>
      </c>
      <c r="L174" s="114">
        <v>215</v>
      </c>
      <c r="M174" s="113">
        <v>215</v>
      </c>
      <c r="N174" s="113">
        <v>215</v>
      </c>
      <c r="O174" s="113">
        <v>215</v>
      </c>
      <c r="P174" s="113">
        <v>215</v>
      </c>
      <c r="Q174" s="113">
        <v>215</v>
      </c>
      <c r="R174" s="113">
        <v>215</v>
      </c>
    </row>
    <row r="175" spans="1:18">
      <c r="A175" s="15">
        <f t="shared" si="2"/>
        <v>175</v>
      </c>
      <c r="B175" s="78" t="s">
        <v>534</v>
      </c>
      <c r="C175" s="78"/>
      <c r="D175" s="78" t="s">
        <v>535</v>
      </c>
      <c r="E175" s="78" t="s">
        <v>68</v>
      </c>
      <c r="F175" s="78" t="s">
        <v>2449</v>
      </c>
      <c r="G175" s="78" t="s">
        <v>51</v>
      </c>
      <c r="H175" s="79">
        <v>2001</v>
      </c>
      <c r="I175" s="123">
        <v>215</v>
      </c>
      <c r="J175" s="114">
        <v>215</v>
      </c>
      <c r="K175" s="114">
        <v>215</v>
      </c>
      <c r="L175" s="114">
        <v>215</v>
      </c>
      <c r="M175" s="113">
        <v>215</v>
      </c>
      <c r="N175" s="113">
        <v>215</v>
      </c>
      <c r="O175" s="113">
        <v>215</v>
      </c>
      <c r="P175" s="113">
        <v>215</v>
      </c>
      <c r="Q175" s="113">
        <v>215</v>
      </c>
      <c r="R175" s="113">
        <v>215</v>
      </c>
    </row>
    <row r="176" spans="1:18">
      <c r="A176" s="15">
        <f t="shared" si="2"/>
        <v>176</v>
      </c>
      <c r="B176" s="78" t="s">
        <v>667</v>
      </c>
      <c r="C176" s="78"/>
      <c r="D176" s="78" t="s">
        <v>538</v>
      </c>
      <c r="E176" s="78" t="s">
        <v>68</v>
      </c>
      <c r="F176" s="78" t="s">
        <v>2449</v>
      </c>
      <c r="G176" s="78" t="s">
        <v>51</v>
      </c>
      <c r="H176" s="79">
        <v>2001</v>
      </c>
      <c r="I176" s="123">
        <v>236</v>
      </c>
      <c r="J176" s="114">
        <v>236</v>
      </c>
      <c r="K176" s="114">
        <v>236</v>
      </c>
      <c r="L176" s="114">
        <v>236</v>
      </c>
      <c r="M176" s="113">
        <v>236</v>
      </c>
      <c r="N176" s="113">
        <v>236</v>
      </c>
      <c r="O176" s="113">
        <v>236</v>
      </c>
      <c r="P176" s="113">
        <v>236</v>
      </c>
      <c r="Q176" s="113">
        <v>236</v>
      </c>
      <c r="R176" s="113">
        <v>236</v>
      </c>
    </row>
    <row r="177" spans="1:18">
      <c r="A177" s="15">
        <f t="shared" si="2"/>
        <v>177</v>
      </c>
      <c r="B177" s="78" t="s">
        <v>670</v>
      </c>
      <c r="C177" s="78"/>
      <c r="D177" s="78" t="s">
        <v>541</v>
      </c>
      <c r="E177" s="78" t="s">
        <v>67</v>
      </c>
      <c r="F177" s="78" t="s">
        <v>2449</v>
      </c>
      <c r="G177" s="78" t="s">
        <v>50</v>
      </c>
      <c r="H177" s="79">
        <v>2001</v>
      </c>
      <c r="I177" s="123">
        <v>229</v>
      </c>
      <c r="J177" s="114">
        <v>229</v>
      </c>
      <c r="K177" s="114">
        <v>229</v>
      </c>
      <c r="L177" s="114">
        <v>229</v>
      </c>
      <c r="M177" s="113">
        <v>229</v>
      </c>
      <c r="N177" s="113">
        <v>229</v>
      </c>
      <c r="O177" s="113">
        <v>229</v>
      </c>
      <c r="P177" s="113">
        <v>229</v>
      </c>
      <c r="Q177" s="113">
        <v>229</v>
      </c>
      <c r="R177" s="113">
        <v>229</v>
      </c>
    </row>
    <row r="178" spans="1:18">
      <c r="A178" s="15">
        <f t="shared" si="2"/>
        <v>178</v>
      </c>
      <c r="B178" s="78" t="s">
        <v>673</v>
      </c>
      <c r="C178" s="78" t="s">
        <v>2857</v>
      </c>
      <c r="D178" s="78" t="s">
        <v>544</v>
      </c>
      <c r="E178" s="78" t="s">
        <v>67</v>
      </c>
      <c r="F178" s="78" t="s">
        <v>2449</v>
      </c>
      <c r="G178" s="78" t="s">
        <v>50</v>
      </c>
      <c r="H178" s="79">
        <v>2001</v>
      </c>
      <c r="I178" s="123">
        <v>227</v>
      </c>
      <c r="J178" s="114">
        <v>227</v>
      </c>
      <c r="K178" s="114">
        <v>227</v>
      </c>
      <c r="L178" s="114">
        <v>227</v>
      </c>
      <c r="M178" s="113">
        <v>227</v>
      </c>
      <c r="N178" s="113">
        <v>227</v>
      </c>
      <c r="O178" s="113">
        <v>227</v>
      </c>
      <c r="P178" s="113">
        <v>227</v>
      </c>
      <c r="Q178" s="113">
        <v>227</v>
      </c>
      <c r="R178" s="113">
        <v>227</v>
      </c>
    </row>
    <row r="179" spans="1:18">
      <c r="A179" s="15">
        <f t="shared" si="2"/>
        <v>179</v>
      </c>
      <c r="B179" s="78" t="s">
        <v>676</v>
      </c>
      <c r="C179" s="78"/>
      <c r="D179" s="78" t="s">
        <v>547</v>
      </c>
      <c r="E179" s="78" t="s">
        <v>67</v>
      </c>
      <c r="F179" s="78" t="s">
        <v>2449</v>
      </c>
      <c r="G179" s="78" t="s">
        <v>50</v>
      </c>
      <c r="H179" s="79">
        <v>2001</v>
      </c>
      <c r="I179" s="123">
        <v>227</v>
      </c>
      <c r="J179" s="114">
        <v>227</v>
      </c>
      <c r="K179" s="114">
        <v>227</v>
      </c>
      <c r="L179" s="114">
        <v>227</v>
      </c>
      <c r="M179" s="113">
        <v>227</v>
      </c>
      <c r="N179" s="113">
        <v>227</v>
      </c>
      <c r="O179" s="113">
        <v>227</v>
      </c>
      <c r="P179" s="113">
        <v>227</v>
      </c>
      <c r="Q179" s="113">
        <v>227</v>
      </c>
      <c r="R179" s="113">
        <v>227</v>
      </c>
    </row>
    <row r="180" spans="1:18">
      <c r="A180" s="15">
        <f t="shared" si="2"/>
        <v>180</v>
      </c>
      <c r="B180" s="78" t="s">
        <v>679</v>
      </c>
      <c r="C180" s="78" t="s">
        <v>2857</v>
      </c>
      <c r="D180" s="78" t="s">
        <v>550</v>
      </c>
      <c r="E180" s="78" t="s">
        <v>67</v>
      </c>
      <c r="F180" s="78" t="s">
        <v>2449</v>
      </c>
      <c r="G180" s="78" t="s">
        <v>50</v>
      </c>
      <c r="H180" s="79">
        <v>2001</v>
      </c>
      <c r="I180" s="123">
        <v>227</v>
      </c>
      <c r="J180" s="114">
        <v>227</v>
      </c>
      <c r="K180" s="114">
        <v>227</v>
      </c>
      <c r="L180" s="114">
        <v>227</v>
      </c>
      <c r="M180" s="113">
        <v>227</v>
      </c>
      <c r="N180" s="113">
        <v>227</v>
      </c>
      <c r="O180" s="113">
        <v>227</v>
      </c>
      <c r="P180" s="113">
        <v>227</v>
      </c>
      <c r="Q180" s="113">
        <v>227</v>
      </c>
      <c r="R180" s="113">
        <v>227</v>
      </c>
    </row>
    <row r="181" spans="1:18">
      <c r="A181" s="15">
        <f t="shared" si="2"/>
        <v>181</v>
      </c>
      <c r="B181" s="78" t="s">
        <v>682</v>
      </c>
      <c r="C181" s="78"/>
      <c r="D181" s="78" t="s">
        <v>554</v>
      </c>
      <c r="E181" s="78" t="s">
        <v>67</v>
      </c>
      <c r="F181" s="78" t="s">
        <v>2449</v>
      </c>
      <c r="G181" s="78" t="s">
        <v>50</v>
      </c>
      <c r="H181" s="79">
        <v>2002</v>
      </c>
      <c r="I181" s="123">
        <v>241</v>
      </c>
      <c r="J181" s="114">
        <v>241</v>
      </c>
      <c r="K181" s="114">
        <v>241</v>
      </c>
      <c r="L181" s="114">
        <v>241</v>
      </c>
      <c r="M181" s="113">
        <v>241</v>
      </c>
      <c r="N181" s="113">
        <v>241</v>
      </c>
      <c r="O181" s="113">
        <v>241</v>
      </c>
      <c r="P181" s="113">
        <v>241</v>
      </c>
      <c r="Q181" s="113">
        <v>241</v>
      </c>
      <c r="R181" s="113">
        <v>241</v>
      </c>
    </row>
    <row r="182" spans="1:18">
      <c r="A182" s="15">
        <f t="shared" si="2"/>
        <v>182</v>
      </c>
      <c r="B182" s="78" t="s">
        <v>685</v>
      </c>
      <c r="C182" s="78"/>
      <c r="D182" s="78" t="s">
        <v>557</v>
      </c>
      <c r="E182" s="78" t="s">
        <v>67</v>
      </c>
      <c r="F182" s="78" t="s">
        <v>2449</v>
      </c>
      <c r="G182" s="78" t="s">
        <v>50</v>
      </c>
      <c r="H182" s="79">
        <v>2002</v>
      </c>
      <c r="I182" s="123">
        <v>243</v>
      </c>
      <c r="J182" s="114">
        <v>243</v>
      </c>
      <c r="K182" s="114">
        <v>243</v>
      </c>
      <c r="L182" s="114">
        <v>243</v>
      </c>
      <c r="M182" s="113">
        <v>243</v>
      </c>
      <c r="N182" s="113">
        <v>243</v>
      </c>
      <c r="O182" s="113">
        <v>243</v>
      </c>
      <c r="P182" s="113">
        <v>243</v>
      </c>
      <c r="Q182" s="113">
        <v>243</v>
      </c>
      <c r="R182" s="113">
        <v>243</v>
      </c>
    </row>
    <row r="183" spans="1:18">
      <c r="A183" s="15">
        <f t="shared" si="2"/>
        <v>183</v>
      </c>
      <c r="B183" s="78" t="s">
        <v>688</v>
      </c>
      <c r="C183" s="78"/>
      <c r="D183" s="78" t="s">
        <v>689</v>
      </c>
      <c r="E183" s="78" t="s">
        <v>690</v>
      </c>
      <c r="F183" s="78" t="s">
        <v>2450</v>
      </c>
      <c r="G183" s="78" t="s">
        <v>52</v>
      </c>
      <c r="H183" s="79">
        <v>1988</v>
      </c>
      <c r="I183" s="123">
        <v>66</v>
      </c>
      <c r="J183" s="114">
        <v>66</v>
      </c>
      <c r="K183" s="114">
        <v>66</v>
      </c>
      <c r="L183" s="114">
        <v>66</v>
      </c>
      <c r="M183" s="113">
        <v>66</v>
      </c>
      <c r="N183" s="113">
        <v>66</v>
      </c>
      <c r="O183" s="113">
        <v>66</v>
      </c>
      <c r="P183" s="113">
        <v>66</v>
      </c>
      <c r="Q183" s="113">
        <v>66</v>
      </c>
      <c r="R183" s="113">
        <v>66</v>
      </c>
    </row>
    <row r="184" spans="1:18">
      <c r="A184" s="15">
        <f t="shared" si="2"/>
        <v>184</v>
      </c>
      <c r="B184" s="78" t="s">
        <v>693</v>
      </c>
      <c r="C184" s="78"/>
      <c r="D184" s="78" t="s">
        <v>694</v>
      </c>
      <c r="E184" s="78" t="s">
        <v>690</v>
      </c>
      <c r="F184" s="78" t="s">
        <v>2450</v>
      </c>
      <c r="G184" s="78" t="s">
        <v>52</v>
      </c>
      <c r="H184" s="79">
        <v>1988</v>
      </c>
      <c r="I184" s="123">
        <v>65</v>
      </c>
      <c r="J184" s="114">
        <v>65</v>
      </c>
      <c r="K184" s="114">
        <v>65</v>
      </c>
      <c r="L184" s="114">
        <v>65</v>
      </c>
      <c r="M184" s="113">
        <v>65</v>
      </c>
      <c r="N184" s="113">
        <v>65</v>
      </c>
      <c r="O184" s="113">
        <v>65</v>
      </c>
      <c r="P184" s="113">
        <v>65</v>
      </c>
      <c r="Q184" s="113">
        <v>65</v>
      </c>
      <c r="R184" s="113">
        <v>65</v>
      </c>
    </row>
    <row r="185" spans="1:18">
      <c r="A185" s="15">
        <f t="shared" si="2"/>
        <v>185</v>
      </c>
      <c r="B185" s="78" t="s">
        <v>697</v>
      </c>
      <c r="C185" s="78"/>
      <c r="D185" s="78" t="s">
        <v>698</v>
      </c>
      <c r="E185" s="78" t="s">
        <v>690</v>
      </c>
      <c r="F185" s="78" t="s">
        <v>2450</v>
      </c>
      <c r="G185" s="78" t="s">
        <v>52</v>
      </c>
      <c r="H185" s="79">
        <v>1988</v>
      </c>
      <c r="I185" s="123">
        <v>65</v>
      </c>
      <c r="J185" s="114">
        <v>65</v>
      </c>
      <c r="K185" s="114">
        <v>65</v>
      </c>
      <c r="L185" s="114">
        <v>65</v>
      </c>
      <c r="M185" s="113">
        <v>65</v>
      </c>
      <c r="N185" s="113">
        <v>65</v>
      </c>
      <c r="O185" s="113">
        <v>65</v>
      </c>
      <c r="P185" s="113">
        <v>65</v>
      </c>
      <c r="Q185" s="113">
        <v>65</v>
      </c>
      <c r="R185" s="113">
        <v>65</v>
      </c>
    </row>
    <row r="186" spans="1:18">
      <c r="A186" s="15">
        <f t="shared" si="2"/>
        <v>186</v>
      </c>
      <c r="B186" s="78" t="s">
        <v>701</v>
      </c>
      <c r="C186" s="78"/>
      <c r="D186" s="78" t="s">
        <v>702</v>
      </c>
      <c r="E186" s="78" t="s">
        <v>690</v>
      </c>
      <c r="F186" s="78" t="s">
        <v>2450</v>
      </c>
      <c r="G186" s="78" t="s">
        <v>52</v>
      </c>
      <c r="H186" s="79">
        <v>1988</v>
      </c>
      <c r="I186" s="123">
        <v>67</v>
      </c>
      <c r="J186" s="114">
        <v>67</v>
      </c>
      <c r="K186" s="114">
        <v>67</v>
      </c>
      <c r="L186" s="114">
        <v>67</v>
      </c>
      <c r="M186" s="113">
        <v>67</v>
      </c>
      <c r="N186" s="113">
        <v>67</v>
      </c>
      <c r="O186" s="113">
        <v>67</v>
      </c>
      <c r="P186" s="113">
        <v>67</v>
      </c>
      <c r="Q186" s="113">
        <v>67</v>
      </c>
      <c r="R186" s="113">
        <v>67</v>
      </c>
    </row>
    <row r="187" spans="1:18">
      <c r="A187" s="15">
        <f t="shared" si="2"/>
        <v>187</v>
      </c>
      <c r="B187" s="78" t="s">
        <v>706</v>
      </c>
      <c r="C187" s="78"/>
      <c r="D187" s="78" t="s">
        <v>707</v>
      </c>
      <c r="E187" s="78" t="s">
        <v>690</v>
      </c>
      <c r="F187" s="78" t="s">
        <v>2450</v>
      </c>
      <c r="G187" s="78" t="s">
        <v>52</v>
      </c>
      <c r="H187" s="79">
        <v>1988</v>
      </c>
      <c r="I187" s="123">
        <v>67</v>
      </c>
      <c r="J187" s="114">
        <v>67</v>
      </c>
      <c r="K187" s="114">
        <v>67</v>
      </c>
      <c r="L187" s="114">
        <v>67</v>
      </c>
      <c r="M187" s="113">
        <v>67</v>
      </c>
      <c r="N187" s="113">
        <v>67</v>
      </c>
      <c r="O187" s="113">
        <v>67</v>
      </c>
      <c r="P187" s="113">
        <v>67</v>
      </c>
      <c r="Q187" s="113">
        <v>67</v>
      </c>
      <c r="R187" s="113">
        <v>67</v>
      </c>
    </row>
    <row r="188" spans="1:18">
      <c r="A188" s="15">
        <f t="shared" si="2"/>
        <v>188</v>
      </c>
      <c r="B188" s="78" t="s">
        <v>710</v>
      </c>
      <c r="C188" s="78"/>
      <c r="D188" s="78" t="s">
        <v>711</v>
      </c>
      <c r="E188" s="78" t="s">
        <v>690</v>
      </c>
      <c r="F188" s="78" t="s">
        <v>2450</v>
      </c>
      <c r="G188" s="78" t="s">
        <v>52</v>
      </c>
      <c r="H188" s="79">
        <v>1988</v>
      </c>
      <c r="I188" s="123">
        <v>67</v>
      </c>
      <c r="J188" s="114">
        <v>67</v>
      </c>
      <c r="K188" s="114">
        <v>67</v>
      </c>
      <c r="L188" s="114">
        <v>67</v>
      </c>
      <c r="M188" s="113">
        <v>67</v>
      </c>
      <c r="N188" s="113">
        <v>67</v>
      </c>
      <c r="O188" s="113">
        <v>67</v>
      </c>
      <c r="P188" s="113">
        <v>67</v>
      </c>
      <c r="Q188" s="113">
        <v>67</v>
      </c>
      <c r="R188" s="113">
        <v>67</v>
      </c>
    </row>
    <row r="189" spans="1:18">
      <c r="A189" s="15">
        <f t="shared" si="2"/>
        <v>189</v>
      </c>
      <c r="B189" s="78" t="s">
        <v>714</v>
      </c>
      <c r="C189" s="78"/>
      <c r="D189" s="78" t="s">
        <v>715</v>
      </c>
      <c r="E189" s="78" t="s">
        <v>614</v>
      </c>
      <c r="F189" s="78" t="s">
        <v>2451</v>
      </c>
      <c r="G189" s="78" t="s">
        <v>50</v>
      </c>
      <c r="H189" s="79">
        <v>1956</v>
      </c>
      <c r="I189" s="123">
        <v>122</v>
      </c>
      <c r="J189" s="114">
        <v>122</v>
      </c>
      <c r="K189" s="114">
        <v>122</v>
      </c>
      <c r="L189" s="114">
        <v>122</v>
      </c>
      <c r="M189" s="113">
        <v>122</v>
      </c>
      <c r="N189" s="113">
        <v>122</v>
      </c>
      <c r="O189" s="113">
        <v>122</v>
      </c>
      <c r="P189" s="113">
        <v>122</v>
      </c>
      <c r="Q189" s="113">
        <v>122</v>
      </c>
      <c r="R189" s="113">
        <v>122</v>
      </c>
    </row>
    <row r="190" spans="1:18">
      <c r="A190" s="15">
        <f t="shared" si="2"/>
        <v>190</v>
      </c>
      <c r="B190" s="78" t="s">
        <v>718</v>
      </c>
      <c r="C190" s="78"/>
      <c r="D190" s="78" t="s">
        <v>719</v>
      </c>
      <c r="E190" s="78" t="s">
        <v>614</v>
      </c>
      <c r="F190" s="78" t="s">
        <v>2451</v>
      </c>
      <c r="G190" s="78" t="s">
        <v>50</v>
      </c>
      <c r="H190" s="79">
        <v>1958</v>
      </c>
      <c r="I190" s="123">
        <v>118</v>
      </c>
      <c r="J190" s="114">
        <v>118</v>
      </c>
      <c r="K190" s="114">
        <v>118</v>
      </c>
      <c r="L190" s="114">
        <v>118</v>
      </c>
      <c r="M190" s="113">
        <v>118</v>
      </c>
      <c r="N190" s="113">
        <v>118</v>
      </c>
      <c r="O190" s="113">
        <v>118</v>
      </c>
      <c r="P190" s="113">
        <v>118</v>
      </c>
      <c r="Q190" s="113">
        <v>118</v>
      </c>
      <c r="R190" s="113">
        <v>118</v>
      </c>
    </row>
    <row r="191" spans="1:18">
      <c r="A191" s="15">
        <f t="shared" si="2"/>
        <v>191</v>
      </c>
      <c r="B191" s="78" t="s">
        <v>722</v>
      </c>
      <c r="C191" s="78"/>
      <c r="D191" s="78" t="s">
        <v>723</v>
      </c>
      <c r="E191" s="78" t="s">
        <v>614</v>
      </c>
      <c r="F191" s="78" t="s">
        <v>2451</v>
      </c>
      <c r="G191" s="78" t="s">
        <v>50</v>
      </c>
      <c r="H191" s="79">
        <v>1967</v>
      </c>
      <c r="I191" s="123">
        <v>568</v>
      </c>
      <c r="J191" s="114">
        <v>568</v>
      </c>
      <c r="K191" s="114">
        <v>568</v>
      </c>
      <c r="L191" s="114">
        <v>568</v>
      </c>
      <c r="M191" s="113">
        <v>568</v>
      </c>
      <c r="N191" s="113">
        <v>568</v>
      </c>
      <c r="O191" s="113">
        <v>568</v>
      </c>
      <c r="P191" s="113">
        <v>568</v>
      </c>
      <c r="Q191" s="113">
        <v>568</v>
      </c>
      <c r="R191" s="113">
        <v>568</v>
      </c>
    </row>
    <row r="192" spans="1:18">
      <c r="A192" s="15">
        <f t="shared" si="2"/>
        <v>192</v>
      </c>
      <c r="B192" s="78" t="s">
        <v>560</v>
      </c>
      <c r="C192" s="78"/>
      <c r="D192" s="78" t="s">
        <v>561</v>
      </c>
      <c r="E192" s="78" t="s">
        <v>279</v>
      </c>
      <c r="F192" s="78" t="s">
        <v>2449</v>
      </c>
      <c r="G192" s="78" t="s">
        <v>95</v>
      </c>
      <c r="H192" s="79">
        <v>2010</v>
      </c>
      <c r="I192" s="123">
        <v>157</v>
      </c>
      <c r="J192" s="114">
        <v>157</v>
      </c>
      <c r="K192" s="114">
        <v>157</v>
      </c>
      <c r="L192" s="114">
        <v>157</v>
      </c>
      <c r="M192" s="113">
        <v>157</v>
      </c>
      <c r="N192" s="113">
        <v>157</v>
      </c>
      <c r="O192" s="113">
        <v>157</v>
      </c>
      <c r="P192" s="113">
        <v>157</v>
      </c>
      <c r="Q192" s="113">
        <v>157</v>
      </c>
      <c r="R192" s="113">
        <v>157</v>
      </c>
    </row>
    <row r="193" spans="1:18">
      <c r="A193" s="15">
        <f t="shared" si="2"/>
        <v>193</v>
      </c>
      <c r="B193" s="78" t="s">
        <v>562</v>
      </c>
      <c r="C193" s="78"/>
      <c r="D193" s="78" t="s">
        <v>563</v>
      </c>
      <c r="E193" s="78" t="s">
        <v>279</v>
      </c>
      <c r="F193" s="78" t="s">
        <v>2449</v>
      </c>
      <c r="G193" s="78" t="s">
        <v>95</v>
      </c>
      <c r="H193" s="79">
        <v>2010</v>
      </c>
      <c r="I193" s="123">
        <v>157</v>
      </c>
      <c r="J193" s="114">
        <v>157</v>
      </c>
      <c r="K193" s="114">
        <v>157</v>
      </c>
      <c r="L193" s="114">
        <v>157</v>
      </c>
      <c r="M193" s="113">
        <v>157</v>
      </c>
      <c r="N193" s="113">
        <v>157</v>
      </c>
      <c r="O193" s="113">
        <v>157</v>
      </c>
      <c r="P193" s="113">
        <v>157</v>
      </c>
      <c r="Q193" s="113">
        <v>157</v>
      </c>
      <c r="R193" s="113">
        <v>157</v>
      </c>
    </row>
    <row r="194" spans="1:18">
      <c r="A194" s="15">
        <f t="shared" si="2"/>
        <v>194</v>
      </c>
      <c r="B194" s="78" t="s">
        <v>564</v>
      </c>
      <c r="C194" s="78"/>
      <c r="D194" s="78" t="s">
        <v>565</v>
      </c>
      <c r="E194" s="78" t="s">
        <v>279</v>
      </c>
      <c r="F194" s="78" t="s">
        <v>2449</v>
      </c>
      <c r="G194" s="78" t="s">
        <v>95</v>
      </c>
      <c r="H194" s="79">
        <v>1972</v>
      </c>
      <c r="I194" s="123">
        <v>319</v>
      </c>
      <c r="J194" s="114">
        <v>319</v>
      </c>
      <c r="K194" s="114">
        <v>319</v>
      </c>
      <c r="L194" s="114">
        <v>319</v>
      </c>
      <c r="M194" s="113">
        <v>319</v>
      </c>
      <c r="N194" s="113">
        <v>319</v>
      </c>
      <c r="O194" s="113">
        <v>319</v>
      </c>
      <c r="P194" s="113">
        <v>319</v>
      </c>
      <c r="Q194" s="113">
        <v>319</v>
      </c>
      <c r="R194" s="113">
        <v>319</v>
      </c>
    </row>
    <row r="195" spans="1:18">
      <c r="A195" s="15">
        <f t="shared" si="2"/>
        <v>195</v>
      </c>
      <c r="B195" s="78" t="s">
        <v>733</v>
      </c>
      <c r="C195" s="78"/>
      <c r="D195" s="78" t="s">
        <v>734</v>
      </c>
      <c r="E195" s="78" t="s">
        <v>56</v>
      </c>
      <c r="F195" s="78" t="s">
        <v>2451</v>
      </c>
      <c r="G195" s="78" t="s">
        <v>51</v>
      </c>
      <c r="H195" s="79">
        <v>1972</v>
      </c>
      <c r="I195" s="123">
        <v>420</v>
      </c>
      <c r="J195" s="114">
        <v>420</v>
      </c>
      <c r="K195" s="114">
        <v>420</v>
      </c>
      <c r="L195" s="114">
        <v>420</v>
      </c>
      <c r="M195" s="113">
        <v>420</v>
      </c>
      <c r="N195" s="113">
        <v>420</v>
      </c>
      <c r="O195" s="113">
        <v>420</v>
      </c>
      <c r="P195" s="113">
        <v>420</v>
      </c>
      <c r="Q195" s="113">
        <v>420</v>
      </c>
      <c r="R195" s="113">
        <v>420</v>
      </c>
    </row>
    <row r="196" spans="1:18">
      <c r="A196" s="15">
        <f t="shared" si="2"/>
        <v>196</v>
      </c>
      <c r="B196" s="78" t="s">
        <v>737</v>
      </c>
      <c r="C196" s="78"/>
      <c r="D196" s="78" t="s">
        <v>738</v>
      </c>
      <c r="E196" s="78" t="s">
        <v>56</v>
      </c>
      <c r="F196" s="78" t="s">
        <v>2451</v>
      </c>
      <c r="G196" s="78" t="s">
        <v>51</v>
      </c>
      <c r="H196" s="79">
        <v>1974</v>
      </c>
      <c r="I196" s="123">
        <v>410</v>
      </c>
      <c r="J196" s="114">
        <v>410</v>
      </c>
      <c r="K196" s="114">
        <v>410</v>
      </c>
      <c r="L196" s="114">
        <v>410</v>
      </c>
      <c r="M196" s="113">
        <v>410</v>
      </c>
      <c r="N196" s="113">
        <v>410</v>
      </c>
      <c r="O196" s="113">
        <v>410</v>
      </c>
      <c r="P196" s="113">
        <v>410</v>
      </c>
      <c r="Q196" s="113">
        <v>410</v>
      </c>
      <c r="R196" s="113">
        <v>410</v>
      </c>
    </row>
    <row r="197" spans="1:18">
      <c r="A197" s="15">
        <f t="shared" si="2"/>
        <v>197</v>
      </c>
      <c r="B197" s="78" t="s">
        <v>566</v>
      </c>
      <c r="C197" s="78"/>
      <c r="D197" s="78" t="s">
        <v>567</v>
      </c>
      <c r="E197" s="78" t="s">
        <v>62</v>
      </c>
      <c r="F197" s="78" t="s">
        <v>2449</v>
      </c>
      <c r="G197" s="78" t="s">
        <v>52</v>
      </c>
      <c r="H197" s="79">
        <v>2001</v>
      </c>
      <c r="I197" s="123">
        <v>166.7</v>
      </c>
      <c r="J197" s="114">
        <v>166.7</v>
      </c>
      <c r="K197" s="114">
        <v>166.7</v>
      </c>
      <c r="L197" s="114">
        <v>166.7</v>
      </c>
      <c r="M197" s="113">
        <v>166.7</v>
      </c>
      <c r="N197" s="113">
        <v>166.7</v>
      </c>
      <c r="O197" s="113">
        <v>166.7</v>
      </c>
      <c r="P197" s="113">
        <v>166.7</v>
      </c>
      <c r="Q197" s="113">
        <v>166.7</v>
      </c>
      <c r="R197" s="113">
        <v>166.7</v>
      </c>
    </row>
    <row r="198" spans="1:18">
      <c r="A198" s="15">
        <f t="shared" ref="A198:A261" si="3">A197+1</f>
        <v>198</v>
      </c>
      <c r="B198" s="78" t="s">
        <v>568</v>
      </c>
      <c r="C198" s="78"/>
      <c r="D198" s="78" t="s">
        <v>569</v>
      </c>
      <c r="E198" s="78" t="s">
        <v>62</v>
      </c>
      <c r="F198" s="78" t="s">
        <v>2449</v>
      </c>
      <c r="G198" s="78" t="s">
        <v>52</v>
      </c>
      <c r="H198" s="79">
        <v>2001</v>
      </c>
      <c r="I198" s="123">
        <v>158.19999999999999</v>
      </c>
      <c r="J198" s="114">
        <v>158.19999999999999</v>
      </c>
      <c r="K198" s="114">
        <v>158.19999999999999</v>
      </c>
      <c r="L198" s="114">
        <v>158.19999999999999</v>
      </c>
      <c r="M198" s="113">
        <v>158.19999999999999</v>
      </c>
      <c r="N198" s="113">
        <v>158.19999999999999</v>
      </c>
      <c r="O198" s="113">
        <v>158.19999999999999</v>
      </c>
      <c r="P198" s="113">
        <v>158.19999999999999</v>
      </c>
      <c r="Q198" s="113">
        <v>158.19999999999999</v>
      </c>
      <c r="R198" s="113">
        <v>158.19999999999999</v>
      </c>
    </row>
    <row r="199" spans="1:18">
      <c r="A199" s="15">
        <f t="shared" si="3"/>
        <v>199</v>
      </c>
      <c r="B199" s="78" t="s">
        <v>570</v>
      </c>
      <c r="C199" s="78" t="s">
        <v>2858</v>
      </c>
      <c r="D199" s="78" t="s">
        <v>571</v>
      </c>
      <c r="E199" s="78" t="s">
        <v>62</v>
      </c>
      <c r="F199" s="78" t="s">
        <v>2449</v>
      </c>
      <c r="G199" s="78" t="s">
        <v>52</v>
      </c>
      <c r="H199" s="79">
        <v>2001</v>
      </c>
      <c r="I199" s="123">
        <v>166.7</v>
      </c>
      <c r="J199" s="114">
        <v>166.7</v>
      </c>
      <c r="K199" s="114">
        <v>166.7</v>
      </c>
      <c r="L199" s="114">
        <v>166.7</v>
      </c>
      <c r="M199" s="113">
        <v>166.7</v>
      </c>
      <c r="N199" s="113">
        <v>166.7</v>
      </c>
      <c r="O199" s="113">
        <v>166.7</v>
      </c>
      <c r="P199" s="113">
        <v>166.7</v>
      </c>
      <c r="Q199" s="113">
        <v>166.7</v>
      </c>
      <c r="R199" s="113">
        <v>166.7</v>
      </c>
    </row>
    <row r="200" spans="1:18">
      <c r="A200" s="15">
        <f t="shared" si="3"/>
        <v>200</v>
      </c>
      <c r="B200" s="78" t="s">
        <v>572</v>
      </c>
      <c r="C200" s="78" t="s">
        <v>2858</v>
      </c>
      <c r="D200" s="78" t="s">
        <v>573</v>
      </c>
      <c r="E200" s="78" t="s">
        <v>62</v>
      </c>
      <c r="F200" s="78" t="s">
        <v>2449</v>
      </c>
      <c r="G200" s="78" t="s">
        <v>52</v>
      </c>
      <c r="H200" s="79">
        <v>2001</v>
      </c>
      <c r="I200" s="123">
        <v>158.19999999999999</v>
      </c>
      <c r="J200" s="114">
        <v>158.19999999999999</v>
      </c>
      <c r="K200" s="114">
        <v>158.19999999999999</v>
      </c>
      <c r="L200" s="114">
        <v>158.19999999999999</v>
      </c>
      <c r="M200" s="113">
        <v>158.19999999999999</v>
      </c>
      <c r="N200" s="113">
        <v>158.19999999999999</v>
      </c>
      <c r="O200" s="113">
        <v>158.19999999999999</v>
      </c>
      <c r="P200" s="113">
        <v>158.19999999999999</v>
      </c>
      <c r="Q200" s="113">
        <v>158.19999999999999</v>
      </c>
      <c r="R200" s="113">
        <v>158.19999999999999</v>
      </c>
    </row>
    <row r="201" spans="1:18">
      <c r="A201" s="15">
        <f t="shared" si="3"/>
        <v>201</v>
      </c>
      <c r="B201" s="78" t="s">
        <v>577</v>
      </c>
      <c r="C201" s="78"/>
      <c r="D201" s="78" t="s">
        <v>578</v>
      </c>
      <c r="E201" s="78" t="s">
        <v>62</v>
      </c>
      <c r="F201" s="78" t="s">
        <v>2449</v>
      </c>
      <c r="G201" s="78" t="s">
        <v>52</v>
      </c>
      <c r="H201" s="79">
        <v>2001</v>
      </c>
      <c r="I201" s="123">
        <v>206</v>
      </c>
      <c r="J201" s="114">
        <v>206</v>
      </c>
      <c r="K201" s="114">
        <v>206</v>
      </c>
      <c r="L201" s="114">
        <v>206</v>
      </c>
      <c r="M201" s="113">
        <v>206</v>
      </c>
      <c r="N201" s="113">
        <v>206</v>
      </c>
      <c r="O201" s="113">
        <v>206</v>
      </c>
      <c r="P201" s="113">
        <v>206</v>
      </c>
      <c r="Q201" s="113">
        <v>206</v>
      </c>
      <c r="R201" s="113">
        <v>206</v>
      </c>
    </row>
    <row r="202" spans="1:18">
      <c r="A202" s="15">
        <f t="shared" si="3"/>
        <v>202</v>
      </c>
      <c r="B202" s="78" t="s">
        <v>581</v>
      </c>
      <c r="C202" s="78" t="s">
        <v>2858</v>
      </c>
      <c r="D202" s="78" t="s">
        <v>582</v>
      </c>
      <c r="E202" s="78" t="s">
        <v>62</v>
      </c>
      <c r="F202" s="78" t="s">
        <v>2449</v>
      </c>
      <c r="G202" s="78" t="s">
        <v>52</v>
      </c>
      <c r="H202" s="79">
        <v>2001</v>
      </c>
      <c r="I202" s="123">
        <v>206</v>
      </c>
      <c r="J202" s="114">
        <v>206</v>
      </c>
      <c r="K202" s="114">
        <v>206</v>
      </c>
      <c r="L202" s="114">
        <v>206</v>
      </c>
      <c r="M202" s="113">
        <v>206</v>
      </c>
      <c r="N202" s="113">
        <v>206</v>
      </c>
      <c r="O202" s="113">
        <v>206</v>
      </c>
      <c r="P202" s="113">
        <v>206</v>
      </c>
      <c r="Q202" s="113">
        <v>206</v>
      </c>
      <c r="R202" s="113">
        <v>206</v>
      </c>
    </row>
    <row r="203" spans="1:18">
      <c r="A203" s="15">
        <f t="shared" si="3"/>
        <v>203</v>
      </c>
      <c r="B203" s="78" t="s">
        <v>753</v>
      </c>
      <c r="C203" s="78"/>
      <c r="D203" s="78" t="s">
        <v>585</v>
      </c>
      <c r="E203" s="78" t="s">
        <v>586</v>
      </c>
      <c r="F203" s="78" t="s">
        <v>2449</v>
      </c>
      <c r="G203" s="78" t="s">
        <v>50</v>
      </c>
      <c r="H203" s="79">
        <v>2014</v>
      </c>
      <c r="I203" s="123">
        <v>195.4</v>
      </c>
      <c r="J203" s="114">
        <v>195.4</v>
      </c>
      <c r="K203" s="114">
        <v>195.4</v>
      </c>
      <c r="L203" s="114">
        <v>195.4</v>
      </c>
      <c r="M203" s="113">
        <v>195.4</v>
      </c>
      <c r="N203" s="113">
        <v>195.4</v>
      </c>
      <c r="O203" s="113">
        <v>195.4</v>
      </c>
      <c r="P203" s="113">
        <v>195.4</v>
      </c>
      <c r="Q203" s="113">
        <v>195.4</v>
      </c>
      <c r="R203" s="113">
        <v>195.4</v>
      </c>
    </row>
    <row r="204" spans="1:18">
      <c r="A204" s="15">
        <f t="shared" si="3"/>
        <v>204</v>
      </c>
      <c r="B204" s="78" t="s">
        <v>755</v>
      </c>
      <c r="C204" s="78"/>
      <c r="D204" s="78" t="s">
        <v>587</v>
      </c>
      <c r="E204" s="78" t="s">
        <v>586</v>
      </c>
      <c r="F204" s="78" t="s">
        <v>2449</v>
      </c>
      <c r="G204" s="78" t="s">
        <v>50</v>
      </c>
      <c r="H204" s="79">
        <v>2014</v>
      </c>
      <c r="I204" s="123">
        <v>194.4</v>
      </c>
      <c r="J204" s="114">
        <v>194.4</v>
      </c>
      <c r="K204" s="114">
        <v>194.4</v>
      </c>
      <c r="L204" s="114">
        <v>194.4</v>
      </c>
      <c r="M204" s="113">
        <v>194.4</v>
      </c>
      <c r="N204" s="113">
        <v>194.4</v>
      </c>
      <c r="O204" s="113">
        <v>194.4</v>
      </c>
      <c r="P204" s="113">
        <v>194.4</v>
      </c>
      <c r="Q204" s="113">
        <v>194.4</v>
      </c>
      <c r="R204" s="113">
        <v>194.4</v>
      </c>
    </row>
    <row r="205" spans="1:18">
      <c r="A205" s="15">
        <f t="shared" si="3"/>
        <v>205</v>
      </c>
      <c r="B205" s="78" t="s">
        <v>757</v>
      </c>
      <c r="C205" s="78"/>
      <c r="D205" s="78" t="s">
        <v>588</v>
      </c>
      <c r="E205" s="78" t="s">
        <v>586</v>
      </c>
      <c r="F205" s="78" t="s">
        <v>2449</v>
      </c>
      <c r="G205" s="78" t="s">
        <v>50</v>
      </c>
      <c r="H205" s="79">
        <v>2014</v>
      </c>
      <c r="I205" s="123">
        <v>283.10000000000002</v>
      </c>
      <c r="J205" s="114">
        <v>283.10000000000002</v>
      </c>
      <c r="K205" s="114">
        <v>283.10000000000002</v>
      </c>
      <c r="L205" s="114">
        <v>283.10000000000002</v>
      </c>
      <c r="M205" s="113">
        <v>283.10000000000002</v>
      </c>
      <c r="N205" s="113">
        <v>283.10000000000002</v>
      </c>
      <c r="O205" s="113">
        <v>283.10000000000002</v>
      </c>
      <c r="P205" s="113">
        <v>283.10000000000002</v>
      </c>
      <c r="Q205" s="113">
        <v>283.10000000000002</v>
      </c>
      <c r="R205" s="113">
        <v>283.10000000000002</v>
      </c>
    </row>
    <row r="206" spans="1:18">
      <c r="A206" s="15">
        <f t="shared" si="3"/>
        <v>206</v>
      </c>
      <c r="B206" s="78" t="s">
        <v>758</v>
      </c>
      <c r="C206" s="78" t="s">
        <v>2859</v>
      </c>
      <c r="D206" s="78" t="s">
        <v>589</v>
      </c>
      <c r="E206" s="78" t="s">
        <v>590</v>
      </c>
      <c r="F206" s="78" t="s">
        <v>2449</v>
      </c>
      <c r="G206" s="78" t="s">
        <v>50</v>
      </c>
      <c r="H206" s="79">
        <v>2014</v>
      </c>
      <c r="I206" s="123">
        <v>195</v>
      </c>
      <c r="J206" s="114">
        <v>195</v>
      </c>
      <c r="K206" s="114">
        <v>195</v>
      </c>
      <c r="L206" s="114">
        <v>195</v>
      </c>
      <c r="M206" s="113">
        <v>195</v>
      </c>
      <c r="N206" s="113">
        <v>195</v>
      </c>
      <c r="O206" s="113">
        <v>195</v>
      </c>
      <c r="P206" s="113">
        <v>195</v>
      </c>
      <c r="Q206" s="113">
        <v>195</v>
      </c>
      <c r="R206" s="113">
        <v>195</v>
      </c>
    </row>
    <row r="207" spans="1:18">
      <c r="A207" s="15">
        <f t="shared" si="3"/>
        <v>207</v>
      </c>
      <c r="B207" s="78" t="s">
        <v>759</v>
      </c>
      <c r="C207" s="78" t="s">
        <v>2859</v>
      </c>
      <c r="D207" s="78" t="s">
        <v>591</v>
      </c>
      <c r="E207" s="78" t="s">
        <v>590</v>
      </c>
      <c r="F207" s="78" t="s">
        <v>2449</v>
      </c>
      <c r="G207" s="78" t="s">
        <v>50</v>
      </c>
      <c r="H207" s="79">
        <v>2014</v>
      </c>
      <c r="I207" s="123">
        <v>195</v>
      </c>
      <c r="J207" s="114">
        <v>195</v>
      </c>
      <c r="K207" s="114">
        <v>195</v>
      </c>
      <c r="L207" s="114">
        <v>195</v>
      </c>
      <c r="M207" s="113">
        <v>195</v>
      </c>
      <c r="N207" s="113">
        <v>195</v>
      </c>
      <c r="O207" s="113">
        <v>195</v>
      </c>
      <c r="P207" s="113">
        <v>195</v>
      </c>
      <c r="Q207" s="113">
        <v>195</v>
      </c>
      <c r="R207" s="113">
        <v>195</v>
      </c>
    </row>
    <row r="208" spans="1:18">
      <c r="A208" s="15">
        <f t="shared" si="3"/>
        <v>208</v>
      </c>
      <c r="B208" s="78" t="s">
        <v>760</v>
      </c>
      <c r="C208" s="78" t="s">
        <v>2859</v>
      </c>
      <c r="D208" s="78" t="s">
        <v>592</v>
      </c>
      <c r="E208" s="78" t="s">
        <v>590</v>
      </c>
      <c r="F208" s="78" t="s">
        <v>2449</v>
      </c>
      <c r="G208" s="78" t="s">
        <v>50</v>
      </c>
      <c r="H208" s="79">
        <v>2014</v>
      </c>
      <c r="I208" s="123">
        <v>312</v>
      </c>
      <c r="J208" s="114">
        <v>312</v>
      </c>
      <c r="K208" s="114">
        <v>312</v>
      </c>
      <c r="L208" s="114">
        <v>312</v>
      </c>
      <c r="M208" s="113">
        <v>312</v>
      </c>
      <c r="N208" s="113">
        <v>312</v>
      </c>
      <c r="O208" s="113">
        <v>312</v>
      </c>
      <c r="P208" s="113">
        <v>312</v>
      </c>
      <c r="Q208" s="113">
        <v>312</v>
      </c>
      <c r="R208" s="113">
        <v>312</v>
      </c>
    </row>
    <row r="209" spans="1:18">
      <c r="A209" s="15">
        <f t="shared" si="3"/>
        <v>209</v>
      </c>
      <c r="B209" s="78" t="s">
        <v>761</v>
      </c>
      <c r="C209" s="78"/>
      <c r="D209" s="78" t="s">
        <v>593</v>
      </c>
      <c r="E209" s="78" t="s">
        <v>590</v>
      </c>
      <c r="F209" s="78" t="s">
        <v>2449</v>
      </c>
      <c r="G209" s="78" t="s">
        <v>50</v>
      </c>
      <c r="H209" s="79">
        <v>2015</v>
      </c>
      <c r="I209" s="123">
        <v>191.2</v>
      </c>
      <c r="J209" s="114">
        <v>191.2</v>
      </c>
      <c r="K209" s="114">
        <v>191.2</v>
      </c>
      <c r="L209" s="114">
        <v>191.2</v>
      </c>
      <c r="M209" s="113">
        <v>191.2</v>
      </c>
      <c r="N209" s="113">
        <v>191.2</v>
      </c>
      <c r="O209" s="113">
        <v>191.2</v>
      </c>
      <c r="P209" s="113">
        <v>191.2</v>
      </c>
      <c r="Q209" s="113">
        <v>191.2</v>
      </c>
      <c r="R209" s="113">
        <v>191.2</v>
      </c>
    </row>
    <row r="210" spans="1:18">
      <c r="A210" s="15">
        <f t="shared" si="3"/>
        <v>210</v>
      </c>
      <c r="B210" s="78" t="s">
        <v>762</v>
      </c>
      <c r="C210" s="78"/>
      <c r="D210" s="78" t="s">
        <v>595</v>
      </c>
      <c r="E210" s="78" t="s">
        <v>590</v>
      </c>
      <c r="F210" s="78" t="s">
        <v>2449</v>
      </c>
      <c r="G210" s="78" t="s">
        <v>50</v>
      </c>
      <c r="H210" s="79">
        <v>2015</v>
      </c>
      <c r="I210" s="123">
        <v>191.2</v>
      </c>
      <c r="J210" s="114">
        <v>191.2</v>
      </c>
      <c r="K210" s="114">
        <v>191.2</v>
      </c>
      <c r="L210" s="114">
        <v>191.2</v>
      </c>
      <c r="M210" s="113">
        <v>191.2</v>
      </c>
      <c r="N210" s="113">
        <v>191.2</v>
      </c>
      <c r="O210" s="113">
        <v>191.2</v>
      </c>
      <c r="P210" s="113">
        <v>191.2</v>
      </c>
      <c r="Q210" s="113">
        <v>191.2</v>
      </c>
      <c r="R210" s="113">
        <v>191.2</v>
      </c>
    </row>
    <row r="211" spans="1:18">
      <c r="A211" s="15">
        <f t="shared" si="3"/>
        <v>211</v>
      </c>
      <c r="B211" s="78" t="s">
        <v>763</v>
      </c>
      <c r="C211" s="78"/>
      <c r="D211" s="78" t="s">
        <v>596</v>
      </c>
      <c r="E211" s="78" t="s">
        <v>590</v>
      </c>
      <c r="F211" s="78" t="s">
        <v>2449</v>
      </c>
      <c r="G211" s="78" t="s">
        <v>50</v>
      </c>
      <c r="H211" s="79">
        <v>2015</v>
      </c>
      <c r="I211" s="123">
        <v>334.7</v>
      </c>
      <c r="J211" s="114">
        <v>334.7</v>
      </c>
      <c r="K211" s="114">
        <v>334.7</v>
      </c>
      <c r="L211" s="114">
        <v>334.7</v>
      </c>
      <c r="M211" s="113">
        <v>334.7</v>
      </c>
      <c r="N211" s="113">
        <v>334.7</v>
      </c>
      <c r="O211" s="113">
        <v>334.7</v>
      </c>
      <c r="P211" s="113">
        <v>334.7</v>
      </c>
      <c r="Q211" s="113">
        <v>334.7</v>
      </c>
      <c r="R211" s="113">
        <v>334.7</v>
      </c>
    </row>
    <row r="212" spans="1:18">
      <c r="A212" s="15">
        <f t="shared" si="3"/>
        <v>212</v>
      </c>
      <c r="B212" s="78" t="s">
        <v>597</v>
      </c>
      <c r="C212" s="78"/>
      <c r="D212" s="78" t="s">
        <v>598</v>
      </c>
      <c r="E212" s="78" t="s">
        <v>509</v>
      </c>
      <c r="F212" s="78" t="s">
        <v>2449</v>
      </c>
      <c r="G212" s="78" t="s">
        <v>50</v>
      </c>
      <c r="H212" s="79">
        <v>1989</v>
      </c>
      <c r="I212" s="123">
        <v>76</v>
      </c>
      <c r="J212" s="114">
        <v>76</v>
      </c>
      <c r="K212" s="114">
        <v>76</v>
      </c>
      <c r="L212" s="114">
        <v>76</v>
      </c>
      <c r="M212" s="113">
        <v>76</v>
      </c>
      <c r="N212" s="113">
        <v>76</v>
      </c>
      <c r="O212" s="113">
        <v>76</v>
      </c>
      <c r="P212" s="113">
        <v>76</v>
      </c>
      <c r="Q212" s="113">
        <v>76</v>
      </c>
      <c r="R212" s="113">
        <v>76</v>
      </c>
    </row>
    <row r="213" spans="1:18">
      <c r="A213" s="15">
        <f t="shared" si="3"/>
        <v>213</v>
      </c>
      <c r="B213" s="78" t="s">
        <v>599</v>
      </c>
      <c r="C213" s="78"/>
      <c r="D213" s="78" t="s">
        <v>600</v>
      </c>
      <c r="E213" s="78" t="s">
        <v>509</v>
      </c>
      <c r="F213" s="78" t="s">
        <v>2449</v>
      </c>
      <c r="G213" s="78" t="s">
        <v>50</v>
      </c>
      <c r="H213" s="79">
        <v>1989</v>
      </c>
      <c r="I213" s="123">
        <v>76</v>
      </c>
      <c r="J213" s="114">
        <v>76</v>
      </c>
      <c r="K213" s="114">
        <v>76</v>
      </c>
      <c r="L213" s="114">
        <v>76</v>
      </c>
      <c r="M213" s="113">
        <v>76</v>
      </c>
      <c r="N213" s="113">
        <v>76</v>
      </c>
      <c r="O213" s="113">
        <v>76</v>
      </c>
      <c r="P213" s="113">
        <v>76</v>
      </c>
      <c r="Q213" s="113">
        <v>76</v>
      </c>
      <c r="R213" s="113">
        <v>76</v>
      </c>
    </row>
    <row r="214" spans="1:18">
      <c r="A214" s="15">
        <f t="shared" si="3"/>
        <v>214</v>
      </c>
      <c r="B214" s="78" t="s">
        <v>764</v>
      </c>
      <c r="C214" s="78"/>
      <c r="D214" s="78" t="s">
        <v>601</v>
      </c>
      <c r="E214" s="78" t="s">
        <v>509</v>
      </c>
      <c r="F214" s="78" t="s">
        <v>2449</v>
      </c>
      <c r="G214" s="78" t="s">
        <v>50</v>
      </c>
      <c r="H214" s="79">
        <v>1990</v>
      </c>
      <c r="I214" s="123">
        <v>87</v>
      </c>
      <c r="J214" s="114">
        <v>87</v>
      </c>
      <c r="K214" s="114">
        <v>87</v>
      </c>
      <c r="L214" s="114">
        <v>87</v>
      </c>
      <c r="M214" s="113">
        <v>87</v>
      </c>
      <c r="N214" s="113">
        <v>87</v>
      </c>
      <c r="O214" s="113">
        <v>87</v>
      </c>
      <c r="P214" s="113">
        <v>87</v>
      </c>
      <c r="Q214" s="113">
        <v>87</v>
      </c>
      <c r="R214" s="113">
        <v>87</v>
      </c>
    </row>
    <row r="215" spans="1:18">
      <c r="A215" s="15">
        <f t="shared" si="3"/>
        <v>215</v>
      </c>
      <c r="B215" s="78" t="s">
        <v>602</v>
      </c>
      <c r="C215" s="78"/>
      <c r="D215" s="78" t="s">
        <v>603</v>
      </c>
      <c r="E215" s="78" t="s">
        <v>334</v>
      </c>
      <c r="F215" s="78" t="s">
        <v>2449</v>
      </c>
      <c r="G215" s="78" t="s">
        <v>261</v>
      </c>
      <c r="H215" s="79">
        <v>2000</v>
      </c>
      <c r="I215" s="123">
        <v>164.5</v>
      </c>
      <c r="J215" s="114">
        <v>164.5</v>
      </c>
      <c r="K215" s="114">
        <v>164.5</v>
      </c>
      <c r="L215" s="114">
        <v>164.5</v>
      </c>
      <c r="M215" s="113">
        <v>164.5</v>
      </c>
      <c r="N215" s="113">
        <v>164.5</v>
      </c>
      <c r="O215" s="113">
        <v>164.5</v>
      </c>
      <c r="P215" s="113">
        <v>164.5</v>
      </c>
      <c r="Q215" s="113">
        <v>164.5</v>
      </c>
      <c r="R215" s="113">
        <v>164.5</v>
      </c>
    </row>
    <row r="216" spans="1:18">
      <c r="A216" s="15">
        <f t="shared" si="3"/>
        <v>216</v>
      </c>
      <c r="B216" s="78" t="s">
        <v>604</v>
      </c>
      <c r="C216" s="78"/>
      <c r="D216" s="78" t="s">
        <v>605</v>
      </c>
      <c r="E216" s="78" t="s">
        <v>334</v>
      </c>
      <c r="F216" s="78" t="s">
        <v>2449</v>
      </c>
      <c r="G216" s="78" t="s">
        <v>261</v>
      </c>
      <c r="H216" s="79">
        <v>2000</v>
      </c>
      <c r="I216" s="123">
        <v>164.5</v>
      </c>
      <c r="J216" s="114">
        <v>164.5</v>
      </c>
      <c r="K216" s="114">
        <v>164.5</v>
      </c>
      <c r="L216" s="114">
        <v>164.5</v>
      </c>
      <c r="M216" s="113">
        <v>164.5</v>
      </c>
      <c r="N216" s="113">
        <v>164.5</v>
      </c>
      <c r="O216" s="113">
        <v>164.5</v>
      </c>
      <c r="P216" s="113">
        <v>164.5</v>
      </c>
      <c r="Q216" s="113">
        <v>164.5</v>
      </c>
      <c r="R216" s="113">
        <v>164.5</v>
      </c>
    </row>
    <row r="217" spans="1:18">
      <c r="A217" s="15">
        <f t="shared" si="3"/>
        <v>217</v>
      </c>
      <c r="B217" s="78" t="s">
        <v>607</v>
      </c>
      <c r="C217" s="78"/>
      <c r="D217" s="78" t="s">
        <v>608</v>
      </c>
      <c r="E217" s="78" t="s">
        <v>334</v>
      </c>
      <c r="F217" s="78" t="s">
        <v>2449</v>
      </c>
      <c r="G217" s="78" t="s">
        <v>261</v>
      </c>
      <c r="H217" s="79">
        <v>2000</v>
      </c>
      <c r="I217" s="123">
        <v>170.4</v>
      </c>
      <c r="J217" s="114">
        <v>170.4</v>
      </c>
      <c r="K217" s="114">
        <v>170.4</v>
      </c>
      <c r="L217" s="114">
        <v>170.4</v>
      </c>
      <c r="M217" s="113">
        <v>170.4</v>
      </c>
      <c r="N217" s="113">
        <v>170.4</v>
      </c>
      <c r="O217" s="113">
        <v>170.4</v>
      </c>
      <c r="P217" s="113">
        <v>170.4</v>
      </c>
      <c r="Q217" s="113">
        <v>170.4</v>
      </c>
      <c r="R217" s="113">
        <v>170.4</v>
      </c>
    </row>
    <row r="218" spans="1:18">
      <c r="A218" s="15">
        <f t="shared" si="3"/>
        <v>218</v>
      </c>
      <c r="B218" s="78" t="s">
        <v>765</v>
      </c>
      <c r="C218" s="78"/>
      <c r="D218" s="78" t="s">
        <v>766</v>
      </c>
      <c r="E218" s="78" t="s">
        <v>767</v>
      </c>
      <c r="F218" s="78" t="s">
        <v>2452</v>
      </c>
      <c r="G218" s="78" t="s">
        <v>51</v>
      </c>
      <c r="H218" s="79">
        <v>2012</v>
      </c>
      <c r="I218" s="123">
        <v>50.6</v>
      </c>
      <c r="J218" s="114">
        <v>50.6</v>
      </c>
      <c r="K218" s="114">
        <v>50.6</v>
      </c>
      <c r="L218" s="114">
        <v>50.6</v>
      </c>
      <c r="M218" s="113">
        <v>50.6</v>
      </c>
      <c r="N218" s="113">
        <v>50.6</v>
      </c>
      <c r="O218" s="113">
        <v>50.6</v>
      </c>
      <c r="P218" s="113">
        <v>50.6</v>
      </c>
      <c r="Q218" s="113">
        <v>50.6</v>
      </c>
      <c r="R218" s="113">
        <v>50.6</v>
      </c>
    </row>
    <row r="219" spans="1:18">
      <c r="A219" s="15">
        <f t="shared" si="3"/>
        <v>219</v>
      </c>
      <c r="B219" s="78" t="s">
        <v>768</v>
      </c>
      <c r="C219" s="78"/>
      <c r="D219" s="78" t="s">
        <v>769</v>
      </c>
      <c r="E219" s="78" t="s">
        <v>767</v>
      </c>
      <c r="F219" s="78" t="s">
        <v>2452</v>
      </c>
      <c r="G219" s="78" t="s">
        <v>51</v>
      </c>
      <c r="H219" s="79">
        <v>2012</v>
      </c>
      <c r="I219" s="123">
        <v>50.6</v>
      </c>
      <c r="J219" s="114">
        <v>50.6</v>
      </c>
      <c r="K219" s="114">
        <v>50.6</v>
      </c>
      <c r="L219" s="114">
        <v>50.6</v>
      </c>
      <c r="M219" s="113">
        <v>50.6</v>
      </c>
      <c r="N219" s="113">
        <v>50.6</v>
      </c>
      <c r="O219" s="113">
        <v>50.6</v>
      </c>
      <c r="P219" s="113">
        <v>50.6</v>
      </c>
      <c r="Q219" s="113">
        <v>50.6</v>
      </c>
      <c r="R219" s="113">
        <v>50.6</v>
      </c>
    </row>
    <row r="220" spans="1:18">
      <c r="A220" s="15">
        <f t="shared" si="3"/>
        <v>220</v>
      </c>
      <c r="B220" s="78" t="s">
        <v>770</v>
      </c>
      <c r="C220" s="78"/>
      <c r="D220" s="78" t="s">
        <v>771</v>
      </c>
      <c r="E220" s="78" t="s">
        <v>767</v>
      </c>
      <c r="F220" s="78" t="s">
        <v>2452</v>
      </c>
      <c r="G220" s="78" t="s">
        <v>51</v>
      </c>
      <c r="H220" s="79">
        <v>2012</v>
      </c>
      <c r="I220" s="123">
        <v>50.6</v>
      </c>
      <c r="J220" s="114">
        <v>50.6</v>
      </c>
      <c r="K220" s="114">
        <v>50.6</v>
      </c>
      <c r="L220" s="114">
        <v>50.6</v>
      </c>
      <c r="M220" s="113">
        <v>50.6</v>
      </c>
      <c r="N220" s="113">
        <v>50.6</v>
      </c>
      <c r="O220" s="113">
        <v>50.6</v>
      </c>
      <c r="P220" s="113">
        <v>50.6</v>
      </c>
      <c r="Q220" s="113">
        <v>50.6</v>
      </c>
      <c r="R220" s="113">
        <v>50.6</v>
      </c>
    </row>
    <row r="221" spans="1:18">
      <c r="A221" s="15">
        <f t="shared" si="3"/>
        <v>221</v>
      </c>
      <c r="B221" s="78" t="s">
        <v>772</v>
      </c>
      <c r="C221" s="78"/>
      <c r="D221" s="78" t="s">
        <v>773</v>
      </c>
      <c r="E221" s="78" t="s">
        <v>767</v>
      </c>
      <c r="F221" s="78" t="s">
        <v>2452</v>
      </c>
      <c r="G221" s="78" t="s">
        <v>51</v>
      </c>
      <c r="H221" s="79">
        <v>2012</v>
      </c>
      <c r="I221" s="123">
        <v>50.6</v>
      </c>
      <c r="J221" s="114">
        <v>50.6</v>
      </c>
      <c r="K221" s="114">
        <v>50.6</v>
      </c>
      <c r="L221" s="114">
        <v>50.6</v>
      </c>
      <c r="M221" s="113">
        <v>50.6</v>
      </c>
      <c r="N221" s="113">
        <v>50.6</v>
      </c>
      <c r="O221" s="113">
        <v>50.6</v>
      </c>
      <c r="P221" s="113">
        <v>50.6</v>
      </c>
      <c r="Q221" s="113">
        <v>50.6</v>
      </c>
      <c r="R221" s="113">
        <v>50.6</v>
      </c>
    </row>
    <row r="222" spans="1:18">
      <c r="A222" s="15">
        <f t="shared" si="3"/>
        <v>222</v>
      </c>
      <c r="B222" s="78" t="s">
        <v>774</v>
      </c>
      <c r="C222" s="78"/>
      <c r="D222" s="78" t="s">
        <v>775</v>
      </c>
      <c r="E222" s="78" t="s">
        <v>776</v>
      </c>
      <c r="F222" s="78" t="s">
        <v>2450</v>
      </c>
      <c r="G222" s="78" t="s">
        <v>52</v>
      </c>
      <c r="H222" s="79">
        <v>1988</v>
      </c>
      <c r="I222" s="123">
        <v>63</v>
      </c>
      <c r="J222" s="114">
        <v>63</v>
      </c>
      <c r="K222" s="114">
        <v>63</v>
      </c>
      <c r="L222" s="114">
        <v>63</v>
      </c>
      <c r="M222" s="113">
        <v>63</v>
      </c>
      <c r="N222" s="113">
        <v>63</v>
      </c>
      <c r="O222" s="113">
        <v>63</v>
      </c>
      <c r="P222" s="113">
        <v>63</v>
      </c>
      <c r="Q222" s="113">
        <v>63</v>
      </c>
      <c r="R222" s="113">
        <v>63</v>
      </c>
    </row>
    <row r="223" spans="1:18">
      <c r="A223" s="15">
        <f t="shared" si="3"/>
        <v>223</v>
      </c>
      <c r="B223" s="78" t="s">
        <v>777</v>
      </c>
      <c r="C223" s="78"/>
      <c r="D223" s="78" t="s">
        <v>778</v>
      </c>
      <c r="E223" s="78" t="s">
        <v>776</v>
      </c>
      <c r="F223" s="78" t="s">
        <v>2450</v>
      </c>
      <c r="G223" s="78" t="s">
        <v>52</v>
      </c>
      <c r="H223" s="79">
        <v>1988</v>
      </c>
      <c r="I223" s="123">
        <v>64</v>
      </c>
      <c r="J223" s="114">
        <v>64</v>
      </c>
      <c r="K223" s="114">
        <v>64</v>
      </c>
      <c r="L223" s="114">
        <v>64</v>
      </c>
      <c r="M223" s="113">
        <v>64</v>
      </c>
      <c r="N223" s="113">
        <v>64</v>
      </c>
      <c r="O223" s="113">
        <v>64</v>
      </c>
      <c r="P223" s="113">
        <v>64</v>
      </c>
      <c r="Q223" s="113">
        <v>64</v>
      </c>
      <c r="R223" s="113">
        <v>64</v>
      </c>
    </row>
    <row r="224" spans="1:18">
      <c r="A224" s="15">
        <f t="shared" si="3"/>
        <v>224</v>
      </c>
      <c r="B224" s="78" t="s">
        <v>779</v>
      </c>
      <c r="C224" s="78"/>
      <c r="D224" s="78" t="s">
        <v>780</v>
      </c>
      <c r="E224" s="78" t="s">
        <v>776</v>
      </c>
      <c r="F224" s="78" t="s">
        <v>2450</v>
      </c>
      <c r="G224" s="78" t="s">
        <v>52</v>
      </c>
      <c r="H224" s="79">
        <v>1988</v>
      </c>
      <c r="I224" s="123">
        <v>64</v>
      </c>
      <c r="J224" s="114">
        <v>64</v>
      </c>
      <c r="K224" s="114">
        <v>64</v>
      </c>
      <c r="L224" s="114">
        <v>64</v>
      </c>
      <c r="M224" s="113">
        <v>64</v>
      </c>
      <c r="N224" s="113">
        <v>64</v>
      </c>
      <c r="O224" s="113">
        <v>64</v>
      </c>
      <c r="P224" s="113">
        <v>64</v>
      </c>
      <c r="Q224" s="113">
        <v>64</v>
      </c>
      <c r="R224" s="113">
        <v>64</v>
      </c>
    </row>
    <row r="225" spans="1:18">
      <c r="A225" s="15">
        <f t="shared" si="3"/>
        <v>225</v>
      </c>
      <c r="B225" s="78" t="s">
        <v>781</v>
      </c>
      <c r="C225" s="78"/>
      <c r="D225" s="78" t="s">
        <v>782</v>
      </c>
      <c r="E225" s="78" t="s">
        <v>776</v>
      </c>
      <c r="F225" s="78" t="s">
        <v>2450</v>
      </c>
      <c r="G225" s="78" t="s">
        <v>52</v>
      </c>
      <c r="H225" s="79">
        <v>1990</v>
      </c>
      <c r="I225" s="123">
        <v>64</v>
      </c>
      <c r="J225" s="114">
        <v>64</v>
      </c>
      <c r="K225" s="114">
        <v>64</v>
      </c>
      <c r="L225" s="114">
        <v>64</v>
      </c>
      <c r="M225" s="113">
        <v>64</v>
      </c>
      <c r="N225" s="113">
        <v>64</v>
      </c>
      <c r="O225" s="113">
        <v>64</v>
      </c>
      <c r="P225" s="113">
        <v>64</v>
      </c>
      <c r="Q225" s="113">
        <v>64</v>
      </c>
      <c r="R225" s="113">
        <v>64</v>
      </c>
    </row>
    <row r="226" spans="1:18">
      <c r="A226" s="15">
        <f t="shared" si="3"/>
        <v>226</v>
      </c>
      <c r="B226" s="78" t="s">
        <v>783</v>
      </c>
      <c r="C226" s="78"/>
      <c r="D226" s="78" t="s">
        <v>784</v>
      </c>
      <c r="E226" s="78" t="s">
        <v>776</v>
      </c>
      <c r="F226" s="78" t="s">
        <v>2450</v>
      </c>
      <c r="G226" s="78" t="s">
        <v>52</v>
      </c>
      <c r="H226" s="79">
        <v>1990</v>
      </c>
      <c r="I226" s="123">
        <v>65</v>
      </c>
      <c r="J226" s="114">
        <v>65</v>
      </c>
      <c r="K226" s="114">
        <v>65</v>
      </c>
      <c r="L226" s="114">
        <v>65</v>
      </c>
      <c r="M226" s="113">
        <v>65</v>
      </c>
      <c r="N226" s="113">
        <v>65</v>
      </c>
      <c r="O226" s="113">
        <v>65</v>
      </c>
      <c r="P226" s="113">
        <v>65</v>
      </c>
      <c r="Q226" s="113">
        <v>65</v>
      </c>
      <c r="R226" s="113">
        <v>65</v>
      </c>
    </row>
    <row r="227" spans="1:18">
      <c r="A227" s="15">
        <f t="shared" si="3"/>
        <v>227</v>
      </c>
      <c r="B227" s="78" t="s">
        <v>2676</v>
      </c>
      <c r="C227" s="78"/>
      <c r="D227" s="78" t="s">
        <v>2677</v>
      </c>
      <c r="E227" s="78" t="s">
        <v>334</v>
      </c>
      <c r="F227" s="78" t="s">
        <v>2450</v>
      </c>
      <c r="G227" s="78" t="s">
        <v>261</v>
      </c>
      <c r="H227" s="79">
        <v>2021</v>
      </c>
      <c r="I227" s="123">
        <v>44.5</v>
      </c>
      <c r="J227" s="114">
        <v>44.5</v>
      </c>
      <c r="K227" s="114">
        <v>44.5</v>
      </c>
      <c r="L227" s="114">
        <v>44.5</v>
      </c>
      <c r="M227" s="113">
        <v>44.5</v>
      </c>
      <c r="N227" s="113">
        <v>44.5</v>
      </c>
      <c r="O227" s="113">
        <v>44.5</v>
      </c>
      <c r="P227" s="113">
        <v>44.5</v>
      </c>
      <c r="Q227" s="113">
        <v>44.5</v>
      </c>
      <c r="R227" s="113">
        <v>44.5</v>
      </c>
    </row>
    <row r="228" spans="1:18">
      <c r="A228" s="15">
        <f t="shared" si="3"/>
        <v>228</v>
      </c>
      <c r="B228" s="78" t="s">
        <v>2678</v>
      </c>
      <c r="C228" s="78"/>
      <c r="D228" s="78" t="s">
        <v>2679</v>
      </c>
      <c r="E228" s="78" t="s">
        <v>334</v>
      </c>
      <c r="F228" s="78" t="s">
        <v>2450</v>
      </c>
      <c r="G228" s="78" t="s">
        <v>261</v>
      </c>
      <c r="H228" s="79">
        <v>2021</v>
      </c>
      <c r="I228" s="123">
        <v>44.5</v>
      </c>
      <c r="J228" s="114">
        <v>44.5</v>
      </c>
      <c r="K228" s="114">
        <v>44.5</v>
      </c>
      <c r="L228" s="114">
        <v>44.5</v>
      </c>
      <c r="M228" s="113">
        <v>44.5</v>
      </c>
      <c r="N228" s="113">
        <v>44.5</v>
      </c>
      <c r="O228" s="113">
        <v>44.5</v>
      </c>
      <c r="P228" s="113">
        <v>44.5</v>
      </c>
      <c r="Q228" s="113">
        <v>44.5</v>
      </c>
      <c r="R228" s="113">
        <v>44.5</v>
      </c>
    </row>
    <row r="229" spans="1:18">
      <c r="A229" s="15">
        <f t="shared" si="3"/>
        <v>229</v>
      </c>
      <c r="B229" s="78" t="s">
        <v>2680</v>
      </c>
      <c r="C229" s="78"/>
      <c r="D229" s="78" t="s">
        <v>2681</v>
      </c>
      <c r="E229" s="78" t="s">
        <v>334</v>
      </c>
      <c r="F229" s="78" t="s">
        <v>2450</v>
      </c>
      <c r="G229" s="78" t="s">
        <v>261</v>
      </c>
      <c r="H229" s="79">
        <v>2021</v>
      </c>
      <c r="I229" s="123">
        <v>44.5</v>
      </c>
      <c r="J229" s="114">
        <v>44.5</v>
      </c>
      <c r="K229" s="114">
        <v>44.5</v>
      </c>
      <c r="L229" s="114">
        <v>44.5</v>
      </c>
      <c r="M229" s="113">
        <v>44.5</v>
      </c>
      <c r="N229" s="113">
        <v>44.5</v>
      </c>
      <c r="O229" s="113">
        <v>44.5</v>
      </c>
      <c r="P229" s="113">
        <v>44.5</v>
      </c>
      <c r="Q229" s="113">
        <v>44.5</v>
      </c>
      <c r="R229" s="113">
        <v>44.5</v>
      </c>
    </row>
    <row r="230" spans="1:18">
      <c r="A230" s="15">
        <f t="shared" si="3"/>
        <v>230</v>
      </c>
      <c r="B230" s="78" t="s">
        <v>2682</v>
      </c>
      <c r="C230" s="78"/>
      <c r="D230" s="78" t="s">
        <v>2683</v>
      </c>
      <c r="E230" s="78" t="s">
        <v>334</v>
      </c>
      <c r="F230" s="78" t="s">
        <v>2450</v>
      </c>
      <c r="G230" s="78" t="s">
        <v>261</v>
      </c>
      <c r="H230" s="79">
        <v>2021</v>
      </c>
      <c r="I230" s="123">
        <v>44.5</v>
      </c>
      <c r="J230" s="114">
        <v>44.5</v>
      </c>
      <c r="K230" s="114">
        <v>44.5</v>
      </c>
      <c r="L230" s="114">
        <v>44.5</v>
      </c>
      <c r="M230" s="113">
        <v>44.5</v>
      </c>
      <c r="N230" s="113">
        <v>44.5</v>
      </c>
      <c r="O230" s="113">
        <v>44.5</v>
      </c>
      <c r="P230" s="113">
        <v>44.5</v>
      </c>
      <c r="Q230" s="113">
        <v>44.5</v>
      </c>
      <c r="R230" s="113">
        <v>44.5</v>
      </c>
    </row>
    <row r="231" spans="1:18">
      <c r="A231" s="15">
        <f t="shared" si="3"/>
        <v>231</v>
      </c>
      <c r="B231" s="78" t="s">
        <v>2684</v>
      </c>
      <c r="C231" s="78"/>
      <c r="D231" s="78" t="s">
        <v>2685</v>
      </c>
      <c r="E231" s="78" t="s">
        <v>334</v>
      </c>
      <c r="F231" s="78" t="s">
        <v>2450</v>
      </c>
      <c r="G231" s="78" t="s">
        <v>261</v>
      </c>
      <c r="H231" s="79">
        <v>2021</v>
      </c>
      <c r="I231" s="123">
        <v>44.5</v>
      </c>
      <c r="J231" s="114">
        <v>44.5</v>
      </c>
      <c r="K231" s="114">
        <v>44.5</v>
      </c>
      <c r="L231" s="114">
        <v>44.5</v>
      </c>
      <c r="M231" s="113">
        <v>44.5</v>
      </c>
      <c r="N231" s="113">
        <v>44.5</v>
      </c>
      <c r="O231" s="113">
        <v>44.5</v>
      </c>
      <c r="P231" s="113">
        <v>44.5</v>
      </c>
      <c r="Q231" s="113">
        <v>44.5</v>
      </c>
      <c r="R231" s="113">
        <v>44.5</v>
      </c>
    </row>
    <row r="232" spans="1:18">
      <c r="A232" s="15">
        <f t="shared" si="3"/>
        <v>232</v>
      </c>
      <c r="B232" s="78" t="s">
        <v>2686</v>
      </c>
      <c r="C232" s="78"/>
      <c r="D232" s="78" t="s">
        <v>2687</v>
      </c>
      <c r="E232" s="78" t="s">
        <v>334</v>
      </c>
      <c r="F232" s="78" t="s">
        <v>2450</v>
      </c>
      <c r="G232" s="78" t="s">
        <v>261</v>
      </c>
      <c r="H232" s="79">
        <v>2021</v>
      </c>
      <c r="I232" s="123">
        <v>44.5</v>
      </c>
      <c r="J232" s="114">
        <v>44.5</v>
      </c>
      <c r="K232" s="114">
        <v>44.5</v>
      </c>
      <c r="L232" s="114">
        <v>44.5</v>
      </c>
      <c r="M232" s="113">
        <v>44.5</v>
      </c>
      <c r="N232" s="113">
        <v>44.5</v>
      </c>
      <c r="O232" s="113">
        <v>44.5</v>
      </c>
      <c r="P232" s="113">
        <v>44.5</v>
      </c>
      <c r="Q232" s="113">
        <v>44.5</v>
      </c>
      <c r="R232" s="113">
        <v>44.5</v>
      </c>
    </row>
    <row r="233" spans="1:18">
      <c r="A233" s="15">
        <f t="shared" si="3"/>
        <v>233</v>
      </c>
      <c r="B233" s="78" t="s">
        <v>785</v>
      </c>
      <c r="C233" s="78"/>
      <c r="D233" s="78" t="s">
        <v>786</v>
      </c>
      <c r="E233" s="78" t="s">
        <v>705</v>
      </c>
      <c r="F233" s="78" t="s">
        <v>2450</v>
      </c>
      <c r="G233" s="78" t="s">
        <v>261</v>
      </c>
      <c r="H233" s="79">
        <v>2018</v>
      </c>
      <c r="I233" s="123">
        <v>59</v>
      </c>
      <c r="J233" s="114">
        <v>59</v>
      </c>
      <c r="K233" s="114">
        <v>59</v>
      </c>
      <c r="L233" s="114">
        <v>59</v>
      </c>
      <c r="M233" s="113">
        <v>59</v>
      </c>
      <c r="N233" s="113">
        <v>59</v>
      </c>
      <c r="O233" s="113">
        <v>59</v>
      </c>
      <c r="P233" s="113">
        <v>59</v>
      </c>
      <c r="Q233" s="113">
        <v>59</v>
      </c>
      <c r="R233" s="113">
        <v>59</v>
      </c>
    </row>
    <row r="234" spans="1:18">
      <c r="A234" s="15">
        <f t="shared" si="3"/>
        <v>234</v>
      </c>
      <c r="B234" s="78" t="s">
        <v>787</v>
      </c>
      <c r="C234" s="78"/>
      <c r="D234" s="78" t="s">
        <v>788</v>
      </c>
      <c r="E234" s="78" t="s">
        <v>705</v>
      </c>
      <c r="F234" s="78" t="s">
        <v>2450</v>
      </c>
      <c r="G234" s="78" t="s">
        <v>261</v>
      </c>
      <c r="H234" s="79">
        <v>2018</v>
      </c>
      <c r="I234" s="123">
        <v>61</v>
      </c>
      <c r="J234" s="114">
        <v>61</v>
      </c>
      <c r="K234" s="114">
        <v>61</v>
      </c>
      <c r="L234" s="114">
        <v>61</v>
      </c>
      <c r="M234" s="113">
        <v>61</v>
      </c>
      <c r="N234" s="113">
        <v>61</v>
      </c>
      <c r="O234" s="113">
        <v>61</v>
      </c>
      <c r="P234" s="113">
        <v>61</v>
      </c>
      <c r="Q234" s="113">
        <v>61</v>
      </c>
      <c r="R234" s="113">
        <v>61</v>
      </c>
    </row>
    <row r="235" spans="1:18">
      <c r="A235" s="15">
        <f t="shared" si="3"/>
        <v>235</v>
      </c>
      <c r="B235" s="78" t="s">
        <v>789</v>
      </c>
      <c r="C235" s="78"/>
      <c r="D235" s="78" t="s">
        <v>790</v>
      </c>
      <c r="E235" s="78" t="s">
        <v>705</v>
      </c>
      <c r="F235" s="78" t="s">
        <v>2450</v>
      </c>
      <c r="G235" s="78" t="s">
        <v>261</v>
      </c>
      <c r="H235" s="79">
        <v>2018</v>
      </c>
      <c r="I235" s="123">
        <v>49</v>
      </c>
      <c r="J235" s="114">
        <v>49</v>
      </c>
      <c r="K235" s="114">
        <v>49</v>
      </c>
      <c r="L235" s="114">
        <v>49</v>
      </c>
      <c r="M235" s="113">
        <v>49</v>
      </c>
      <c r="N235" s="113">
        <v>49</v>
      </c>
      <c r="O235" s="113">
        <v>49</v>
      </c>
      <c r="P235" s="113">
        <v>49</v>
      </c>
      <c r="Q235" s="113">
        <v>49</v>
      </c>
      <c r="R235" s="113">
        <v>49</v>
      </c>
    </row>
    <row r="236" spans="1:18">
      <c r="A236" s="15">
        <f t="shared" si="3"/>
        <v>236</v>
      </c>
      <c r="B236" s="78" t="s">
        <v>791</v>
      </c>
      <c r="C236" s="78"/>
      <c r="D236" s="78" t="s">
        <v>792</v>
      </c>
      <c r="E236" s="78" t="s">
        <v>705</v>
      </c>
      <c r="F236" s="78" t="s">
        <v>2450</v>
      </c>
      <c r="G236" s="78" t="s">
        <v>261</v>
      </c>
      <c r="H236" s="79">
        <v>2018</v>
      </c>
      <c r="I236" s="123">
        <v>54</v>
      </c>
      <c r="J236" s="114">
        <v>54</v>
      </c>
      <c r="K236" s="114">
        <v>54</v>
      </c>
      <c r="L236" s="114">
        <v>54</v>
      </c>
      <c r="M236" s="113">
        <v>54</v>
      </c>
      <c r="N236" s="113">
        <v>54</v>
      </c>
      <c r="O236" s="113">
        <v>54</v>
      </c>
      <c r="P236" s="113">
        <v>54</v>
      </c>
      <c r="Q236" s="113">
        <v>54</v>
      </c>
      <c r="R236" s="113">
        <v>54</v>
      </c>
    </row>
    <row r="237" spans="1:18">
      <c r="A237" s="15">
        <f t="shared" si="3"/>
        <v>237</v>
      </c>
      <c r="B237" s="78" t="s">
        <v>793</v>
      </c>
      <c r="C237" s="78"/>
      <c r="D237" s="78" t="s">
        <v>794</v>
      </c>
      <c r="E237" s="78" t="s">
        <v>705</v>
      </c>
      <c r="F237" s="78" t="s">
        <v>2450</v>
      </c>
      <c r="G237" s="78" t="s">
        <v>261</v>
      </c>
      <c r="H237" s="79">
        <v>2018</v>
      </c>
      <c r="I237" s="123">
        <v>54</v>
      </c>
      <c r="J237" s="114">
        <v>54</v>
      </c>
      <c r="K237" s="114">
        <v>54</v>
      </c>
      <c r="L237" s="114">
        <v>54</v>
      </c>
      <c r="M237" s="113">
        <v>54</v>
      </c>
      <c r="N237" s="113">
        <v>54</v>
      </c>
      <c r="O237" s="113">
        <v>54</v>
      </c>
      <c r="P237" s="113">
        <v>54</v>
      </c>
      <c r="Q237" s="113">
        <v>54</v>
      </c>
      <c r="R237" s="113">
        <v>54</v>
      </c>
    </row>
    <row r="238" spans="1:18">
      <c r="A238" s="15">
        <f t="shared" si="3"/>
        <v>238</v>
      </c>
      <c r="B238" s="78" t="s">
        <v>795</v>
      </c>
      <c r="C238" s="78"/>
      <c r="D238" s="78" t="s">
        <v>796</v>
      </c>
      <c r="E238" s="78" t="s">
        <v>705</v>
      </c>
      <c r="F238" s="78" t="s">
        <v>2450</v>
      </c>
      <c r="G238" s="78" t="s">
        <v>261</v>
      </c>
      <c r="H238" s="79">
        <v>2018</v>
      </c>
      <c r="I238" s="123">
        <v>52</v>
      </c>
      <c r="J238" s="114">
        <v>52</v>
      </c>
      <c r="K238" s="114">
        <v>52</v>
      </c>
      <c r="L238" s="114">
        <v>52</v>
      </c>
      <c r="M238" s="113">
        <v>52</v>
      </c>
      <c r="N238" s="113">
        <v>52</v>
      </c>
      <c r="O238" s="113">
        <v>52</v>
      </c>
      <c r="P238" s="113">
        <v>52</v>
      </c>
      <c r="Q238" s="113">
        <v>52</v>
      </c>
      <c r="R238" s="113">
        <v>52</v>
      </c>
    </row>
    <row r="239" spans="1:18">
      <c r="A239" s="15">
        <f t="shared" si="3"/>
        <v>239</v>
      </c>
      <c r="B239" s="78" t="s">
        <v>797</v>
      </c>
      <c r="C239" s="78"/>
      <c r="D239" s="78" t="s">
        <v>798</v>
      </c>
      <c r="E239" s="78" t="s">
        <v>553</v>
      </c>
      <c r="F239" s="78" t="s">
        <v>2451</v>
      </c>
      <c r="G239" s="78" t="s">
        <v>50</v>
      </c>
      <c r="H239" s="79">
        <v>1966</v>
      </c>
      <c r="I239" s="123">
        <v>17.5</v>
      </c>
      <c r="J239" s="114">
        <v>17.5</v>
      </c>
      <c r="K239" s="114">
        <v>17.5</v>
      </c>
      <c r="L239" s="114">
        <v>17.5</v>
      </c>
      <c r="M239" s="113">
        <v>17.5</v>
      </c>
      <c r="N239" s="113">
        <v>17.5</v>
      </c>
      <c r="O239" s="113">
        <v>17.5</v>
      </c>
      <c r="P239" s="113">
        <v>17.5</v>
      </c>
      <c r="Q239" s="113">
        <v>17.5</v>
      </c>
      <c r="R239" s="113">
        <v>17.5</v>
      </c>
    </row>
    <row r="240" spans="1:18">
      <c r="A240" s="15">
        <f t="shared" si="3"/>
        <v>240</v>
      </c>
      <c r="B240" s="78" t="s">
        <v>799</v>
      </c>
      <c r="C240" s="78"/>
      <c r="D240" s="78" t="s">
        <v>800</v>
      </c>
      <c r="E240" s="78" t="s">
        <v>553</v>
      </c>
      <c r="F240" s="78" t="s">
        <v>2451</v>
      </c>
      <c r="G240" s="78" t="s">
        <v>50</v>
      </c>
      <c r="H240" s="79">
        <v>1967</v>
      </c>
      <c r="I240" s="123">
        <v>23.5</v>
      </c>
      <c r="J240" s="114">
        <v>23.5</v>
      </c>
      <c r="K240" s="114">
        <v>23.5</v>
      </c>
      <c r="L240" s="114">
        <v>23.5</v>
      </c>
      <c r="M240" s="113">
        <v>23.5</v>
      </c>
      <c r="N240" s="113">
        <v>23.5</v>
      </c>
      <c r="O240" s="113">
        <v>23.5</v>
      </c>
      <c r="P240" s="113">
        <v>23.5</v>
      </c>
      <c r="Q240" s="113">
        <v>23.5</v>
      </c>
      <c r="R240" s="113">
        <v>23.5</v>
      </c>
    </row>
    <row r="241" spans="1:18">
      <c r="A241" s="15">
        <f t="shared" si="3"/>
        <v>241</v>
      </c>
      <c r="B241" s="78" t="s">
        <v>801</v>
      </c>
      <c r="C241" s="78"/>
      <c r="D241" s="78" t="s">
        <v>802</v>
      </c>
      <c r="E241" s="78" t="s">
        <v>553</v>
      </c>
      <c r="F241" s="78" t="s">
        <v>2451</v>
      </c>
      <c r="G241" s="78" t="s">
        <v>50</v>
      </c>
      <c r="H241" s="79">
        <v>1978</v>
      </c>
      <c r="I241" s="123">
        <v>39.5</v>
      </c>
      <c r="J241" s="114">
        <v>39.5</v>
      </c>
      <c r="K241" s="114">
        <v>39.5</v>
      </c>
      <c r="L241" s="114">
        <v>39.5</v>
      </c>
      <c r="M241" s="113">
        <v>39.5</v>
      </c>
      <c r="N241" s="113">
        <v>39.5</v>
      </c>
      <c r="O241" s="113">
        <v>39.5</v>
      </c>
      <c r="P241" s="113">
        <v>39.5</v>
      </c>
      <c r="Q241" s="113">
        <v>39.5</v>
      </c>
      <c r="R241" s="113">
        <v>39.5</v>
      </c>
    </row>
    <row r="242" spans="1:18">
      <c r="A242" s="15">
        <f t="shared" si="3"/>
        <v>242</v>
      </c>
      <c r="B242" s="78" t="s">
        <v>610</v>
      </c>
      <c r="C242" s="78"/>
      <c r="D242" s="78" t="s">
        <v>611</v>
      </c>
      <c r="E242" s="78" t="s">
        <v>62</v>
      </c>
      <c r="F242" s="78" t="s">
        <v>2449</v>
      </c>
      <c r="G242" s="78" t="s">
        <v>52</v>
      </c>
      <c r="H242" s="79">
        <v>2007</v>
      </c>
      <c r="I242" s="123">
        <v>74</v>
      </c>
      <c r="J242" s="114">
        <v>74</v>
      </c>
      <c r="K242" s="114">
        <v>74</v>
      </c>
      <c r="L242" s="114">
        <v>74</v>
      </c>
      <c r="M242" s="113">
        <v>74</v>
      </c>
      <c r="N242" s="113">
        <v>74</v>
      </c>
      <c r="O242" s="113">
        <v>74</v>
      </c>
      <c r="P242" s="113">
        <v>74</v>
      </c>
      <c r="Q242" s="113">
        <v>74</v>
      </c>
      <c r="R242" s="113">
        <v>74</v>
      </c>
    </row>
    <row r="243" spans="1:18">
      <c r="A243" s="15">
        <f t="shared" si="3"/>
        <v>243</v>
      </c>
      <c r="B243" s="78" t="s">
        <v>615</v>
      </c>
      <c r="C243" s="78"/>
      <c r="D243" s="78" t="s">
        <v>616</v>
      </c>
      <c r="E243" s="78" t="s">
        <v>62</v>
      </c>
      <c r="F243" s="78" t="s">
        <v>2449</v>
      </c>
      <c r="G243" s="78" t="s">
        <v>52</v>
      </c>
      <c r="H243" s="79">
        <v>2007</v>
      </c>
      <c r="I243" s="123">
        <v>74</v>
      </c>
      <c r="J243" s="114">
        <v>74</v>
      </c>
      <c r="K243" s="114">
        <v>74</v>
      </c>
      <c r="L243" s="114">
        <v>74</v>
      </c>
      <c r="M243" s="113">
        <v>74</v>
      </c>
      <c r="N243" s="113">
        <v>74</v>
      </c>
      <c r="O243" s="113">
        <v>74</v>
      </c>
      <c r="P243" s="113">
        <v>74</v>
      </c>
      <c r="Q243" s="113">
        <v>74</v>
      </c>
      <c r="R243" s="113">
        <v>74</v>
      </c>
    </row>
    <row r="244" spans="1:18">
      <c r="A244" s="15">
        <f t="shared" si="3"/>
        <v>244</v>
      </c>
      <c r="B244" s="78" t="s">
        <v>621</v>
      </c>
      <c r="C244" s="78"/>
      <c r="D244" s="78" t="s">
        <v>622</v>
      </c>
      <c r="E244" s="78" t="s">
        <v>62</v>
      </c>
      <c r="F244" s="78" t="s">
        <v>2449</v>
      </c>
      <c r="G244" s="78" t="s">
        <v>52</v>
      </c>
      <c r="H244" s="79">
        <v>2008</v>
      </c>
      <c r="I244" s="123">
        <v>72</v>
      </c>
      <c r="J244" s="114">
        <v>72</v>
      </c>
      <c r="K244" s="114">
        <v>72</v>
      </c>
      <c r="L244" s="114">
        <v>72</v>
      </c>
      <c r="M244" s="113">
        <v>72</v>
      </c>
      <c r="N244" s="113">
        <v>72</v>
      </c>
      <c r="O244" s="113">
        <v>72</v>
      </c>
      <c r="P244" s="113">
        <v>72</v>
      </c>
      <c r="Q244" s="113">
        <v>72</v>
      </c>
      <c r="R244" s="113">
        <v>72</v>
      </c>
    </row>
    <row r="245" spans="1:18">
      <c r="A245" s="15">
        <f t="shared" si="3"/>
        <v>245</v>
      </c>
      <c r="B245" s="78" t="s">
        <v>623</v>
      </c>
      <c r="C245" s="78"/>
      <c r="D245" s="78" t="s">
        <v>624</v>
      </c>
      <c r="E245" s="78" t="s">
        <v>62</v>
      </c>
      <c r="F245" s="78" t="s">
        <v>2449</v>
      </c>
      <c r="G245" s="78" t="s">
        <v>52</v>
      </c>
      <c r="H245" s="79">
        <v>2008</v>
      </c>
      <c r="I245" s="123">
        <v>72</v>
      </c>
      <c r="J245" s="114">
        <v>72</v>
      </c>
      <c r="K245" s="114">
        <v>72</v>
      </c>
      <c r="L245" s="114">
        <v>72</v>
      </c>
      <c r="M245" s="113">
        <v>72</v>
      </c>
      <c r="N245" s="113">
        <v>72</v>
      </c>
      <c r="O245" s="113">
        <v>72</v>
      </c>
      <c r="P245" s="113">
        <v>72</v>
      </c>
      <c r="Q245" s="113">
        <v>72</v>
      </c>
      <c r="R245" s="113">
        <v>72</v>
      </c>
    </row>
    <row r="246" spans="1:18">
      <c r="A246" s="15">
        <f t="shared" si="3"/>
        <v>246</v>
      </c>
      <c r="B246" s="78" t="s">
        <v>619</v>
      </c>
      <c r="C246" s="78"/>
      <c r="D246" s="78" t="s">
        <v>620</v>
      </c>
      <c r="E246" s="78" t="s">
        <v>62</v>
      </c>
      <c r="F246" s="78" t="s">
        <v>2449</v>
      </c>
      <c r="G246" s="78" t="s">
        <v>52</v>
      </c>
      <c r="H246" s="79">
        <v>2007</v>
      </c>
      <c r="I246" s="123">
        <v>98</v>
      </c>
      <c r="J246" s="114">
        <v>98</v>
      </c>
      <c r="K246" s="114">
        <v>98</v>
      </c>
      <c r="L246" s="114">
        <v>98</v>
      </c>
      <c r="M246" s="113">
        <v>98</v>
      </c>
      <c r="N246" s="113">
        <v>98</v>
      </c>
      <c r="O246" s="113">
        <v>98</v>
      </c>
      <c r="P246" s="113">
        <v>98</v>
      </c>
      <c r="Q246" s="113">
        <v>98</v>
      </c>
      <c r="R246" s="113">
        <v>98</v>
      </c>
    </row>
    <row r="247" spans="1:18">
      <c r="A247" s="15">
        <f t="shared" si="3"/>
        <v>247</v>
      </c>
      <c r="B247" s="78" t="s">
        <v>625</v>
      </c>
      <c r="C247" s="78"/>
      <c r="D247" s="78" t="s">
        <v>626</v>
      </c>
      <c r="E247" s="78" t="s">
        <v>62</v>
      </c>
      <c r="F247" s="78" t="s">
        <v>2449</v>
      </c>
      <c r="G247" s="78" t="s">
        <v>52</v>
      </c>
      <c r="H247" s="79">
        <v>2008</v>
      </c>
      <c r="I247" s="123">
        <v>98</v>
      </c>
      <c r="J247" s="114">
        <v>98</v>
      </c>
      <c r="K247" s="114">
        <v>98</v>
      </c>
      <c r="L247" s="114">
        <v>98</v>
      </c>
      <c r="M247" s="113">
        <v>98</v>
      </c>
      <c r="N247" s="113">
        <v>98</v>
      </c>
      <c r="O247" s="113">
        <v>98</v>
      </c>
      <c r="P247" s="113">
        <v>98</v>
      </c>
      <c r="Q247" s="113">
        <v>98</v>
      </c>
      <c r="R247" s="113">
        <v>98</v>
      </c>
    </row>
    <row r="248" spans="1:18">
      <c r="A248" s="15">
        <f t="shared" si="3"/>
        <v>248</v>
      </c>
      <c r="B248" s="78" t="s">
        <v>803</v>
      </c>
      <c r="C248" s="78"/>
      <c r="D248" s="78" t="s">
        <v>804</v>
      </c>
      <c r="E248" s="78" t="s">
        <v>805</v>
      </c>
      <c r="F248" s="78" t="s">
        <v>2450</v>
      </c>
      <c r="G248" s="78" t="s">
        <v>50</v>
      </c>
      <c r="H248" s="79">
        <v>1994</v>
      </c>
      <c r="I248" s="123">
        <v>100</v>
      </c>
      <c r="J248" s="114">
        <v>100</v>
      </c>
      <c r="K248" s="114">
        <v>100</v>
      </c>
      <c r="L248" s="114">
        <v>100</v>
      </c>
      <c r="M248" s="113">
        <v>100</v>
      </c>
      <c r="N248" s="113">
        <v>100</v>
      </c>
      <c r="O248" s="113">
        <v>100</v>
      </c>
      <c r="P248" s="113">
        <v>100</v>
      </c>
      <c r="Q248" s="113">
        <v>100</v>
      </c>
      <c r="R248" s="113">
        <v>100</v>
      </c>
    </row>
    <row r="249" spans="1:18">
      <c r="A249" s="15">
        <f t="shared" si="3"/>
        <v>249</v>
      </c>
      <c r="B249" s="78" t="s">
        <v>806</v>
      </c>
      <c r="C249" s="78"/>
      <c r="D249" s="78" t="s">
        <v>807</v>
      </c>
      <c r="E249" s="78" t="s">
        <v>805</v>
      </c>
      <c r="F249" s="78" t="s">
        <v>2450</v>
      </c>
      <c r="G249" s="78" t="s">
        <v>50</v>
      </c>
      <c r="H249" s="79">
        <v>1994</v>
      </c>
      <c r="I249" s="123">
        <v>100</v>
      </c>
      <c r="J249" s="114">
        <v>100</v>
      </c>
      <c r="K249" s="114">
        <v>100</v>
      </c>
      <c r="L249" s="114">
        <v>100</v>
      </c>
      <c r="M249" s="113">
        <v>100</v>
      </c>
      <c r="N249" s="113">
        <v>100</v>
      </c>
      <c r="O249" s="113">
        <v>100</v>
      </c>
      <c r="P249" s="113">
        <v>100</v>
      </c>
      <c r="Q249" s="113">
        <v>100</v>
      </c>
      <c r="R249" s="113">
        <v>100</v>
      </c>
    </row>
    <row r="250" spans="1:18">
      <c r="A250" s="15">
        <f t="shared" si="3"/>
        <v>250</v>
      </c>
      <c r="B250" s="78" t="s">
        <v>808</v>
      </c>
      <c r="C250" s="78"/>
      <c r="D250" s="78" t="s">
        <v>809</v>
      </c>
      <c r="E250" s="78" t="s">
        <v>805</v>
      </c>
      <c r="F250" s="78" t="s">
        <v>2451</v>
      </c>
      <c r="G250" s="78" t="s">
        <v>50</v>
      </c>
      <c r="H250" s="79">
        <v>1968</v>
      </c>
      <c r="I250" s="123">
        <v>70</v>
      </c>
      <c r="J250" s="114">
        <v>70</v>
      </c>
      <c r="K250" s="114">
        <v>70</v>
      </c>
      <c r="L250" s="114">
        <v>70</v>
      </c>
      <c r="M250" s="113">
        <v>70</v>
      </c>
      <c r="N250" s="113">
        <v>70</v>
      </c>
      <c r="O250" s="113">
        <v>70</v>
      </c>
      <c r="P250" s="113">
        <v>70</v>
      </c>
      <c r="Q250" s="113">
        <v>70</v>
      </c>
      <c r="R250" s="113">
        <v>70</v>
      </c>
    </row>
    <row r="251" spans="1:18">
      <c r="A251" s="15">
        <f t="shared" si="3"/>
        <v>251</v>
      </c>
      <c r="B251" s="78" t="s">
        <v>810</v>
      </c>
      <c r="C251" s="78"/>
      <c r="D251" s="78" t="s">
        <v>811</v>
      </c>
      <c r="E251" s="78" t="s">
        <v>805</v>
      </c>
      <c r="F251" s="78" t="s">
        <v>2451</v>
      </c>
      <c r="G251" s="78" t="s">
        <v>50</v>
      </c>
      <c r="H251" s="79">
        <v>1972</v>
      </c>
      <c r="I251" s="123">
        <v>118</v>
      </c>
      <c r="J251" s="114">
        <v>118</v>
      </c>
      <c r="K251" s="114">
        <v>118</v>
      </c>
      <c r="L251" s="114">
        <v>118</v>
      </c>
      <c r="M251" s="113">
        <v>118</v>
      </c>
      <c r="N251" s="113">
        <v>118</v>
      </c>
      <c r="O251" s="113">
        <v>118</v>
      </c>
      <c r="P251" s="113">
        <v>118</v>
      </c>
      <c r="Q251" s="113">
        <v>118</v>
      </c>
      <c r="R251" s="113">
        <v>118</v>
      </c>
    </row>
    <row r="252" spans="1:18">
      <c r="A252" s="15">
        <f t="shared" si="3"/>
        <v>252</v>
      </c>
      <c r="B252" s="78" t="s">
        <v>812</v>
      </c>
      <c r="C252" s="78"/>
      <c r="D252" s="78" t="s">
        <v>813</v>
      </c>
      <c r="E252" s="78" t="s">
        <v>805</v>
      </c>
      <c r="F252" s="78" t="s">
        <v>2451</v>
      </c>
      <c r="G252" s="78" t="s">
        <v>50</v>
      </c>
      <c r="H252" s="79">
        <v>1975</v>
      </c>
      <c r="I252" s="123">
        <v>208</v>
      </c>
      <c r="J252" s="114">
        <v>208</v>
      </c>
      <c r="K252" s="114">
        <v>208</v>
      </c>
      <c r="L252" s="114">
        <v>208</v>
      </c>
      <c r="M252" s="113">
        <v>208</v>
      </c>
      <c r="N252" s="113">
        <v>208</v>
      </c>
      <c r="O252" s="113">
        <v>208</v>
      </c>
      <c r="P252" s="113">
        <v>208</v>
      </c>
      <c r="Q252" s="113">
        <v>208</v>
      </c>
      <c r="R252" s="113">
        <v>208</v>
      </c>
    </row>
    <row r="253" spans="1:18">
      <c r="A253" s="15">
        <f t="shared" si="3"/>
        <v>253</v>
      </c>
      <c r="B253" s="78" t="s">
        <v>814</v>
      </c>
      <c r="C253" s="78"/>
      <c r="D253" s="78" t="s">
        <v>815</v>
      </c>
      <c r="E253" s="78" t="s">
        <v>816</v>
      </c>
      <c r="F253" s="78" t="s">
        <v>2450</v>
      </c>
      <c r="G253" s="78" t="s">
        <v>50</v>
      </c>
      <c r="H253" s="79">
        <v>2001</v>
      </c>
      <c r="I253" s="123">
        <v>80</v>
      </c>
      <c r="J253" s="114">
        <v>80</v>
      </c>
      <c r="K253" s="114">
        <v>80</v>
      </c>
      <c r="L253" s="114">
        <v>80</v>
      </c>
      <c r="M253" s="113">
        <v>80</v>
      </c>
      <c r="N253" s="113">
        <v>80</v>
      </c>
      <c r="O253" s="113">
        <v>80</v>
      </c>
      <c r="P253" s="113">
        <v>80</v>
      </c>
      <c r="Q253" s="113">
        <v>80</v>
      </c>
      <c r="R253" s="113">
        <v>80</v>
      </c>
    </row>
    <row r="254" spans="1:18">
      <c r="A254" s="15">
        <f t="shared" si="3"/>
        <v>254</v>
      </c>
      <c r="B254" s="78" t="s">
        <v>817</v>
      </c>
      <c r="C254" s="78"/>
      <c r="D254" s="78" t="s">
        <v>818</v>
      </c>
      <c r="E254" s="78" t="s">
        <v>816</v>
      </c>
      <c r="F254" s="78" t="s">
        <v>2451</v>
      </c>
      <c r="G254" s="78" t="s">
        <v>50</v>
      </c>
      <c r="H254" s="79">
        <v>1967</v>
      </c>
      <c r="I254" s="123">
        <v>78</v>
      </c>
      <c r="J254" s="114">
        <v>78</v>
      </c>
      <c r="K254" s="114">
        <v>78</v>
      </c>
      <c r="L254" s="114">
        <v>78</v>
      </c>
      <c r="M254" s="113">
        <v>78</v>
      </c>
      <c r="N254" s="113">
        <v>78</v>
      </c>
      <c r="O254" s="113">
        <v>78</v>
      </c>
      <c r="P254" s="113">
        <v>78</v>
      </c>
      <c r="Q254" s="113">
        <v>78</v>
      </c>
      <c r="R254" s="113">
        <v>78</v>
      </c>
    </row>
    <row r="255" spans="1:18">
      <c r="A255" s="15">
        <f t="shared" si="3"/>
        <v>255</v>
      </c>
      <c r="B255" s="78" t="s">
        <v>819</v>
      </c>
      <c r="C255" s="78"/>
      <c r="D255" s="78" t="s">
        <v>820</v>
      </c>
      <c r="E255" s="78" t="s">
        <v>816</v>
      </c>
      <c r="F255" s="78" t="s">
        <v>2451</v>
      </c>
      <c r="G255" s="78" t="s">
        <v>50</v>
      </c>
      <c r="H255" s="79">
        <v>1971</v>
      </c>
      <c r="I255" s="123">
        <v>107</v>
      </c>
      <c r="J255" s="114">
        <v>107</v>
      </c>
      <c r="K255" s="114">
        <v>107</v>
      </c>
      <c r="L255" s="114">
        <v>107</v>
      </c>
      <c r="M255" s="113">
        <v>107</v>
      </c>
      <c r="N255" s="113">
        <v>107</v>
      </c>
      <c r="O255" s="113">
        <v>107</v>
      </c>
      <c r="P255" s="113">
        <v>107</v>
      </c>
      <c r="Q255" s="113">
        <v>107</v>
      </c>
      <c r="R255" s="113">
        <v>107</v>
      </c>
    </row>
    <row r="256" spans="1:18">
      <c r="A256" s="15">
        <f t="shared" si="3"/>
        <v>256</v>
      </c>
      <c r="B256" s="78" t="s">
        <v>821</v>
      </c>
      <c r="C256" s="78"/>
      <c r="D256" s="78" t="s">
        <v>822</v>
      </c>
      <c r="E256" s="78" t="s">
        <v>816</v>
      </c>
      <c r="F256" s="78" t="s">
        <v>2451</v>
      </c>
      <c r="G256" s="78" t="s">
        <v>50</v>
      </c>
      <c r="H256" s="79">
        <v>1975</v>
      </c>
      <c r="I256" s="123">
        <v>146</v>
      </c>
      <c r="J256" s="114">
        <v>146</v>
      </c>
      <c r="K256" s="114">
        <v>146</v>
      </c>
      <c r="L256" s="114">
        <v>146</v>
      </c>
      <c r="M256" s="113">
        <v>146</v>
      </c>
      <c r="N256" s="113">
        <v>146</v>
      </c>
      <c r="O256" s="113">
        <v>146</v>
      </c>
      <c r="P256" s="113">
        <v>146</v>
      </c>
      <c r="Q256" s="113">
        <v>146</v>
      </c>
      <c r="R256" s="113">
        <v>146</v>
      </c>
    </row>
    <row r="257" spans="1:18">
      <c r="A257" s="15">
        <f t="shared" si="3"/>
        <v>257</v>
      </c>
      <c r="B257" s="78" t="s">
        <v>823</v>
      </c>
      <c r="C257" s="78"/>
      <c r="D257" s="78" t="s">
        <v>824</v>
      </c>
      <c r="E257" s="78" t="s">
        <v>68</v>
      </c>
      <c r="F257" s="78" t="s">
        <v>2452</v>
      </c>
      <c r="G257" s="78" t="s">
        <v>51</v>
      </c>
      <c r="H257" s="79">
        <v>2016</v>
      </c>
      <c r="I257" s="123">
        <v>56.3</v>
      </c>
      <c r="J257" s="114">
        <v>56.3</v>
      </c>
      <c r="K257" s="114">
        <v>56.3</v>
      </c>
      <c r="L257" s="114">
        <v>56.3</v>
      </c>
      <c r="M257" s="113">
        <v>56.3</v>
      </c>
      <c r="N257" s="113">
        <v>56.3</v>
      </c>
      <c r="O257" s="113">
        <v>56.3</v>
      </c>
      <c r="P257" s="113">
        <v>56.3</v>
      </c>
      <c r="Q257" s="113">
        <v>56.3</v>
      </c>
      <c r="R257" s="113">
        <v>56.3</v>
      </c>
    </row>
    <row r="258" spans="1:18">
      <c r="A258" s="15">
        <f t="shared" si="3"/>
        <v>258</v>
      </c>
      <c r="B258" s="78" t="s">
        <v>825</v>
      </c>
      <c r="C258" s="78"/>
      <c r="D258" s="78" t="s">
        <v>826</v>
      </c>
      <c r="E258" s="78" t="s">
        <v>68</v>
      </c>
      <c r="F258" s="78" t="s">
        <v>2452</v>
      </c>
      <c r="G258" s="78" t="s">
        <v>51</v>
      </c>
      <c r="H258" s="79">
        <v>2016</v>
      </c>
      <c r="I258" s="123">
        <v>56.3</v>
      </c>
      <c r="J258" s="114">
        <v>56.3</v>
      </c>
      <c r="K258" s="114">
        <v>56.3</v>
      </c>
      <c r="L258" s="114">
        <v>56.3</v>
      </c>
      <c r="M258" s="113">
        <v>56.3</v>
      </c>
      <c r="N258" s="113">
        <v>56.3</v>
      </c>
      <c r="O258" s="113">
        <v>56.3</v>
      </c>
      <c r="P258" s="113">
        <v>56.3</v>
      </c>
      <c r="Q258" s="113">
        <v>56.3</v>
      </c>
      <c r="R258" s="113">
        <v>56.3</v>
      </c>
    </row>
    <row r="259" spans="1:18">
      <c r="A259" s="15">
        <f t="shared" si="3"/>
        <v>259</v>
      </c>
      <c r="B259" s="78" t="s">
        <v>827</v>
      </c>
      <c r="C259" s="78"/>
      <c r="D259" s="78" t="s">
        <v>828</v>
      </c>
      <c r="E259" s="78" t="s">
        <v>68</v>
      </c>
      <c r="F259" s="78" t="s">
        <v>2452</v>
      </c>
      <c r="G259" s="78" t="s">
        <v>51</v>
      </c>
      <c r="H259" s="79">
        <v>2016</v>
      </c>
      <c r="I259" s="123">
        <v>56.3</v>
      </c>
      <c r="J259" s="114">
        <v>56.3</v>
      </c>
      <c r="K259" s="114">
        <v>56.3</v>
      </c>
      <c r="L259" s="114">
        <v>56.3</v>
      </c>
      <c r="M259" s="113">
        <v>56.3</v>
      </c>
      <c r="N259" s="113">
        <v>56.3</v>
      </c>
      <c r="O259" s="113">
        <v>56.3</v>
      </c>
      <c r="P259" s="113">
        <v>56.3</v>
      </c>
      <c r="Q259" s="113">
        <v>56.3</v>
      </c>
      <c r="R259" s="113">
        <v>56.3</v>
      </c>
    </row>
    <row r="260" spans="1:18">
      <c r="A260" s="15">
        <f t="shared" si="3"/>
        <v>260</v>
      </c>
      <c r="B260" s="78" t="s">
        <v>829</v>
      </c>
      <c r="C260" s="78"/>
      <c r="D260" s="78" t="s">
        <v>830</v>
      </c>
      <c r="E260" s="78" t="s">
        <v>68</v>
      </c>
      <c r="F260" s="78" t="s">
        <v>2452</v>
      </c>
      <c r="G260" s="78" t="s">
        <v>51</v>
      </c>
      <c r="H260" s="79">
        <v>2016</v>
      </c>
      <c r="I260" s="123">
        <v>56.3</v>
      </c>
      <c r="J260" s="114">
        <v>56.3</v>
      </c>
      <c r="K260" s="114">
        <v>56.3</v>
      </c>
      <c r="L260" s="114">
        <v>56.3</v>
      </c>
      <c r="M260" s="113">
        <v>56.3</v>
      </c>
      <c r="N260" s="113">
        <v>56.3</v>
      </c>
      <c r="O260" s="113">
        <v>56.3</v>
      </c>
      <c r="P260" s="113">
        <v>56.3</v>
      </c>
      <c r="Q260" s="113">
        <v>56.3</v>
      </c>
      <c r="R260" s="113">
        <v>56.3</v>
      </c>
    </row>
    <row r="261" spans="1:18">
      <c r="A261" s="15">
        <f t="shared" si="3"/>
        <v>261</v>
      </c>
      <c r="B261" s="78" t="s">
        <v>628</v>
      </c>
      <c r="C261" s="78"/>
      <c r="D261" s="78" t="s">
        <v>629</v>
      </c>
      <c r="E261" s="78" t="s">
        <v>446</v>
      </c>
      <c r="F261" s="78" t="s">
        <v>2449</v>
      </c>
      <c r="G261" s="78" t="s">
        <v>51</v>
      </c>
      <c r="H261" s="79">
        <v>2002</v>
      </c>
      <c r="I261" s="123">
        <v>161</v>
      </c>
      <c r="J261" s="114">
        <v>161</v>
      </c>
      <c r="K261" s="114">
        <v>161</v>
      </c>
      <c r="L261" s="114">
        <v>161</v>
      </c>
      <c r="M261" s="113">
        <v>161</v>
      </c>
      <c r="N261" s="113">
        <v>161</v>
      </c>
      <c r="O261" s="113">
        <v>161</v>
      </c>
      <c r="P261" s="113">
        <v>161</v>
      </c>
      <c r="Q261" s="113">
        <v>161</v>
      </c>
      <c r="R261" s="113">
        <v>161</v>
      </c>
    </row>
    <row r="262" spans="1:18">
      <c r="A262" s="15">
        <f t="shared" ref="A262:A325" si="4">A261+1</f>
        <v>262</v>
      </c>
      <c r="B262" s="78" t="s">
        <v>633</v>
      </c>
      <c r="C262" s="78" t="s">
        <v>2860</v>
      </c>
      <c r="D262" s="78" t="s">
        <v>634</v>
      </c>
      <c r="E262" s="78" t="s">
        <v>446</v>
      </c>
      <c r="F262" s="78" t="s">
        <v>2449</v>
      </c>
      <c r="G262" s="78" t="s">
        <v>51</v>
      </c>
      <c r="H262" s="79">
        <v>2002</v>
      </c>
      <c r="I262" s="123">
        <v>161</v>
      </c>
      <c r="J262" s="114">
        <v>161</v>
      </c>
      <c r="K262" s="114">
        <v>161</v>
      </c>
      <c r="L262" s="114">
        <v>161</v>
      </c>
      <c r="M262" s="113">
        <v>161</v>
      </c>
      <c r="N262" s="113">
        <v>161</v>
      </c>
      <c r="O262" s="113">
        <v>161</v>
      </c>
      <c r="P262" s="113">
        <v>161</v>
      </c>
      <c r="Q262" s="113">
        <v>161</v>
      </c>
      <c r="R262" s="113">
        <v>161</v>
      </c>
    </row>
    <row r="263" spans="1:18">
      <c r="A263" s="15">
        <f t="shared" si="4"/>
        <v>263</v>
      </c>
      <c r="B263" s="78" t="s">
        <v>637</v>
      </c>
      <c r="C263" s="78"/>
      <c r="D263" s="78" t="s">
        <v>638</v>
      </c>
      <c r="E263" s="78" t="s">
        <v>446</v>
      </c>
      <c r="F263" s="78" t="s">
        <v>2449</v>
      </c>
      <c r="G263" s="78" t="s">
        <v>51</v>
      </c>
      <c r="H263" s="79">
        <v>2002</v>
      </c>
      <c r="I263" s="123">
        <v>161</v>
      </c>
      <c r="J263" s="114">
        <v>161</v>
      </c>
      <c r="K263" s="114">
        <v>161</v>
      </c>
      <c r="L263" s="114">
        <v>161</v>
      </c>
      <c r="M263" s="113">
        <v>161</v>
      </c>
      <c r="N263" s="113">
        <v>161</v>
      </c>
      <c r="O263" s="113">
        <v>161</v>
      </c>
      <c r="P263" s="113">
        <v>161</v>
      </c>
      <c r="Q263" s="113">
        <v>161</v>
      </c>
      <c r="R263" s="113">
        <v>161</v>
      </c>
    </row>
    <row r="264" spans="1:18">
      <c r="A264" s="15">
        <f t="shared" si="4"/>
        <v>264</v>
      </c>
      <c r="B264" s="78" t="s">
        <v>641</v>
      </c>
      <c r="C264" s="78"/>
      <c r="D264" s="78" t="s">
        <v>642</v>
      </c>
      <c r="E264" s="78" t="s">
        <v>446</v>
      </c>
      <c r="F264" s="78" t="s">
        <v>2449</v>
      </c>
      <c r="G264" s="78" t="s">
        <v>51</v>
      </c>
      <c r="H264" s="79">
        <v>2002</v>
      </c>
      <c r="I264" s="123">
        <v>298</v>
      </c>
      <c r="J264" s="114">
        <v>298</v>
      </c>
      <c r="K264" s="114">
        <v>298</v>
      </c>
      <c r="L264" s="114">
        <v>298</v>
      </c>
      <c r="M264" s="113">
        <v>298</v>
      </c>
      <c r="N264" s="113">
        <v>298</v>
      </c>
      <c r="O264" s="113">
        <v>298</v>
      </c>
      <c r="P264" s="113">
        <v>298</v>
      </c>
      <c r="Q264" s="113">
        <v>298</v>
      </c>
      <c r="R264" s="113">
        <v>298</v>
      </c>
    </row>
    <row r="265" spans="1:18">
      <c r="A265" s="15">
        <f t="shared" si="4"/>
        <v>265</v>
      </c>
      <c r="B265" s="78" t="s">
        <v>645</v>
      </c>
      <c r="C265" s="78"/>
      <c r="D265" s="78" t="s">
        <v>646</v>
      </c>
      <c r="E265" s="78" t="s">
        <v>647</v>
      </c>
      <c r="F265" s="78" t="s">
        <v>2449</v>
      </c>
      <c r="G265" s="78" t="s">
        <v>51</v>
      </c>
      <c r="H265" s="79">
        <v>2003</v>
      </c>
      <c r="I265" s="123">
        <v>50</v>
      </c>
      <c r="J265" s="114">
        <v>50</v>
      </c>
      <c r="K265" s="114">
        <v>50</v>
      </c>
      <c r="L265" s="114">
        <v>50</v>
      </c>
      <c r="M265" s="113">
        <v>50</v>
      </c>
      <c r="N265" s="113">
        <v>50</v>
      </c>
      <c r="O265" s="113">
        <v>50</v>
      </c>
      <c r="P265" s="113">
        <v>50</v>
      </c>
      <c r="Q265" s="113">
        <v>50</v>
      </c>
      <c r="R265" s="113">
        <v>50</v>
      </c>
    </row>
    <row r="266" spans="1:18">
      <c r="A266" s="15">
        <f t="shared" si="4"/>
        <v>266</v>
      </c>
      <c r="B266" s="78" t="s">
        <v>650</v>
      </c>
      <c r="C266" s="78"/>
      <c r="D266" s="78" t="s">
        <v>651</v>
      </c>
      <c r="E266" s="78" t="s">
        <v>647</v>
      </c>
      <c r="F266" s="78" t="s">
        <v>2449</v>
      </c>
      <c r="G266" s="78" t="s">
        <v>51</v>
      </c>
      <c r="H266" s="79">
        <v>2003</v>
      </c>
      <c r="I266" s="123">
        <v>50</v>
      </c>
      <c r="J266" s="114">
        <v>50</v>
      </c>
      <c r="K266" s="114">
        <v>50</v>
      </c>
      <c r="L266" s="114">
        <v>50</v>
      </c>
      <c r="M266" s="113">
        <v>50</v>
      </c>
      <c r="N266" s="113">
        <v>50</v>
      </c>
      <c r="O266" s="113">
        <v>50</v>
      </c>
      <c r="P266" s="113">
        <v>50</v>
      </c>
      <c r="Q266" s="113">
        <v>50</v>
      </c>
      <c r="R266" s="113">
        <v>50</v>
      </c>
    </row>
    <row r="267" spans="1:18">
      <c r="A267" s="15">
        <f t="shared" si="4"/>
        <v>267</v>
      </c>
      <c r="B267" s="78" t="s">
        <v>654</v>
      </c>
      <c r="C267" s="78"/>
      <c r="D267" s="78" t="s">
        <v>655</v>
      </c>
      <c r="E267" s="78" t="s">
        <v>647</v>
      </c>
      <c r="F267" s="78" t="s">
        <v>2449</v>
      </c>
      <c r="G267" s="78" t="s">
        <v>51</v>
      </c>
      <c r="H267" s="79">
        <v>2003</v>
      </c>
      <c r="I267" s="123">
        <v>50</v>
      </c>
      <c r="J267" s="114">
        <v>50</v>
      </c>
      <c r="K267" s="114">
        <v>50</v>
      </c>
      <c r="L267" s="114">
        <v>50</v>
      </c>
      <c r="M267" s="113">
        <v>50</v>
      </c>
      <c r="N267" s="113">
        <v>50</v>
      </c>
      <c r="O267" s="113">
        <v>50</v>
      </c>
      <c r="P267" s="113">
        <v>50</v>
      </c>
      <c r="Q267" s="113">
        <v>50</v>
      </c>
      <c r="R267" s="113">
        <v>50</v>
      </c>
    </row>
    <row r="268" spans="1:18">
      <c r="A268" s="15">
        <f t="shared" si="4"/>
        <v>268</v>
      </c>
      <c r="B268" s="78" t="s">
        <v>656</v>
      </c>
      <c r="C268" s="78"/>
      <c r="D268" s="78" t="s">
        <v>657</v>
      </c>
      <c r="E268" s="78" t="s">
        <v>647</v>
      </c>
      <c r="F268" s="78" t="s">
        <v>2449</v>
      </c>
      <c r="G268" s="78" t="s">
        <v>51</v>
      </c>
      <c r="H268" s="79">
        <v>2003</v>
      </c>
      <c r="I268" s="123">
        <v>40</v>
      </c>
      <c r="J268" s="114">
        <v>40</v>
      </c>
      <c r="K268" s="114">
        <v>40</v>
      </c>
      <c r="L268" s="114">
        <v>40</v>
      </c>
      <c r="M268" s="113">
        <v>40</v>
      </c>
      <c r="N268" s="113">
        <v>40</v>
      </c>
      <c r="O268" s="113">
        <v>40</v>
      </c>
      <c r="P268" s="113">
        <v>40</v>
      </c>
      <c r="Q268" s="113">
        <v>40</v>
      </c>
      <c r="R268" s="113">
        <v>40</v>
      </c>
    </row>
    <row r="269" spans="1:18">
      <c r="A269" s="15">
        <f t="shared" si="4"/>
        <v>269</v>
      </c>
      <c r="B269" s="78" t="s">
        <v>831</v>
      </c>
      <c r="C269" s="78"/>
      <c r="D269" s="78" t="s">
        <v>832</v>
      </c>
      <c r="E269" s="78" t="s">
        <v>334</v>
      </c>
      <c r="F269" s="78" t="s">
        <v>2450</v>
      </c>
      <c r="G269" s="78" t="s">
        <v>261</v>
      </c>
      <c r="H269" s="79">
        <v>1995</v>
      </c>
      <c r="I269" s="123">
        <v>80</v>
      </c>
      <c r="J269" s="114">
        <v>80</v>
      </c>
      <c r="K269" s="114">
        <v>80</v>
      </c>
      <c r="L269" s="114">
        <v>80</v>
      </c>
      <c r="M269" s="113">
        <v>80</v>
      </c>
      <c r="N269" s="113">
        <v>80</v>
      </c>
      <c r="O269" s="113">
        <v>80</v>
      </c>
      <c r="P269" s="113">
        <v>80</v>
      </c>
      <c r="Q269" s="113">
        <v>80</v>
      </c>
      <c r="R269" s="113">
        <v>80</v>
      </c>
    </row>
    <row r="270" spans="1:18">
      <c r="A270" s="15">
        <f t="shared" si="4"/>
        <v>270</v>
      </c>
      <c r="B270" s="78" t="s">
        <v>833</v>
      </c>
      <c r="C270" s="78"/>
      <c r="D270" s="78" t="s">
        <v>834</v>
      </c>
      <c r="E270" s="78" t="s">
        <v>334</v>
      </c>
      <c r="F270" s="78" t="s">
        <v>2450</v>
      </c>
      <c r="G270" s="78" t="s">
        <v>261</v>
      </c>
      <c r="H270" s="79">
        <v>1995</v>
      </c>
      <c r="I270" s="123">
        <v>80</v>
      </c>
      <c r="J270" s="114">
        <v>80</v>
      </c>
      <c r="K270" s="114">
        <v>80</v>
      </c>
      <c r="L270" s="114">
        <v>80</v>
      </c>
      <c r="M270" s="113">
        <v>80</v>
      </c>
      <c r="N270" s="113">
        <v>80</v>
      </c>
      <c r="O270" s="113">
        <v>80</v>
      </c>
      <c r="P270" s="113">
        <v>80</v>
      </c>
      <c r="Q270" s="113">
        <v>80</v>
      </c>
      <c r="R270" s="113">
        <v>80</v>
      </c>
    </row>
    <row r="271" spans="1:18">
      <c r="A271" s="15">
        <f t="shared" si="4"/>
        <v>271</v>
      </c>
      <c r="B271" s="78" t="s">
        <v>835</v>
      </c>
      <c r="C271" s="78"/>
      <c r="D271" s="78" t="s">
        <v>836</v>
      </c>
      <c r="E271" s="78" t="s">
        <v>392</v>
      </c>
      <c r="F271" s="78" t="s">
        <v>2450</v>
      </c>
      <c r="G271" s="78" t="s">
        <v>51</v>
      </c>
      <c r="H271" s="79">
        <v>2001</v>
      </c>
      <c r="I271" s="123">
        <v>47</v>
      </c>
      <c r="J271" s="114">
        <v>47</v>
      </c>
      <c r="K271" s="114">
        <v>47</v>
      </c>
      <c r="L271" s="114">
        <v>47</v>
      </c>
      <c r="M271" s="113">
        <v>47</v>
      </c>
      <c r="N271" s="113">
        <v>47</v>
      </c>
      <c r="O271" s="113">
        <v>47</v>
      </c>
      <c r="P271" s="113">
        <v>47</v>
      </c>
      <c r="Q271" s="113">
        <v>47</v>
      </c>
      <c r="R271" s="113">
        <v>47</v>
      </c>
    </row>
    <row r="272" spans="1:18">
      <c r="A272" s="15">
        <f t="shared" si="4"/>
        <v>272</v>
      </c>
      <c r="B272" s="78" t="s">
        <v>837</v>
      </c>
      <c r="C272" s="78"/>
      <c r="D272" s="78" t="s">
        <v>838</v>
      </c>
      <c r="E272" s="78" t="s">
        <v>392</v>
      </c>
      <c r="F272" s="78" t="s">
        <v>2450</v>
      </c>
      <c r="G272" s="78" t="s">
        <v>51</v>
      </c>
      <c r="H272" s="79">
        <v>2001</v>
      </c>
      <c r="I272" s="123">
        <v>47</v>
      </c>
      <c r="J272" s="114">
        <v>47</v>
      </c>
      <c r="K272" s="114">
        <v>47</v>
      </c>
      <c r="L272" s="114">
        <v>47</v>
      </c>
      <c r="M272" s="113">
        <v>47</v>
      </c>
      <c r="N272" s="113">
        <v>47</v>
      </c>
      <c r="O272" s="113">
        <v>47</v>
      </c>
      <c r="P272" s="113">
        <v>47</v>
      </c>
      <c r="Q272" s="113">
        <v>47</v>
      </c>
      <c r="R272" s="113">
        <v>47</v>
      </c>
    </row>
    <row r="273" spans="1:18">
      <c r="A273" s="15">
        <f t="shared" si="4"/>
        <v>273</v>
      </c>
      <c r="B273" s="78" t="s">
        <v>839</v>
      </c>
      <c r="C273" s="78"/>
      <c r="D273" s="78" t="s">
        <v>840</v>
      </c>
      <c r="E273" s="78" t="s">
        <v>392</v>
      </c>
      <c r="F273" s="78" t="s">
        <v>2450</v>
      </c>
      <c r="G273" s="78" t="s">
        <v>51</v>
      </c>
      <c r="H273" s="79">
        <v>2001</v>
      </c>
      <c r="I273" s="123">
        <v>47</v>
      </c>
      <c r="J273" s="114">
        <v>47</v>
      </c>
      <c r="K273" s="114">
        <v>47</v>
      </c>
      <c r="L273" s="114">
        <v>47</v>
      </c>
      <c r="M273" s="113">
        <v>47</v>
      </c>
      <c r="N273" s="113">
        <v>47</v>
      </c>
      <c r="O273" s="113">
        <v>47</v>
      </c>
      <c r="P273" s="113">
        <v>47</v>
      </c>
      <c r="Q273" s="113">
        <v>47</v>
      </c>
      <c r="R273" s="113">
        <v>47</v>
      </c>
    </row>
    <row r="274" spans="1:18">
      <c r="A274" s="15">
        <f t="shared" si="4"/>
        <v>274</v>
      </c>
      <c r="B274" s="78" t="s">
        <v>841</v>
      </c>
      <c r="C274" s="78"/>
      <c r="D274" s="78" t="s">
        <v>842</v>
      </c>
      <c r="E274" s="78" t="s">
        <v>392</v>
      </c>
      <c r="F274" s="78" t="s">
        <v>2450</v>
      </c>
      <c r="G274" s="78" t="s">
        <v>51</v>
      </c>
      <c r="H274" s="79">
        <v>2001</v>
      </c>
      <c r="I274" s="123">
        <v>47</v>
      </c>
      <c r="J274" s="114">
        <v>47</v>
      </c>
      <c r="K274" s="114">
        <v>47</v>
      </c>
      <c r="L274" s="114">
        <v>47</v>
      </c>
      <c r="M274" s="113">
        <v>47</v>
      </c>
      <c r="N274" s="113">
        <v>47</v>
      </c>
      <c r="O274" s="113">
        <v>47</v>
      </c>
      <c r="P274" s="113">
        <v>47</v>
      </c>
      <c r="Q274" s="113">
        <v>47</v>
      </c>
      <c r="R274" s="113">
        <v>47</v>
      </c>
    </row>
    <row r="275" spans="1:18">
      <c r="A275" s="15">
        <f t="shared" si="4"/>
        <v>275</v>
      </c>
      <c r="B275" s="78" t="s">
        <v>658</v>
      </c>
      <c r="C275" s="78"/>
      <c r="D275" s="78" t="s">
        <v>659</v>
      </c>
      <c r="E275" s="78" t="s">
        <v>392</v>
      </c>
      <c r="F275" s="78" t="s">
        <v>2449</v>
      </c>
      <c r="G275" s="78" t="s">
        <v>51</v>
      </c>
      <c r="H275" s="79">
        <v>2004</v>
      </c>
      <c r="I275" s="123">
        <v>142</v>
      </c>
      <c r="J275" s="114">
        <v>142</v>
      </c>
      <c r="K275" s="114">
        <v>142</v>
      </c>
      <c r="L275" s="114">
        <v>142</v>
      </c>
      <c r="M275" s="113">
        <v>142</v>
      </c>
      <c r="N275" s="113">
        <v>142</v>
      </c>
      <c r="O275" s="113">
        <v>142</v>
      </c>
      <c r="P275" s="113">
        <v>142</v>
      </c>
      <c r="Q275" s="113">
        <v>142</v>
      </c>
      <c r="R275" s="113">
        <v>142</v>
      </c>
    </row>
    <row r="276" spans="1:18">
      <c r="A276" s="15">
        <f t="shared" si="4"/>
        <v>276</v>
      </c>
      <c r="B276" s="78" t="s">
        <v>843</v>
      </c>
      <c r="C276" s="78"/>
      <c r="D276" s="78" t="s">
        <v>844</v>
      </c>
      <c r="E276" s="78" t="s">
        <v>392</v>
      </c>
      <c r="F276" s="78" t="s">
        <v>2450</v>
      </c>
      <c r="G276" s="78" t="s">
        <v>51</v>
      </c>
      <c r="H276" s="79">
        <v>2010</v>
      </c>
      <c r="I276" s="123">
        <v>47</v>
      </c>
      <c r="J276" s="114">
        <v>47</v>
      </c>
      <c r="K276" s="114">
        <v>47</v>
      </c>
      <c r="L276" s="114">
        <v>47</v>
      </c>
      <c r="M276" s="113">
        <v>47</v>
      </c>
      <c r="N276" s="113">
        <v>47</v>
      </c>
      <c r="O276" s="113">
        <v>47</v>
      </c>
      <c r="P276" s="113">
        <v>47</v>
      </c>
      <c r="Q276" s="113">
        <v>47</v>
      </c>
      <c r="R276" s="113">
        <v>47</v>
      </c>
    </row>
    <row r="277" spans="1:18">
      <c r="A277" s="15">
        <f t="shared" si="4"/>
        <v>277</v>
      </c>
      <c r="B277" s="78" t="s">
        <v>845</v>
      </c>
      <c r="C277" s="78"/>
      <c r="D277" s="78" t="s">
        <v>846</v>
      </c>
      <c r="E277" s="78" t="s">
        <v>392</v>
      </c>
      <c r="F277" s="78" t="s">
        <v>2450</v>
      </c>
      <c r="G277" s="78" t="s">
        <v>51</v>
      </c>
      <c r="H277" s="79">
        <v>2010</v>
      </c>
      <c r="I277" s="123">
        <v>47</v>
      </c>
      <c r="J277" s="114">
        <v>47</v>
      </c>
      <c r="K277" s="114">
        <v>47</v>
      </c>
      <c r="L277" s="114">
        <v>47</v>
      </c>
      <c r="M277" s="113">
        <v>47</v>
      </c>
      <c r="N277" s="113">
        <v>47</v>
      </c>
      <c r="O277" s="113">
        <v>47</v>
      </c>
      <c r="P277" s="113">
        <v>47</v>
      </c>
      <c r="Q277" s="113">
        <v>47</v>
      </c>
      <c r="R277" s="113">
        <v>47</v>
      </c>
    </row>
    <row r="278" spans="1:18">
      <c r="A278" s="15">
        <f t="shared" si="4"/>
        <v>278</v>
      </c>
      <c r="B278" s="78" t="s">
        <v>661</v>
      </c>
      <c r="C278" s="78"/>
      <c r="D278" s="78" t="s">
        <v>662</v>
      </c>
      <c r="E278" s="78" t="s">
        <v>392</v>
      </c>
      <c r="F278" s="78" t="s">
        <v>2449</v>
      </c>
      <c r="G278" s="78" t="s">
        <v>51</v>
      </c>
      <c r="H278" s="79">
        <v>2004</v>
      </c>
      <c r="I278" s="123">
        <v>139</v>
      </c>
      <c r="J278" s="114">
        <v>139</v>
      </c>
      <c r="K278" s="114">
        <v>139</v>
      </c>
      <c r="L278" s="114">
        <v>139</v>
      </c>
      <c r="M278" s="113">
        <v>139</v>
      </c>
      <c r="N278" s="113">
        <v>139</v>
      </c>
      <c r="O278" s="113">
        <v>139</v>
      </c>
      <c r="P278" s="113">
        <v>139</v>
      </c>
      <c r="Q278" s="113">
        <v>139</v>
      </c>
      <c r="R278" s="113">
        <v>139</v>
      </c>
    </row>
    <row r="279" spans="1:18">
      <c r="A279" s="15">
        <f t="shared" si="4"/>
        <v>279</v>
      </c>
      <c r="B279" s="78" t="s">
        <v>847</v>
      </c>
      <c r="C279" s="78"/>
      <c r="D279" s="78" t="s">
        <v>848</v>
      </c>
      <c r="E279" s="78" t="s">
        <v>53</v>
      </c>
      <c r="F279" s="78" t="s">
        <v>2450</v>
      </c>
      <c r="G279" s="78" t="s">
        <v>95</v>
      </c>
      <c r="H279" s="79">
        <v>2004</v>
      </c>
      <c r="I279" s="123">
        <v>46</v>
      </c>
      <c r="J279" s="114">
        <v>46</v>
      </c>
      <c r="K279" s="114">
        <v>46</v>
      </c>
      <c r="L279" s="114">
        <v>46</v>
      </c>
      <c r="M279" s="113">
        <v>46</v>
      </c>
      <c r="N279" s="113">
        <v>46</v>
      </c>
      <c r="O279" s="113">
        <v>46</v>
      </c>
      <c r="P279" s="113">
        <v>46</v>
      </c>
      <c r="Q279" s="113">
        <v>46</v>
      </c>
      <c r="R279" s="113">
        <v>46</v>
      </c>
    </row>
    <row r="280" spans="1:18">
      <c r="A280" s="15">
        <f t="shared" si="4"/>
        <v>280</v>
      </c>
      <c r="B280" s="78" t="s">
        <v>665</v>
      </c>
      <c r="C280" s="78"/>
      <c r="D280" s="78" t="s">
        <v>666</v>
      </c>
      <c r="E280" s="78" t="s">
        <v>53</v>
      </c>
      <c r="F280" s="78" t="s">
        <v>2449</v>
      </c>
      <c r="G280" s="78" t="s">
        <v>95</v>
      </c>
      <c r="H280" s="79">
        <v>1996</v>
      </c>
      <c r="I280" s="123">
        <v>38</v>
      </c>
      <c r="J280" s="114">
        <v>38</v>
      </c>
      <c r="K280" s="114">
        <v>38</v>
      </c>
      <c r="L280" s="114">
        <v>38</v>
      </c>
      <c r="M280" s="113">
        <v>38</v>
      </c>
      <c r="N280" s="113">
        <v>38</v>
      </c>
      <c r="O280" s="113">
        <v>38</v>
      </c>
      <c r="P280" s="113">
        <v>38</v>
      </c>
      <c r="Q280" s="113">
        <v>38</v>
      </c>
      <c r="R280" s="113">
        <v>38</v>
      </c>
    </row>
    <row r="281" spans="1:18">
      <c r="A281" s="15">
        <f t="shared" si="4"/>
        <v>281</v>
      </c>
      <c r="B281" s="78" t="s">
        <v>663</v>
      </c>
      <c r="C281" s="78"/>
      <c r="D281" s="78" t="s">
        <v>664</v>
      </c>
      <c r="E281" s="78" t="s">
        <v>53</v>
      </c>
      <c r="F281" s="78" t="s">
        <v>2449</v>
      </c>
      <c r="G281" s="78" t="s">
        <v>95</v>
      </c>
      <c r="H281" s="79">
        <v>1962</v>
      </c>
      <c r="I281" s="123">
        <v>20</v>
      </c>
      <c r="J281" s="114">
        <v>20</v>
      </c>
      <c r="K281" s="114">
        <v>20</v>
      </c>
      <c r="L281" s="114">
        <v>20</v>
      </c>
      <c r="M281" s="113">
        <v>20</v>
      </c>
      <c r="N281" s="113">
        <v>20</v>
      </c>
      <c r="O281" s="113">
        <v>20</v>
      </c>
      <c r="P281" s="113">
        <v>20</v>
      </c>
      <c r="Q281" s="113">
        <v>20</v>
      </c>
      <c r="R281" s="113">
        <v>20</v>
      </c>
    </row>
    <row r="282" spans="1:18">
      <c r="A282" s="15">
        <f t="shared" si="4"/>
        <v>282</v>
      </c>
      <c r="B282" s="78" t="s">
        <v>849</v>
      </c>
      <c r="C282" s="78"/>
      <c r="D282" s="78" t="s">
        <v>850</v>
      </c>
      <c r="E282" s="78" t="s">
        <v>288</v>
      </c>
      <c r="F282" s="78" t="s">
        <v>2451</v>
      </c>
      <c r="G282" s="78" t="s">
        <v>51</v>
      </c>
      <c r="H282" s="79">
        <v>1965</v>
      </c>
      <c r="I282" s="123">
        <v>130</v>
      </c>
      <c r="J282" s="114">
        <v>130</v>
      </c>
      <c r="K282" s="114">
        <v>130</v>
      </c>
      <c r="L282" s="114">
        <v>130</v>
      </c>
      <c r="M282" s="113">
        <v>130</v>
      </c>
      <c r="N282" s="113">
        <v>130</v>
      </c>
      <c r="O282" s="113">
        <v>130</v>
      </c>
      <c r="P282" s="113">
        <v>130</v>
      </c>
      <c r="Q282" s="113">
        <v>130</v>
      </c>
      <c r="R282" s="113">
        <v>130</v>
      </c>
    </row>
    <row r="283" spans="1:18">
      <c r="A283" s="15">
        <f t="shared" si="4"/>
        <v>283</v>
      </c>
      <c r="B283" s="78" t="s">
        <v>851</v>
      </c>
      <c r="C283" s="78"/>
      <c r="D283" s="78" t="s">
        <v>852</v>
      </c>
      <c r="E283" s="78" t="s">
        <v>288</v>
      </c>
      <c r="F283" s="78" t="s">
        <v>2451</v>
      </c>
      <c r="G283" s="78" t="s">
        <v>51</v>
      </c>
      <c r="H283" s="79">
        <v>1968</v>
      </c>
      <c r="I283" s="123">
        <v>135</v>
      </c>
      <c r="J283" s="114">
        <v>135</v>
      </c>
      <c r="K283" s="114">
        <v>135</v>
      </c>
      <c r="L283" s="114">
        <v>135</v>
      </c>
      <c r="M283" s="113">
        <v>135</v>
      </c>
      <c r="N283" s="113">
        <v>135</v>
      </c>
      <c r="O283" s="113">
        <v>135</v>
      </c>
      <c r="P283" s="113">
        <v>135</v>
      </c>
      <c r="Q283" s="113">
        <v>135</v>
      </c>
      <c r="R283" s="113">
        <v>135</v>
      </c>
    </row>
    <row r="284" spans="1:18">
      <c r="A284" s="15">
        <f t="shared" si="4"/>
        <v>284</v>
      </c>
      <c r="B284" s="78" t="s">
        <v>853</v>
      </c>
      <c r="C284" s="78"/>
      <c r="D284" s="78" t="s">
        <v>854</v>
      </c>
      <c r="E284" s="78" t="s">
        <v>288</v>
      </c>
      <c r="F284" s="78" t="s">
        <v>2451</v>
      </c>
      <c r="G284" s="78" t="s">
        <v>51</v>
      </c>
      <c r="H284" s="79">
        <v>1972</v>
      </c>
      <c r="I284" s="123">
        <v>336</v>
      </c>
      <c r="J284" s="114">
        <v>336</v>
      </c>
      <c r="K284" s="114">
        <v>336</v>
      </c>
      <c r="L284" s="114">
        <v>336</v>
      </c>
      <c r="M284" s="113">
        <v>336</v>
      </c>
      <c r="N284" s="113">
        <v>336</v>
      </c>
      <c r="O284" s="113">
        <v>336</v>
      </c>
      <c r="P284" s="113">
        <v>336</v>
      </c>
      <c r="Q284" s="113">
        <v>336</v>
      </c>
      <c r="R284" s="113">
        <v>336</v>
      </c>
    </row>
    <row r="285" spans="1:18">
      <c r="A285" s="15">
        <f t="shared" si="4"/>
        <v>285</v>
      </c>
      <c r="B285" s="78" t="s">
        <v>855</v>
      </c>
      <c r="C285" s="78"/>
      <c r="D285" s="78" t="s">
        <v>856</v>
      </c>
      <c r="E285" s="78" t="s">
        <v>857</v>
      </c>
      <c r="F285" s="78" t="s">
        <v>2452</v>
      </c>
      <c r="G285" s="78" t="s">
        <v>51</v>
      </c>
      <c r="H285" s="79">
        <v>2016</v>
      </c>
      <c r="I285" s="123">
        <v>26.7</v>
      </c>
      <c r="J285" s="114">
        <v>26.7</v>
      </c>
      <c r="K285" s="114">
        <v>26.7</v>
      </c>
      <c r="L285" s="114">
        <v>26.7</v>
      </c>
      <c r="M285" s="113">
        <v>26.7</v>
      </c>
      <c r="N285" s="113">
        <v>26.7</v>
      </c>
      <c r="O285" s="113">
        <v>26.7</v>
      </c>
      <c r="P285" s="113">
        <v>26.7</v>
      </c>
      <c r="Q285" s="113">
        <v>26.7</v>
      </c>
      <c r="R285" s="113">
        <v>26.7</v>
      </c>
    </row>
    <row r="286" spans="1:18">
      <c r="A286" s="15">
        <f t="shared" si="4"/>
        <v>286</v>
      </c>
      <c r="B286" s="78" t="s">
        <v>858</v>
      </c>
      <c r="C286" s="78"/>
      <c r="D286" s="78" t="s">
        <v>859</v>
      </c>
      <c r="E286" s="78" t="s">
        <v>857</v>
      </c>
      <c r="F286" s="78" t="s">
        <v>2452</v>
      </c>
      <c r="G286" s="78" t="s">
        <v>51</v>
      </c>
      <c r="H286" s="79">
        <v>2016</v>
      </c>
      <c r="I286" s="123">
        <v>26.7</v>
      </c>
      <c r="J286" s="114">
        <v>26.7</v>
      </c>
      <c r="K286" s="114">
        <v>26.7</v>
      </c>
      <c r="L286" s="114">
        <v>26.7</v>
      </c>
      <c r="M286" s="113">
        <v>26.7</v>
      </c>
      <c r="N286" s="113">
        <v>26.7</v>
      </c>
      <c r="O286" s="113">
        <v>26.7</v>
      </c>
      <c r="P286" s="113">
        <v>26.7</v>
      </c>
      <c r="Q286" s="113">
        <v>26.7</v>
      </c>
      <c r="R286" s="113">
        <v>26.7</v>
      </c>
    </row>
    <row r="287" spans="1:18">
      <c r="A287" s="15">
        <f t="shared" si="4"/>
        <v>287</v>
      </c>
      <c r="B287" s="78" t="s">
        <v>860</v>
      </c>
      <c r="C287" s="78"/>
      <c r="D287" s="78" t="s">
        <v>861</v>
      </c>
      <c r="E287" s="78" t="s">
        <v>862</v>
      </c>
      <c r="F287" s="78" t="s">
        <v>2451</v>
      </c>
      <c r="G287" s="78" t="s">
        <v>50</v>
      </c>
      <c r="H287" s="79">
        <v>1958</v>
      </c>
      <c r="I287" s="123">
        <v>167</v>
      </c>
      <c r="J287" s="114">
        <v>167</v>
      </c>
      <c r="K287" s="114">
        <v>167</v>
      </c>
      <c r="L287" s="114">
        <v>167</v>
      </c>
      <c r="M287" s="113">
        <v>167</v>
      </c>
      <c r="N287" s="113">
        <v>167</v>
      </c>
      <c r="O287" s="113">
        <v>167</v>
      </c>
      <c r="P287" s="113">
        <v>167</v>
      </c>
      <c r="Q287" s="113">
        <v>167</v>
      </c>
      <c r="R287" s="113">
        <v>167</v>
      </c>
    </row>
    <row r="288" spans="1:18">
      <c r="A288" s="15">
        <f t="shared" si="4"/>
        <v>288</v>
      </c>
      <c r="B288" s="78" t="s">
        <v>863</v>
      </c>
      <c r="C288" s="78"/>
      <c r="D288" s="78" t="s">
        <v>864</v>
      </c>
      <c r="E288" s="78" t="s">
        <v>862</v>
      </c>
      <c r="F288" s="78" t="s">
        <v>2451</v>
      </c>
      <c r="G288" s="78" t="s">
        <v>50</v>
      </c>
      <c r="H288" s="79">
        <v>1965</v>
      </c>
      <c r="I288" s="123">
        <v>502</v>
      </c>
      <c r="J288" s="114">
        <v>502</v>
      </c>
      <c r="K288" s="114">
        <v>502</v>
      </c>
      <c r="L288" s="114">
        <v>502</v>
      </c>
      <c r="M288" s="113">
        <v>502</v>
      </c>
      <c r="N288" s="113">
        <v>502</v>
      </c>
      <c r="O288" s="113">
        <v>502</v>
      </c>
      <c r="P288" s="113">
        <v>502</v>
      </c>
      <c r="Q288" s="113">
        <v>502</v>
      </c>
      <c r="R288" s="113">
        <v>502</v>
      </c>
    </row>
    <row r="289" spans="1:18">
      <c r="A289" s="15">
        <f t="shared" si="4"/>
        <v>289</v>
      </c>
      <c r="B289" s="78" t="s">
        <v>865</v>
      </c>
      <c r="C289" s="78"/>
      <c r="D289" s="78" t="s">
        <v>866</v>
      </c>
      <c r="E289" s="78" t="s">
        <v>334</v>
      </c>
      <c r="F289" s="78" t="s">
        <v>2450</v>
      </c>
      <c r="G289" s="78" t="s">
        <v>261</v>
      </c>
      <c r="H289" s="79">
        <v>1967</v>
      </c>
      <c r="I289" s="123">
        <v>14</v>
      </c>
      <c r="J289" s="114">
        <v>14</v>
      </c>
      <c r="K289" s="114">
        <v>14</v>
      </c>
      <c r="L289" s="114">
        <v>14</v>
      </c>
      <c r="M289" s="113">
        <v>14</v>
      </c>
      <c r="N289" s="113">
        <v>14</v>
      </c>
      <c r="O289" s="113">
        <v>14</v>
      </c>
      <c r="P289" s="113">
        <v>14</v>
      </c>
      <c r="Q289" s="113">
        <v>14</v>
      </c>
      <c r="R289" s="113">
        <v>14</v>
      </c>
    </row>
    <row r="290" spans="1:18">
      <c r="A290" s="15">
        <f t="shared" si="4"/>
        <v>290</v>
      </c>
      <c r="B290" s="78" t="s">
        <v>668</v>
      </c>
      <c r="C290" s="78"/>
      <c r="D290" s="78" t="s">
        <v>669</v>
      </c>
      <c r="E290" s="78" t="s">
        <v>334</v>
      </c>
      <c r="F290" s="78" t="s">
        <v>2449</v>
      </c>
      <c r="G290" s="78" t="s">
        <v>261</v>
      </c>
      <c r="H290" s="79">
        <v>1972</v>
      </c>
      <c r="I290" s="123">
        <v>54</v>
      </c>
      <c r="J290" s="114">
        <v>54</v>
      </c>
      <c r="K290" s="114">
        <v>54</v>
      </c>
      <c r="L290" s="114">
        <v>54</v>
      </c>
      <c r="M290" s="113">
        <v>54</v>
      </c>
      <c r="N290" s="113">
        <v>54</v>
      </c>
      <c r="O290" s="113">
        <v>54</v>
      </c>
      <c r="P290" s="113">
        <v>54</v>
      </c>
      <c r="Q290" s="113">
        <v>54</v>
      </c>
      <c r="R290" s="113">
        <v>54</v>
      </c>
    </row>
    <row r="291" spans="1:18">
      <c r="A291" s="15">
        <f t="shared" si="4"/>
        <v>291</v>
      </c>
      <c r="B291" s="78" t="s">
        <v>671</v>
      </c>
      <c r="C291" s="78"/>
      <c r="D291" s="78" t="s">
        <v>672</v>
      </c>
      <c r="E291" s="78" t="s">
        <v>334</v>
      </c>
      <c r="F291" s="78" t="s">
        <v>2449</v>
      </c>
      <c r="G291" s="78" t="s">
        <v>261</v>
      </c>
      <c r="H291" s="79">
        <v>1972</v>
      </c>
      <c r="I291" s="123">
        <v>54</v>
      </c>
      <c r="J291" s="114">
        <v>54</v>
      </c>
      <c r="K291" s="114">
        <v>54</v>
      </c>
      <c r="L291" s="114">
        <v>54</v>
      </c>
      <c r="M291" s="113">
        <v>54</v>
      </c>
      <c r="N291" s="113">
        <v>54</v>
      </c>
      <c r="O291" s="113">
        <v>54</v>
      </c>
      <c r="P291" s="113">
        <v>54</v>
      </c>
      <c r="Q291" s="113">
        <v>54</v>
      </c>
      <c r="R291" s="113">
        <v>54</v>
      </c>
    </row>
    <row r="292" spans="1:18">
      <c r="A292" s="15">
        <f t="shared" si="4"/>
        <v>292</v>
      </c>
      <c r="B292" s="78" t="s">
        <v>674</v>
      </c>
      <c r="C292" s="78"/>
      <c r="D292" s="78" t="s">
        <v>675</v>
      </c>
      <c r="E292" s="78" t="s">
        <v>334</v>
      </c>
      <c r="F292" s="78" t="s">
        <v>2449</v>
      </c>
      <c r="G292" s="78" t="s">
        <v>261</v>
      </c>
      <c r="H292" s="79">
        <v>1972</v>
      </c>
      <c r="I292" s="123">
        <v>54</v>
      </c>
      <c r="J292" s="114">
        <v>54</v>
      </c>
      <c r="K292" s="114">
        <v>54</v>
      </c>
      <c r="L292" s="114">
        <v>54</v>
      </c>
      <c r="M292" s="113">
        <v>54</v>
      </c>
      <c r="N292" s="113">
        <v>54</v>
      </c>
      <c r="O292" s="113">
        <v>54</v>
      </c>
      <c r="P292" s="113">
        <v>54</v>
      </c>
      <c r="Q292" s="113">
        <v>54</v>
      </c>
      <c r="R292" s="113">
        <v>54</v>
      </c>
    </row>
    <row r="293" spans="1:18">
      <c r="A293" s="15">
        <f t="shared" si="4"/>
        <v>293</v>
      </c>
      <c r="B293" s="78" t="s">
        <v>677</v>
      </c>
      <c r="C293" s="78"/>
      <c r="D293" s="78" t="s">
        <v>678</v>
      </c>
      <c r="E293" s="78" t="s">
        <v>334</v>
      </c>
      <c r="F293" s="78" t="s">
        <v>2449</v>
      </c>
      <c r="G293" s="78" t="s">
        <v>261</v>
      </c>
      <c r="H293" s="79">
        <v>1972</v>
      </c>
      <c r="I293" s="123">
        <v>54</v>
      </c>
      <c r="J293" s="114">
        <v>54</v>
      </c>
      <c r="K293" s="114">
        <v>54</v>
      </c>
      <c r="L293" s="114">
        <v>54</v>
      </c>
      <c r="M293" s="113">
        <v>54</v>
      </c>
      <c r="N293" s="113">
        <v>54</v>
      </c>
      <c r="O293" s="113">
        <v>54</v>
      </c>
      <c r="P293" s="113">
        <v>54</v>
      </c>
      <c r="Q293" s="113">
        <v>54</v>
      </c>
      <c r="R293" s="113">
        <v>54</v>
      </c>
    </row>
    <row r="294" spans="1:18">
      <c r="A294" s="15">
        <f t="shared" si="4"/>
        <v>294</v>
      </c>
      <c r="B294" s="78" t="s">
        <v>683</v>
      </c>
      <c r="C294" s="78"/>
      <c r="D294" s="78" t="s">
        <v>684</v>
      </c>
      <c r="E294" s="78" t="s">
        <v>334</v>
      </c>
      <c r="F294" s="78" t="s">
        <v>2449</v>
      </c>
      <c r="G294" s="78" t="s">
        <v>261</v>
      </c>
      <c r="H294" s="79">
        <v>1972</v>
      </c>
      <c r="I294" s="123">
        <v>54</v>
      </c>
      <c r="J294" s="114">
        <v>54</v>
      </c>
      <c r="K294" s="114">
        <v>54</v>
      </c>
      <c r="L294" s="114">
        <v>54</v>
      </c>
      <c r="M294" s="113">
        <v>54</v>
      </c>
      <c r="N294" s="113">
        <v>54</v>
      </c>
      <c r="O294" s="113">
        <v>54</v>
      </c>
      <c r="P294" s="113">
        <v>54</v>
      </c>
      <c r="Q294" s="113">
        <v>54</v>
      </c>
      <c r="R294" s="113">
        <v>54</v>
      </c>
    </row>
    <row r="295" spans="1:18">
      <c r="A295" s="15">
        <f t="shared" si="4"/>
        <v>295</v>
      </c>
      <c r="B295" s="78" t="s">
        <v>686</v>
      </c>
      <c r="C295" s="78"/>
      <c r="D295" s="78" t="s">
        <v>687</v>
      </c>
      <c r="E295" s="78" t="s">
        <v>334</v>
      </c>
      <c r="F295" s="78" t="s">
        <v>2449</v>
      </c>
      <c r="G295" s="78" t="s">
        <v>261</v>
      </c>
      <c r="H295" s="79">
        <v>1972</v>
      </c>
      <c r="I295" s="123">
        <v>54</v>
      </c>
      <c r="J295" s="114">
        <v>54</v>
      </c>
      <c r="K295" s="114">
        <v>54</v>
      </c>
      <c r="L295" s="114">
        <v>54</v>
      </c>
      <c r="M295" s="113">
        <v>54</v>
      </c>
      <c r="N295" s="113">
        <v>54</v>
      </c>
      <c r="O295" s="113">
        <v>54</v>
      </c>
      <c r="P295" s="113">
        <v>54</v>
      </c>
      <c r="Q295" s="113">
        <v>54</v>
      </c>
      <c r="R295" s="113">
        <v>54</v>
      </c>
    </row>
    <row r="296" spans="1:18">
      <c r="A296" s="15">
        <f t="shared" si="4"/>
        <v>296</v>
      </c>
      <c r="B296" s="78" t="s">
        <v>691</v>
      </c>
      <c r="C296" s="78"/>
      <c r="D296" s="78" t="s">
        <v>692</v>
      </c>
      <c r="E296" s="78" t="s">
        <v>334</v>
      </c>
      <c r="F296" s="78" t="s">
        <v>2449</v>
      </c>
      <c r="G296" s="78" t="s">
        <v>261</v>
      </c>
      <c r="H296" s="79">
        <v>1974</v>
      </c>
      <c r="I296" s="123">
        <v>54</v>
      </c>
      <c r="J296" s="114">
        <v>54</v>
      </c>
      <c r="K296" s="114">
        <v>54</v>
      </c>
      <c r="L296" s="114">
        <v>54</v>
      </c>
      <c r="M296" s="113">
        <v>54</v>
      </c>
      <c r="N296" s="113">
        <v>54</v>
      </c>
      <c r="O296" s="113">
        <v>54</v>
      </c>
      <c r="P296" s="113">
        <v>54</v>
      </c>
      <c r="Q296" s="113">
        <v>54</v>
      </c>
      <c r="R296" s="113">
        <v>54</v>
      </c>
    </row>
    <row r="297" spans="1:18">
      <c r="A297" s="15">
        <f t="shared" si="4"/>
        <v>297</v>
      </c>
      <c r="B297" s="78" t="s">
        <v>695</v>
      </c>
      <c r="C297" s="78"/>
      <c r="D297" s="78" t="s">
        <v>696</v>
      </c>
      <c r="E297" s="78" t="s">
        <v>334</v>
      </c>
      <c r="F297" s="78" t="s">
        <v>2449</v>
      </c>
      <c r="G297" s="78" t="s">
        <v>261</v>
      </c>
      <c r="H297" s="79">
        <v>1974</v>
      </c>
      <c r="I297" s="123">
        <v>54</v>
      </c>
      <c r="J297" s="114">
        <v>54</v>
      </c>
      <c r="K297" s="114">
        <v>54</v>
      </c>
      <c r="L297" s="114">
        <v>54</v>
      </c>
      <c r="M297" s="113">
        <v>54</v>
      </c>
      <c r="N297" s="113">
        <v>54</v>
      </c>
      <c r="O297" s="113">
        <v>54</v>
      </c>
      <c r="P297" s="113">
        <v>54</v>
      </c>
      <c r="Q297" s="113">
        <v>54</v>
      </c>
      <c r="R297" s="113">
        <v>54</v>
      </c>
    </row>
    <row r="298" spans="1:18">
      <c r="A298" s="15">
        <f t="shared" si="4"/>
        <v>298</v>
      </c>
      <c r="B298" s="78" t="s">
        <v>875</v>
      </c>
      <c r="C298" s="78"/>
      <c r="D298" s="78" t="s">
        <v>867</v>
      </c>
      <c r="E298" s="78" t="s">
        <v>334</v>
      </c>
      <c r="F298" s="78" t="s">
        <v>2450</v>
      </c>
      <c r="G298" s="78" t="s">
        <v>261</v>
      </c>
      <c r="H298" s="79">
        <v>1975</v>
      </c>
      <c r="I298" s="123">
        <v>56</v>
      </c>
      <c r="J298" s="114">
        <v>56</v>
      </c>
      <c r="K298" s="114">
        <v>56</v>
      </c>
      <c r="L298" s="114">
        <v>56</v>
      </c>
      <c r="M298" s="113">
        <v>56</v>
      </c>
      <c r="N298" s="113">
        <v>56</v>
      </c>
      <c r="O298" s="113">
        <v>56</v>
      </c>
      <c r="P298" s="113">
        <v>56</v>
      </c>
      <c r="Q298" s="113">
        <v>56</v>
      </c>
      <c r="R298" s="113">
        <v>56</v>
      </c>
    </row>
    <row r="299" spans="1:18">
      <c r="A299" s="15">
        <f t="shared" si="4"/>
        <v>299</v>
      </c>
      <c r="B299" s="78" t="s">
        <v>878</v>
      </c>
      <c r="C299" s="78"/>
      <c r="D299" s="78" t="s">
        <v>868</v>
      </c>
      <c r="E299" s="78" t="s">
        <v>334</v>
      </c>
      <c r="F299" s="78" t="s">
        <v>2450</v>
      </c>
      <c r="G299" s="78" t="s">
        <v>261</v>
      </c>
      <c r="H299" s="79">
        <v>1975</v>
      </c>
      <c r="I299" s="123">
        <v>56</v>
      </c>
      <c r="J299" s="114">
        <v>56</v>
      </c>
      <c r="K299" s="114">
        <v>56</v>
      </c>
      <c r="L299" s="114">
        <v>56</v>
      </c>
      <c r="M299" s="113">
        <v>56</v>
      </c>
      <c r="N299" s="113">
        <v>56</v>
      </c>
      <c r="O299" s="113">
        <v>56</v>
      </c>
      <c r="P299" s="113">
        <v>56</v>
      </c>
      <c r="Q299" s="113">
        <v>56</v>
      </c>
      <c r="R299" s="113">
        <v>56</v>
      </c>
    </row>
    <row r="300" spans="1:18">
      <c r="A300" s="15">
        <f t="shared" si="4"/>
        <v>300</v>
      </c>
      <c r="B300" s="78" t="s">
        <v>881</v>
      </c>
      <c r="C300" s="78"/>
      <c r="D300" s="78" t="s">
        <v>869</v>
      </c>
      <c r="E300" s="78" t="s">
        <v>334</v>
      </c>
      <c r="F300" s="78" t="s">
        <v>2450</v>
      </c>
      <c r="G300" s="78" t="s">
        <v>261</v>
      </c>
      <c r="H300" s="79">
        <v>1975</v>
      </c>
      <c r="I300" s="123">
        <v>56</v>
      </c>
      <c r="J300" s="114">
        <v>56</v>
      </c>
      <c r="K300" s="114">
        <v>56</v>
      </c>
      <c r="L300" s="114">
        <v>56</v>
      </c>
      <c r="M300" s="113">
        <v>56</v>
      </c>
      <c r="N300" s="113">
        <v>56</v>
      </c>
      <c r="O300" s="113">
        <v>56</v>
      </c>
      <c r="P300" s="113">
        <v>56</v>
      </c>
      <c r="Q300" s="113">
        <v>56</v>
      </c>
      <c r="R300" s="113">
        <v>56</v>
      </c>
    </row>
    <row r="301" spans="1:18">
      <c r="A301" s="15">
        <f t="shared" si="4"/>
        <v>301</v>
      </c>
      <c r="B301" s="78" t="s">
        <v>884</v>
      </c>
      <c r="C301" s="78"/>
      <c r="D301" s="78" t="s">
        <v>870</v>
      </c>
      <c r="E301" s="78" t="s">
        <v>334</v>
      </c>
      <c r="F301" s="78" t="s">
        <v>2450</v>
      </c>
      <c r="G301" s="78" t="s">
        <v>261</v>
      </c>
      <c r="H301" s="79">
        <v>1975</v>
      </c>
      <c r="I301" s="123">
        <v>56</v>
      </c>
      <c r="J301" s="114">
        <v>56</v>
      </c>
      <c r="K301" s="114">
        <v>56</v>
      </c>
      <c r="L301" s="114">
        <v>56</v>
      </c>
      <c r="M301" s="113">
        <v>56</v>
      </c>
      <c r="N301" s="113">
        <v>56</v>
      </c>
      <c r="O301" s="113">
        <v>56</v>
      </c>
      <c r="P301" s="113">
        <v>56</v>
      </c>
      <c r="Q301" s="113">
        <v>56</v>
      </c>
      <c r="R301" s="113">
        <v>56</v>
      </c>
    </row>
    <row r="302" spans="1:18">
      <c r="A302" s="15">
        <f t="shared" si="4"/>
        <v>302</v>
      </c>
      <c r="B302" s="78" t="s">
        <v>887</v>
      </c>
      <c r="C302" s="78"/>
      <c r="D302" s="78" t="s">
        <v>871</v>
      </c>
      <c r="E302" s="78" t="s">
        <v>334</v>
      </c>
      <c r="F302" s="78" t="s">
        <v>2450</v>
      </c>
      <c r="G302" s="78" t="s">
        <v>261</v>
      </c>
      <c r="H302" s="79">
        <v>1975</v>
      </c>
      <c r="I302" s="123">
        <v>56</v>
      </c>
      <c r="J302" s="114">
        <v>56</v>
      </c>
      <c r="K302" s="114">
        <v>56</v>
      </c>
      <c r="L302" s="114">
        <v>56</v>
      </c>
      <c r="M302" s="113">
        <v>56</v>
      </c>
      <c r="N302" s="113">
        <v>56</v>
      </c>
      <c r="O302" s="113">
        <v>56</v>
      </c>
      <c r="P302" s="113">
        <v>56</v>
      </c>
      <c r="Q302" s="113">
        <v>56</v>
      </c>
      <c r="R302" s="113">
        <v>56</v>
      </c>
    </row>
    <row r="303" spans="1:18">
      <c r="A303" s="15">
        <f t="shared" si="4"/>
        <v>303</v>
      </c>
      <c r="B303" s="78" t="s">
        <v>890</v>
      </c>
      <c r="C303" s="78"/>
      <c r="D303" s="78" t="s">
        <v>872</v>
      </c>
      <c r="E303" s="78" t="s">
        <v>334</v>
      </c>
      <c r="F303" s="78" t="s">
        <v>2450</v>
      </c>
      <c r="G303" s="78" t="s">
        <v>261</v>
      </c>
      <c r="H303" s="79">
        <v>1975</v>
      </c>
      <c r="I303" s="123">
        <v>56</v>
      </c>
      <c r="J303" s="114">
        <v>56</v>
      </c>
      <c r="K303" s="114">
        <v>56</v>
      </c>
      <c r="L303" s="114">
        <v>56</v>
      </c>
      <c r="M303" s="113">
        <v>56</v>
      </c>
      <c r="N303" s="113">
        <v>56</v>
      </c>
      <c r="O303" s="113">
        <v>56</v>
      </c>
      <c r="P303" s="113">
        <v>56</v>
      </c>
      <c r="Q303" s="113">
        <v>56</v>
      </c>
      <c r="R303" s="113">
        <v>56</v>
      </c>
    </row>
    <row r="304" spans="1:18">
      <c r="A304" s="15">
        <f t="shared" si="4"/>
        <v>304</v>
      </c>
      <c r="B304" s="78" t="s">
        <v>680</v>
      </c>
      <c r="C304" s="78"/>
      <c r="D304" s="78" t="s">
        <v>681</v>
      </c>
      <c r="E304" s="78" t="s">
        <v>334</v>
      </c>
      <c r="F304" s="78" t="s">
        <v>2449</v>
      </c>
      <c r="G304" s="78" t="s">
        <v>261</v>
      </c>
      <c r="H304" s="79">
        <v>1974</v>
      </c>
      <c r="I304" s="123">
        <v>110</v>
      </c>
      <c r="J304" s="114">
        <v>110</v>
      </c>
      <c r="K304" s="114">
        <v>110</v>
      </c>
      <c r="L304" s="114">
        <v>110</v>
      </c>
      <c r="M304" s="113">
        <v>110</v>
      </c>
      <c r="N304" s="113">
        <v>110</v>
      </c>
      <c r="O304" s="113">
        <v>110</v>
      </c>
      <c r="P304" s="113">
        <v>110</v>
      </c>
      <c r="Q304" s="113">
        <v>110</v>
      </c>
      <c r="R304" s="113">
        <v>110</v>
      </c>
    </row>
    <row r="305" spans="1:18">
      <c r="A305" s="15">
        <f t="shared" si="4"/>
        <v>305</v>
      </c>
      <c r="B305" s="78" t="s">
        <v>699</v>
      </c>
      <c r="C305" s="78"/>
      <c r="D305" s="78" t="s">
        <v>700</v>
      </c>
      <c r="E305" s="78" t="s">
        <v>334</v>
      </c>
      <c r="F305" s="78" t="s">
        <v>2449</v>
      </c>
      <c r="G305" s="78" t="s">
        <v>261</v>
      </c>
      <c r="H305" s="79">
        <v>1974</v>
      </c>
      <c r="I305" s="123">
        <v>110</v>
      </c>
      <c r="J305" s="114">
        <v>110</v>
      </c>
      <c r="K305" s="114">
        <v>110</v>
      </c>
      <c r="L305" s="114">
        <v>110</v>
      </c>
      <c r="M305" s="113">
        <v>110</v>
      </c>
      <c r="N305" s="113">
        <v>110</v>
      </c>
      <c r="O305" s="113">
        <v>110</v>
      </c>
      <c r="P305" s="113">
        <v>110</v>
      </c>
      <c r="Q305" s="113">
        <v>110</v>
      </c>
      <c r="R305" s="113">
        <v>110</v>
      </c>
    </row>
    <row r="306" spans="1:18">
      <c r="A306" s="15">
        <f t="shared" si="4"/>
        <v>306</v>
      </c>
      <c r="B306" s="78" t="s">
        <v>703</v>
      </c>
      <c r="C306" s="78"/>
      <c r="D306" s="78" t="s">
        <v>704</v>
      </c>
      <c r="E306" s="78" t="s">
        <v>705</v>
      </c>
      <c r="F306" s="78" t="s">
        <v>2449</v>
      </c>
      <c r="G306" s="78" t="s">
        <v>261</v>
      </c>
      <c r="H306" s="79">
        <v>2000</v>
      </c>
      <c r="I306" s="123">
        <v>80.3</v>
      </c>
      <c r="J306" s="114">
        <v>80.3</v>
      </c>
      <c r="K306" s="114">
        <v>80.3</v>
      </c>
      <c r="L306" s="114">
        <v>80.3</v>
      </c>
      <c r="M306" s="113">
        <v>80.3</v>
      </c>
      <c r="N306" s="113">
        <v>80.3</v>
      </c>
      <c r="O306" s="113">
        <v>80.3</v>
      </c>
      <c r="P306" s="113">
        <v>80.3</v>
      </c>
      <c r="Q306" s="113">
        <v>80.3</v>
      </c>
      <c r="R306" s="113">
        <v>80.3</v>
      </c>
    </row>
    <row r="307" spans="1:18">
      <c r="A307" s="15">
        <f t="shared" si="4"/>
        <v>307</v>
      </c>
      <c r="B307" s="78" t="s">
        <v>708</v>
      </c>
      <c r="C307" s="78"/>
      <c r="D307" s="78" t="s">
        <v>709</v>
      </c>
      <c r="E307" s="78" t="s">
        <v>705</v>
      </c>
      <c r="F307" s="78" t="s">
        <v>2449</v>
      </c>
      <c r="G307" s="78" t="s">
        <v>261</v>
      </c>
      <c r="H307" s="79">
        <v>2000</v>
      </c>
      <c r="I307" s="123">
        <v>80.3</v>
      </c>
      <c r="J307" s="114">
        <v>80.3</v>
      </c>
      <c r="K307" s="114">
        <v>80.3</v>
      </c>
      <c r="L307" s="114">
        <v>80.3</v>
      </c>
      <c r="M307" s="113">
        <v>80.3</v>
      </c>
      <c r="N307" s="113">
        <v>80.3</v>
      </c>
      <c r="O307" s="113">
        <v>80.3</v>
      </c>
      <c r="P307" s="113">
        <v>80.3</v>
      </c>
      <c r="Q307" s="113">
        <v>80.3</v>
      </c>
      <c r="R307" s="113">
        <v>80.3</v>
      </c>
    </row>
    <row r="308" spans="1:18">
      <c r="A308" s="15">
        <f t="shared" si="4"/>
        <v>308</v>
      </c>
      <c r="B308" s="78" t="s">
        <v>712</v>
      </c>
      <c r="C308" s="78"/>
      <c r="D308" s="78" t="s">
        <v>713</v>
      </c>
      <c r="E308" s="78" t="s">
        <v>705</v>
      </c>
      <c r="F308" s="78" t="s">
        <v>2449</v>
      </c>
      <c r="G308" s="78" t="s">
        <v>261</v>
      </c>
      <c r="H308" s="79">
        <v>2000</v>
      </c>
      <c r="I308" s="123">
        <v>80.3</v>
      </c>
      <c r="J308" s="114">
        <v>80.3</v>
      </c>
      <c r="K308" s="114">
        <v>80.3</v>
      </c>
      <c r="L308" s="114">
        <v>80.3</v>
      </c>
      <c r="M308" s="113">
        <v>80.3</v>
      </c>
      <c r="N308" s="113">
        <v>80.3</v>
      </c>
      <c r="O308" s="113">
        <v>80.3</v>
      </c>
      <c r="P308" s="113">
        <v>80.3</v>
      </c>
      <c r="Q308" s="113">
        <v>80.3</v>
      </c>
      <c r="R308" s="113">
        <v>80.3</v>
      </c>
    </row>
    <row r="309" spans="1:18">
      <c r="A309" s="15">
        <f t="shared" si="4"/>
        <v>309</v>
      </c>
      <c r="B309" s="78" t="s">
        <v>716</v>
      </c>
      <c r="C309" s="78"/>
      <c r="D309" s="78" t="s">
        <v>717</v>
      </c>
      <c r="E309" s="78" t="s">
        <v>705</v>
      </c>
      <c r="F309" s="78" t="s">
        <v>2449</v>
      </c>
      <c r="G309" s="78" t="s">
        <v>261</v>
      </c>
      <c r="H309" s="79">
        <v>2000</v>
      </c>
      <c r="I309" s="123">
        <v>124.9</v>
      </c>
      <c r="J309" s="114">
        <v>124.9</v>
      </c>
      <c r="K309" s="114">
        <v>124.9</v>
      </c>
      <c r="L309" s="114">
        <v>124.9</v>
      </c>
      <c r="M309" s="113">
        <v>124.9</v>
      </c>
      <c r="N309" s="113">
        <v>124.9</v>
      </c>
      <c r="O309" s="113">
        <v>124.9</v>
      </c>
      <c r="P309" s="113">
        <v>124.9</v>
      </c>
      <c r="Q309" s="113">
        <v>124.9</v>
      </c>
      <c r="R309" s="113">
        <v>124.9</v>
      </c>
    </row>
    <row r="310" spans="1:18">
      <c r="A310" s="15">
        <f t="shared" si="4"/>
        <v>310</v>
      </c>
      <c r="B310" s="78" t="s">
        <v>2688</v>
      </c>
      <c r="C310" s="78"/>
      <c r="D310" s="78" t="s">
        <v>897</v>
      </c>
      <c r="E310" s="78" t="s">
        <v>898</v>
      </c>
      <c r="F310" s="78" t="s">
        <v>2451</v>
      </c>
      <c r="G310" s="78" t="s">
        <v>50</v>
      </c>
      <c r="H310" s="79">
        <v>1965</v>
      </c>
      <c r="I310" s="123">
        <v>235</v>
      </c>
      <c r="J310" s="114">
        <v>235</v>
      </c>
      <c r="K310" s="114">
        <v>235</v>
      </c>
      <c r="L310" s="114">
        <v>235</v>
      </c>
      <c r="M310" s="113">
        <v>235</v>
      </c>
      <c r="N310" s="113">
        <v>235</v>
      </c>
      <c r="O310" s="113">
        <v>235</v>
      </c>
      <c r="P310" s="113">
        <v>235</v>
      </c>
      <c r="Q310" s="113">
        <v>235</v>
      </c>
      <c r="R310" s="113">
        <v>235</v>
      </c>
    </row>
    <row r="311" spans="1:18">
      <c r="A311" s="15">
        <f t="shared" si="4"/>
        <v>311</v>
      </c>
      <c r="B311" s="78" t="s">
        <v>873</v>
      </c>
      <c r="C311" s="78"/>
      <c r="D311" s="78" t="s">
        <v>874</v>
      </c>
      <c r="E311" s="78" t="s">
        <v>56</v>
      </c>
      <c r="F311" s="78" t="s">
        <v>2450</v>
      </c>
      <c r="G311" s="78" t="s">
        <v>51</v>
      </c>
      <c r="H311" s="79">
        <v>2009</v>
      </c>
      <c r="I311" s="123">
        <v>48</v>
      </c>
      <c r="J311" s="114">
        <v>48</v>
      </c>
      <c r="K311" s="114">
        <v>48</v>
      </c>
      <c r="L311" s="114">
        <v>48</v>
      </c>
      <c r="M311" s="113">
        <v>48</v>
      </c>
      <c r="N311" s="113">
        <v>48</v>
      </c>
      <c r="O311" s="113">
        <v>48</v>
      </c>
      <c r="P311" s="113">
        <v>48</v>
      </c>
      <c r="Q311" s="113">
        <v>48</v>
      </c>
      <c r="R311" s="113">
        <v>48</v>
      </c>
    </row>
    <row r="312" spans="1:18">
      <c r="A312" s="15">
        <f t="shared" si="4"/>
        <v>312</v>
      </c>
      <c r="B312" s="78" t="s">
        <v>876</v>
      </c>
      <c r="C312" s="78"/>
      <c r="D312" s="78" t="s">
        <v>877</v>
      </c>
      <c r="E312" s="78" t="s">
        <v>56</v>
      </c>
      <c r="F312" s="78" t="s">
        <v>2450</v>
      </c>
      <c r="G312" s="78" t="s">
        <v>51</v>
      </c>
      <c r="H312" s="79">
        <v>2009</v>
      </c>
      <c r="I312" s="123">
        <v>48</v>
      </c>
      <c r="J312" s="114">
        <v>48</v>
      </c>
      <c r="K312" s="114">
        <v>48</v>
      </c>
      <c r="L312" s="114">
        <v>48</v>
      </c>
      <c r="M312" s="113">
        <v>48</v>
      </c>
      <c r="N312" s="113">
        <v>48</v>
      </c>
      <c r="O312" s="113">
        <v>48</v>
      </c>
      <c r="P312" s="113">
        <v>48</v>
      </c>
      <c r="Q312" s="113">
        <v>48</v>
      </c>
      <c r="R312" s="113">
        <v>48</v>
      </c>
    </row>
    <row r="313" spans="1:18">
      <c r="A313" s="15">
        <f t="shared" si="4"/>
        <v>313</v>
      </c>
      <c r="B313" s="78" t="s">
        <v>879</v>
      </c>
      <c r="C313" s="78"/>
      <c r="D313" s="78" t="s">
        <v>880</v>
      </c>
      <c r="E313" s="78" t="s">
        <v>56</v>
      </c>
      <c r="F313" s="78" t="s">
        <v>2450</v>
      </c>
      <c r="G313" s="78" t="s">
        <v>51</v>
      </c>
      <c r="H313" s="79">
        <v>2009</v>
      </c>
      <c r="I313" s="123">
        <v>48</v>
      </c>
      <c r="J313" s="114">
        <v>48</v>
      </c>
      <c r="K313" s="114">
        <v>48</v>
      </c>
      <c r="L313" s="114">
        <v>48</v>
      </c>
      <c r="M313" s="113">
        <v>48</v>
      </c>
      <c r="N313" s="113">
        <v>48</v>
      </c>
      <c r="O313" s="113">
        <v>48</v>
      </c>
      <c r="P313" s="113">
        <v>48</v>
      </c>
      <c r="Q313" s="113">
        <v>48</v>
      </c>
      <c r="R313" s="113">
        <v>48</v>
      </c>
    </row>
    <row r="314" spans="1:18">
      <c r="A314" s="15">
        <f t="shared" si="4"/>
        <v>314</v>
      </c>
      <c r="B314" s="78" t="s">
        <v>882</v>
      </c>
      <c r="C314" s="78"/>
      <c r="D314" s="78" t="s">
        <v>883</v>
      </c>
      <c r="E314" s="78" t="s">
        <v>56</v>
      </c>
      <c r="F314" s="78" t="s">
        <v>2450</v>
      </c>
      <c r="G314" s="78" t="s">
        <v>51</v>
      </c>
      <c r="H314" s="79">
        <v>2009</v>
      </c>
      <c r="I314" s="123">
        <v>47</v>
      </c>
      <c r="J314" s="114">
        <v>47</v>
      </c>
      <c r="K314" s="114">
        <v>47</v>
      </c>
      <c r="L314" s="114">
        <v>47</v>
      </c>
      <c r="M314" s="113">
        <v>47</v>
      </c>
      <c r="N314" s="113">
        <v>47</v>
      </c>
      <c r="O314" s="113">
        <v>47</v>
      </c>
      <c r="P314" s="113">
        <v>47</v>
      </c>
      <c r="Q314" s="113">
        <v>47</v>
      </c>
      <c r="R314" s="113">
        <v>47</v>
      </c>
    </row>
    <row r="315" spans="1:18">
      <c r="A315" s="15">
        <f t="shared" si="4"/>
        <v>315</v>
      </c>
      <c r="B315" s="78" t="s">
        <v>899</v>
      </c>
      <c r="C315" s="78"/>
      <c r="D315" s="78" t="s">
        <v>900</v>
      </c>
      <c r="E315" s="78" t="s">
        <v>56</v>
      </c>
      <c r="F315" s="78" t="s">
        <v>2451</v>
      </c>
      <c r="G315" s="78" t="s">
        <v>51</v>
      </c>
      <c r="H315" s="79">
        <v>1966</v>
      </c>
      <c r="I315" s="123">
        <v>217</v>
      </c>
      <c r="J315" s="114">
        <v>217</v>
      </c>
      <c r="K315" s="114">
        <v>217</v>
      </c>
      <c r="L315" s="114">
        <v>217</v>
      </c>
      <c r="M315" s="113">
        <v>217</v>
      </c>
      <c r="N315" s="113">
        <v>217</v>
      </c>
      <c r="O315" s="113">
        <v>217</v>
      </c>
      <c r="P315" s="113">
        <v>217</v>
      </c>
      <c r="Q315" s="113">
        <v>217</v>
      </c>
      <c r="R315" s="113">
        <v>217</v>
      </c>
    </row>
    <row r="316" spans="1:18">
      <c r="A316" s="15">
        <f t="shared" si="4"/>
        <v>316</v>
      </c>
      <c r="B316" s="78" t="s">
        <v>901</v>
      </c>
      <c r="C316" s="78"/>
      <c r="D316" s="78" t="s">
        <v>902</v>
      </c>
      <c r="E316" s="78" t="s">
        <v>56</v>
      </c>
      <c r="F316" s="78" t="s">
        <v>2451</v>
      </c>
      <c r="G316" s="78" t="s">
        <v>51</v>
      </c>
      <c r="H316" s="79">
        <v>1968</v>
      </c>
      <c r="I316" s="123">
        <v>230</v>
      </c>
      <c r="J316" s="114">
        <v>230</v>
      </c>
      <c r="K316" s="114">
        <v>230</v>
      </c>
      <c r="L316" s="114">
        <v>230</v>
      </c>
      <c r="M316" s="113">
        <v>230</v>
      </c>
      <c r="N316" s="113">
        <v>230</v>
      </c>
      <c r="O316" s="113">
        <v>230</v>
      </c>
      <c r="P316" s="113">
        <v>230</v>
      </c>
      <c r="Q316" s="113">
        <v>230</v>
      </c>
      <c r="R316" s="113">
        <v>230</v>
      </c>
    </row>
    <row r="317" spans="1:18">
      <c r="A317" s="15">
        <f t="shared" si="4"/>
        <v>317</v>
      </c>
      <c r="B317" s="78" t="s">
        <v>903</v>
      </c>
      <c r="C317" s="78"/>
      <c r="D317" s="78" t="s">
        <v>904</v>
      </c>
      <c r="E317" s="78" t="s">
        <v>56</v>
      </c>
      <c r="F317" s="78" t="s">
        <v>2451</v>
      </c>
      <c r="G317" s="78" t="s">
        <v>51</v>
      </c>
      <c r="H317" s="79">
        <v>1970</v>
      </c>
      <c r="I317" s="123">
        <v>412</v>
      </c>
      <c r="J317" s="114">
        <v>412</v>
      </c>
      <c r="K317" s="114">
        <v>412</v>
      </c>
      <c r="L317" s="114">
        <v>412</v>
      </c>
      <c r="M317" s="113">
        <v>412</v>
      </c>
      <c r="N317" s="113">
        <v>412</v>
      </c>
      <c r="O317" s="113">
        <v>412</v>
      </c>
      <c r="P317" s="113">
        <v>412</v>
      </c>
      <c r="Q317" s="113">
        <v>412</v>
      </c>
      <c r="R317" s="113">
        <v>412</v>
      </c>
    </row>
    <row r="318" spans="1:18">
      <c r="A318" s="15">
        <f t="shared" si="4"/>
        <v>318</v>
      </c>
      <c r="B318" s="78" t="s">
        <v>1905</v>
      </c>
      <c r="C318" s="78"/>
      <c r="D318" s="78" t="s">
        <v>1906</v>
      </c>
      <c r="E318" s="78" t="s">
        <v>647</v>
      </c>
      <c r="F318" s="78" t="s">
        <v>2450</v>
      </c>
      <c r="G318" s="78" t="s">
        <v>51</v>
      </c>
      <c r="H318" s="79">
        <v>2020</v>
      </c>
      <c r="I318" s="123">
        <v>44</v>
      </c>
      <c r="J318" s="114">
        <v>44</v>
      </c>
      <c r="K318" s="114">
        <v>44</v>
      </c>
      <c r="L318" s="114">
        <v>44</v>
      </c>
      <c r="M318" s="113">
        <v>44</v>
      </c>
      <c r="N318" s="113">
        <v>44</v>
      </c>
      <c r="O318" s="113">
        <v>44</v>
      </c>
      <c r="P318" s="113">
        <v>44</v>
      </c>
      <c r="Q318" s="113">
        <v>44</v>
      </c>
      <c r="R318" s="113">
        <v>44</v>
      </c>
    </row>
    <row r="319" spans="1:18">
      <c r="A319" s="15">
        <f t="shared" si="4"/>
        <v>319</v>
      </c>
      <c r="B319" s="78" t="s">
        <v>1907</v>
      </c>
      <c r="C319" s="78"/>
      <c r="D319" s="78" t="s">
        <v>1908</v>
      </c>
      <c r="E319" s="78" t="s">
        <v>647</v>
      </c>
      <c r="F319" s="78" t="s">
        <v>2450</v>
      </c>
      <c r="G319" s="78" t="s">
        <v>51</v>
      </c>
      <c r="H319" s="79">
        <v>2020</v>
      </c>
      <c r="I319" s="123">
        <v>44</v>
      </c>
      <c r="J319" s="114">
        <v>44</v>
      </c>
      <c r="K319" s="114">
        <v>44</v>
      </c>
      <c r="L319" s="114">
        <v>44</v>
      </c>
      <c r="M319" s="113">
        <v>44</v>
      </c>
      <c r="N319" s="113">
        <v>44</v>
      </c>
      <c r="O319" s="113">
        <v>44</v>
      </c>
      <c r="P319" s="113">
        <v>44</v>
      </c>
      <c r="Q319" s="113">
        <v>44</v>
      </c>
      <c r="R319" s="113">
        <v>44</v>
      </c>
    </row>
    <row r="320" spans="1:18">
      <c r="A320" s="15">
        <f t="shared" si="4"/>
        <v>320</v>
      </c>
      <c r="B320" s="78" t="s">
        <v>905</v>
      </c>
      <c r="C320" s="78"/>
      <c r="D320" s="78" t="s">
        <v>906</v>
      </c>
      <c r="E320" s="78" t="s">
        <v>647</v>
      </c>
      <c r="F320" s="78" t="s">
        <v>2450</v>
      </c>
      <c r="G320" s="78" t="s">
        <v>51</v>
      </c>
      <c r="H320" s="79">
        <v>2019</v>
      </c>
      <c r="I320" s="123">
        <v>44</v>
      </c>
      <c r="J320" s="114">
        <v>44</v>
      </c>
      <c r="K320" s="114">
        <v>44</v>
      </c>
      <c r="L320" s="114">
        <v>44</v>
      </c>
      <c r="M320" s="113">
        <v>44</v>
      </c>
      <c r="N320" s="113">
        <v>44</v>
      </c>
      <c r="O320" s="113">
        <v>44</v>
      </c>
      <c r="P320" s="113">
        <v>44</v>
      </c>
      <c r="Q320" s="113">
        <v>44</v>
      </c>
      <c r="R320" s="113">
        <v>44</v>
      </c>
    </row>
    <row r="321" spans="1:18">
      <c r="A321" s="15">
        <f t="shared" si="4"/>
        <v>321</v>
      </c>
      <c r="B321" s="78" t="s">
        <v>907</v>
      </c>
      <c r="C321" s="78"/>
      <c r="D321" s="78" t="s">
        <v>908</v>
      </c>
      <c r="E321" s="78" t="s">
        <v>647</v>
      </c>
      <c r="F321" s="78" t="s">
        <v>2450</v>
      </c>
      <c r="G321" s="78" t="s">
        <v>51</v>
      </c>
      <c r="H321" s="79">
        <v>2019</v>
      </c>
      <c r="I321" s="123">
        <v>44</v>
      </c>
      <c r="J321" s="114">
        <v>44</v>
      </c>
      <c r="K321" s="114">
        <v>44</v>
      </c>
      <c r="L321" s="114">
        <v>44</v>
      </c>
      <c r="M321" s="113">
        <v>44</v>
      </c>
      <c r="N321" s="113">
        <v>44</v>
      </c>
      <c r="O321" s="113">
        <v>44</v>
      </c>
      <c r="P321" s="113">
        <v>44</v>
      </c>
      <c r="Q321" s="113">
        <v>44</v>
      </c>
      <c r="R321" s="113">
        <v>44</v>
      </c>
    </row>
    <row r="322" spans="1:18">
      <c r="A322" s="15">
        <f t="shared" si="4"/>
        <v>322</v>
      </c>
      <c r="B322" s="78" t="s">
        <v>720</v>
      </c>
      <c r="C322" s="78"/>
      <c r="D322" s="78" t="s">
        <v>721</v>
      </c>
      <c r="E322" s="78" t="s">
        <v>647</v>
      </c>
      <c r="F322" s="78" t="s">
        <v>2449</v>
      </c>
      <c r="G322" s="78" t="s">
        <v>51</v>
      </c>
      <c r="H322" s="79">
        <v>2009</v>
      </c>
      <c r="I322" s="123">
        <v>160</v>
      </c>
      <c r="J322" s="114">
        <v>160</v>
      </c>
      <c r="K322" s="114">
        <v>160</v>
      </c>
      <c r="L322" s="114">
        <v>160</v>
      </c>
      <c r="M322" s="113">
        <v>160</v>
      </c>
      <c r="N322" s="113">
        <v>160</v>
      </c>
      <c r="O322" s="113">
        <v>160</v>
      </c>
      <c r="P322" s="113">
        <v>160</v>
      </c>
      <c r="Q322" s="113">
        <v>160</v>
      </c>
      <c r="R322" s="113">
        <v>160</v>
      </c>
    </row>
    <row r="323" spans="1:18">
      <c r="A323" s="15">
        <f t="shared" si="4"/>
        <v>323</v>
      </c>
      <c r="B323" s="78" t="s">
        <v>724</v>
      </c>
      <c r="C323" s="78"/>
      <c r="D323" s="78" t="s">
        <v>725</v>
      </c>
      <c r="E323" s="78" t="s">
        <v>647</v>
      </c>
      <c r="F323" s="78" t="s">
        <v>2449</v>
      </c>
      <c r="G323" s="78" t="s">
        <v>51</v>
      </c>
      <c r="H323" s="79">
        <v>2009</v>
      </c>
      <c r="I323" s="123">
        <v>125</v>
      </c>
      <c r="J323" s="114">
        <v>125</v>
      </c>
      <c r="K323" s="114">
        <v>125</v>
      </c>
      <c r="L323" s="114">
        <v>125</v>
      </c>
      <c r="M323" s="113">
        <v>125</v>
      </c>
      <c r="N323" s="113">
        <v>125</v>
      </c>
      <c r="O323" s="113">
        <v>125</v>
      </c>
      <c r="P323" s="113">
        <v>125</v>
      </c>
      <c r="Q323" s="113">
        <v>125</v>
      </c>
      <c r="R323" s="113">
        <v>125</v>
      </c>
    </row>
    <row r="324" spans="1:18">
      <c r="A324" s="15">
        <f t="shared" si="4"/>
        <v>324</v>
      </c>
      <c r="B324" s="78" t="s">
        <v>885</v>
      </c>
      <c r="C324" s="78"/>
      <c r="D324" s="78" t="s">
        <v>886</v>
      </c>
      <c r="E324" s="78" t="s">
        <v>307</v>
      </c>
      <c r="F324" s="78" t="s">
        <v>2450</v>
      </c>
      <c r="G324" s="78" t="s">
        <v>261</v>
      </c>
      <c r="H324" s="79">
        <v>1967</v>
      </c>
      <c r="I324" s="123">
        <v>13</v>
      </c>
      <c r="J324" s="114">
        <v>13</v>
      </c>
      <c r="K324" s="114">
        <v>13</v>
      </c>
      <c r="L324" s="114">
        <v>13</v>
      </c>
      <c r="M324" s="113">
        <v>13</v>
      </c>
      <c r="N324" s="113">
        <v>13</v>
      </c>
      <c r="O324" s="113">
        <v>13</v>
      </c>
      <c r="P324" s="113">
        <v>13</v>
      </c>
      <c r="Q324" s="113">
        <v>13</v>
      </c>
      <c r="R324" s="113">
        <v>13</v>
      </c>
    </row>
    <row r="325" spans="1:18">
      <c r="A325" s="15">
        <f t="shared" si="4"/>
        <v>325</v>
      </c>
      <c r="B325" s="78" t="s">
        <v>909</v>
      </c>
      <c r="C325" s="78"/>
      <c r="D325" s="78" t="s">
        <v>910</v>
      </c>
      <c r="E325" s="78" t="s">
        <v>307</v>
      </c>
      <c r="F325" s="78" t="s">
        <v>2451</v>
      </c>
      <c r="G325" s="78" t="s">
        <v>261</v>
      </c>
      <c r="H325" s="79">
        <v>1958</v>
      </c>
      <c r="I325" s="123">
        <v>169</v>
      </c>
      <c r="J325" s="114">
        <v>169</v>
      </c>
      <c r="K325" s="114">
        <v>169</v>
      </c>
      <c r="L325" s="114">
        <v>169</v>
      </c>
      <c r="M325" s="113">
        <v>169</v>
      </c>
      <c r="N325" s="113">
        <v>169</v>
      </c>
      <c r="O325" s="113">
        <v>169</v>
      </c>
      <c r="P325" s="113">
        <v>169</v>
      </c>
      <c r="Q325" s="113">
        <v>169</v>
      </c>
      <c r="R325" s="113">
        <v>169</v>
      </c>
    </row>
    <row r="326" spans="1:18">
      <c r="A326" s="15">
        <f t="shared" ref="A326:A389" si="5">A325+1</f>
        <v>326</v>
      </c>
      <c r="B326" s="78" t="s">
        <v>911</v>
      </c>
      <c r="C326" s="78"/>
      <c r="D326" s="78" t="s">
        <v>912</v>
      </c>
      <c r="E326" s="78" t="s">
        <v>307</v>
      </c>
      <c r="F326" s="78" t="s">
        <v>2451</v>
      </c>
      <c r="G326" s="78" t="s">
        <v>261</v>
      </c>
      <c r="H326" s="79">
        <v>1958</v>
      </c>
      <c r="I326" s="123">
        <v>169</v>
      </c>
      <c r="J326" s="114">
        <v>169</v>
      </c>
      <c r="K326" s="114">
        <v>169</v>
      </c>
      <c r="L326" s="114">
        <v>169</v>
      </c>
      <c r="M326" s="113">
        <v>169</v>
      </c>
      <c r="N326" s="113">
        <v>169</v>
      </c>
      <c r="O326" s="113">
        <v>169</v>
      </c>
      <c r="P326" s="113">
        <v>169</v>
      </c>
      <c r="Q326" s="113">
        <v>169</v>
      </c>
      <c r="R326" s="113">
        <v>169</v>
      </c>
    </row>
    <row r="327" spans="1:18">
      <c r="A327" s="15">
        <f t="shared" si="5"/>
        <v>327</v>
      </c>
      <c r="B327" s="78" t="s">
        <v>913</v>
      </c>
      <c r="C327" s="78"/>
      <c r="D327" s="78" t="s">
        <v>914</v>
      </c>
      <c r="E327" s="78" t="s">
        <v>307</v>
      </c>
      <c r="F327" s="78" t="s">
        <v>2451</v>
      </c>
      <c r="G327" s="78" t="s">
        <v>261</v>
      </c>
      <c r="H327" s="79">
        <v>1961</v>
      </c>
      <c r="I327" s="123">
        <v>240</v>
      </c>
      <c r="J327" s="114">
        <v>240</v>
      </c>
      <c r="K327" s="114">
        <v>240</v>
      </c>
      <c r="L327" s="114">
        <v>240</v>
      </c>
      <c r="M327" s="113">
        <v>240</v>
      </c>
      <c r="N327" s="113">
        <v>240</v>
      </c>
      <c r="O327" s="113">
        <v>240</v>
      </c>
      <c r="P327" s="113">
        <v>240</v>
      </c>
      <c r="Q327" s="113">
        <v>240</v>
      </c>
      <c r="R327" s="113">
        <v>240</v>
      </c>
    </row>
    <row r="328" spans="1:18">
      <c r="A328" s="15">
        <f t="shared" si="5"/>
        <v>328</v>
      </c>
      <c r="B328" s="78" t="s">
        <v>915</v>
      </c>
      <c r="C328" s="78"/>
      <c r="D328" s="78" t="s">
        <v>916</v>
      </c>
      <c r="E328" s="78" t="s">
        <v>307</v>
      </c>
      <c r="F328" s="78" t="s">
        <v>2451</v>
      </c>
      <c r="G328" s="78" t="s">
        <v>261</v>
      </c>
      <c r="H328" s="79">
        <v>1968</v>
      </c>
      <c r="I328" s="123">
        <v>527</v>
      </c>
      <c r="J328" s="114">
        <v>527</v>
      </c>
      <c r="K328" s="114">
        <v>527</v>
      </c>
      <c r="L328" s="114">
        <v>527</v>
      </c>
      <c r="M328" s="113">
        <v>527</v>
      </c>
      <c r="N328" s="113">
        <v>527</v>
      </c>
      <c r="O328" s="113">
        <v>527</v>
      </c>
      <c r="P328" s="113">
        <v>527</v>
      </c>
      <c r="Q328" s="113">
        <v>527</v>
      </c>
      <c r="R328" s="113">
        <v>527</v>
      </c>
    </row>
    <row r="329" spans="1:18">
      <c r="A329" s="15">
        <f t="shared" si="5"/>
        <v>329</v>
      </c>
      <c r="B329" s="78" t="s">
        <v>726</v>
      </c>
      <c r="C329" s="78"/>
      <c r="D329" s="78" t="s">
        <v>727</v>
      </c>
      <c r="E329" s="78" t="s">
        <v>728</v>
      </c>
      <c r="F329" s="78" t="s">
        <v>2449</v>
      </c>
      <c r="G329" s="78" t="s">
        <v>52</v>
      </c>
      <c r="H329" s="79">
        <v>1987</v>
      </c>
      <c r="I329" s="123">
        <v>20</v>
      </c>
      <c r="J329" s="114">
        <v>20</v>
      </c>
      <c r="K329" s="114">
        <v>20</v>
      </c>
      <c r="L329" s="114">
        <v>20</v>
      </c>
      <c r="M329" s="113">
        <v>20</v>
      </c>
      <c r="N329" s="113">
        <v>20</v>
      </c>
      <c r="O329" s="113">
        <v>20</v>
      </c>
      <c r="P329" s="113">
        <v>20</v>
      </c>
      <c r="Q329" s="113">
        <v>20</v>
      </c>
      <c r="R329" s="113">
        <v>20</v>
      </c>
    </row>
    <row r="330" spans="1:18">
      <c r="A330" s="15">
        <f t="shared" si="5"/>
        <v>330</v>
      </c>
      <c r="B330" s="78" t="s">
        <v>729</v>
      </c>
      <c r="C330" s="78"/>
      <c r="D330" s="78" t="s">
        <v>730</v>
      </c>
      <c r="E330" s="78" t="s">
        <v>728</v>
      </c>
      <c r="F330" s="78" t="s">
        <v>2449</v>
      </c>
      <c r="G330" s="78" t="s">
        <v>52</v>
      </c>
      <c r="H330" s="79">
        <v>1987</v>
      </c>
      <c r="I330" s="123">
        <v>20</v>
      </c>
      <c r="J330" s="114">
        <v>20</v>
      </c>
      <c r="K330" s="114">
        <v>20</v>
      </c>
      <c r="L330" s="114">
        <v>20</v>
      </c>
      <c r="M330" s="113">
        <v>20</v>
      </c>
      <c r="N330" s="113">
        <v>20</v>
      </c>
      <c r="O330" s="113">
        <v>20</v>
      </c>
      <c r="P330" s="113">
        <v>20</v>
      </c>
      <c r="Q330" s="113">
        <v>20</v>
      </c>
      <c r="R330" s="113">
        <v>20</v>
      </c>
    </row>
    <row r="331" spans="1:18">
      <c r="A331" s="15">
        <f t="shared" si="5"/>
        <v>331</v>
      </c>
      <c r="B331" s="78" t="s">
        <v>731</v>
      </c>
      <c r="C331" s="78"/>
      <c r="D331" s="78" t="s">
        <v>732</v>
      </c>
      <c r="E331" s="78" t="s">
        <v>728</v>
      </c>
      <c r="F331" s="78" t="s">
        <v>2449</v>
      </c>
      <c r="G331" s="78" t="s">
        <v>52</v>
      </c>
      <c r="H331" s="79">
        <v>1987</v>
      </c>
      <c r="I331" s="123">
        <v>20</v>
      </c>
      <c r="J331" s="114">
        <v>20</v>
      </c>
      <c r="K331" s="114">
        <v>20</v>
      </c>
      <c r="L331" s="114">
        <v>20</v>
      </c>
      <c r="M331" s="113">
        <v>20</v>
      </c>
      <c r="N331" s="113">
        <v>20</v>
      </c>
      <c r="O331" s="113">
        <v>20</v>
      </c>
      <c r="P331" s="113">
        <v>20</v>
      </c>
      <c r="Q331" s="113">
        <v>20</v>
      </c>
      <c r="R331" s="113">
        <v>20</v>
      </c>
    </row>
    <row r="332" spans="1:18">
      <c r="A332" s="15">
        <f t="shared" si="5"/>
        <v>332</v>
      </c>
      <c r="B332" s="78" t="s">
        <v>735</v>
      </c>
      <c r="C332" s="78"/>
      <c r="D332" s="78" t="s">
        <v>736</v>
      </c>
      <c r="E332" s="78" t="s">
        <v>728</v>
      </c>
      <c r="F332" s="78" t="s">
        <v>2449</v>
      </c>
      <c r="G332" s="78" t="s">
        <v>52</v>
      </c>
      <c r="H332" s="79">
        <v>1987</v>
      </c>
      <c r="I332" s="123">
        <v>17</v>
      </c>
      <c r="J332" s="114">
        <v>17</v>
      </c>
      <c r="K332" s="114">
        <v>17</v>
      </c>
      <c r="L332" s="114">
        <v>17</v>
      </c>
      <c r="M332" s="113">
        <v>17</v>
      </c>
      <c r="N332" s="113">
        <v>17</v>
      </c>
      <c r="O332" s="113">
        <v>17</v>
      </c>
      <c r="P332" s="113">
        <v>17</v>
      </c>
      <c r="Q332" s="113">
        <v>17</v>
      </c>
      <c r="R332" s="113">
        <v>17</v>
      </c>
    </row>
    <row r="333" spans="1:18">
      <c r="A333" s="15">
        <f t="shared" si="5"/>
        <v>333</v>
      </c>
      <c r="B333" s="78" t="s">
        <v>888</v>
      </c>
      <c r="C333" s="78"/>
      <c r="D333" s="78" t="s">
        <v>889</v>
      </c>
      <c r="E333" s="78" t="s">
        <v>226</v>
      </c>
      <c r="F333" s="78" t="s">
        <v>2450</v>
      </c>
      <c r="G333" s="78" t="s">
        <v>51</v>
      </c>
      <c r="H333" s="79">
        <v>2009</v>
      </c>
      <c r="I333" s="123">
        <v>44</v>
      </c>
      <c r="J333" s="114">
        <v>44</v>
      </c>
      <c r="K333" s="114">
        <v>44</v>
      </c>
      <c r="L333" s="114">
        <v>44</v>
      </c>
      <c r="M333" s="113">
        <v>44</v>
      </c>
      <c r="N333" s="113">
        <v>44</v>
      </c>
      <c r="O333" s="113">
        <v>44</v>
      </c>
      <c r="P333" s="113">
        <v>44</v>
      </c>
      <c r="Q333" s="113">
        <v>44</v>
      </c>
      <c r="R333" s="113">
        <v>44</v>
      </c>
    </row>
    <row r="334" spans="1:18">
      <c r="A334" s="15">
        <f t="shared" si="5"/>
        <v>334</v>
      </c>
      <c r="B334" s="78" t="s">
        <v>891</v>
      </c>
      <c r="C334" s="78"/>
      <c r="D334" s="78" t="s">
        <v>892</v>
      </c>
      <c r="E334" s="78" t="s">
        <v>226</v>
      </c>
      <c r="F334" s="78" t="s">
        <v>2450</v>
      </c>
      <c r="G334" s="78" t="s">
        <v>51</v>
      </c>
      <c r="H334" s="79">
        <v>2009</v>
      </c>
      <c r="I334" s="123">
        <v>44</v>
      </c>
      <c r="J334" s="114">
        <v>44</v>
      </c>
      <c r="K334" s="114">
        <v>44</v>
      </c>
      <c r="L334" s="114">
        <v>44</v>
      </c>
      <c r="M334" s="113">
        <v>44</v>
      </c>
      <c r="N334" s="113">
        <v>44</v>
      </c>
      <c r="O334" s="113">
        <v>44</v>
      </c>
      <c r="P334" s="113">
        <v>44</v>
      </c>
      <c r="Q334" s="113">
        <v>44</v>
      </c>
      <c r="R334" s="113">
        <v>44</v>
      </c>
    </row>
    <row r="335" spans="1:18">
      <c r="A335" s="15">
        <f t="shared" si="5"/>
        <v>335</v>
      </c>
      <c r="B335" s="78" t="s">
        <v>893</v>
      </c>
      <c r="C335" s="78"/>
      <c r="D335" s="78" t="s">
        <v>894</v>
      </c>
      <c r="E335" s="78" t="s">
        <v>226</v>
      </c>
      <c r="F335" s="78" t="s">
        <v>2450</v>
      </c>
      <c r="G335" s="78" t="s">
        <v>51</v>
      </c>
      <c r="H335" s="79">
        <v>2009</v>
      </c>
      <c r="I335" s="123">
        <v>44</v>
      </c>
      <c r="J335" s="114">
        <v>44</v>
      </c>
      <c r="K335" s="114">
        <v>44</v>
      </c>
      <c r="L335" s="114">
        <v>44</v>
      </c>
      <c r="M335" s="113">
        <v>44</v>
      </c>
      <c r="N335" s="113">
        <v>44</v>
      </c>
      <c r="O335" s="113">
        <v>44</v>
      </c>
      <c r="P335" s="113">
        <v>44</v>
      </c>
      <c r="Q335" s="113">
        <v>44</v>
      </c>
      <c r="R335" s="113">
        <v>44</v>
      </c>
    </row>
    <row r="336" spans="1:18">
      <c r="A336" s="15">
        <f t="shared" si="5"/>
        <v>336</v>
      </c>
      <c r="B336" s="78" t="s">
        <v>895</v>
      </c>
      <c r="C336" s="78"/>
      <c r="D336" s="78" t="s">
        <v>896</v>
      </c>
      <c r="E336" s="78" t="s">
        <v>226</v>
      </c>
      <c r="F336" s="78" t="s">
        <v>2450</v>
      </c>
      <c r="G336" s="78" t="s">
        <v>51</v>
      </c>
      <c r="H336" s="79">
        <v>2009</v>
      </c>
      <c r="I336" s="123">
        <v>44</v>
      </c>
      <c r="J336" s="114">
        <v>44</v>
      </c>
      <c r="K336" s="114">
        <v>44</v>
      </c>
      <c r="L336" s="114">
        <v>44</v>
      </c>
      <c r="M336" s="113">
        <v>44</v>
      </c>
      <c r="N336" s="113">
        <v>44</v>
      </c>
      <c r="O336" s="113">
        <v>44</v>
      </c>
      <c r="P336" s="113">
        <v>44</v>
      </c>
      <c r="Q336" s="113">
        <v>44</v>
      </c>
      <c r="R336" s="113">
        <v>44</v>
      </c>
    </row>
    <row r="337" spans="1:18">
      <c r="A337" s="15">
        <f t="shared" si="5"/>
        <v>337</v>
      </c>
      <c r="B337" s="78" t="s">
        <v>739</v>
      </c>
      <c r="C337" s="78" t="s">
        <v>2861</v>
      </c>
      <c r="D337" s="78" t="s">
        <v>740</v>
      </c>
      <c r="E337" s="78" t="s">
        <v>741</v>
      </c>
      <c r="F337" s="78" t="s">
        <v>2449</v>
      </c>
      <c r="G337" s="78" t="s">
        <v>50</v>
      </c>
      <c r="H337" s="79">
        <v>2004</v>
      </c>
      <c r="I337" s="123">
        <v>241.4</v>
      </c>
      <c r="J337" s="114">
        <v>241.4</v>
      </c>
      <c r="K337" s="114">
        <v>241.4</v>
      </c>
      <c r="L337" s="114">
        <v>241.4</v>
      </c>
      <c r="M337" s="113">
        <v>241.4</v>
      </c>
      <c r="N337" s="113">
        <v>241.4</v>
      </c>
      <c r="O337" s="113">
        <v>241.4</v>
      </c>
      <c r="P337" s="113">
        <v>241.4</v>
      </c>
      <c r="Q337" s="113">
        <v>241.4</v>
      </c>
      <c r="R337" s="113">
        <v>241.4</v>
      </c>
    </row>
    <row r="338" spans="1:18">
      <c r="A338" s="15">
        <f t="shared" si="5"/>
        <v>338</v>
      </c>
      <c r="B338" s="78" t="s">
        <v>742</v>
      </c>
      <c r="C338" s="78" t="s">
        <v>2861</v>
      </c>
      <c r="D338" s="78" t="s">
        <v>743</v>
      </c>
      <c r="E338" s="78" t="s">
        <v>741</v>
      </c>
      <c r="F338" s="78" t="s">
        <v>2449</v>
      </c>
      <c r="G338" s="78" t="s">
        <v>50</v>
      </c>
      <c r="H338" s="79">
        <v>2004</v>
      </c>
      <c r="I338" s="123">
        <v>241.4</v>
      </c>
      <c r="J338" s="114">
        <v>241.4</v>
      </c>
      <c r="K338" s="114">
        <v>241.4</v>
      </c>
      <c r="L338" s="114">
        <v>241.4</v>
      </c>
      <c r="M338" s="113">
        <v>241.4</v>
      </c>
      <c r="N338" s="113">
        <v>241.4</v>
      </c>
      <c r="O338" s="113">
        <v>241.4</v>
      </c>
      <c r="P338" s="113">
        <v>241.4</v>
      </c>
      <c r="Q338" s="113">
        <v>241.4</v>
      </c>
      <c r="R338" s="113">
        <v>241.4</v>
      </c>
    </row>
    <row r="339" spans="1:18">
      <c r="A339" s="15">
        <f t="shared" si="5"/>
        <v>339</v>
      </c>
      <c r="B339" s="78" t="s">
        <v>744</v>
      </c>
      <c r="C339" s="78" t="s">
        <v>2861</v>
      </c>
      <c r="D339" s="78" t="s">
        <v>745</v>
      </c>
      <c r="E339" s="78" t="s">
        <v>741</v>
      </c>
      <c r="F339" s="78" t="s">
        <v>2449</v>
      </c>
      <c r="G339" s="78" t="s">
        <v>50</v>
      </c>
      <c r="H339" s="79">
        <v>2004</v>
      </c>
      <c r="I339" s="123">
        <v>298</v>
      </c>
      <c r="J339" s="114">
        <v>298</v>
      </c>
      <c r="K339" s="114">
        <v>298</v>
      </c>
      <c r="L339" s="114">
        <v>298</v>
      </c>
      <c r="M339" s="113">
        <v>298</v>
      </c>
      <c r="N339" s="113">
        <v>298</v>
      </c>
      <c r="O339" s="113">
        <v>298</v>
      </c>
      <c r="P339" s="113">
        <v>298</v>
      </c>
      <c r="Q339" s="113">
        <v>298</v>
      </c>
      <c r="R339" s="113">
        <v>298</v>
      </c>
    </row>
    <row r="340" spans="1:18">
      <c r="A340" s="15">
        <f t="shared" si="5"/>
        <v>340</v>
      </c>
      <c r="B340" s="78" t="s">
        <v>917</v>
      </c>
      <c r="C340" s="78" t="s">
        <v>2862</v>
      </c>
      <c r="D340" s="78" t="s">
        <v>752</v>
      </c>
      <c r="E340" s="78" t="s">
        <v>406</v>
      </c>
      <c r="F340" s="78" t="s">
        <v>2449</v>
      </c>
      <c r="G340" s="78" t="s">
        <v>50</v>
      </c>
      <c r="H340" s="79">
        <v>2017</v>
      </c>
      <c r="I340" s="123">
        <v>327.8</v>
      </c>
      <c r="J340" s="114">
        <v>327.8</v>
      </c>
      <c r="K340" s="114">
        <v>327.8</v>
      </c>
      <c r="L340" s="114">
        <v>327.8</v>
      </c>
      <c r="M340" s="113">
        <v>327.8</v>
      </c>
      <c r="N340" s="113">
        <v>327.8</v>
      </c>
      <c r="O340" s="113">
        <v>327.8</v>
      </c>
      <c r="P340" s="113">
        <v>327.8</v>
      </c>
      <c r="Q340" s="113">
        <v>327.8</v>
      </c>
      <c r="R340" s="113">
        <v>327.8</v>
      </c>
    </row>
    <row r="341" spans="1:18">
      <c r="A341" s="15">
        <f t="shared" si="5"/>
        <v>341</v>
      </c>
      <c r="B341" s="78" t="s">
        <v>918</v>
      </c>
      <c r="C341" s="78" t="s">
        <v>2862</v>
      </c>
      <c r="D341" s="78" t="s">
        <v>754</v>
      </c>
      <c r="E341" s="78" t="s">
        <v>406</v>
      </c>
      <c r="F341" s="78" t="s">
        <v>2449</v>
      </c>
      <c r="G341" s="78" t="s">
        <v>50</v>
      </c>
      <c r="H341" s="79">
        <v>2017</v>
      </c>
      <c r="I341" s="123">
        <v>329.3</v>
      </c>
      <c r="J341" s="114">
        <v>329.3</v>
      </c>
      <c r="K341" s="114">
        <v>329.3</v>
      </c>
      <c r="L341" s="114">
        <v>329.3</v>
      </c>
      <c r="M341" s="113">
        <v>329.3</v>
      </c>
      <c r="N341" s="113">
        <v>329.3</v>
      </c>
      <c r="O341" s="113">
        <v>329.3</v>
      </c>
      <c r="P341" s="113">
        <v>329.3</v>
      </c>
      <c r="Q341" s="113">
        <v>329.3</v>
      </c>
      <c r="R341" s="113">
        <v>329.3</v>
      </c>
    </row>
    <row r="342" spans="1:18">
      <c r="A342" s="15">
        <f t="shared" si="5"/>
        <v>342</v>
      </c>
      <c r="B342" s="78" t="s">
        <v>919</v>
      </c>
      <c r="C342" s="78" t="s">
        <v>2862</v>
      </c>
      <c r="D342" s="78" t="s">
        <v>756</v>
      </c>
      <c r="E342" s="78" t="s">
        <v>406</v>
      </c>
      <c r="F342" s="78" t="s">
        <v>2449</v>
      </c>
      <c r="G342" s="78" t="s">
        <v>50</v>
      </c>
      <c r="H342" s="79">
        <v>2017</v>
      </c>
      <c r="I342" s="123">
        <v>458.3</v>
      </c>
      <c r="J342" s="114">
        <v>458.3</v>
      </c>
      <c r="K342" s="114">
        <v>458.3</v>
      </c>
      <c r="L342" s="114">
        <v>458.3</v>
      </c>
      <c r="M342" s="113">
        <v>458.3</v>
      </c>
      <c r="N342" s="113">
        <v>458.3</v>
      </c>
      <c r="O342" s="113">
        <v>458.3</v>
      </c>
      <c r="P342" s="113">
        <v>458.3</v>
      </c>
      <c r="Q342" s="113">
        <v>458.3</v>
      </c>
      <c r="R342" s="113">
        <v>458.3</v>
      </c>
    </row>
    <row r="343" spans="1:18">
      <c r="A343" s="15">
        <f t="shared" si="5"/>
        <v>343</v>
      </c>
      <c r="B343" s="78" t="s">
        <v>746</v>
      </c>
      <c r="C343" s="78"/>
      <c r="D343" s="78" t="s">
        <v>747</v>
      </c>
      <c r="E343" s="78" t="s">
        <v>406</v>
      </c>
      <c r="F343" s="78" t="s">
        <v>2449</v>
      </c>
      <c r="G343" s="78" t="s">
        <v>50</v>
      </c>
      <c r="H343" s="79">
        <v>2002</v>
      </c>
      <c r="I343" s="123">
        <v>238.5</v>
      </c>
      <c r="J343" s="114">
        <v>238.5</v>
      </c>
      <c r="K343" s="114">
        <v>238.5</v>
      </c>
      <c r="L343" s="114">
        <v>238.5</v>
      </c>
      <c r="M343" s="113">
        <v>238.5</v>
      </c>
      <c r="N343" s="113">
        <v>238.5</v>
      </c>
      <c r="O343" s="113">
        <v>238.5</v>
      </c>
      <c r="P343" s="113">
        <v>238.5</v>
      </c>
      <c r="Q343" s="113">
        <v>238.5</v>
      </c>
      <c r="R343" s="113">
        <v>238.5</v>
      </c>
    </row>
    <row r="344" spans="1:18">
      <c r="A344" s="15">
        <f t="shared" si="5"/>
        <v>344</v>
      </c>
      <c r="B344" s="78" t="s">
        <v>748</v>
      </c>
      <c r="C344" s="78"/>
      <c r="D344" s="78" t="s">
        <v>749</v>
      </c>
      <c r="E344" s="78" t="s">
        <v>406</v>
      </c>
      <c r="F344" s="78" t="s">
        <v>2449</v>
      </c>
      <c r="G344" s="78" t="s">
        <v>50</v>
      </c>
      <c r="H344" s="79">
        <v>2002</v>
      </c>
      <c r="I344" s="123">
        <v>230.5</v>
      </c>
      <c r="J344" s="114">
        <v>230.5</v>
      </c>
      <c r="K344" s="114">
        <v>230.5</v>
      </c>
      <c r="L344" s="114">
        <v>230.5</v>
      </c>
      <c r="M344" s="113">
        <v>230.5</v>
      </c>
      <c r="N344" s="113">
        <v>230.5</v>
      </c>
      <c r="O344" s="113">
        <v>230.5</v>
      </c>
      <c r="P344" s="113">
        <v>230.5</v>
      </c>
      <c r="Q344" s="113">
        <v>230.5</v>
      </c>
      <c r="R344" s="113">
        <v>230.5</v>
      </c>
    </row>
    <row r="345" spans="1:18">
      <c r="A345" s="15">
        <f t="shared" si="5"/>
        <v>345</v>
      </c>
      <c r="B345" s="78" t="s">
        <v>750</v>
      </c>
      <c r="C345" s="78"/>
      <c r="D345" s="78" t="s">
        <v>751</v>
      </c>
      <c r="E345" s="78" t="s">
        <v>406</v>
      </c>
      <c r="F345" s="78" t="s">
        <v>2449</v>
      </c>
      <c r="G345" s="78" t="s">
        <v>50</v>
      </c>
      <c r="H345" s="79">
        <v>2002</v>
      </c>
      <c r="I345" s="123">
        <v>268</v>
      </c>
      <c r="J345" s="114">
        <v>268</v>
      </c>
      <c r="K345" s="114">
        <v>268</v>
      </c>
      <c r="L345" s="114">
        <v>268</v>
      </c>
      <c r="M345" s="113">
        <v>268</v>
      </c>
      <c r="N345" s="113">
        <v>268</v>
      </c>
      <c r="O345" s="113">
        <v>268</v>
      </c>
      <c r="P345" s="113">
        <v>268</v>
      </c>
      <c r="Q345" s="113">
        <v>268</v>
      </c>
      <c r="R345" s="113">
        <v>268</v>
      </c>
    </row>
    <row r="346" spans="1:18">
      <c r="A346" s="15">
        <f t="shared" si="5"/>
        <v>346</v>
      </c>
      <c r="B346" s="78" t="s">
        <v>923</v>
      </c>
      <c r="C346" s="78"/>
      <c r="D346" s="78" t="s">
        <v>924</v>
      </c>
      <c r="E346" s="78" t="s">
        <v>56</v>
      </c>
      <c r="F346" s="78" t="s">
        <v>922</v>
      </c>
      <c r="G346" s="78" t="s">
        <v>51</v>
      </c>
      <c r="H346" s="79">
        <v>2002</v>
      </c>
      <c r="I346" s="123">
        <v>9.8000000000000007</v>
      </c>
      <c r="J346" s="114">
        <v>9.8000000000000007</v>
      </c>
      <c r="K346" s="114">
        <v>9.8000000000000007</v>
      </c>
      <c r="L346" s="114">
        <v>9.8000000000000007</v>
      </c>
      <c r="M346" s="113">
        <v>9.8000000000000007</v>
      </c>
      <c r="N346" s="113">
        <v>9.8000000000000007</v>
      </c>
      <c r="O346" s="113">
        <v>9.8000000000000007</v>
      </c>
      <c r="P346" s="113">
        <v>9.8000000000000007</v>
      </c>
      <c r="Q346" s="113">
        <v>9.8000000000000007</v>
      </c>
      <c r="R346" s="113">
        <v>9.8000000000000007</v>
      </c>
    </row>
    <row r="347" spans="1:18">
      <c r="A347" s="15">
        <f t="shared" si="5"/>
        <v>347</v>
      </c>
      <c r="B347" s="78" t="s">
        <v>925</v>
      </c>
      <c r="C347" s="78"/>
      <c r="D347" s="78" t="s">
        <v>926</v>
      </c>
      <c r="E347" s="78" t="s">
        <v>56</v>
      </c>
      <c r="F347" s="78" t="s">
        <v>922</v>
      </c>
      <c r="G347" s="78" t="s">
        <v>51</v>
      </c>
      <c r="H347" s="79">
        <v>2005</v>
      </c>
      <c r="I347" s="123">
        <v>9.6</v>
      </c>
      <c r="J347" s="114">
        <v>9.6</v>
      </c>
      <c r="K347" s="114">
        <v>9.6</v>
      </c>
      <c r="L347" s="114">
        <v>9.6</v>
      </c>
      <c r="M347" s="113">
        <v>9.6</v>
      </c>
      <c r="N347" s="113">
        <v>9.6</v>
      </c>
      <c r="O347" s="113">
        <v>9.6</v>
      </c>
      <c r="P347" s="113">
        <v>9.6</v>
      </c>
      <c r="Q347" s="113">
        <v>9.6</v>
      </c>
      <c r="R347" s="113">
        <v>9.6</v>
      </c>
    </row>
    <row r="348" spans="1:18">
      <c r="A348" s="15">
        <f t="shared" si="5"/>
        <v>348</v>
      </c>
      <c r="B348" s="78" t="s">
        <v>927</v>
      </c>
      <c r="C348" s="78"/>
      <c r="D348" s="78" t="s">
        <v>928</v>
      </c>
      <c r="E348" s="78" t="s">
        <v>437</v>
      </c>
      <c r="F348" s="78" t="s">
        <v>922</v>
      </c>
      <c r="G348" s="78" t="s">
        <v>50</v>
      </c>
      <c r="H348" s="79">
        <v>2011</v>
      </c>
      <c r="I348" s="123">
        <v>3.2</v>
      </c>
      <c r="J348" s="114">
        <v>3.2</v>
      </c>
      <c r="K348" s="114">
        <v>3.2</v>
      </c>
      <c r="L348" s="114">
        <v>3.2</v>
      </c>
      <c r="M348" s="113">
        <v>3.2</v>
      </c>
      <c r="N348" s="113">
        <v>3.2</v>
      </c>
      <c r="O348" s="113">
        <v>3.2</v>
      </c>
      <c r="P348" s="113">
        <v>3.2</v>
      </c>
      <c r="Q348" s="113">
        <v>3.2</v>
      </c>
      <c r="R348" s="113">
        <v>3.2</v>
      </c>
    </row>
    <row r="349" spans="1:18">
      <c r="A349" s="15">
        <f t="shared" si="5"/>
        <v>349</v>
      </c>
      <c r="B349" s="78" t="s">
        <v>929</v>
      </c>
      <c r="C349" s="78"/>
      <c r="D349" s="78" t="s">
        <v>930</v>
      </c>
      <c r="E349" s="78" t="s">
        <v>614</v>
      </c>
      <c r="F349" s="78" t="s">
        <v>922</v>
      </c>
      <c r="G349" s="78" t="s">
        <v>50</v>
      </c>
      <c r="H349" s="79">
        <v>2015</v>
      </c>
      <c r="I349" s="123">
        <v>4</v>
      </c>
      <c r="J349" s="114">
        <v>4</v>
      </c>
      <c r="K349" s="114">
        <v>4</v>
      </c>
      <c r="L349" s="114">
        <v>4</v>
      </c>
      <c r="M349" s="113">
        <v>4</v>
      </c>
      <c r="N349" s="113">
        <v>4</v>
      </c>
      <c r="O349" s="113">
        <v>4</v>
      </c>
      <c r="P349" s="113">
        <v>4</v>
      </c>
      <c r="Q349" s="113">
        <v>4</v>
      </c>
      <c r="R349" s="113">
        <v>4</v>
      </c>
    </row>
    <row r="350" spans="1:18">
      <c r="A350" s="15">
        <f t="shared" si="5"/>
        <v>350</v>
      </c>
      <c r="B350" s="78" t="s">
        <v>931</v>
      </c>
      <c r="C350" s="78"/>
      <c r="D350" s="78" t="s">
        <v>932</v>
      </c>
      <c r="E350" s="78" t="s">
        <v>56</v>
      </c>
      <c r="F350" s="78" t="s">
        <v>922</v>
      </c>
      <c r="G350" s="78" t="s">
        <v>51</v>
      </c>
      <c r="H350" s="79">
        <v>2013</v>
      </c>
      <c r="I350" s="123">
        <v>4.2</v>
      </c>
      <c r="J350" s="114">
        <v>4.2</v>
      </c>
      <c r="K350" s="114">
        <v>4.2</v>
      </c>
      <c r="L350" s="114">
        <v>4.2</v>
      </c>
      <c r="M350" s="113">
        <v>4.2</v>
      </c>
      <c r="N350" s="113">
        <v>4.2</v>
      </c>
      <c r="O350" s="113">
        <v>4.2</v>
      </c>
      <c r="P350" s="113">
        <v>4.2</v>
      </c>
      <c r="Q350" s="113">
        <v>4.2</v>
      </c>
      <c r="R350" s="113">
        <v>4.2</v>
      </c>
    </row>
    <row r="351" spans="1:18">
      <c r="A351" s="15">
        <f t="shared" si="5"/>
        <v>351</v>
      </c>
      <c r="B351" s="78" t="s">
        <v>935</v>
      </c>
      <c r="C351" s="78"/>
      <c r="D351" s="78" t="s">
        <v>936</v>
      </c>
      <c r="E351" s="78" t="s">
        <v>392</v>
      </c>
      <c r="F351" s="78" t="s">
        <v>922</v>
      </c>
      <c r="G351" s="78" t="s">
        <v>51</v>
      </c>
      <c r="H351" s="79">
        <v>2007</v>
      </c>
      <c r="I351" s="123">
        <v>6.4</v>
      </c>
      <c r="J351" s="114">
        <v>6.4</v>
      </c>
      <c r="K351" s="114">
        <v>6.4</v>
      </c>
      <c r="L351" s="114">
        <v>6.4</v>
      </c>
      <c r="M351" s="113">
        <v>6.4</v>
      </c>
      <c r="N351" s="113">
        <v>6.4</v>
      </c>
      <c r="O351" s="113">
        <v>6.4</v>
      </c>
      <c r="P351" s="113">
        <v>6.4</v>
      </c>
      <c r="Q351" s="113">
        <v>6.4</v>
      </c>
      <c r="R351" s="113">
        <v>6.4</v>
      </c>
    </row>
    <row r="352" spans="1:18">
      <c r="A352" s="15">
        <f t="shared" si="5"/>
        <v>352</v>
      </c>
      <c r="B352" s="78" t="s">
        <v>937</v>
      </c>
      <c r="C352" s="78"/>
      <c r="D352" s="78" t="s">
        <v>938</v>
      </c>
      <c r="E352" s="78" t="s">
        <v>437</v>
      </c>
      <c r="F352" s="78" t="s">
        <v>922</v>
      </c>
      <c r="G352" s="78" t="s">
        <v>50</v>
      </c>
      <c r="H352" s="79">
        <v>1988</v>
      </c>
      <c r="I352" s="123">
        <v>6.2</v>
      </c>
      <c r="J352" s="114">
        <v>6.2</v>
      </c>
      <c r="K352" s="114">
        <v>6.2</v>
      </c>
      <c r="L352" s="114">
        <v>6.2</v>
      </c>
      <c r="M352" s="113">
        <v>6.2</v>
      </c>
      <c r="N352" s="113">
        <v>6.2</v>
      </c>
      <c r="O352" s="113">
        <v>6.2</v>
      </c>
      <c r="P352" s="113">
        <v>6.2</v>
      </c>
      <c r="Q352" s="113">
        <v>6.2</v>
      </c>
      <c r="R352" s="113">
        <v>6.2</v>
      </c>
    </row>
    <row r="353" spans="1:18">
      <c r="A353" s="15">
        <f t="shared" si="5"/>
        <v>353</v>
      </c>
      <c r="B353" s="78" t="s">
        <v>939</v>
      </c>
      <c r="C353" s="78"/>
      <c r="D353" s="78" t="s">
        <v>940</v>
      </c>
      <c r="E353" s="78" t="s">
        <v>437</v>
      </c>
      <c r="F353" s="78" t="s">
        <v>922</v>
      </c>
      <c r="G353" s="78" t="s">
        <v>50</v>
      </c>
      <c r="H353" s="79">
        <v>2009</v>
      </c>
      <c r="I353" s="123">
        <v>6.4</v>
      </c>
      <c r="J353" s="114">
        <v>6.4</v>
      </c>
      <c r="K353" s="114">
        <v>6.4</v>
      </c>
      <c r="L353" s="114">
        <v>6.4</v>
      </c>
      <c r="M353" s="113">
        <v>6.4</v>
      </c>
      <c r="N353" s="113">
        <v>6.4</v>
      </c>
      <c r="O353" s="113">
        <v>6.4</v>
      </c>
      <c r="P353" s="113">
        <v>6.4</v>
      </c>
      <c r="Q353" s="113">
        <v>6.4</v>
      </c>
      <c r="R353" s="113">
        <v>6.4</v>
      </c>
    </row>
    <row r="354" spans="1:18">
      <c r="A354" s="15">
        <f t="shared" si="5"/>
        <v>354</v>
      </c>
      <c r="B354" s="78" t="s">
        <v>941</v>
      </c>
      <c r="C354" s="78"/>
      <c r="D354" s="78" t="s">
        <v>942</v>
      </c>
      <c r="E354" s="78" t="s">
        <v>943</v>
      </c>
      <c r="F354" s="78" t="s">
        <v>922</v>
      </c>
      <c r="G354" s="78" t="s">
        <v>51</v>
      </c>
      <c r="H354" s="79">
        <v>2011</v>
      </c>
      <c r="I354" s="123">
        <v>3.2</v>
      </c>
      <c r="J354" s="114">
        <v>3.2</v>
      </c>
      <c r="K354" s="114">
        <v>3.2</v>
      </c>
      <c r="L354" s="114">
        <v>3.2</v>
      </c>
      <c r="M354" s="113">
        <v>3.2</v>
      </c>
      <c r="N354" s="113">
        <v>3.2</v>
      </c>
      <c r="O354" s="113">
        <v>3.2</v>
      </c>
      <c r="P354" s="113">
        <v>3.2</v>
      </c>
      <c r="Q354" s="113">
        <v>3.2</v>
      </c>
      <c r="R354" s="113">
        <v>3.2</v>
      </c>
    </row>
    <row r="355" spans="1:18">
      <c r="A355" s="15">
        <f t="shared" si="5"/>
        <v>355</v>
      </c>
      <c r="B355" s="78" t="s">
        <v>944</v>
      </c>
      <c r="C355" s="78"/>
      <c r="D355" s="78" t="s">
        <v>945</v>
      </c>
      <c r="E355" s="78" t="s">
        <v>946</v>
      </c>
      <c r="F355" s="78" t="s">
        <v>922</v>
      </c>
      <c r="G355" s="78" t="s">
        <v>50</v>
      </c>
      <c r="H355" s="79">
        <v>2010</v>
      </c>
      <c r="I355" s="123">
        <v>4.8</v>
      </c>
      <c r="J355" s="114">
        <v>4.8</v>
      </c>
      <c r="K355" s="114">
        <v>4.8</v>
      </c>
      <c r="L355" s="114">
        <v>4.8</v>
      </c>
      <c r="M355" s="113">
        <v>4.8</v>
      </c>
      <c r="N355" s="113">
        <v>4.8</v>
      </c>
      <c r="O355" s="113">
        <v>4.8</v>
      </c>
      <c r="P355" s="113">
        <v>4.8</v>
      </c>
      <c r="Q355" s="113">
        <v>4.8</v>
      </c>
      <c r="R355" s="113">
        <v>4.8</v>
      </c>
    </row>
    <row r="356" spans="1:18">
      <c r="A356" s="15">
        <f t="shared" si="5"/>
        <v>356</v>
      </c>
      <c r="B356" s="109" t="s">
        <v>947</v>
      </c>
      <c r="C356" s="78"/>
      <c r="D356" s="109"/>
      <c r="E356" s="109"/>
      <c r="F356" s="109"/>
      <c r="G356" s="109"/>
      <c r="H356" s="110"/>
      <c r="I356" s="144">
        <f t="shared" ref="I356:R356" si="6">SUM(I4:I355)</f>
        <v>63887.9</v>
      </c>
      <c r="J356" s="111">
        <f t="shared" si="6"/>
        <v>63887.9</v>
      </c>
      <c r="K356" s="111">
        <f t="shared" si="6"/>
        <v>63887.9</v>
      </c>
      <c r="L356" s="111">
        <f t="shared" si="6"/>
        <v>63887.9</v>
      </c>
      <c r="M356" s="112">
        <f t="shared" si="6"/>
        <v>63887.9</v>
      </c>
      <c r="N356" s="112">
        <f t="shared" si="6"/>
        <v>63887.9</v>
      </c>
      <c r="O356" s="112">
        <f t="shared" si="6"/>
        <v>63887.9</v>
      </c>
      <c r="P356" s="112">
        <f t="shared" si="6"/>
        <v>63887.9</v>
      </c>
      <c r="Q356" s="112">
        <f t="shared" si="6"/>
        <v>63887.9</v>
      </c>
      <c r="R356" s="112">
        <f t="shared" si="6"/>
        <v>63887.9</v>
      </c>
    </row>
    <row r="357" spans="1:18">
      <c r="A357" s="15">
        <f t="shared" si="5"/>
        <v>357</v>
      </c>
      <c r="B357" s="109"/>
      <c r="C357" s="78"/>
      <c r="D357" s="109"/>
      <c r="E357" s="109"/>
      <c r="F357" s="109"/>
      <c r="G357" s="109"/>
      <c r="H357" s="110"/>
      <c r="I357" s="144"/>
      <c r="J357" s="111"/>
      <c r="K357" s="111"/>
      <c r="L357" s="111"/>
      <c r="M357" s="112"/>
      <c r="N357" s="112"/>
      <c r="O357" s="112"/>
      <c r="P357" s="112"/>
      <c r="Q357" s="112"/>
      <c r="R357" s="112"/>
    </row>
    <row r="358" spans="1:18">
      <c r="A358" s="15">
        <f t="shared" si="5"/>
        <v>358</v>
      </c>
      <c r="B358" s="109" t="s">
        <v>948</v>
      </c>
      <c r="C358" s="78"/>
      <c r="D358" s="109"/>
      <c r="E358" s="109"/>
      <c r="F358" s="109"/>
      <c r="G358" s="109"/>
      <c r="H358" s="110"/>
      <c r="I358" s="144"/>
      <c r="J358" s="111"/>
      <c r="K358" s="111"/>
      <c r="L358" s="111"/>
      <c r="M358" s="112"/>
      <c r="N358" s="112"/>
      <c r="O358" s="112"/>
      <c r="P358" s="112"/>
      <c r="Q358" s="112"/>
      <c r="R358" s="112"/>
    </row>
    <row r="359" spans="1:18">
      <c r="A359" s="15">
        <f t="shared" si="5"/>
        <v>359</v>
      </c>
      <c r="B359" s="78" t="s">
        <v>949</v>
      </c>
      <c r="C359" s="78"/>
      <c r="D359" s="78" t="s">
        <v>950</v>
      </c>
      <c r="E359" s="78" t="s">
        <v>951</v>
      </c>
      <c r="F359" s="78" t="s">
        <v>952</v>
      </c>
      <c r="G359" s="78" t="s">
        <v>52</v>
      </c>
      <c r="H359" s="79">
        <v>1983</v>
      </c>
      <c r="I359" s="123">
        <v>37.9</v>
      </c>
      <c r="J359" s="114">
        <v>37.9</v>
      </c>
      <c r="K359" s="114">
        <v>37.9</v>
      </c>
      <c r="L359" s="114">
        <v>37.9</v>
      </c>
      <c r="M359" s="113">
        <v>37.9</v>
      </c>
      <c r="N359" s="113">
        <v>37.9</v>
      </c>
      <c r="O359" s="113">
        <v>37.9</v>
      </c>
      <c r="P359" s="113">
        <v>37.9</v>
      </c>
      <c r="Q359" s="113">
        <v>37.9</v>
      </c>
      <c r="R359" s="113">
        <v>37.9</v>
      </c>
    </row>
    <row r="360" spans="1:18">
      <c r="A360" s="15">
        <f t="shared" si="5"/>
        <v>360</v>
      </c>
      <c r="B360" s="78" t="s">
        <v>953</v>
      </c>
      <c r="C360" s="78"/>
      <c r="D360" s="78" t="s">
        <v>954</v>
      </c>
      <c r="E360" s="78" t="s">
        <v>951</v>
      </c>
      <c r="F360" s="78" t="s">
        <v>952</v>
      </c>
      <c r="G360" s="78" t="s">
        <v>52</v>
      </c>
      <c r="H360" s="79">
        <v>1983</v>
      </c>
      <c r="I360" s="123">
        <v>37.9</v>
      </c>
      <c r="J360" s="114">
        <v>37.9</v>
      </c>
      <c r="K360" s="114">
        <v>37.9</v>
      </c>
      <c r="L360" s="114">
        <v>37.9</v>
      </c>
      <c r="M360" s="113">
        <v>37.9</v>
      </c>
      <c r="N360" s="113">
        <v>37.9</v>
      </c>
      <c r="O360" s="113">
        <v>37.9</v>
      </c>
      <c r="P360" s="113">
        <v>37.9</v>
      </c>
      <c r="Q360" s="113">
        <v>37.9</v>
      </c>
      <c r="R360" s="113">
        <v>37.9</v>
      </c>
    </row>
    <row r="361" spans="1:18">
      <c r="A361" s="15">
        <f t="shared" si="5"/>
        <v>361</v>
      </c>
      <c r="B361" s="78" t="s">
        <v>955</v>
      </c>
      <c r="C361" s="78"/>
      <c r="D361" s="78" t="s">
        <v>956</v>
      </c>
      <c r="E361" s="78" t="s">
        <v>392</v>
      </c>
      <c r="F361" s="78" t="s">
        <v>952</v>
      </c>
      <c r="G361" s="78" t="s">
        <v>51</v>
      </c>
      <c r="H361" s="79">
        <v>1940</v>
      </c>
      <c r="I361" s="123">
        <v>8</v>
      </c>
      <c r="J361" s="114">
        <v>8</v>
      </c>
      <c r="K361" s="114">
        <v>8</v>
      </c>
      <c r="L361" s="114">
        <v>8</v>
      </c>
      <c r="M361" s="113">
        <v>8</v>
      </c>
      <c r="N361" s="113">
        <v>8</v>
      </c>
      <c r="O361" s="113">
        <v>8</v>
      </c>
      <c r="P361" s="113">
        <v>8</v>
      </c>
      <c r="Q361" s="113">
        <v>8</v>
      </c>
      <c r="R361" s="113">
        <v>8</v>
      </c>
    </row>
    <row r="362" spans="1:18">
      <c r="A362" s="15">
        <f t="shared" si="5"/>
        <v>362</v>
      </c>
      <c r="B362" s="78" t="s">
        <v>957</v>
      </c>
      <c r="C362" s="78"/>
      <c r="D362" s="78" t="s">
        <v>958</v>
      </c>
      <c r="E362" s="78" t="s">
        <v>392</v>
      </c>
      <c r="F362" s="78" t="s">
        <v>952</v>
      </c>
      <c r="G362" s="78" t="s">
        <v>51</v>
      </c>
      <c r="H362" s="79">
        <v>1940</v>
      </c>
      <c r="I362" s="123">
        <v>9</v>
      </c>
      <c r="J362" s="114">
        <v>9</v>
      </c>
      <c r="K362" s="114">
        <v>9</v>
      </c>
      <c r="L362" s="114">
        <v>9</v>
      </c>
      <c r="M362" s="113">
        <v>9</v>
      </c>
      <c r="N362" s="113">
        <v>9</v>
      </c>
      <c r="O362" s="113">
        <v>9</v>
      </c>
      <c r="P362" s="113">
        <v>9</v>
      </c>
      <c r="Q362" s="113">
        <v>9</v>
      </c>
      <c r="R362" s="113">
        <v>9</v>
      </c>
    </row>
    <row r="363" spans="1:18">
      <c r="A363" s="15">
        <f t="shared" si="5"/>
        <v>363</v>
      </c>
      <c r="B363" s="78" t="s">
        <v>959</v>
      </c>
      <c r="C363" s="78"/>
      <c r="D363" s="78" t="s">
        <v>960</v>
      </c>
      <c r="E363" s="78" t="s">
        <v>388</v>
      </c>
      <c r="F363" s="78" t="s">
        <v>952</v>
      </c>
      <c r="G363" s="78" t="s">
        <v>51</v>
      </c>
      <c r="H363" s="79">
        <v>1938</v>
      </c>
      <c r="I363" s="123">
        <v>16</v>
      </c>
      <c r="J363" s="114">
        <v>16</v>
      </c>
      <c r="K363" s="114">
        <v>16</v>
      </c>
      <c r="L363" s="114">
        <v>16</v>
      </c>
      <c r="M363" s="113">
        <v>16</v>
      </c>
      <c r="N363" s="113">
        <v>16</v>
      </c>
      <c r="O363" s="113">
        <v>16</v>
      </c>
      <c r="P363" s="113">
        <v>16</v>
      </c>
      <c r="Q363" s="113">
        <v>16</v>
      </c>
      <c r="R363" s="113">
        <v>16</v>
      </c>
    </row>
    <row r="364" spans="1:18">
      <c r="A364" s="15">
        <f t="shared" si="5"/>
        <v>364</v>
      </c>
      <c r="B364" s="78" t="s">
        <v>961</v>
      </c>
      <c r="C364" s="78"/>
      <c r="D364" s="78" t="s">
        <v>962</v>
      </c>
      <c r="E364" s="78" t="s">
        <v>388</v>
      </c>
      <c r="F364" s="78" t="s">
        <v>952</v>
      </c>
      <c r="G364" s="78" t="s">
        <v>51</v>
      </c>
      <c r="H364" s="79">
        <v>1938</v>
      </c>
      <c r="I364" s="123">
        <v>16</v>
      </c>
      <c r="J364" s="114">
        <v>16</v>
      </c>
      <c r="K364" s="114">
        <v>16</v>
      </c>
      <c r="L364" s="114">
        <v>16</v>
      </c>
      <c r="M364" s="113">
        <v>16</v>
      </c>
      <c r="N364" s="113">
        <v>16</v>
      </c>
      <c r="O364" s="113">
        <v>16</v>
      </c>
      <c r="P364" s="113">
        <v>16</v>
      </c>
      <c r="Q364" s="113">
        <v>16</v>
      </c>
      <c r="R364" s="113">
        <v>16</v>
      </c>
    </row>
    <row r="365" spans="1:18">
      <c r="A365" s="15">
        <f t="shared" si="5"/>
        <v>365</v>
      </c>
      <c r="B365" s="78" t="s">
        <v>963</v>
      </c>
      <c r="C365" s="78"/>
      <c r="D365" s="78" t="s">
        <v>964</v>
      </c>
      <c r="E365" s="78" t="s">
        <v>388</v>
      </c>
      <c r="F365" s="78" t="s">
        <v>952</v>
      </c>
      <c r="G365" s="78" t="s">
        <v>51</v>
      </c>
      <c r="H365" s="79">
        <v>1950</v>
      </c>
      <c r="I365" s="123">
        <v>17</v>
      </c>
      <c r="J365" s="114">
        <v>17</v>
      </c>
      <c r="K365" s="114">
        <v>17</v>
      </c>
      <c r="L365" s="114">
        <v>17</v>
      </c>
      <c r="M365" s="113">
        <v>17</v>
      </c>
      <c r="N365" s="113">
        <v>17</v>
      </c>
      <c r="O365" s="113">
        <v>17</v>
      </c>
      <c r="P365" s="113">
        <v>17</v>
      </c>
      <c r="Q365" s="113">
        <v>17</v>
      </c>
      <c r="R365" s="113">
        <v>17</v>
      </c>
    </row>
    <row r="366" spans="1:18">
      <c r="A366" s="15">
        <f t="shared" si="5"/>
        <v>366</v>
      </c>
      <c r="B366" s="78" t="s">
        <v>965</v>
      </c>
      <c r="C366" s="78"/>
      <c r="D366" s="78" t="s">
        <v>966</v>
      </c>
      <c r="E366" s="78" t="s">
        <v>586</v>
      </c>
      <c r="F366" s="78" t="s">
        <v>952</v>
      </c>
      <c r="G366" s="78" t="s">
        <v>50</v>
      </c>
      <c r="H366" s="79">
        <v>1944</v>
      </c>
      <c r="I366" s="123">
        <v>40</v>
      </c>
      <c r="J366" s="114">
        <v>40</v>
      </c>
      <c r="K366" s="114">
        <v>40</v>
      </c>
      <c r="L366" s="114">
        <v>40</v>
      </c>
      <c r="M366" s="113">
        <v>40</v>
      </c>
      <c r="N366" s="113">
        <v>40</v>
      </c>
      <c r="O366" s="113">
        <v>40</v>
      </c>
      <c r="P366" s="113">
        <v>40</v>
      </c>
      <c r="Q366" s="113">
        <v>40</v>
      </c>
      <c r="R366" s="113">
        <v>40</v>
      </c>
    </row>
    <row r="367" spans="1:18">
      <c r="A367" s="15">
        <f t="shared" si="5"/>
        <v>367</v>
      </c>
      <c r="B367" s="78" t="s">
        <v>967</v>
      </c>
      <c r="C367" s="78"/>
      <c r="D367" s="78" t="s">
        <v>968</v>
      </c>
      <c r="E367" s="78" t="s">
        <v>586</v>
      </c>
      <c r="F367" s="78" t="s">
        <v>952</v>
      </c>
      <c r="G367" s="78" t="s">
        <v>50</v>
      </c>
      <c r="H367" s="79">
        <v>1948</v>
      </c>
      <c r="I367" s="123">
        <v>40</v>
      </c>
      <c r="J367" s="114">
        <v>40</v>
      </c>
      <c r="K367" s="114">
        <v>40</v>
      </c>
      <c r="L367" s="114">
        <v>40</v>
      </c>
      <c r="M367" s="113">
        <v>40</v>
      </c>
      <c r="N367" s="113">
        <v>40</v>
      </c>
      <c r="O367" s="113">
        <v>40</v>
      </c>
      <c r="P367" s="113">
        <v>40</v>
      </c>
      <c r="Q367" s="113">
        <v>40</v>
      </c>
      <c r="R367" s="113">
        <v>40</v>
      </c>
    </row>
    <row r="368" spans="1:18">
      <c r="A368" s="15">
        <f t="shared" si="5"/>
        <v>368</v>
      </c>
      <c r="B368" s="78" t="s">
        <v>969</v>
      </c>
      <c r="C368" s="78"/>
      <c r="D368" s="78" t="s">
        <v>970</v>
      </c>
      <c r="E368" s="78" t="s">
        <v>971</v>
      </c>
      <c r="F368" s="78" t="s">
        <v>952</v>
      </c>
      <c r="G368" s="78" t="s">
        <v>51</v>
      </c>
      <c r="H368" s="79">
        <v>2005</v>
      </c>
      <c r="I368" s="123">
        <v>9.6</v>
      </c>
      <c r="J368" s="114">
        <v>9.6</v>
      </c>
      <c r="K368" s="114">
        <v>9.6</v>
      </c>
      <c r="L368" s="114">
        <v>9.6</v>
      </c>
      <c r="M368" s="113">
        <v>9.6</v>
      </c>
      <c r="N368" s="113">
        <v>9.6</v>
      </c>
      <c r="O368" s="113">
        <v>9.6</v>
      </c>
      <c r="P368" s="113">
        <v>9.6</v>
      </c>
      <c r="Q368" s="113">
        <v>9.6</v>
      </c>
      <c r="R368" s="113">
        <v>9.6</v>
      </c>
    </row>
    <row r="369" spans="1:18">
      <c r="A369" s="15">
        <f t="shared" si="5"/>
        <v>369</v>
      </c>
      <c r="B369" s="78" t="s">
        <v>972</v>
      </c>
      <c r="C369" s="78"/>
      <c r="D369" s="78" t="s">
        <v>973</v>
      </c>
      <c r="E369" s="78" t="s">
        <v>59</v>
      </c>
      <c r="F369" s="78" t="s">
        <v>952</v>
      </c>
      <c r="G369" s="78" t="s">
        <v>51</v>
      </c>
      <c r="H369" s="79">
        <v>1954</v>
      </c>
      <c r="I369" s="123">
        <v>12</v>
      </c>
      <c r="J369" s="114">
        <v>12</v>
      </c>
      <c r="K369" s="114">
        <v>12</v>
      </c>
      <c r="L369" s="114">
        <v>12</v>
      </c>
      <c r="M369" s="113">
        <v>12</v>
      </c>
      <c r="N369" s="113">
        <v>12</v>
      </c>
      <c r="O369" s="113">
        <v>12</v>
      </c>
      <c r="P369" s="113">
        <v>12</v>
      </c>
      <c r="Q369" s="113">
        <v>12</v>
      </c>
      <c r="R369" s="113">
        <v>12</v>
      </c>
    </row>
    <row r="370" spans="1:18">
      <c r="A370" s="15">
        <f t="shared" si="5"/>
        <v>370</v>
      </c>
      <c r="B370" s="78" t="s">
        <v>974</v>
      </c>
      <c r="C370" s="78"/>
      <c r="D370" s="78" t="s">
        <v>975</v>
      </c>
      <c r="E370" s="78" t="s">
        <v>59</v>
      </c>
      <c r="F370" s="78" t="s">
        <v>952</v>
      </c>
      <c r="G370" s="78" t="s">
        <v>51</v>
      </c>
      <c r="H370" s="79">
        <v>1954</v>
      </c>
      <c r="I370" s="123">
        <v>12</v>
      </c>
      <c r="J370" s="114">
        <v>12</v>
      </c>
      <c r="K370" s="114">
        <v>12</v>
      </c>
      <c r="L370" s="114">
        <v>12</v>
      </c>
      <c r="M370" s="113">
        <v>12</v>
      </c>
      <c r="N370" s="113">
        <v>12</v>
      </c>
      <c r="O370" s="113">
        <v>12</v>
      </c>
      <c r="P370" s="113">
        <v>12</v>
      </c>
      <c r="Q370" s="113">
        <v>12</v>
      </c>
      <c r="R370" s="113">
        <v>12</v>
      </c>
    </row>
    <row r="371" spans="1:18">
      <c r="A371" s="15">
        <f t="shared" si="5"/>
        <v>371</v>
      </c>
      <c r="B371" s="78" t="s">
        <v>976</v>
      </c>
      <c r="C371" s="78"/>
      <c r="D371" s="78" t="s">
        <v>977</v>
      </c>
      <c r="E371" s="78" t="s">
        <v>59</v>
      </c>
      <c r="F371" s="78" t="s">
        <v>952</v>
      </c>
      <c r="G371" s="78" t="s">
        <v>51</v>
      </c>
      <c r="H371" s="79">
        <v>1954</v>
      </c>
      <c r="I371" s="123">
        <v>12</v>
      </c>
      <c r="J371" s="114">
        <v>12</v>
      </c>
      <c r="K371" s="114">
        <v>12</v>
      </c>
      <c r="L371" s="114">
        <v>12</v>
      </c>
      <c r="M371" s="113">
        <v>12</v>
      </c>
      <c r="N371" s="113">
        <v>12</v>
      </c>
      <c r="O371" s="113">
        <v>12</v>
      </c>
      <c r="P371" s="113">
        <v>12</v>
      </c>
      <c r="Q371" s="113">
        <v>12</v>
      </c>
      <c r="R371" s="113">
        <v>12</v>
      </c>
    </row>
    <row r="372" spans="1:18">
      <c r="A372" s="15">
        <f t="shared" si="5"/>
        <v>372</v>
      </c>
      <c r="B372" s="78" t="s">
        <v>978</v>
      </c>
      <c r="C372" s="78"/>
      <c r="D372" s="78" t="s">
        <v>979</v>
      </c>
      <c r="E372" s="78" t="s">
        <v>980</v>
      </c>
      <c r="F372" s="78" t="s">
        <v>952</v>
      </c>
      <c r="G372" s="78" t="s">
        <v>51</v>
      </c>
      <c r="H372" s="79">
        <v>1951</v>
      </c>
      <c r="I372" s="123">
        <v>29</v>
      </c>
      <c r="J372" s="114">
        <v>29</v>
      </c>
      <c r="K372" s="114">
        <v>29</v>
      </c>
      <c r="L372" s="114">
        <v>29</v>
      </c>
      <c r="M372" s="113">
        <v>29</v>
      </c>
      <c r="N372" s="113">
        <v>29</v>
      </c>
      <c r="O372" s="113">
        <v>29</v>
      </c>
      <c r="P372" s="113">
        <v>29</v>
      </c>
      <c r="Q372" s="113">
        <v>29</v>
      </c>
      <c r="R372" s="113">
        <v>29</v>
      </c>
    </row>
    <row r="373" spans="1:18">
      <c r="A373" s="15">
        <f t="shared" si="5"/>
        <v>373</v>
      </c>
      <c r="B373" s="78" t="s">
        <v>981</v>
      </c>
      <c r="C373" s="78"/>
      <c r="D373" s="78" t="s">
        <v>982</v>
      </c>
      <c r="E373" s="78" t="s">
        <v>980</v>
      </c>
      <c r="F373" s="78" t="s">
        <v>952</v>
      </c>
      <c r="G373" s="78" t="s">
        <v>51</v>
      </c>
      <c r="H373" s="79">
        <v>1951</v>
      </c>
      <c r="I373" s="123">
        <v>29</v>
      </c>
      <c r="J373" s="114">
        <v>29</v>
      </c>
      <c r="K373" s="114">
        <v>29</v>
      </c>
      <c r="L373" s="114">
        <v>29</v>
      </c>
      <c r="M373" s="113">
        <v>29</v>
      </c>
      <c r="N373" s="113">
        <v>29</v>
      </c>
      <c r="O373" s="113">
        <v>29</v>
      </c>
      <c r="P373" s="113">
        <v>29</v>
      </c>
      <c r="Q373" s="113">
        <v>29</v>
      </c>
      <c r="R373" s="113">
        <v>29</v>
      </c>
    </row>
    <row r="374" spans="1:18">
      <c r="A374" s="15">
        <f t="shared" si="5"/>
        <v>374</v>
      </c>
      <c r="B374" s="78" t="s">
        <v>983</v>
      </c>
      <c r="C374" s="78"/>
      <c r="D374" s="78" t="s">
        <v>984</v>
      </c>
      <c r="E374" s="78" t="s">
        <v>943</v>
      </c>
      <c r="F374" s="78" t="s">
        <v>952</v>
      </c>
      <c r="G374" s="78" t="s">
        <v>51</v>
      </c>
      <c r="H374" s="79">
        <v>1989</v>
      </c>
      <c r="I374" s="123">
        <v>6</v>
      </c>
      <c r="J374" s="114">
        <v>6</v>
      </c>
      <c r="K374" s="114">
        <v>6</v>
      </c>
      <c r="L374" s="114">
        <v>6</v>
      </c>
      <c r="M374" s="113">
        <v>6</v>
      </c>
      <c r="N374" s="113">
        <v>6</v>
      </c>
      <c r="O374" s="113">
        <v>6</v>
      </c>
      <c r="P374" s="113">
        <v>6</v>
      </c>
      <c r="Q374" s="113">
        <v>6</v>
      </c>
      <c r="R374" s="113">
        <v>6</v>
      </c>
    </row>
    <row r="375" spans="1:18">
      <c r="A375" s="15">
        <f t="shared" si="5"/>
        <v>375</v>
      </c>
      <c r="B375" s="78" t="s">
        <v>985</v>
      </c>
      <c r="C375" s="78"/>
      <c r="D375" s="78" t="s">
        <v>986</v>
      </c>
      <c r="E375" s="78" t="s">
        <v>388</v>
      </c>
      <c r="F375" s="78" t="s">
        <v>952</v>
      </c>
      <c r="G375" s="78" t="s">
        <v>51</v>
      </c>
      <c r="H375" s="79">
        <v>1938</v>
      </c>
      <c r="I375" s="123">
        <v>14</v>
      </c>
      <c r="J375" s="114">
        <v>14</v>
      </c>
      <c r="K375" s="114">
        <v>14</v>
      </c>
      <c r="L375" s="114">
        <v>14</v>
      </c>
      <c r="M375" s="113">
        <v>14</v>
      </c>
      <c r="N375" s="113">
        <v>14</v>
      </c>
      <c r="O375" s="113">
        <v>14</v>
      </c>
      <c r="P375" s="113">
        <v>14</v>
      </c>
      <c r="Q375" s="113">
        <v>14</v>
      </c>
      <c r="R375" s="113">
        <v>14</v>
      </c>
    </row>
    <row r="376" spans="1:18">
      <c r="A376" s="15">
        <f t="shared" si="5"/>
        <v>376</v>
      </c>
      <c r="B376" s="78" t="s">
        <v>987</v>
      </c>
      <c r="C376" s="78"/>
      <c r="D376" s="78" t="s">
        <v>988</v>
      </c>
      <c r="E376" s="78" t="s">
        <v>980</v>
      </c>
      <c r="F376" s="78" t="s">
        <v>952</v>
      </c>
      <c r="G376" s="78" t="s">
        <v>51</v>
      </c>
      <c r="H376" s="79">
        <v>1951</v>
      </c>
      <c r="I376" s="123">
        <v>21</v>
      </c>
      <c r="J376" s="114">
        <v>21</v>
      </c>
      <c r="K376" s="114">
        <v>21</v>
      </c>
      <c r="L376" s="114">
        <v>21</v>
      </c>
      <c r="M376" s="113">
        <v>21</v>
      </c>
      <c r="N376" s="113">
        <v>21</v>
      </c>
      <c r="O376" s="113">
        <v>21</v>
      </c>
      <c r="P376" s="113">
        <v>21</v>
      </c>
      <c r="Q376" s="113">
        <v>21</v>
      </c>
      <c r="R376" s="113">
        <v>21</v>
      </c>
    </row>
    <row r="377" spans="1:18">
      <c r="A377" s="15">
        <f t="shared" si="5"/>
        <v>377</v>
      </c>
      <c r="B377" s="78" t="s">
        <v>989</v>
      </c>
      <c r="C377" s="78"/>
      <c r="D377" s="78" t="s">
        <v>990</v>
      </c>
      <c r="E377" s="78" t="s">
        <v>980</v>
      </c>
      <c r="F377" s="78" t="s">
        <v>952</v>
      </c>
      <c r="G377" s="78" t="s">
        <v>51</v>
      </c>
      <c r="H377" s="79">
        <v>1951</v>
      </c>
      <c r="I377" s="123">
        <v>20</v>
      </c>
      <c r="J377" s="114">
        <v>20</v>
      </c>
      <c r="K377" s="114">
        <v>20</v>
      </c>
      <c r="L377" s="114">
        <v>20</v>
      </c>
      <c r="M377" s="113">
        <v>20</v>
      </c>
      <c r="N377" s="113">
        <v>20</v>
      </c>
      <c r="O377" s="113">
        <v>20</v>
      </c>
      <c r="P377" s="113">
        <v>20</v>
      </c>
      <c r="Q377" s="113">
        <v>20</v>
      </c>
      <c r="R377" s="113">
        <v>20</v>
      </c>
    </row>
    <row r="378" spans="1:18">
      <c r="A378" s="15">
        <f t="shared" si="5"/>
        <v>378</v>
      </c>
      <c r="B378" s="78" t="s">
        <v>991</v>
      </c>
      <c r="C378" s="78"/>
      <c r="D378" s="78" t="s">
        <v>992</v>
      </c>
      <c r="E378" s="78" t="s">
        <v>392</v>
      </c>
      <c r="F378" s="78" t="s">
        <v>952</v>
      </c>
      <c r="G378" s="78" t="s">
        <v>51</v>
      </c>
      <c r="H378" s="79">
        <v>1941</v>
      </c>
      <c r="I378" s="123">
        <v>34</v>
      </c>
      <c r="J378" s="114">
        <v>34</v>
      </c>
      <c r="K378" s="114">
        <v>34</v>
      </c>
      <c r="L378" s="114">
        <v>34</v>
      </c>
      <c r="M378" s="113">
        <v>34</v>
      </c>
      <c r="N378" s="113">
        <v>34</v>
      </c>
      <c r="O378" s="113">
        <v>34</v>
      </c>
      <c r="P378" s="113">
        <v>34</v>
      </c>
      <c r="Q378" s="113">
        <v>34</v>
      </c>
      <c r="R378" s="113">
        <v>34</v>
      </c>
    </row>
    <row r="379" spans="1:18">
      <c r="A379" s="15">
        <f t="shared" si="5"/>
        <v>379</v>
      </c>
      <c r="B379" s="78" t="s">
        <v>993</v>
      </c>
      <c r="C379" s="78"/>
      <c r="D379" s="78" t="s">
        <v>994</v>
      </c>
      <c r="E379" s="78" t="s">
        <v>392</v>
      </c>
      <c r="F379" s="78" t="s">
        <v>952</v>
      </c>
      <c r="G379" s="78" t="s">
        <v>51</v>
      </c>
      <c r="H379" s="79">
        <v>1941</v>
      </c>
      <c r="I379" s="123">
        <v>36</v>
      </c>
      <c r="J379" s="114">
        <v>36</v>
      </c>
      <c r="K379" s="114">
        <v>36</v>
      </c>
      <c r="L379" s="114">
        <v>36</v>
      </c>
      <c r="M379" s="113">
        <v>36</v>
      </c>
      <c r="N379" s="113">
        <v>36</v>
      </c>
      <c r="O379" s="113">
        <v>36</v>
      </c>
      <c r="P379" s="113">
        <v>36</v>
      </c>
      <c r="Q379" s="113">
        <v>36</v>
      </c>
      <c r="R379" s="113">
        <v>36</v>
      </c>
    </row>
    <row r="380" spans="1:18">
      <c r="A380" s="15">
        <f t="shared" si="5"/>
        <v>380</v>
      </c>
      <c r="B380" s="78" t="s">
        <v>995</v>
      </c>
      <c r="C380" s="78"/>
      <c r="D380" s="78" t="s">
        <v>996</v>
      </c>
      <c r="E380" s="78" t="s">
        <v>392</v>
      </c>
      <c r="F380" s="78" t="s">
        <v>952</v>
      </c>
      <c r="G380" s="78" t="s">
        <v>51</v>
      </c>
      <c r="H380" s="79">
        <v>1941</v>
      </c>
      <c r="I380" s="123">
        <v>36</v>
      </c>
      <c r="J380" s="114">
        <v>36</v>
      </c>
      <c r="K380" s="114">
        <v>36</v>
      </c>
      <c r="L380" s="114">
        <v>36</v>
      </c>
      <c r="M380" s="113">
        <v>36</v>
      </c>
      <c r="N380" s="113">
        <v>36</v>
      </c>
      <c r="O380" s="113">
        <v>36</v>
      </c>
      <c r="P380" s="113">
        <v>36</v>
      </c>
      <c r="Q380" s="113">
        <v>36</v>
      </c>
      <c r="R380" s="113">
        <v>36</v>
      </c>
    </row>
    <row r="381" spans="1:18">
      <c r="A381" s="15">
        <f t="shared" si="5"/>
        <v>381</v>
      </c>
      <c r="B381" s="78" t="s">
        <v>997</v>
      </c>
      <c r="C381" s="78"/>
      <c r="D381" s="78" t="s">
        <v>998</v>
      </c>
      <c r="E381" s="78" t="s">
        <v>296</v>
      </c>
      <c r="F381" s="78" t="s">
        <v>952</v>
      </c>
      <c r="G381" s="78" t="s">
        <v>50</v>
      </c>
      <c r="H381" s="79">
        <v>1953</v>
      </c>
      <c r="I381" s="123">
        <v>22</v>
      </c>
      <c r="J381" s="114">
        <v>22</v>
      </c>
      <c r="K381" s="114">
        <v>22</v>
      </c>
      <c r="L381" s="114">
        <v>22</v>
      </c>
      <c r="M381" s="113">
        <v>22</v>
      </c>
      <c r="N381" s="113">
        <v>22</v>
      </c>
      <c r="O381" s="113">
        <v>22</v>
      </c>
      <c r="P381" s="113">
        <v>22</v>
      </c>
      <c r="Q381" s="113">
        <v>22</v>
      </c>
      <c r="R381" s="113">
        <v>22</v>
      </c>
    </row>
    <row r="382" spans="1:18">
      <c r="A382" s="15">
        <f t="shared" si="5"/>
        <v>382</v>
      </c>
      <c r="B382" s="78" t="s">
        <v>999</v>
      </c>
      <c r="C382" s="78"/>
      <c r="D382" s="78" t="s">
        <v>1000</v>
      </c>
      <c r="E382" s="78" t="s">
        <v>296</v>
      </c>
      <c r="F382" s="78" t="s">
        <v>952</v>
      </c>
      <c r="G382" s="78" t="s">
        <v>50</v>
      </c>
      <c r="H382" s="79">
        <v>1953</v>
      </c>
      <c r="I382" s="123">
        <v>22</v>
      </c>
      <c r="J382" s="114">
        <v>22</v>
      </c>
      <c r="K382" s="114">
        <v>22</v>
      </c>
      <c r="L382" s="114">
        <v>22</v>
      </c>
      <c r="M382" s="113">
        <v>22</v>
      </c>
      <c r="N382" s="113">
        <v>22</v>
      </c>
      <c r="O382" s="113">
        <v>22</v>
      </c>
      <c r="P382" s="113">
        <v>22</v>
      </c>
      <c r="Q382" s="113">
        <v>22</v>
      </c>
      <c r="R382" s="113">
        <v>22</v>
      </c>
    </row>
    <row r="383" spans="1:18">
      <c r="A383" s="15">
        <f t="shared" si="5"/>
        <v>383</v>
      </c>
      <c r="B383" s="109" t="s">
        <v>1012</v>
      </c>
      <c r="C383" s="78"/>
      <c r="D383" s="109"/>
      <c r="E383" s="109"/>
      <c r="F383" s="109"/>
      <c r="G383" s="109"/>
      <c r="H383" s="110"/>
      <c r="I383" s="144">
        <f t="shared" ref="I383:R383" si="7">SUM(I359:I382)</f>
        <v>536.4</v>
      </c>
      <c r="J383" s="111">
        <f t="shared" si="7"/>
        <v>536.4</v>
      </c>
      <c r="K383" s="111">
        <f t="shared" si="7"/>
        <v>536.4</v>
      </c>
      <c r="L383" s="111">
        <f t="shared" si="7"/>
        <v>536.4</v>
      </c>
      <c r="M383" s="112">
        <f t="shared" si="7"/>
        <v>536.4</v>
      </c>
      <c r="N383" s="112">
        <f t="shared" si="7"/>
        <v>536.4</v>
      </c>
      <c r="O383" s="112">
        <f t="shared" si="7"/>
        <v>536.4</v>
      </c>
      <c r="P383" s="112">
        <f t="shared" si="7"/>
        <v>536.4</v>
      </c>
      <c r="Q383" s="112">
        <f t="shared" si="7"/>
        <v>536.4</v>
      </c>
      <c r="R383" s="112">
        <f t="shared" si="7"/>
        <v>536.4</v>
      </c>
    </row>
    <row r="384" spans="1:18">
      <c r="A384" s="15">
        <f t="shared" si="5"/>
        <v>384</v>
      </c>
      <c r="B384" s="78" t="s">
        <v>1013</v>
      </c>
      <c r="C384" s="78"/>
      <c r="D384" s="78" t="s">
        <v>1014</v>
      </c>
      <c r="E384" s="78"/>
      <c r="F384" s="78"/>
      <c r="G384" s="78"/>
      <c r="H384" s="79"/>
      <c r="I384" s="142">
        <v>462.15477823762814</v>
      </c>
      <c r="J384" s="142">
        <v>462.15477823762814</v>
      </c>
      <c r="K384" s="142">
        <v>462.15477823762814</v>
      </c>
      <c r="L384" s="142">
        <v>462.15477823762814</v>
      </c>
      <c r="M384" s="142">
        <v>462.15477823762814</v>
      </c>
      <c r="N384" s="142">
        <v>462.15477823762814</v>
      </c>
      <c r="O384" s="142">
        <v>462.15477823762814</v>
      </c>
      <c r="P384" s="142">
        <v>462.15477823762814</v>
      </c>
      <c r="Q384" s="142">
        <v>462.15477823762814</v>
      </c>
      <c r="R384" s="142">
        <v>462.15477823762814</v>
      </c>
    </row>
    <row r="385" spans="1:18">
      <c r="A385" s="15">
        <f t="shared" si="5"/>
        <v>385</v>
      </c>
      <c r="B385" s="109"/>
      <c r="C385" s="78"/>
      <c r="D385" s="109"/>
      <c r="E385" s="109"/>
      <c r="F385" s="109"/>
      <c r="G385" s="109"/>
      <c r="H385" s="110"/>
      <c r="I385" s="144"/>
      <c r="J385" s="111"/>
      <c r="K385" s="111"/>
      <c r="L385" s="111"/>
      <c r="M385" s="112"/>
      <c r="N385" s="112"/>
      <c r="O385" s="112"/>
      <c r="P385" s="112"/>
      <c r="Q385" s="112"/>
      <c r="R385" s="112"/>
    </row>
    <row r="386" spans="1:18">
      <c r="A386" s="15">
        <f t="shared" si="5"/>
        <v>386</v>
      </c>
      <c r="B386" s="78" t="s">
        <v>2453</v>
      </c>
      <c r="C386" s="78"/>
      <c r="D386" s="78"/>
      <c r="E386" s="78"/>
      <c r="F386" s="78"/>
      <c r="G386" s="78"/>
      <c r="H386" s="79"/>
      <c r="I386" s="123"/>
      <c r="J386" s="114"/>
      <c r="K386" s="114"/>
      <c r="L386" s="114"/>
      <c r="M386" s="113"/>
      <c r="N386" s="113"/>
      <c r="O386" s="113"/>
      <c r="P386" s="113"/>
      <c r="Q386" s="113"/>
      <c r="R386" s="113"/>
    </row>
    <row r="387" spans="1:18">
      <c r="A387" s="15">
        <f t="shared" si="5"/>
        <v>387</v>
      </c>
      <c r="B387" s="78" t="s">
        <v>1001</v>
      </c>
      <c r="C387" s="78"/>
      <c r="D387" s="78" t="s">
        <v>1002</v>
      </c>
      <c r="E387" s="78" t="s">
        <v>576</v>
      </c>
      <c r="F387" s="78" t="s">
        <v>952</v>
      </c>
      <c r="G387" s="78" t="s">
        <v>50</v>
      </c>
      <c r="H387" s="79">
        <v>2014</v>
      </c>
      <c r="I387" s="123">
        <v>1.4</v>
      </c>
      <c r="J387" s="114">
        <v>1.4</v>
      </c>
      <c r="K387" s="114">
        <v>1.4</v>
      </c>
      <c r="L387" s="114">
        <v>1.4</v>
      </c>
      <c r="M387" s="113">
        <v>1.4</v>
      </c>
      <c r="N387" s="113">
        <v>1.4</v>
      </c>
      <c r="O387" s="113">
        <v>1.4</v>
      </c>
      <c r="P387" s="113">
        <v>1.4</v>
      </c>
      <c r="Q387" s="113">
        <v>1.4</v>
      </c>
      <c r="R387" s="113">
        <v>1.4</v>
      </c>
    </row>
    <row r="388" spans="1:18" ht="15" customHeight="1">
      <c r="A388" s="15">
        <f t="shared" si="5"/>
        <v>388</v>
      </c>
      <c r="B388" s="78" t="s">
        <v>1004</v>
      </c>
      <c r="C388" s="78"/>
      <c r="D388" s="78" t="s">
        <v>1005</v>
      </c>
      <c r="E388" s="78" t="s">
        <v>1003</v>
      </c>
      <c r="F388" s="78" t="s">
        <v>952</v>
      </c>
      <c r="G388" s="78" t="s">
        <v>51</v>
      </c>
      <c r="H388" s="79">
        <v>1931</v>
      </c>
      <c r="I388" s="123">
        <v>4.8</v>
      </c>
      <c r="J388" s="114">
        <v>4.8</v>
      </c>
      <c r="K388" s="114">
        <v>4.8</v>
      </c>
      <c r="L388" s="114">
        <v>4.8</v>
      </c>
      <c r="M388" s="113">
        <v>4.8</v>
      </c>
      <c r="N388" s="113">
        <v>4.8</v>
      </c>
      <c r="O388" s="113">
        <v>4.8</v>
      </c>
      <c r="P388" s="113">
        <v>4.8</v>
      </c>
      <c r="Q388" s="113">
        <v>4.8</v>
      </c>
      <c r="R388" s="113">
        <v>4.8</v>
      </c>
    </row>
    <row r="389" spans="1:18" ht="15" customHeight="1">
      <c r="A389" s="15">
        <f t="shared" si="5"/>
        <v>389</v>
      </c>
      <c r="B389" s="78" t="s">
        <v>1006</v>
      </c>
      <c r="C389" s="78"/>
      <c r="D389" s="78" t="s">
        <v>1007</v>
      </c>
      <c r="E389" s="78" t="s">
        <v>446</v>
      </c>
      <c r="F389" s="78" t="s">
        <v>952</v>
      </c>
      <c r="G389" s="78" t="s">
        <v>51</v>
      </c>
      <c r="H389" s="79">
        <v>1928</v>
      </c>
      <c r="I389" s="123">
        <v>7.7</v>
      </c>
      <c r="J389" s="114">
        <v>7.7</v>
      </c>
      <c r="K389" s="114">
        <v>7.7</v>
      </c>
      <c r="L389" s="114">
        <v>7.7</v>
      </c>
      <c r="M389" s="113">
        <v>7.7</v>
      </c>
      <c r="N389" s="113">
        <v>7.7</v>
      </c>
      <c r="O389" s="113">
        <v>7.7</v>
      </c>
      <c r="P389" s="113">
        <v>7.7</v>
      </c>
      <c r="Q389" s="113">
        <v>7.7</v>
      </c>
      <c r="R389" s="113">
        <v>7.7</v>
      </c>
    </row>
    <row r="390" spans="1:18" ht="15" customHeight="1">
      <c r="A390" s="15">
        <f t="shared" ref="A390:A453" si="8">A389+1</f>
        <v>390</v>
      </c>
      <c r="B390" s="78" t="s">
        <v>1008</v>
      </c>
      <c r="C390" s="78"/>
      <c r="D390" s="78" t="s">
        <v>1009</v>
      </c>
      <c r="E390" s="78" t="s">
        <v>446</v>
      </c>
      <c r="F390" s="78" t="s">
        <v>952</v>
      </c>
      <c r="G390" s="78" t="s">
        <v>51</v>
      </c>
      <c r="H390" s="79">
        <v>1928</v>
      </c>
      <c r="I390" s="123">
        <v>3.6</v>
      </c>
      <c r="J390" s="114">
        <v>3.6</v>
      </c>
      <c r="K390" s="114">
        <v>3.6</v>
      </c>
      <c r="L390" s="114">
        <v>3.6</v>
      </c>
      <c r="M390" s="113">
        <v>3.6</v>
      </c>
      <c r="N390" s="113">
        <v>3.6</v>
      </c>
      <c r="O390" s="113">
        <v>3.6</v>
      </c>
      <c r="P390" s="113">
        <v>3.6</v>
      </c>
      <c r="Q390" s="113">
        <v>3.6</v>
      </c>
      <c r="R390" s="113">
        <v>3.6</v>
      </c>
    </row>
    <row r="391" spans="1:18" ht="15" customHeight="1">
      <c r="A391" s="15">
        <f t="shared" si="8"/>
        <v>391</v>
      </c>
      <c r="B391" s="78" t="s">
        <v>1010</v>
      </c>
      <c r="C391" s="78"/>
      <c r="D391" s="78" t="s">
        <v>1011</v>
      </c>
      <c r="E391" s="78" t="s">
        <v>437</v>
      </c>
      <c r="F391" s="78" t="s">
        <v>952</v>
      </c>
      <c r="G391" s="78" t="s">
        <v>50</v>
      </c>
      <c r="H391" s="79">
        <v>1991</v>
      </c>
      <c r="I391" s="123">
        <v>2.2000000000000002</v>
      </c>
      <c r="J391" s="114">
        <v>2.2000000000000002</v>
      </c>
      <c r="K391" s="114">
        <v>2.2000000000000002</v>
      </c>
      <c r="L391" s="114">
        <v>2.2000000000000002</v>
      </c>
      <c r="M391" s="113">
        <v>2.2000000000000002</v>
      </c>
      <c r="N391" s="113">
        <v>2.2000000000000002</v>
      </c>
      <c r="O391" s="113">
        <v>2.2000000000000002</v>
      </c>
      <c r="P391" s="113">
        <v>2.2000000000000002</v>
      </c>
      <c r="Q391" s="113">
        <v>2.2000000000000002</v>
      </c>
      <c r="R391" s="113">
        <v>2.2000000000000002</v>
      </c>
    </row>
    <row r="392" spans="1:18" ht="15" customHeight="1">
      <c r="A392" s="15">
        <f t="shared" si="8"/>
        <v>392</v>
      </c>
      <c r="B392" s="109" t="s">
        <v>2454</v>
      </c>
      <c r="C392" s="78"/>
      <c r="D392" s="109"/>
      <c r="E392" s="109"/>
      <c r="F392" s="109"/>
      <c r="G392" s="109"/>
      <c r="H392" s="110"/>
      <c r="I392" s="144">
        <f t="shared" ref="I392:R392" si="9">SUM(I386:I391)</f>
        <v>19.7</v>
      </c>
      <c r="J392" s="111">
        <f t="shared" si="9"/>
        <v>19.7</v>
      </c>
      <c r="K392" s="111">
        <f t="shared" si="9"/>
        <v>19.7</v>
      </c>
      <c r="L392" s="111">
        <f t="shared" si="9"/>
        <v>19.7</v>
      </c>
      <c r="M392" s="112">
        <f t="shared" si="9"/>
        <v>19.7</v>
      </c>
      <c r="N392" s="112">
        <f t="shared" si="9"/>
        <v>19.7</v>
      </c>
      <c r="O392" s="112">
        <f t="shared" si="9"/>
        <v>19.7</v>
      </c>
      <c r="P392" s="112">
        <f t="shared" si="9"/>
        <v>19.7</v>
      </c>
      <c r="Q392" s="112">
        <f t="shared" si="9"/>
        <v>19.7</v>
      </c>
      <c r="R392" s="112">
        <f t="shared" si="9"/>
        <v>19.7</v>
      </c>
    </row>
    <row r="393" spans="1:18" ht="15" customHeight="1">
      <c r="A393" s="15">
        <f t="shared" si="8"/>
        <v>393</v>
      </c>
      <c r="B393" s="78" t="s">
        <v>2455</v>
      </c>
      <c r="C393" s="78"/>
      <c r="D393" s="78" t="s">
        <v>2456</v>
      </c>
      <c r="E393" s="78"/>
      <c r="F393" s="78"/>
      <c r="G393" s="78"/>
      <c r="H393" s="79"/>
      <c r="I393" s="142">
        <f t="shared" ref="I393:R393" si="10">I392*(I384/I383)</f>
        <v>16.973245956900211</v>
      </c>
      <c r="J393" s="142">
        <f t="shared" si="10"/>
        <v>16.973245956900211</v>
      </c>
      <c r="K393" s="142">
        <f t="shared" si="10"/>
        <v>16.973245956900211</v>
      </c>
      <c r="L393" s="142">
        <f t="shared" si="10"/>
        <v>16.973245956900211</v>
      </c>
      <c r="M393" s="142">
        <f t="shared" si="10"/>
        <v>16.973245956900211</v>
      </c>
      <c r="N393" s="142">
        <f t="shared" si="10"/>
        <v>16.973245956900211</v>
      </c>
      <c r="O393" s="142">
        <f t="shared" si="10"/>
        <v>16.973245956900211</v>
      </c>
      <c r="P393" s="142">
        <f t="shared" si="10"/>
        <v>16.973245956900211</v>
      </c>
      <c r="Q393" s="142">
        <f t="shared" si="10"/>
        <v>16.973245956900211</v>
      </c>
      <c r="R393" s="142">
        <f t="shared" si="10"/>
        <v>16.973245956900211</v>
      </c>
    </row>
    <row r="394" spans="1:18" ht="15" customHeight="1">
      <c r="A394" s="15">
        <f t="shared" si="8"/>
        <v>394</v>
      </c>
      <c r="B394" s="78"/>
      <c r="C394" s="78"/>
      <c r="D394" s="78"/>
      <c r="E394" s="78"/>
      <c r="F394" s="78"/>
      <c r="G394" s="78"/>
      <c r="H394" s="79"/>
      <c r="I394" s="123"/>
      <c r="J394" s="114"/>
      <c r="K394" s="114"/>
      <c r="L394" s="114"/>
      <c r="M394" s="113"/>
      <c r="N394" s="113"/>
      <c r="O394" s="113"/>
      <c r="P394" s="113"/>
      <c r="Q394" s="113"/>
      <c r="R394" s="113"/>
    </row>
    <row r="395" spans="1:18" ht="15" customHeight="1">
      <c r="A395" s="15">
        <f t="shared" si="8"/>
        <v>395</v>
      </c>
      <c r="B395" s="78" t="s">
        <v>2002</v>
      </c>
      <c r="C395" s="78"/>
      <c r="D395" s="78" t="s">
        <v>1015</v>
      </c>
      <c r="E395" s="78"/>
      <c r="F395" s="78"/>
      <c r="G395" s="78"/>
      <c r="H395" s="79"/>
      <c r="I395" s="114">
        <f>-6*(I384/I383)</f>
        <v>-5.1695165350965118</v>
      </c>
      <c r="J395" s="114">
        <f t="shared" ref="J395:R395" si="11">-6*(J384/J383)</f>
        <v>-5.1695165350965118</v>
      </c>
      <c r="K395" s="114">
        <f t="shared" si="11"/>
        <v>-5.1695165350965118</v>
      </c>
      <c r="L395" s="114">
        <f t="shared" si="11"/>
        <v>-5.1695165350965118</v>
      </c>
      <c r="M395" s="114">
        <f t="shared" si="11"/>
        <v>-5.1695165350965118</v>
      </c>
      <c r="N395" s="114">
        <f t="shared" si="11"/>
        <v>-5.1695165350965118</v>
      </c>
      <c r="O395" s="114">
        <f t="shared" si="11"/>
        <v>-5.1695165350965118</v>
      </c>
      <c r="P395" s="114">
        <f t="shared" si="11"/>
        <v>-5.1695165350965118</v>
      </c>
      <c r="Q395" s="114">
        <f t="shared" si="11"/>
        <v>-5.1695165350965118</v>
      </c>
      <c r="R395" s="114">
        <f t="shared" si="11"/>
        <v>-5.1695165350965118</v>
      </c>
    </row>
    <row r="396" spans="1:18">
      <c r="A396" s="15">
        <f t="shared" si="8"/>
        <v>396</v>
      </c>
      <c r="B396" s="78" t="s">
        <v>1016</v>
      </c>
      <c r="C396" s="78"/>
      <c r="D396" s="78" t="s">
        <v>1017</v>
      </c>
      <c r="E396" s="78"/>
      <c r="F396" s="78"/>
      <c r="G396" s="78"/>
      <c r="H396" s="79"/>
      <c r="I396" s="123">
        <f>I356+I384+I393+I395</f>
        <v>64361.858507659432</v>
      </c>
      <c r="J396" s="123">
        <f t="shared" ref="J396:R396" si="12">J356+J384+J393+J395</f>
        <v>64361.858507659432</v>
      </c>
      <c r="K396" s="123">
        <f t="shared" si="12"/>
        <v>64361.858507659432</v>
      </c>
      <c r="L396" s="123">
        <f t="shared" si="12"/>
        <v>64361.858507659432</v>
      </c>
      <c r="M396" s="123">
        <f t="shared" si="12"/>
        <v>64361.858507659432</v>
      </c>
      <c r="N396" s="123">
        <f t="shared" si="12"/>
        <v>64361.858507659432</v>
      </c>
      <c r="O396" s="123">
        <f t="shared" si="12"/>
        <v>64361.858507659432</v>
      </c>
      <c r="P396" s="123">
        <f t="shared" si="12"/>
        <v>64361.858507659432</v>
      </c>
      <c r="Q396" s="123">
        <f t="shared" si="12"/>
        <v>64361.858507659432</v>
      </c>
      <c r="R396" s="123">
        <f t="shared" si="12"/>
        <v>64361.858507659432</v>
      </c>
    </row>
    <row r="397" spans="1:18">
      <c r="A397" s="15">
        <f t="shared" si="8"/>
        <v>397</v>
      </c>
      <c r="B397" s="109"/>
      <c r="C397" s="78"/>
      <c r="D397" s="109"/>
      <c r="E397" s="109"/>
      <c r="F397" s="109"/>
      <c r="G397" s="109"/>
      <c r="H397" s="110"/>
      <c r="I397" s="144"/>
      <c r="J397" s="111"/>
      <c r="K397" s="111"/>
      <c r="L397" s="111"/>
      <c r="M397" s="112"/>
      <c r="N397" s="112"/>
      <c r="O397" s="112"/>
      <c r="P397" s="112"/>
      <c r="Q397" s="112"/>
      <c r="R397" s="112"/>
    </row>
    <row r="398" spans="1:18">
      <c r="A398" s="15">
        <f t="shared" si="8"/>
        <v>398</v>
      </c>
      <c r="B398" s="109" t="s">
        <v>1018</v>
      </c>
      <c r="C398" s="78"/>
      <c r="D398" s="109"/>
      <c r="E398" s="109"/>
      <c r="F398" s="109"/>
      <c r="G398" s="109"/>
      <c r="H398" s="110"/>
      <c r="I398" s="144"/>
      <c r="J398" s="111"/>
      <c r="K398" s="111"/>
      <c r="L398" s="111"/>
      <c r="M398" s="112"/>
      <c r="N398" s="112"/>
      <c r="O398" s="112"/>
      <c r="P398" s="112"/>
      <c r="Q398" s="112"/>
      <c r="R398" s="112"/>
    </row>
    <row r="399" spans="1:18">
      <c r="A399" s="15">
        <f t="shared" si="8"/>
        <v>399</v>
      </c>
      <c r="B399" s="78" t="s">
        <v>1019</v>
      </c>
      <c r="C399" s="78"/>
      <c r="D399" s="78" t="s">
        <v>1020</v>
      </c>
      <c r="E399" s="78" t="s">
        <v>461</v>
      </c>
      <c r="F399" s="78" t="s">
        <v>2452</v>
      </c>
      <c r="G399" s="78" t="s">
        <v>60</v>
      </c>
      <c r="H399" s="79">
        <v>2016</v>
      </c>
      <c r="I399" s="123">
        <v>54</v>
      </c>
      <c r="J399" s="114">
        <v>54</v>
      </c>
      <c r="K399" s="114">
        <v>54</v>
      </c>
      <c r="L399" s="114">
        <v>54</v>
      </c>
      <c r="M399" s="113">
        <v>54</v>
      </c>
      <c r="N399" s="113">
        <v>54</v>
      </c>
      <c r="O399" s="113">
        <v>54</v>
      </c>
      <c r="P399" s="113">
        <v>54</v>
      </c>
      <c r="Q399" s="113">
        <v>54</v>
      </c>
      <c r="R399" s="113">
        <v>54</v>
      </c>
    </row>
    <row r="400" spans="1:18">
      <c r="A400" s="15">
        <f t="shared" si="8"/>
        <v>400</v>
      </c>
      <c r="B400" s="78" t="s">
        <v>1021</v>
      </c>
      <c r="C400" s="78"/>
      <c r="D400" s="78" t="s">
        <v>1022</v>
      </c>
      <c r="E400" s="78" t="s">
        <v>461</v>
      </c>
      <c r="F400" s="78" t="s">
        <v>2452</v>
      </c>
      <c r="G400" s="78" t="s">
        <v>60</v>
      </c>
      <c r="H400" s="79">
        <v>2016</v>
      </c>
      <c r="I400" s="123">
        <v>54</v>
      </c>
      <c r="J400" s="114">
        <v>54</v>
      </c>
      <c r="K400" s="114">
        <v>54</v>
      </c>
      <c r="L400" s="114">
        <v>54</v>
      </c>
      <c r="M400" s="113">
        <v>54</v>
      </c>
      <c r="N400" s="113">
        <v>54</v>
      </c>
      <c r="O400" s="113">
        <v>54</v>
      </c>
      <c r="P400" s="113">
        <v>54</v>
      </c>
      <c r="Q400" s="113">
        <v>54</v>
      </c>
      <c r="R400" s="113">
        <v>54</v>
      </c>
    </row>
    <row r="401" spans="1:18">
      <c r="A401" s="15">
        <f t="shared" si="8"/>
        <v>401</v>
      </c>
      <c r="B401" s="78" t="s">
        <v>1023</v>
      </c>
      <c r="C401" s="78"/>
      <c r="D401" s="78" t="s">
        <v>1024</v>
      </c>
      <c r="E401" s="78" t="s">
        <v>461</v>
      </c>
      <c r="F401" s="78" t="s">
        <v>2452</v>
      </c>
      <c r="G401" s="78" t="s">
        <v>60</v>
      </c>
      <c r="H401" s="79">
        <v>2016</v>
      </c>
      <c r="I401" s="123">
        <v>54</v>
      </c>
      <c r="J401" s="114">
        <v>54</v>
      </c>
      <c r="K401" s="114">
        <v>54</v>
      </c>
      <c r="L401" s="114">
        <v>54</v>
      </c>
      <c r="M401" s="113">
        <v>54</v>
      </c>
      <c r="N401" s="113">
        <v>54</v>
      </c>
      <c r="O401" s="113">
        <v>54</v>
      </c>
      <c r="P401" s="113">
        <v>54</v>
      </c>
      <c r="Q401" s="113">
        <v>54</v>
      </c>
      <c r="R401" s="113">
        <v>54</v>
      </c>
    </row>
    <row r="402" spans="1:18">
      <c r="A402" s="15">
        <f t="shared" si="8"/>
        <v>402</v>
      </c>
      <c r="B402" s="78" t="s">
        <v>1025</v>
      </c>
      <c r="C402" s="78"/>
      <c r="D402" s="78" t="s">
        <v>1026</v>
      </c>
      <c r="E402" s="78" t="s">
        <v>461</v>
      </c>
      <c r="F402" s="78" t="s">
        <v>2450</v>
      </c>
      <c r="G402" s="78" t="s">
        <v>60</v>
      </c>
      <c r="H402" s="79">
        <v>2016</v>
      </c>
      <c r="I402" s="123">
        <v>190</v>
      </c>
      <c r="J402" s="114">
        <v>190</v>
      </c>
      <c r="K402" s="114">
        <v>190</v>
      </c>
      <c r="L402" s="114">
        <v>190</v>
      </c>
      <c r="M402" s="113">
        <v>190</v>
      </c>
      <c r="N402" s="113">
        <v>190</v>
      </c>
      <c r="O402" s="113">
        <v>190</v>
      </c>
      <c r="P402" s="113">
        <v>190</v>
      </c>
      <c r="Q402" s="113">
        <v>190</v>
      </c>
      <c r="R402" s="113">
        <v>190</v>
      </c>
    </row>
    <row r="403" spans="1:18">
      <c r="A403" s="15">
        <f t="shared" si="8"/>
        <v>403</v>
      </c>
      <c r="B403" s="78" t="s">
        <v>1027</v>
      </c>
      <c r="C403" s="78"/>
      <c r="D403" s="78" t="s">
        <v>1028</v>
      </c>
      <c r="E403" s="78" t="s">
        <v>461</v>
      </c>
      <c r="F403" s="78" t="s">
        <v>2450</v>
      </c>
      <c r="G403" s="78" t="s">
        <v>60</v>
      </c>
      <c r="H403" s="79">
        <v>2016</v>
      </c>
      <c r="I403" s="123">
        <v>190</v>
      </c>
      <c r="J403" s="114">
        <v>190</v>
      </c>
      <c r="K403" s="114">
        <v>190</v>
      </c>
      <c r="L403" s="114">
        <v>190</v>
      </c>
      <c r="M403" s="113">
        <v>190</v>
      </c>
      <c r="N403" s="113">
        <v>190</v>
      </c>
      <c r="O403" s="113">
        <v>190</v>
      </c>
      <c r="P403" s="113">
        <v>190</v>
      </c>
      <c r="Q403" s="113">
        <v>190</v>
      </c>
      <c r="R403" s="113">
        <v>190</v>
      </c>
    </row>
    <row r="404" spans="1:18">
      <c r="A404" s="15">
        <f t="shared" si="8"/>
        <v>404</v>
      </c>
      <c r="B404" s="78" t="s">
        <v>1029</v>
      </c>
      <c r="C404" s="78"/>
      <c r="D404" s="78" t="s">
        <v>1030</v>
      </c>
      <c r="E404" s="78" t="s">
        <v>1031</v>
      </c>
      <c r="F404" s="78" t="s">
        <v>2449</v>
      </c>
      <c r="G404" s="78" t="s">
        <v>50</v>
      </c>
      <c r="H404" s="79">
        <v>2000</v>
      </c>
      <c r="I404" s="123">
        <v>160</v>
      </c>
      <c r="J404" s="114">
        <v>160</v>
      </c>
      <c r="K404" s="114">
        <v>160</v>
      </c>
      <c r="L404" s="114">
        <v>160</v>
      </c>
      <c r="M404" s="113">
        <v>160</v>
      </c>
      <c r="N404" s="113">
        <v>160</v>
      </c>
      <c r="O404" s="113">
        <v>160</v>
      </c>
      <c r="P404" s="113">
        <v>160</v>
      </c>
      <c r="Q404" s="113">
        <v>160</v>
      </c>
      <c r="R404" s="113">
        <v>160</v>
      </c>
    </row>
    <row r="405" spans="1:18">
      <c r="A405" s="15">
        <f t="shared" si="8"/>
        <v>405</v>
      </c>
      <c r="B405" s="78" t="s">
        <v>1032</v>
      </c>
      <c r="C405" s="78"/>
      <c r="D405" s="78" t="s">
        <v>1033</v>
      </c>
      <c r="E405" s="78" t="s">
        <v>1031</v>
      </c>
      <c r="F405" s="78" t="s">
        <v>2449</v>
      </c>
      <c r="G405" s="78" t="s">
        <v>50</v>
      </c>
      <c r="H405" s="79">
        <v>2000</v>
      </c>
      <c r="I405" s="123">
        <v>160</v>
      </c>
      <c r="J405" s="114">
        <v>160</v>
      </c>
      <c r="K405" s="114">
        <v>160</v>
      </c>
      <c r="L405" s="114">
        <v>160</v>
      </c>
      <c r="M405" s="113">
        <v>160</v>
      </c>
      <c r="N405" s="113">
        <v>160</v>
      </c>
      <c r="O405" s="113">
        <v>160</v>
      </c>
      <c r="P405" s="113">
        <v>160</v>
      </c>
      <c r="Q405" s="113">
        <v>160</v>
      </c>
      <c r="R405" s="113">
        <v>160</v>
      </c>
    </row>
    <row r="406" spans="1:18">
      <c r="A406" s="15">
        <f t="shared" si="8"/>
        <v>406</v>
      </c>
      <c r="B406" s="78" t="s">
        <v>1034</v>
      </c>
      <c r="C406" s="78"/>
      <c r="D406" s="78" t="s">
        <v>1035</v>
      </c>
      <c r="E406" s="78" t="s">
        <v>1031</v>
      </c>
      <c r="F406" s="78" t="s">
        <v>2449</v>
      </c>
      <c r="G406" s="78" t="s">
        <v>50</v>
      </c>
      <c r="H406" s="79">
        <v>2000</v>
      </c>
      <c r="I406" s="123">
        <v>160</v>
      </c>
      <c r="J406" s="114">
        <v>160</v>
      </c>
      <c r="K406" s="114">
        <v>160</v>
      </c>
      <c r="L406" s="114">
        <v>160</v>
      </c>
      <c r="M406" s="113">
        <v>160</v>
      </c>
      <c r="N406" s="113">
        <v>160</v>
      </c>
      <c r="O406" s="113">
        <v>160</v>
      </c>
      <c r="P406" s="113">
        <v>160</v>
      </c>
      <c r="Q406" s="113">
        <v>160</v>
      </c>
      <c r="R406" s="113">
        <v>160</v>
      </c>
    </row>
    <row r="407" spans="1:18">
      <c r="A407" s="15">
        <f t="shared" si="8"/>
        <v>407</v>
      </c>
      <c r="B407" s="78" t="s">
        <v>1036</v>
      </c>
      <c r="C407" s="78"/>
      <c r="D407" s="78" t="s">
        <v>1037</v>
      </c>
      <c r="E407" s="78" t="s">
        <v>1031</v>
      </c>
      <c r="F407" s="78" t="s">
        <v>2449</v>
      </c>
      <c r="G407" s="78" t="s">
        <v>50</v>
      </c>
      <c r="H407" s="79">
        <v>2000</v>
      </c>
      <c r="I407" s="123">
        <v>400</v>
      </c>
      <c r="J407" s="114">
        <v>400</v>
      </c>
      <c r="K407" s="114">
        <v>400</v>
      </c>
      <c r="L407" s="114">
        <v>400</v>
      </c>
      <c r="M407" s="113">
        <v>400</v>
      </c>
      <c r="N407" s="113">
        <v>400</v>
      </c>
      <c r="O407" s="113">
        <v>400</v>
      </c>
      <c r="P407" s="113">
        <v>400</v>
      </c>
      <c r="Q407" s="113">
        <v>400</v>
      </c>
      <c r="R407" s="113">
        <v>400</v>
      </c>
    </row>
    <row r="408" spans="1:18">
      <c r="A408" s="15">
        <f t="shared" si="8"/>
        <v>408</v>
      </c>
      <c r="B408" s="78" t="s">
        <v>1041</v>
      </c>
      <c r="C408" s="78"/>
      <c r="D408" s="78" t="s">
        <v>1042</v>
      </c>
      <c r="E408" s="78" t="s">
        <v>238</v>
      </c>
      <c r="F408" s="78" t="s">
        <v>2449</v>
      </c>
      <c r="G408" s="78" t="s">
        <v>50</v>
      </c>
      <c r="H408" s="79">
        <v>2001</v>
      </c>
      <c r="I408" s="123">
        <v>156</v>
      </c>
      <c r="J408" s="114">
        <v>156</v>
      </c>
      <c r="K408" s="114">
        <v>156</v>
      </c>
      <c r="L408" s="114">
        <v>156</v>
      </c>
      <c r="M408" s="113">
        <v>156</v>
      </c>
      <c r="N408" s="113">
        <v>156</v>
      </c>
      <c r="O408" s="113">
        <v>156</v>
      </c>
      <c r="P408" s="113">
        <v>156</v>
      </c>
      <c r="Q408" s="113">
        <v>156</v>
      </c>
      <c r="R408" s="113">
        <v>156</v>
      </c>
    </row>
    <row r="409" spans="1:18">
      <c r="A409" s="15">
        <f t="shared" si="8"/>
        <v>409</v>
      </c>
      <c r="B409" s="78" t="s">
        <v>1045</v>
      </c>
      <c r="C409" s="78"/>
      <c r="D409" s="78" t="s">
        <v>1046</v>
      </c>
      <c r="E409" s="78" t="s">
        <v>238</v>
      </c>
      <c r="F409" s="78" t="s">
        <v>2449</v>
      </c>
      <c r="G409" s="78" t="s">
        <v>50</v>
      </c>
      <c r="H409" s="79">
        <v>2001</v>
      </c>
      <c r="I409" s="123">
        <v>135</v>
      </c>
      <c r="J409" s="114">
        <v>135</v>
      </c>
      <c r="K409" s="114">
        <v>135</v>
      </c>
      <c r="L409" s="114">
        <v>135</v>
      </c>
      <c r="M409" s="113">
        <v>135</v>
      </c>
      <c r="N409" s="113">
        <v>135</v>
      </c>
      <c r="O409" s="113">
        <v>135</v>
      </c>
      <c r="P409" s="113">
        <v>135</v>
      </c>
      <c r="Q409" s="113">
        <v>135</v>
      </c>
      <c r="R409" s="113">
        <v>135</v>
      </c>
    </row>
    <row r="410" spans="1:18">
      <c r="A410" s="15">
        <f t="shared" si="8"/>
        <v>410</v>
      </c>
      <c r="B410" s="78" t="s">
        <v>1049</v>
      </c>
      <c r="C410" s="78"/>
      <c r="D410" s="78" t="s">
        <v>1050</v>
      </c>
      <c r="E410" s="78" t="s">
        <v>238</v>
      </c>
      <c r="F410" s="78" t="s">
        <v>2449</v>
      </c>
      <c r="G410" s="78" t="s">
        <v>50</v>
      </c>
      <c r="H410" s="79">
        <v>2001</v>
      </c>
      <c r="I410" s="123">
        <v>153</v>
      </c>
      <c r="J410" s="114">
        <v>153</v>
      </c>
      <c r="K410" s="114">
        <v>153</v>
      </c>
      <c r="L410" s="114">
        <v>153</v>
      </c>
      <c r="M410" s="113">
        <v>153</v>
      </c>
      <c r="N410" s="113">
        <v>153</v>
      </c>
      <c r="O410" s="113">
        <v>153</v>
      </c>
      <c r="P410" s="113">
        <v>153</v>
      </c>
      <c r="Q410" s="113">
        <v>153</v>
      </c>
      <c r="R410" s="113">
        <v>153</v>
      </c>
    </row>
    <row r="411" spans="1:18">
      <c r="A411" s="15">
        <f t="shared" si="8"/>
        <v>411</v>
      </c>
      <c r="B411" s="78" t="s">
        <v>1053</v>
      </c>
      <c r="C411" s="78"/>
      <c r="D411" s="78" t="s">
        <v>1054</v>
      </c>
      <c r="E411" s="78" t="s">
        <v>238</v>
      </c>
      <c r="F411" s="78" t="s">
        <v>2449</v>
      </c>
      <c r="G411" s="78" t="s">
        <v>50</v>
      </c>
      <c r="H411" s="79">
        <v>2001</v>
      </c>
      <c r="I411" s="123">
        <v>402</v>
      </c>
      <c r="J411" s="114">
        <v>402</v>
      </c>
      <c r="K411" s="114">
        <v>402</v>
      </c>
      <c r="L411" s="114">
        <v>402</v>
      </c>
      <c r="M411" s="113">
        <v>402</v>
      </c>
      <c r="N411" s="113">
        <v>402</v>
      </c>
      <c r="O411" s="113">
        <v>402</v>
      </c>
      <c r="P411" s="113">
        <v>402</v>
      </c>
      <c r="Q411" s="113">
        <v>402</v>
      </c>
      <c r="R411" s="113">
        <v>402</v>
      </c>
    </row>
    <row r="412" spans="1:18">
      <c r="A412" s="15">
        <f t="shared" si="8"/>
        <v>412</v>
      </c>
      <c r="B412" s="78" t="s">
        <v>1038</v>
      </c>
      <c r="C412" s="78"/>
      <c r="D412" s="78" t="s">
        <v>1039</v>
      </c>
      <c r="E412" s="78" t="s">
        <v>1040</v>
      </c>
      <c r="F412" s="78" t="s">
        <v>2449</v>
      </c>
      <c r="G412" s="78" t="s">
        <v>50</v>
      </c>
      <c r="H412" s="79">
        <v>2003</v>
      </c>
      <c r="I412" s="123">
        <v>151</v>
      </c>
      <c r="J412" s="114">
        <v>151</v>
      </c>
      <c r="K412" s="114">
        <v>151</v>
      </c>
      <c r="L412" s="114">
        <v>151</v>
      </c>
      <c r="M412" s="113">
        <v>151</v>
      </c>
      <c r="N412" s="113">
        <v>151</v>
      </c>
      <c r="O412" s="113">
        <v>151</v>
      </c>
      <c r="P412" s="113">
        <v>151</v>
      </c>
      <c r="Q412" s="113">
        <v>151</v>
      </c>
      <c r="R412" s="113">
        <v>151</v>
      </c>
    </row>
    <row r="413" spans="1:18">
      <c r="A413" s="15">
        <f t="shared" si="8"/>
        <v>413</v>
      </c>
      <c r="B413" s="78" t="s">
        <v>1043</v>
      </c>
      <c r="C413" s="78"/>
      <c r="D413" s="78" t="s">
        <v>1044</v>
      </c>
      <c r="E413" s="78" t="s">
        <v>1040</v>
      </c>
      <c r="F413" s="78" t="s">
        <v>2449</v>
      </c>
      <c r="G413" s="78" t="s">
        <v>50</v>
      </c>
      <c r="H413" s="79">
        <v>2003</v>
      </c>
      <c r="I413" s="123">
        <v>148</v>
      </c>
      <c r="J413" s="114">
        <v>148</v>
      </c>
      <c r="K413" s="114">
        <v>148</v>
      </c>
      <c r="L413" s="114">
        <v>148</v>
      </c>
      <c r="M413" s="113">
        <v>148</v>
      </c>
      <c r="N413" s="113">
        <v>148</v>
      </c>
      <c r="O413" s="113">
        <v>148</v>
      </c>
      <c r="P413" s="113">
        <v>148</v>
      </c>
      <c r="Q413" s="113">
        <v>148</v>
      </c>
      <c r="R413" s="113">
        <v>148</v>
      </c>
    </row>
    <row r="414" spans="1:18">
      <c r="A414" s="15">
        <f t="shared" si="8"/>
        <v>414</v>
      </c>
      <c r="B414" s="78" t="s">
        <v>1047</v>
      </c>
      <c r="C414" s="78"/>
      <c r="D414" s="78" t="s">
        <v>1048</v>
      </c>
      <c r="E414" s="78" t="s">
        <v>1040</v>
      </c>
      <c r="F414" s="78" t="s">
        <v>2449</v>
      </c>
      <c r="G414" s="78" t="s">
        <v>50</v>
      </c>
      <c r="H414" s="79">
        <v>2003</v>
      </c>
      <c r="I414" s="123">
        <v>310</v>
      </c>
      <c r="J414" s="114">
        <v>310</v>
      </c>
      <c r="K414" s="114">
        <v>310</v>
      </c>
      <c r="L414" s="114">
        <v>310</v>
      </c>
      <c r="M414" s="113">
        <v>310</v>
      </c>
      <c r="N414" s="113">
        <v>310</v>
      </c>
      <c r="O414" s="113">
        <v>310</v>
      </c>
      <c r="P414" s="113">
        <v>310</v>
      </c>
      <c r="Q414" s="113">
        <v>310</v>
      </c>
      <c r="R414" s="113">
        <v>310</v>
      </c>
    </row>
    <row r="415" spans="1:18">
      <c r="A415" s="15">
        <f t="shared" si="8"/>
        <v>415</v>
      </c>
      <c r="B415" s="78" t="s">
        <v>1051</v>
      </c>
      <c r="C415" s="78"/>
      <c r="D415" s="78" t="s">
        <v>1052</v>
      </c>
      <c r="E415" s="78" t="s">
        <v>1040</v>
      </c>
      <c r="F415" s="78" t="s">
        <v>2449</v>
      </c>
      <c r="G415" s="78" t="s">
        <v>50</v>
      </c>
      <c r="H415" s="79">
        <v>2003</v>
      </c>
      <c r="I415" s="123">
        <v>150</v>
      </c>
      <c r="J415" s="114">
        <v>150</v>
      </c>
      <c r="K415" s="114">
        <v>150</v>
      </c>
      <c r="L415" s="114">
        <v>150</v>
      </c>
      <c r="M415" s="113">
        <v>150</v>
      </c>
      <c r="N415" s="113">
        <v>150</v>
      </c>
      <c r="O415" s="113">
        <v>150</v>
      </c>
      <c r="P415" s="113">
        <v>150</v>
      </c>
      <c r="Q415" s="113">
        <v>150</v>
      </c>
      <c r="R415" s="113">
        <v>150</v>
      </c>
    </row>
    <row r="416" spans="1:18">
      <c r="A416" s="15">
        <f t="shared" si="8"/>
        <v>416</v>
      </c>
      <c r="B416" s="78" t="s">
        <v>1055</v>
      </c>
      <c r="C416" s="78"/>
      <c r="D416" s="78" t="s">
        <v>1056</v>
      </c>
      <c r="E416" s="78" t="s">
        <v>1040</v>
      </c>
      <c r="F416" s="78" t="s">
        <v>2449</v>
      </c>
      <c r="G416" s="78" t="s">
        <v>50</v>
      </c>
      <c r="H416" s="79">
        <v>2003</v>
      </c>
      <c r="I416" s="123">
        <v>152</v>
      </c>
      <c r="J416" s="114">
        <v>152</v>
      </c>
      <c r="K416" s="114">
        <v>152</v>
      </c>
      <c r="L416" s="114">
        <v>152</v>
      </c>
      <c r="M416" s="113">
        <v>152</v>
      </c>
      <c r="N416" s="113">
        <v>152</v>
      </c>
      <c r="O416" s="113">
        <v>152</v>
      </c>
      <c r="P416" s="113">
        <v>152</v>
      </c>
      <c r="Q416" s="113">
        <v>152</v>
      </c>
      <c r="R416" s="113">
        <v>152</v>
      </c>
    </row>
    <row r="417" spans="1:18">
      <c r="A417" s="15">
        <f t="shared" si="8"/>
        <v>417</v>
      </c>
      <c r="B417" s="78" t="s">
        <v>1057</v>
      </c>
      <c r="C417" s="78"/>
      <c r="D417" s="78" t="s">
        <v>1058</v>
      </c>
      <c r="E417" s="78" t="s">
        <v>1040</v>
      </c>
      <c r="F417" s="78" t="s">
        <v>2449</v>
      </c>
      <c r="G417" s="78" t="s">
        <v>50</v>
      </c>
      <c r="H417" s="79">
        <v>2003</v>
      </c>
      <c r="I417" s="123">
        <v>311</v>
      </c>
      <c r="J417" s="114">
        <v>311</v>
      </c>
      <c r="K417" s="114">
        <v>311</v>
      </c>
      <c r="L417" s="114">
        <v>311</v>
      </c>
      <c r="M417" s="113">
        <v>311</v>
      </c>
      <c r="N417" s="113">
        <v>311</v>
      </c>
      <c r="O417" s="113">
        <v>311</v>
      </c>
      <c r="P417" s="113">
        <v>311</v>
      </c>
      <c r="Q417" s="113">
        <v>311</v>
      </c>
      <c r="R417" s="113">
        <v>311</v>
      </c>
    </row>
    <row r="418" spans="1:18">
      <c r="A418" s="15">
        <f t="shared" si="8"/>
        <v>418</v>
      </c>
      <c r="B418" s="109" t="s">
        <v>1059</v>
      </c>
      <c r="C418" s="78"/>
      <c r="D418" s="109"/>
      <c r="E418" s="109"/>
      <c r="F418" s="109"/>
      <c r="G418" s="109"/>
      <c r="H418" s="110"/>
      <c r="I418" s="144">
        <f t="shared" ref="I418:R418" si="13">SUM(I399:I417)</f>
        <v>3490</v>
      </c>
      <c r="J418" s="111">
        <f t="shared" si="13"/>
        <v>3490</v>
      </c>
      <c r="K418" s="111">
        <f t="shared" si="13"/>
        <v>3490</v>
      </c>
      <c r="L418" s="111">
        <f t="shared" si="13"/>
        <v>3490</v>
      </c>
      <c r="M418" s="112">
        <f t="shared" si="13"/>
        <v>3490</v>
      </c>
      <c r="N418" s="112">
        <f t="shared" si="13"/>
        <v>3490</v>
      </c>
      <c r="O418" s="112">
        <f t="shared" si="13"/>
        <v>3490</v>
      </c>
      <c r="P418" s="112">
        <f t="shared" si="13"/>
        <v>3490</v>
      </c>
      <c r="Q418" s="112">
        <f t="shared" si="13"/>
        <v>3490</v>
      </c>
      <c r="R418" s="112">
        <f t="shared" si="13"/>
        <v>3490</v>
      </c>
    </row>
    <row r="419" spans="1:18">
      <c r="A419" s="15">
        <f t="shared" si="8"/>
        <v>419</v>
      </c>
      <c r="B419" s="109"/>
      <c r="C419" s="78"/>
      <c r="D419" s="109"/>
      <c r="E419" s="109"/>
      <c r="F419" s="109"/>
      <c r="G419" s="109"/>
      <c r="H419" s="110"/>
      <c r="I419" s="144"/>
      <c r="J419" s="111"/>
      <c r="K419" s="111"/>
      <c r="L419" s="111"/>
      <c r="M419" s="112"/>
      <c r="N419" s="112"/>
      <c r="O419" s="112"/>
      <c r="P419" s="112"/>
      <c r="Q419" s="112"/>
      <c r="R419" s="112"/>
    </row>
    <row r="420" spans="1:18">
      <c r="A420" s="15">
        <f t="shared" si="8"/>
        <v>420</v>
      </c>
      <c r="B420" s="109" t="s">
        <v>1060</v>
      </c>
      <c r="C420" s="78"/>
      <c r="D420" s="109"/>
      <c r="E420" s="109"/>
      <c r="F420" s="109"/>
      <c r="G420" s="109"/>
      <c r="H420" s="110"/>
      <c r="I420" s="144"/>
      <c r="J420" s="111"/>
      <c r="K420" s="111"/>
      <c r="L420" s="111"/>
      <c r="M420" s="112"/>
      <c r="N420" s="112"/>
      <c r="O420" s="112"/>
      <c r="P420" s="112"/>
      <c r="Q420" s="112"/>
      <c r="R420" s="112"/>
    </row>
    <row r="421" spans="1:18">
      <c r="A421" s="15">
        <f t="shared" si="8"/>
        <v>421</v>
      </c>
      <c r="B421" s="78" t="s">
        <v>1019</v>
      </c>
      <c r="C421" s="78"/>
      <c r="D421" s="78" t="s">
        <v>1061</v>
      </c>
      <c r="E421" s="78" t="s">
        <v>461</v>
      </c>
      <c r="F421" s="78" t="s">
        <v>2452</v>
      </c>
      <c r="G421" s="78" t="s">
        <v>60</v>
      </c>
      <c r="H421" s="79">
        <v>2017</v>
      </c>
      <c r="I421" s="123">
        <v>-54</v>
      </c>
      <c r="J421" s="114">
        <v>-54</v>
      </c>
      <c r="K421" s="114">
        <v>-54</v>
      </c>
      <c r="L421" s="114">
        <v>-54</v>
      </c>
      <c r="M421" s="113">
        <v>-54</v>
      </c>
      <c r="N421" s="113">
        <v>-54</v>
      </c>
      <c r="O421" s="113">
        <v>-54</v>
      </c>
      <c r="P421" s="113">
        <v>-54</v>
      </c>
      <c r="Q421" s="113">
        <v>-54</v>
      </c>
      <c r="R421" s="113">
        <v>-54</v>
      </c>
    </row>
    <row r="422" spans="1:18">
      <c r="A422" s="15">
        <f t="shared" si="8"/>
        <v>422</v>
      </c>
      <c r="B422" s="78" t="s">
        <v>1021</v>
      </c>
      <c r="C422" s="78"/>
      <c r="D422" s="78" t="s">
        <v>1062</v>
      </c>
      <c r="E422" s="78" t="s">
        <v>461</v>
      </c>
      <c r="F422" s="78" t="s">
        <v>2452</v>
      </c>
      <c r="G422" s="78" t="s">
        <v>60</v>
      </c>
      <c r="H422" s="79">
        <v>2017</v>
      </c>
      <c r="I422" s="123">
        <v>-54</v>
      </c>
      <c r="J422" s="114">
        <v>-54</v>
      </c>
      <c r="K422" s="114">
        <v>-54</v>
      </c>
      <c r="L422" s="114">
        <v>-54</v>
      </c>
      <c r="M422" s="113">
        <v>-54</v>
      </c>
      <c r="N422" s="113">
        <v>-54</v>
      </c>
      <c r="O422" s="113">
        <v>-54</v>
      </c>
      <c r="P422" s="113">
        <v>-54</v>
      </c>
      <c r="Q422" s="113">
        <v>-54</v>
      </c>
      <c r="R422" s="113">
        <v>-54</v>
      </c>
    </row>
    <row r="423" spans="1:18">
      <c r="A423" s="15">
        <f t="shared" si="8"/>
        <v>423</v>
      </c>
      <c r="B423" s="78" t="s">
        <v>1023</v>
      </c>
      <c r="C423" s="78"/>
      <c r="D423" s="78" t="s">
        <v>1063</v>
      </c>
      <c r="E423" s="78" t="s">
        <v>461</v>
      </c>
      <c r="F423" s="78" t="s">
        <v>2452</v>
      </c>
      <c r="G423" s="78" t="s">
        <v>60</v>
      </c>
      <c r="H423" s="79">
        <v>2017</v>
      </c>
      <c r="I423" s="123">
        <v>-54</v>
      </c>
      <c r="J423" s="114">
        <v>-54</v>
      </c>
      <c r="K423" s="114">
        <v>-54</v>
      </c>
      <c r="L423" s="114">
        <v>-54</v>
      </c>
      <c r="M423" s="113">
        <v>-54</v>
      </c>
      <c r="N423" s="113">
        <v>-54</v>
      </c>
      <c r="O423" s="113">
        <v>-54</v>
      </c>
      <c r="P423" s="113">
        <v>-54</v>
      </c>
      <c r="Q423" s="113">
        <v>-54</v>
      </c>
      <c r="R423" s="113">
        <v>-54</v>
      </c>
    </row>
    <row r="424" spans="1:18">
      <c r="A424" s="15">
        <f t="shared" si="8"/>
        <v>424</v>
      </c>
      <c r="B424" s="78" t="s">
        <v>1025</v>
      </c>
      <c r="C424" s="78"/>
      <c r="D424" s="78" t="s">
        <v>1064</v>
      </c>
      <c r="E424" s="78" t="s">
        <v>461</v>
      </c>
      <c r="F424" s="78" t="s">
        <v>2450</v>
      </c>
      <c r="G424" s="78" t="s">
        <v>60</v>
      </c>
      <c r="H424" s="79">
        <v>2017</v>
      </c>
      <c r="I424" s="123">
        <v>-190</v>
      </c>
      <c r="J424" s="114">
        <v>-190</v>
      </c>
      <c r="K424" s="114">
        <v>-190</v>
      </c>
      <c r="L424" s="114">
        <v>-190</v>
      </c>
      <c r="M424" s="113">
        <v>-190</v>
      </c>
      <c r="N424" s="113">
        <v>-190</v>
      </c>
      <c r="O424" s="113">
        <v>-190</v>
      </c>
      <c r="P424" s="113">
        <v>-190</v>
      </c>
      <c r="Q424" s="113">
        <v>-190</v>
      </c>
      <c r="R424" s="113">
        <v>-190</v>
      </c>
    </row>
    <row r="425" spans="1:18">
      <c r="A425" s="15">
        <f t="shared" si="8"/>
        <v>425</v>
      </c>
      <c r="B425" s="78" t="s">
        <v>1027</v>
      </c>
      <c r="C425" s="78"/>
      <c r="D425" s="78" t="s">
        <v>1065</v>
      </c>
      <c r="E425" s="78" t="s">
        <v>461</v>
      </c>
      <c r="F425" s="78" t="s">
        <v>2450</v>
      </c>
      <c r="G425" s="78" t="s">
        <v>60</v>
      </c>
      <c r="H425" s="79">
        <v>2017</v>
      </c>
      <c r="I425" s="123">
        <v>-190</v>
      </c>
      <c r="J425" s="114">
        <v>-190</v>
      </c>
      <c r="K425" s="114">
        <v>-190</v>
      </c>
      <c r="L425" s="114">
        <v>-190</v>
      </c>
      <c r="M425" s="113">
        <v>-190</v>
      </c>
      <c r="N425" s="113">
        <v>-190</v>
      </c>
      <c r="O425" s="113">
        <v>-190</v>
      </c>
      <c r="P425" s="113">
        <v>-190</v>
      </c>
      <c r="Q425" s="113">
        <v>-190</v>
      </c>
      <c r="R425" s="113">
        <v>-190</v>
      </c>
    </row>
    <row r="426" spans="1:18">
      <c r="A426" s="15">
        <f t="shared" si="8"/>
        <v>426</v>
      </c>
      <c r="B426" s="109" t="s">
        <v>2689</v>
      </c>
      <c r="C426" s="78"/>
      <c r="D426" s="109"/>
      <c r="E426" s="109"/>
      <c r="F426" s="109"/>
      <c r="G426" s="109"/>
      <c r="H426" s="110"/>
      <c r="I426" s="144">
        <f t="shared" ref="I426:R426" si="14">SUM(I421:I425)</f>
        <v>-542</v>
      </c>
      <c r="J426" s="111">
        <f t="shared" si="14"/>
        <v>-542</v>
      </c>
      <c r="K426" s="111">
        <f t="shared" si="14"/>
        <v>-542</v>
      </c>
      <c r="L426" s="111">
        <f t="shared" si="14"/>
        <v>-542</v>
      </c>
      <c r="M426" s="112">
        <f t="shared" si="14"/>
        <v>-542</v>
      </c>
      <c r="N426" s="112">
        <f t="shared" si="14"/>
        <v>-542</v>
      </c>
      <c r="O426" s="112">
        <f t="shared" si="14"/>
        <v>-542</v>
      </c>
      <c r="P426" s="112">
        <f t="shared" si="14"/>
        <v>-542</v>
      </c>
      <c r="Q426" s="112">
        <f t="shared" si="14"/>
        <v>-542</v>
      </c>
      <c r="R426" s="112">
        <f t="shared" si="14"/>
        <v>-542</v>
      </c>
    </row>
    <row r="427" spans="1:18">
      <c r="A427" s="15">
        <f t="shared" si="8"/>
        <v>427</v>
      </c>
      <c r="B427" s="109"/>
      <c r="C427" s="78"/>
      <c r="D427" s="109"/>
      <c r="E427" s="109"/>
      <c r="F427" s="109"/>
      <c r="G427" s="109"/>
      <c r="H427" s="110"/>
      <c r="I427" s="144"/>
      <c r="J427" s="111"/>
      <c r="K427" s="111"/>
      <c r="L427" s="111"/>
      <c r="M427" s="112"/>
      <c r="N427" s="112"/>
      <c r="O427" s="112"/>
      <c r="P427" s="112"/>
      <c r="Q427" s="112"/>
      <c r="R427" s="112"/>
    </row>
    <row r="428" spans="1:18">
      <c r="A428" s="15">
        <f t="shared" si="8"/>
        <v>428</v>
      </c>
      <c r="B428" s="78" t="s">
        <v>1066</v>
      </c>
      <c r="C428" s="78"/>
      <c r="D428" s="78" t="s">
        <v>1067</v>
      </c>
      <c r="E428" s="78"/>
      <c r="F428" s="78"/>
      <c r="G428" s="78"/>
      <c r="H428" s="79"/>
      <c r="I428" s="123">
        <v>588</v>
      </c>
      <c r="J428" s="114">
        <v>588</v>
      </c>
      <c r="K428" s="114">
        <v>588</v>
      </c>
      <c r="L428" s="114">
        <v>588</v>
      </c>
      <c r="M428" s="113">
        <v>588</v>
      </c>
      <c r="N428" s="113">
        <v>588</v>
      </c>
      <c r="O428" s="113">
        <v>588</v>
      </c>
      <c r="P428" s="113">
        <v>588</v>
      </c>
      <c r="Q428" s="113">
        <v>588</v>
      </c>
      <c r="R428" s="113">
        <v>588</v>
      </c>
    </row>
    <row r="429" spans="1:18">
      <c r="A429" s="15">
        <f t="shared" si="8"/>
        <v>429</v>
      </c>
      <c r="B429" s="109"/>
      <c r="C429" s="78"/>
      <c r="D429" s="109"/>
      <c r="E429" s="109"/>
      <c r="F429" s="109"/>
      <c r="G429" s="109"/>
      <c r="H429" s="110"/>
      <c r="I429" s="123"/>
      <c r="J429" s="114"/>
      <c r="K429" s="114"/>
      <c r="L429" s="114"/>
      <c r="M429" s="113"/>
      <c r="N429" s="113"/>
      <c r="O429" s="113"/>
      <c r="P429" s="113"/>
      <c r="Q429" s="113"/>
      <c r="R429" s="113"/>
    </row>
    <row r="430" spans="1:18">
      <c r="A430" s="15">
        <f t="shared" si="8"/>
        <v>430</v>
      </c>
      <c r="B430" s="78" t="s">
        <v>1068</v>
      </c>
      <c r="C430" s="78"/>
      <c r="D430" s="78" t="s">
        <v>1069</v>
      </c>
      <c r="E430" s="78"/>
      <c r="F430" s="78" t="s">
        <v>270</v>
      </c>
      <c r="G430" s="78"/>
      <c r="H430" s="79"/>
      <c r="I430" s="123">
        <v>3294.7391655428282</v>
      </c>
      <c r="J430" s="114">
        <v>3294.7391655428282</v>
      </c>
      <c r="K430" s="114">
        <v>3294.7391655428282</v>
      </c>
      <c r="L430" s="114">
        <v>3294.7391655428282</v>
      </c>
      <c r="M430" s="113">
        <v>3294.7391655428282</v>
      </c>
      <c r="N430" s="113">
        <v>3294.7391655428282</v>
      </c>
      <c r="O430" s="113">
        <v>3294.7391655428282</v>
      </c>
      <c r="P430" s="113">
        <v>3294.7391655428282</v>
      </c>
      <c r="Q430" s="113">
        <v>3294.7391655428282</v>
      </c>
      <c r="R430" s="113">
        <v>3294.7391655428282</v>
      </c>
    </row>
    <row r="431" spans="1:18">
      <c r="A431" s="15">
        <f t="shared" si="8"/>
        <v>431</v>
      </c>
      <c r="B431" s="78" t="s">
        <v>1070</v>
      </c>
      <c r="C431" s="78"/>
      <c r="D431" s="78" t="s">
        <v>1071</v>
      </c>
      <c r="E431" s="78"/>
      <c r="F431" s="78" t="s">
        <v>270</v>
      </c>
      <c r="G431" s="78"/>
      <c r="H431" s="79"/>
      <c r="I431" s="123">
        <v>-37</v>
      </c>
      <c r="J431" s="114">
        <v>-82</v>
      </c>
      <c r="K431" s="114">
        <v>-129</v>
      </c>
      <c r="L431" s="114">
        <v>-126</v>
      </c>
      <c r="M431" s="113">
        <v>-123</v>
      </c>
      <c r="N431" s="113">
        <v>-120</v>
      </c>
      <c r="O431" s="113">
        <v>-122</v>
      </c>
      <c r="P431" s="113">
        <v>-119</v>
      </c>
      <c r="Q431" s="113">
        <v>-116</v>
      </c>
      <c r="R431" s="113">
        <v>-113</v>
      </c>
    </row>
    <row r="432" spans="1:18">
      <c r="A432" s="15">
        <f t="shared" si="8"/>
        <v>432</v>
      </c>
      <c r="B432" s="109"/>
      <c r="C432" s="78"/>
      <c r="D432" s="109"/>
      <c r="E432" s="109"/>
      <c r="F432" s="109"/>
      <c r="G432" s="109"/>
      <c r="H432" s="110"/>
      <c r="I432" s="144"/>
      <c r="J432" s="111"/>
      <c r="K432" s="111"/>
      <c r="L432" s="111"/>
      <c r="M432" s="112"/>
      <c r="N432" s="112"/>
      <c r="O432" s="112"/>
      <c r="P432" s="112"/>
      <c r="Q432" s="112"/>
      <c r="R432" s="112"/>
    </row>
    <row r="433" spans="1:18">
      <c r="A433" s="15">
        <f t="shared" si="8"/>
        <v>433</v>
      </c>
      <c r="B433" s="109" t="s">
        <v>1072</v>
      </c>
      <c r="C433" s="78"/>
      <c r="D433" s="109"/>
      <c r="E433" s="109"/>
      <c r="F433" s="109"/>
      <c r="G433" s="109"/>
      <c r="H433" s="110"/>
      <c r="I433" s="144"/>
      <c r="J433" s="111"/>
      <c r="K433" s="111"/>
      <c r="L433" s="111"/>
      <c r="M433" s="112"/>
      <c r="N433" s="112"/>
      <c r="O433" s="112"/>
      <c r="P433" s="112"/>
      <c r="Q433" s="112"/>
      <c r="R433" s="112"/>
    </row>
    <row r="434" spans="1:18">
      <c r="A434" s="15">
        <f t="shared" si="8"/>
        <v>434</v>
      </c>
      <c r="B434" s="78" t="s">
        <v>1431</v>
      </c>
      <c r="C434" s="78"/>
      <c r="D434" s="78" t="s">
        <v>1432</v>
      </c>
      <c r="E434" s="78" t="s">
        <v>58</v>
      </c>
      <c r="F434" s="78" t="s">
        <v>77</v>
      </c>
      <c r="G434" s="78" t="s">
        <v>95</v>
      </c>
      <c r="H434" s="79">
        <v>2016</v>
      </c>
      <c r="I434" s="123">
        <v>100</v>
      </c>
      <c r="J434" s="114">
        <v>100</v>
      </c>
      <c r="K434" s="114">
        <v>100</v>
      </c>
      <c r="L434" s="114">
        <v>100</v>
      </c>
      <c r="M434" s="113">
        <v>100</v>
      </c>
      <c r="N434" s="113">
        <v>100</v>
      </c>
      <c r="O434" s="113">
        <v>100</v>
      </c>
      <c r="P434" s="113">
        <v>100</v>
      </c>
      <c r="Q434" s="113">
        <v>100</v>
      </c>
      <c r="R434" s="113">
        <v>100</v>
      </c>
    </row>
    <row r="435" spans="1:18">
      <c r="A435" s="15">
        <f t="shared" si="8"/>
        <v>435</v>
      </c>
      <c r="B435" s="78" t="s">
        <v>1433</v>
      </c>
      <c r="C435" s="78"/>
      <c r="D435" s="78" t="s">
        <v>1434</v>
      </c>
      <c r="E435" s="78" t="s">
        <v>58</v>
      </c>
      <c r="F435" s="78" t="s">
        <v>77</v>
      </c>
      <c r="G435" s="78" t="s">
        <v>95</v>
      </c>
      <c r="H435" s="79">
        <v>2016</v>
      </c>
      <c r="I435" s="123">
        <v>102</v>
      </c>
      <c r="J435" s="114">
        <v>102</v>
      </c>
      <c r="K435" s="114">
        <v>102</v>
      </c>
      <c r="L435" s="114">
        <v>102</v>
      </c>
      <c r="M435" s="113">
        <v>102</v>
      </c>
      <c r="N435" s="113">
        <v>102</v>
      </c>
      <c r="O435" s="113">
        <v>102</v>
      </c>
      <c r="P435" s="113">
        <v>102</v>
      </c>
      <c r="Q435" s="113">
        <v>102</v>
      </c>
      <c r="R435" s="113">
        <v>102</v>
      </c>
    </row>
    <row r="436" spans="1:18">
      <c r="A436" s="15">
        <f t="shared" si="8"/>
        <v>436</v>
      </c>
      <c r="B436" s="78" t="s">
        <v>1437</v>
      </c>
      <c r="C436" s="78"/>
      <c r="D436" s="78" t="s">
        <v>1438</v>
      </c>
      <c r="E436" s="78" t="s">
        <v>1439</v>
      </c>
      <c r="F436" s="78" t="s">
        <v>77</v>
      </c>
      <c r="G436" s="78" t="s">
        <v>95</v>
      </c>
      <c r="H436" s="79">
        <v>2017</v>
      </c>
      <c r="I436" s="123">
        <v>120</v>
      </c>
      <c r="J436" s="114">
        <v>120</v>
      </c>
      <c r="K436" s="114">
        <v>120</v>
      </c>
      <c r="L436" s="114">
        <v>120</v>
      </c>
      <c r="M436" s="113">
        <v>120</v>
      </c>
      <c r="N436" s="113">
        <v>120</v>
      </c>
      <c r="O436" s="113">
        <v>120</v>
      </c>
      <c r="P436" s="113">
        <v>120</v>
      </c>
      <c r="Q436" s="113">
        <v>120</v>
      </c>
      <c r="R436" s="113">
        <v>120</v>
      </c>
    </row>
    <row r="437" spans="1:18">
      <c r="A437" s="15">
        <f t="shared" si="8"/>
        <v>437</v>
      </c>
      <c r="B437" s="78" t="s">
        <v>1441</v>
      </c>
      <c r="C437" s="78"/>
      <c r="D437" s="78" t="s">
        <v>1442</v>
      </c>
      <c r="E437" s="78" t="s">
        <v>1439</v>
      </c>
      <c r="F437" s="78" t="s">
        <v>77</v>
      </c>
      <c r="G437" s="78" t="s">
        <v>95</v>
      </c>
      <c r="H437" s="79">
        <v>2017</v>
      </c>
      <c r="I437" s="123">
        <v>108</v>
      </c>
      <c r="J437" s="114">
        <v>108</v>
      </c>
      <c r="K437" s="114">
        <v>108</v>
      </c>
      <c r="L437" s="114">
        <v>108</v>
      </c>
      <c r="M437" s="113">
        <v>108</v>
      </c>
      <c r="N437" s="113">
        <v>108</v>
      </c>
      <c r="O437" s="113">
        <v>108</v>
      </c>
      <c r="P437" s="113">
        <v>108</v>
      </c>
      <c r="Q437" s="113">
        <v>108</v>
      </c>
      <c r="R437" s="113">
        <v>108</v>
      </c>
    </row>
    <row r="438" spans="1:18">
      <c r="A438" s="15">
        <f t="shared" si="8"/>
        <v>438</v>
      </c>
      <c r="B438" s="78" t="s">
        <v>1444</v>
      </c>
      <c r="C438" s="78"/>
      <c r="D438" s="78" t="s">
        <v>1445</v>
      </c>
      <c r="E438" s="78" t="s">
        <v>53</v>
      </c>
      <c r="F438" s="78" t="s">
        <v>77</v>
      </c>
      <c r="G438" s="78" t="s">
        <v>95</v>
      </c>
      <c r="H438" s="79">
        <v>2016</v>
      </c>
      <c r="I438" s="123">
        <v>165</v>
      </c>
      <c r="J438" s="114">
        <v>165</v>
      </c>
      <c r="K438" s="114">
        <v>165</v>
      </c>
      <c r="L438" s="114">
        <v>165</v>
      </c>
      <c r="M438" s="113">
        <v>165</v>
      </c>
      <c r="N438" s="113">
        <v>165</v>
      </c>
      <c r="O438" s="113">
        <v>165</v>
      </c>
      <c r="P438" s="113">
        <v>165</v>
      </c>
      <c r="Q438" s="113">
        <v>165</v>
      </c>
      <c r="R438" s="113">
        <v>165</v>
      </c>
    </row>
    <row r="439" spans="1:18">
      <c r="A439" s="15">
        <f t="shared" si="8"/>
        <v>439</v>
      </c>
      <c r="B439" s="78" t="s">
        <v>1446</v>
      </c>
      <c r="C439" s="78"/>
      <c r="D439" s="78" t="s">
        <v>1447</v>
      </c>
      <c r="E439" s="78" t="s">
        <v>279</v>
      </c>
      <c r="F439" s="78" t="s">
        <v>77</v>
      </c>
      <c r="G439" s="78" t="s">
        <v>95</v>
      </c>
      <c r="H439" s="79">
        <v>2017</v>
      </c>
      <c r="I439" s="123">
        <v>150.6</v>
      </c>
      <c r="J439" s="114">
        <v>150.6</v>
      </c>
      <c r="K439" s="114">
        <v>150.6</v>
      </c>
      <c r="L439" s="114">
        <v>150.6</v>
      </c>
      <c r="M439" s="113">
        <v>150.6</v>
      </c>
      <c r="N439" s="113">
        <v>150.6</v>
      </c>
      <c r="O439" s="113">
        <v>150.6</v>
      </c>
      <c r="P439" s="113">
        <v>150.6</v>
      </c>
      <c r="Q439" s="113">
        <v>150.6</v>
      </c>
      <c r="R439" s="113">
        <v>150.6</v>
      </c>
    </row>
    <row r="440" spans="1:18">
      <c r="A440" s="15">
        <f t="shared" si="8"/>
        <v>440</v>
      </c>
      <c r="B440" s="78" t="s">
        <v>1448</v>
      </c>
      <c r="C440" s="78"/>
      <c r="D440" s="78" t="s">
        <v>1449</v>
      </c>
      <c r="E440" s="78" t="s">
        <v>279</v>
      </c>
      <c r="F440" s="78" t="s">
        <v>77</v>
      </c>
      <c r="G440" s="78" t="s">
        <v>95</v>
      </c>
      <c r="H440" s="79">
        <v>2017</v>
      </c>
      <c r="I440" s="123">
        <v>98.4</v>
      </c>
      <c r="J440" s="114">
        <v>98.4</v>
      </c>
      <c r="K440" s="114">
        <v>98.4</v>
      </c>
      <c r="L440" s="114">
        <v>98.4</v>
      </c>
      <c r="M440" s="113">
        <v>98.4</v>
      </c>
      <c r="N440" s="113">
        <v>98.4</v>
      </c>
      <c r="O440" s="113">
        <v>98.4</v>
      </c>
      <c r="P440" s="113">
        <v>98.4</v>
      </c>
      <c r="Q440" s="113">
        <v>98.4</v>
      </c>
      <c r="R440" s="113">
        <v>98.4</v>
      </c>
    </row>
    <row r="441" spans="1:18">
      <c r="A441" s="15">
        <f t="shared" si="8"/>
        <v>441</v>
      </c>
      <c r="B441" s="78" t="s">
        <v>1450</v>
      </c>
      <c r="C441" s="78"/>
      <c r="D441" s="78" t="s">
        <v>1451</v>
      </c>
      <c r="E441" s="78" t="s">
        <v>58</v>
      </c>
      <c r="F441" s="78" t="s">
        <v>77</v>
      </c>
      <c r="G441" s="78" t="s">
        <v>95</v>
      </c>
      <c r="H441" s="79">
        <v>2009</v>
      </c>
      <c r="I441" s="123">
        <v>141.6</v>
      </c>
      <c r="J441" s="114">
        <v>141.6</v>
      </c>
      <c r="K441" s="114">
        <v>141.6</v>
      </c>
      <c r="L441" s="114">
        <v>141.6</v>
      </c>
      <c r="M441" s="113">
        <v>141.6</v>
      </c>
      <c r="N441" s="113">
        <v>141.6</v>
      </c>
      <c r="O441" s="113">
        <v>141.6</v>
      </c>
      <c r="P441" s="113">
        <v>141.6</v>
      </c>
      <c r="Q441" s="113">
        <v>141.6</v>
      </c>
      <c r="R441" s="113">
        <v>141.6</v>
      </c>
    </row>
    <row r="442" spans="1:18">
      <c r="A442" s="15">
        <f t="shared" si="8"/>
        <v>442</v>
      </c>
      <c r="B442" s="78" t="s">
        <v>1452</v>
      </c>
      <c r="C442" s="78"/>
      <c r="D442" s="78" t="s">
        <v>1453</v>
      </c>
      <c r="E442" s="78" t="s">
        <v>58</v>
      </c>
      <c r="F442" s="78" t="s">
        <v>77</v>
      </c>
      <c r="G442" s="78" t="s">
        <v>95</v>
      </c>
      <c r="H442" s="79">
        <v>2009</v>
      </c>
      <c r="I442" s="123">
        <v>141.6</v>
      </c>
      <c r="J442" s="114">
        <v>141.6</v>
      </c>
      <c r="K442" s="114">
        <v>141.6</v>
      </c>
      <c r="L442" s="114">
        <v>141.6</v>
      </c>
      <c r="M442" s="113">
        <v>141.6</v>
      </c>
      <c r="N442" s="113">
        <v>141.6</v>
      </c>
      <c r="O442" s="113">
        <v>141.6</v>
      </c>
      <c r="P442" s="113">
        <v>141.6</v>
      </c>
      <c r="Q442" s="113">
        <v>141.6</v>
      </c>
      <c r="R442" s="113">
        <v>141.6</v>
      </c>
    </row>
    <row r="443" spans="1:18">
      <c r="A443" s="15">
        <f t="shared" si="8"/>
        <v>443</v>
      </c>
      <c r="B443" s="78" t="s">
        <v>1909</v>
      </c>
      <c r="C443" s="78"/>
      <c r="D443" s="78" t="s">
        <v>1910</v>
      </c>
      <c r="E443" s="78" t="s">
        <v>434</v>
      </c>
      <c r="F443" s="78" t="s">
        <v>77</v>
      </c>
      <c r="G443" s="78" t="s">
        <v>95</v>
      </c>
      <c r="H443" s="79">
        <v>2019</v>
      </c>
      <c r="I443" s="123">
        <v>103.3</v>
      </c>
      <c r="J443" s="114">
        <v>103.3</v>
      </c>
      <c r="K443" s="114">
        <v>103.3</v>
      </c>
      <c r="L443" s="114">
        <v>103.3</v>
      </c>
      <c r="M443" s="113">
        <v>103.3</v>
      </c>
      <c r="N443" s="113">
        <v>103.3</v>
      </c>
      <c r="O443" s="113">
        <v>103.3</v>
      </c>
      <c r="P443" s="113">
        <v>103.3</v>
      </c>
      <c r="Q443" s="113">
        <v>103.3</v>
      </c>
      <c r="R443" s="113">
        <v>103.3</v>
      </c>
    </row>
    <row r="444" spans="1:18">
      <c r="A444" s="15">
        <f t="shared" si="8"/>
        <v>444</v>
      </c>
      <c r="B444" s="78" t="s">
        <v>1911</v>
      </c>
      <c r="C444" s="78"/>
      <c r="D444" s="78" t="s">
        <v>1912</v>
      </c>
      <c r="E444" s="78" t="s">
        <v>434</v>
      </c>
      <c r="F444" s="78" t="s">
        <v>77</v>
      </c>
      <c r="G444" s="78" t="s">
        <v>95</v>
      </c>
      <c r="H444" s="79">
        <v>2019</v>
      </c>
      <c r="I444" s="123">
        <v>103.3</v>
      </c>
      <c r="J444" s="114">
        <v>103.3</v>
      </c>
      <c r="K444" s="114">
        <v>103.3</v>
      </c>
      <c r="L444" s="114">
        <v>103.3</v>
      </c>
      <c r="M444" s="113">
        <v>103.3</v>
      </c>
      <c r="N444" s="113">
        <v>103.3</v>
      </c>
      <c r="O444" s="113">
        <v>103.3</v>
      </c>
      <c r="P444" s="113">
        <v>103.3</v>
      </c>
      <c r="Q444" s="113">
        <v>103.3</v>
      </c>
      <c r="R444" s="113">
        <v>103.3</v>
      </c>
    </row>
    <row r="445" spans="1:18">
      <c r="A445" s="15">
        <f t="shared" si="8"/>
        <v>445</v>
      </c>
      <c r="B445" s="78" t="s">
        <v>1758</v>
      </c>
      <c r="C445" s="78"/>
      <c r="D445" s="78" t="s">
        <v>1913</v>
      </c>
      <c r="E445" s="78" t="s">
        <v>434</v>
      </c>
      <c r="F445" s="78" t="s">
        <v>77</v>
      </c>
      <c r="G445" s="78" t="s">
        <v>95</v>
      </c>
      <c r="H445" s="79">
        <v>2019</v>
      </c>
      <c r="I445" s="123">
        <v>100.4</v>
      </c>
      <c r="J445" s="114">
        <v>100.4</v>
      </c>
      <c r="K445" s="114">
        <v>100.4</v>
      </c>
      <c r="L445" s="114">
        <v>100.4</v>
      </c>
      <c r="M445" s="113">
        <v>100.4</v>
      </c>
      <c r="N445" s="113">
        <v>100.4</v>
      </c>
      <c r="O445" s="113">
        <v>100.4</v>
      </c>
      <c r="P445" s="113">
        <v>100.4</v>
      </c>
      <c r="Q445" s="113">
        <v>100.4</v>
      </c>
      <c r="R445" s="113">
        <v>100.4</v>
      </c>
    </row>
    <row r="446" spans="1:18">
      <c r="A446" s="15">
        <f t="shared" si="8"/>
        <v>446</v>
      </c>
      <c r="B446" s="78" t="s">
        <v>1454</v>
      </c>
      <c r="C446" s="78"/>
      <c r="D446" s="78" t="s">
        <v>1455</v>
      </c>
      <c r="E446" s="78" t="s">
        <v>1439</v>
      </c>
      <c r="F446" s="78" t="s">
        <v>77</v>
      </c>
      <c r="G446" s="78" t="s">
        <v>95</v>
      </c>
      <c r="H446" s="79">
        <v>2013</v>
      </c>
      <c r="I446" s="123">
        <v>200.1</v>
      </c>
      <c r="J446" s="114">
        <v>200.1</v>
      </c>
      <c r="K446" s="114">
        <v>200.1</v>
      </c>
      <c r="L446" s="114">
        <v>200.1</v>
      </c>
      <c r="M446" s="113">
        <v>200.1</v>
      </c>
      <c r="N446" s="113">
        <v>200.1</v>
      </c>
      <c r="O446" s="113">
        <v>200.1</v>
      </c>
      <c r="P446" s="113">
        <v>200.1</v>
      </c>
      <c r="Q446" s="113">
        <v>200.1</v>
      </c>
      <c r="R446" s="113">
        <v>200.1</v>
      </c>
    </row>
    <row r="447" spans="1:18">
      <c r="A447" s="15">
        <f t="shared" si="8"/>
        <v>447</v>
      </c>
      <c r="B447" s="78" t="s">
        <v>1456</v>
      </c>
      <c r="C447" s="78"/>
      <c r="D447" s="78" t="s">
        <v>2457</v>
      </c>
      <c r="E447" s="78" t="s">
        <v>1439</v>
      </c>
      <c r="F447" s="78" t="s">
        <v>77</v>
      </c>
      <c r="G447" s="78" t="s">
        <v>95</v>
      </c>
      <c r="H447" s="79">
        <v>2013</v>
      </c>
      <c r="I447" s="123">
        <v>201.6</v>
      </c>
      <c r="J447" s="114">
        <v>201.6</v>
      </c>
      <c r="K447" s="114">
        <v>201.6</v>
      </c>
      <c r="L447" s="114">
        <v>201.6</v>
      </c>
      <c r="M447" s="113">
        <v>201.6</v>
      </c>
      <c r="N447" s="113">
        <v>201.6</v>
      </c>
      <c r="O447" s="113">
        <v>201.6</v>
      </c>
      <c r="P447" s="113">
        <v>201.6</v>
      </c>
      <c r="Q447" s="113">
        <v>201.6</v>
      </c>
      <c r="R447" s="113">
        <v>201.6</v>
      </c>
    </row>
    <row r="448" spans="1:18">
      <c r="A448" s="15">
        <f t="shared" si="8"/>
        <v>448</v>
      </c>
      <c r="B448" s="78" t="s">
        <v>1457</v>
      </c>
      <c r="C448" s="78"/>
      <c r="D448" s="78" t="s">
        <v>1458</v>
      </c>
      <c r="E448" s="78" t="s">
        <v>1439</v>
      </c>
      <c r="F448" s="78" t="s">
        <v>77</v>
      </c>
      <c r="G448" s="78" t="s">
        <v>95</v>
      </c>
      <c r="H448" s="79">
        <v>2012</v>
      </c>
      <c r="I448" s="123">
        <v>99.8</v>
      </c>
      <c r="J448" s="114">
        <v>99.8</v>
      </c>
      <c r="K448" s="114">
        <v>99.8</v>
      </c>
      <c r="L448" s="114">
        <v>99.8</v>
      </c>
      <c r="M448" s="113">
        <v>99.8</v>
      </c>
      <c r="N448" s="113">
        <v>99.8</v>
      </c>
      <c r="O448" s="113">
        <v>99.8</v>
      </c>
      <c r="P448" s="113">
        <v>99.8</v>
      </c>
      <c r="Q448" s="113">
        <v>99.8</v>
      </c>
      <c r="R448" s="113">
        <v>99.8</v>
      </c>
    </row>
    <row r="449" spans="1:18">
      <c r="A449" s="15">
        <f t="shared" si="8"/>
        <v>449</v>
      </c>
      <c r="B449" s="78" t="s">
        <v>1459</v>
      </c>
      <c r="C449" s="78"/>
      <c r="D449" s="78" t="s">
        <v>1460</v>
      </c>
      <c r="E449" s="78" t="s">
        <v>1439</v>
      </c>
      <c r="F449" s="78" t="s">
        <v>77</v>
      </c>
      <c r="G449" s="78" t="s">
        <v>95</v>
      </c>
      <c r="H449" s="79">
        <v>2012</v>
      </c>
      <c r="I449" s="123">
        <v>103.5</v>
      </c>
      <c r="J449" s="114">
        <v>103.5</v>
      </c>
      <c r="K449" s="114">
        <v>103.5</v>
      </c>
      <c r="L449" s="114">
        <v>103.5</v>
      </c>
      <c r="M449" s="113">
        <v>103.5</v>
      </c>
      <c r="N449" s="113">
        <v>103.5</v>
      </c>
      <c r="O449" s="113">
        <v>103.5</v>
      </c>
      <c r="P449" s="113">
        <v>103.5</v>
      </c>
      <c r="Q449" s="113">
        <v>103.5</v>
      </c>
      <c r="R449" s="113">
        <v>103.5</v>
      </c>
    </row>
    <row r="450" spans="1:18">
      <c r="A450" s="15">
        <f t="shared" si="8"/>
        <v>450</v>
      </c>
      <c r="B450" s="78" t="s">
        <v>1461</v>
      </c>
      <c r="C450" s="78"/>
      <c r="D450" s="78" t="s">
        <v>1462</v>
      </c>
      <c r="E450" s="78" t="s">
        <v>434</v>
      </c>
      <c r="F450" s="78" t="s">
        <v>77</v>
      </c>
      <c r="G450" s="78" t="s">
        <v>95</v>
      </c>
      <c r="H450" s="79">
        <v>2019</v>
      </c>
      <c r="I450" s="123">
        <v>162.80000000000001</v>
      </c>
      <c r="J450" s="114">
        <v>162.80000000000001</v>
      </c>
      <c r="K450" s="114">
        <v>162.80000000000001</v>
      </c>
      <c r="L450" s="114">
        <v>162.80000000000001</v>
      </c>
      <c r="M450" s="113">
        <v>162.80000000000001</v>
      </c>
      <c r="N450" s="113">
        <v>162.80000000000001</v>
      </c>
      <c r="O450" s="113">
        <v>162.80000000000001</v>
      </c>
      <c r="P450" s="113">
        <v>162.80000000000001</v>
      </c>
      <c r="Q450" s="113">
        <v>162.80000000000001</v>
      </c>
      <c r="R450" s="113">
        <v>162.80000000000001</v>
      </c>
    </row>
    <row r="451" spans="1:18">
      <c r="A451" s="15">
        <f t="shared" si="8"/>
        <v>451</v>
      </c>
      <c r="B451" s="78" t="s">
        <v>1755</v>
      </c>
      <c r="C451" s="78"/>
      <c r="D451" s="78" t="s">
        <v>2458</v>
      </c>
      <c r="E451" s="78" t="s">
        <v>53</v>
      </c>
      <c r="F451" s="78" t="s">
        <v>77</v>
      </c>
      <c r="G451" s="78" t="s">
        <v>95</v>
      </c>
      <c r="H451" s="79">
        <v>2020</v>
      </c>
      <c r="I451" s="123">
        <v>144.9</v>
      </c>
      <c r="J451" s="114">
        <v>144.9</v>
      </c>
      <c r="K451" s="114">
        <v>144.9</v>
      </c>
      <c r="L451" s="114">
        <v>144.9</v>
      </c>
      <c r="M451" s="113">
        <v>144.9</v>
      </c>
      <c r="N451" s="113">
        <v>144.9</v>
      </c>
      <c r="O451" s="113">
        <v>144.9</v>
      </c>
      <c r="P451" s="113">
        <v>144.9</v>
      </c>
      <c r="Q451" s="113">
        <v>144.9</v>
      </c>
      <c r="R451" s="113">
        <v>144.9</v>
      </c>
    </row>
    <row r="452" spans="1:18">
      <c r="A452" s="15">
        <f t="shared" si="8"/>
        <v>452</v>
      </c>
      <c r="B452" s="78" t="s">
        <v>1463</v>
      </c>
      <c r="C452" s="78"/>
      <c r="D452" s="78" t="s">
        <v>1464</v>
      </c>
      <c r="E452" s="78" t="s">
        <v>434</v>
      </c>
      <c r="F452" s="78" t="s">
        <v>77</v>
      </c>
      <c r="G452" s="78" t="s">
        <v>95</v>
      </c>
      <c r="H452" s="79">
        <v>2009</v>
      </c>
      <c r="I452" s="123">
        <v>179.9</v>
      </c>
      <c r="J452" s="114">
        <v>179.9</v>
      </c>
      <c r="K452" s="114">
        <v>179.9</v>
      </c>
      <c r="L452" s="114">
        <v>179.9</v>
      </c>
      <c r="M452" s="113">
        <v>179.9</v>
      </c>
      <c r="N452" s="113">
        <v>179.9</v>
      </c>
      <c r="O452" s="113">
        <v>179.9</v>
      </c>
      <c r="P452" s="113">
        <v>179.9</v>
      </c>
      <c r="Q452" s="113">
        <v>179.9</v>
      </c>
      <c r="R452" s="113">
        <v>179.9</v>
      </c>
    </row>
    <row r="453" spans="1:18">
      <c r="A453" s="15">
        <f t="shared" si="8"/>
        <v>453</v>
      </c>
      <c r="B453" s="78" t="s">
        <v>1465</v>
      </c>
      <c r="C453" s="78"/>
      <c r="D453" s="78" t="s">
        <v>1466</v>
      </c>
      <c r="E453" s="78" t="s">
        <v>434</v>
      </c>
      <c r="F453" s="78" t="s">
        <v>77</v>
      </c>
      <c r="G453" s="78" t="s">
        <v>95</v>
      </c>
      <c r="H453" s="79">
        <v>2010</v>
      </c>
      <c r="I453" s="123">
        <v>200.1</v>
      </c>
      <c r="J453" s="114">
        <v>200.1</v>
      </c>
      <c r="K453" s="114">
        <v>200.1</v>
      </c>
      <c r="L453" s="114">
        <v>200.1</v>
      </c>
      <c r="M453" s="113">
        <v>200.1</v>
      </c>
      <c r="N453" s="113">
        <v>200.1</v>
      </c>
      <c r="O453" s="113">
        <v>200.1</v>
      </c>
      <c r="P453" s="113">
        <v>200.1</v>
      </c>
      <c r="Q453" s="113">
        <v>200.1</v>
      </c>
      <c r="R453" s="113">
        <v>200.1</v>
      </c>
    </row>
    <row r="454" spans="1:18">
      <c r="A454" s="15">
        <f t="shared" ref="A454:A517" si="15">A453+1</f>
        <v>454</v>
      </c>
      <c r="B454" s="78" t="s">
        <v>1467</v>
      </c>
      <c r="C454" s="78"/>
      <c r="D454" s="78" t="s">
        <v>1468</v>
      </c>
      <c r="E454" s="78" t="s">
        <v>58</v>
      </c>
      <c r="F454" s="78" t="s">
        <v>77</v>
      </c>
      <c r="G454" s="78" t="s">
        <v>95</v>
      </c>
      <c r="H454" s="79">
        <v>2009</v>
      </c>
      <c r="I454" s="123">
        <v>160.80000000000001</v>
      </c>
      <c r="J454" s="114">
        <v>160.80000000000001</v>
      </c>
      <c r="K454" s="114">
        <v>160.80000000000001</v>
      </c>
      <c r="L454" s="114">
        <v>160.80000000000001</v>
      </c>
      <c r="M454" s="113">
        <v>160.80000000000001</v>
      </c>
      <c r="N454" s="113">
        <v>160.80000000000001</v>
      </c>
      <c r="O454" s="113">
        <v>160.80000000000001</v>
      </c>
      <c r="P454" s="113">
        <v>160.80000000000001</v>
      </c>
      <c r="Q454" s="113">
        <v>160.80000000000001</v>
      </c>
      <c r="R454" s="113">
        <v>160.80000000000001</v>
      </c>
    </row>
    <row r="455" spans="1:18">
      <c r="A455" s="15">
        <f t="shared" si="15"/>
        <v>455</v>
      </c>
      <c r="B455" s="78" t="s">
        <v>1469</v>
      </c>
      <c r="C455" s="78"/>
      <c r="D455" s="78" t="s">
        <v>1470</v>
      </c>
      <c r="E455" s="78" t="s">
        <v>58</v>
      </c>
      <c r="F455" s="78" t="s">
        <v>77</v>
      </c>
      <c r="G455" s="78" t="s">
        <v>95</v>
      </c>
      <c r="H455" s="79">
        <v>2009</v>
      </c>
      <c r="I455" s="123">
        <v>141.6</v>
      </c>
      <c r="J455" s="114">
        <v>141.6</v>
      </c>
      <c r="K455" s="114">
        <v>141.6</v>
      </c>
      <c r="L455" s="114">
        <v>141.6</v>
      </c>
      <c r="M455" s="113">
        <v>141.6</v>
      </c>
      <c r="N455" s="113">
        <v>141.6</v>
      </c>
      <c r="O455" s="113">
        <v>141.6</v>
      </c>
      <c r="P455" s="113">
        <v>141.6</v>
      </c>
      <c r="Q455" s="113">
        <v>141.6</v>
      </c>
      <c r="R455" s="113">
        <v>141.6</v>
      </c>
    </row>
    <row r="456" spans="1:18">
      <c r="A456" s="15">
        <f t="shared" si="15"/>
        <v>456</v>
      </c>
      <c r="B456" s="78" t="s">
        <v>1471</v>
      </c>
      <c r="C456" s="78"/>
      <c r="D456" s="78" t="s">
        <v>1472</v>
      </c>
      <c r="E456" s="78" t="s">
        <v>58</v>
      </c>
      <c r="F456" s="78" t="s">
        <v>77</v>
      </c>
      <c r="G456" s="78" t="s">
        <v>95</v>
      </c>
      <c r="H456" s="79">
        <v>2011</v>
      </c>
      <c r="I456" s="123">
        <v>100.8</v>
      </c>
      <c r="J456" s="114">
        <v>100.8</v>
      </c>
      <c r="K456" s="114">
        <v>100.8</v>
      </c>
      <c r="L456" s="114">
        <v>100.8</v>
      </c>
      <c r="M456" s="113">
        <v>100.8</v>
      </c>
      <c r="N456" s="113">
        <v>100.8</v>
      </c>
      <c r="O456" s="113">
        <v>100.8</v>
      </c>
      <c r="P456" s="113">
        <v>100.8</v>
      </c>
      <c r="Q456" s="113">
        <v>100.8</v>
      </c>
      <c r="R456" s="113">
        <v>100.8</v>
      </c>
    </row>
    <row r="457" spans="1:18">
      <c r="A457" s="15">
        <f t="shared" si="15"/>
        <v>457</v>
      </c>
      <c r="B457" s="78" t="s">
        <v>1759</v>
      </c>
      <c r="C457" s="78"/>
      <c r="D457" s="78" t="s">
        <v>2459</v>
      </c>
      <c r="E457" s="78" t="s">
        <v>219</v>
      </c>
      <c r="F457" s="78" t="s">
        <v>77</v>
      </c>
      <c r="G457" s="78" t="s">
        <v>95</v>
      </c>
      <c r="H457" s="79">
        <v>2020</v>
      </c>
      <c r="I457" s="123">
        <v>151.19999999999999</v>
      </c>
      <c r="J457" s="114">
        <v>151.19999999999999</v>
      </c>
      <c r="K457" s="114">
        <v>151.19999999999999</v>
      </c>
      <c r="L457" s="114">
        <v>151.19999999999999</v>
      </c>
      <c r="M457" s="113">
        <v>151.19999999999999</v>
      </c>
      <c r="N457" s="113">
        <v>151.19999999999999</v>
      </c>
      <c r="O457" s="113">
        <v>151.19999999999999</v>
      </c>
      <c r="P457" s="113">
        <v>151.19999999999999</v>
      </c>
      <c r="Q457" s="113">
        <v>151.19999999999999</v>
      </c>
      <c r="R457" s="113">
        <v>151.19999999999999</v>
      </c>
    </row>
    <row r="458" spans="1:18">
      <c r="A458" s="15">
        <f t="shared" si="15"/>
        <v>458</v>
      </c>
      <c r="B458" s="78" t="s">
        <v>1473</v>
      </c>
      <c r="C458" s="78"/>
      <c r="D458" s="78" t="s">
        <v>1474</v>
      </c>
      <c r="E458" s="78" t="s">
        <v>53</v>
      </c>
      <c r="F458" s="78" t="s">
        <v>77</v>
      </c>
      <c r="G458" s="78" t="s">
        <v>95</v>
      </c>
      <c r="H458" s="79">
        <v>2017</v>
      </c>
      <c r="I458" s="123">
        <v>95.2</v>
      </c>
      <c r="J458" s="114">
        <v>95.2</v>
      </c>
      <c r="K458" s="114">
        <v>95.2</v>
      </c>
      <c r="L458" s="114">
        <v>95.2</v>
      </c>
      <c r="M458" s="113">
        <v>95.2</v>
      </c>
      <c r="N458" s="113">
        <v>95.2</v>
      </c>
      <c r="O458" s="113">
        <v>95.2</v>
      </c>
      <c r="P458" s="113">
        <v>95.2</v>
      </c>
      <c r="Q458" s="113">
        <v>95.2</v>
      </c>
      <c r="R458" s="113">
        <v>95.2</v>
      </c>
    </row>
    <row r="459" spans="1:18">
      <c r="A459" s="15">
        <f t="shared" si="15"/>
        <v>459</v>
      </c>
      <c r="B459" s="78" t="s">
        <v>130</v>
      </c>
      <c r="C459" s="78"/>
      <c r="D459" s="78" t="s">
        <v>131</v>
      </c>
      <c r="E459" s="78" t="s">
        <v>58</v>
      </c>
      <c r="F459" s="78" t="s">
        <v>77</v>
      </c>
      <c r="G459" s="78" t="s">
        <v>95</v>
      </c>
      <c r="H459" s="79">
        <v>2018</v>
      </c>
      <c r="I459" s="123">
        <v>201</v>
      </c>
      <c r="J459" s="114">
        <v>201</v>
      </c>
      <c r="K459" s="114">
        <v>201</v>
      </c>
      <c r="L459" s="114">
        <v>201</v>
      </c>
      <c r="M459" s="113">
        <v>201</v>
      </c>
      <c r="N459" s="113">
        <v>201</v>
      </c>
      <c r="O459" s="113">
        <v>201</v>
      </c>
      <c r="P459" s="113">
        <v>201</v>
      </c>
      <c r="Q459" s="113">
        <v>201</v>
      </c>
      <c r="R459" s="113">
        <v>201</v>
      </c>
    </row>
    <row r="460" spans="1:18">
      <c r="A460" s="15">
        <f t="shared" si="15"/>
        <v>460</v>
      </c>
      <c r="B460" s="78" t="s">
        <v>1475</v>
      </c>
      <c r="C460" s="78"/>
      <c r="D460" s="78" t="s">
        <v>1476</v>
      </c>
      <c r="E460" s="78" t="s">
        <v>279</v>
      </c>
      <c r="F460" s="78" t="s">
        <v>77</v>
      </c>
      <c r="G460" s="78" t="s">
        <v>95</v>
      </c>
      <c r="H460" s="79">
        <v>2012</v>
      </c>
      <c r="I460" s="123">
        <v>9</v>
      </c>
      <c r="J460" s="114">
        <v>9</v>
      </c>
      <c r="K460" s="114">
        <v>9</v>
      </c>
      <c r="L460" s="114">
        <v>9</v>
      </c>
      <c r="M460" s="113">
        <v>9</v>
      </c>
      <c r="N460" s="113">
        <v>9</v>
      </c>
      <c r="O460" s="113">
        <v>9</v>
      </c>
      <c r="P460" s="113">
        <v>9</v>
      </c>
      <c r="Q460" s="113">
        <v>9</v>
      </c>
      <c r="R460" s="113">
        <v>9</v>
      </c>
    </row>
    <row r="461" spans="1:18">
      <c r="A461" s="15">
        <f t="shared" si="15"/>
        <v>461</v>
      </c>
      <c r="B461" s="78" t="s">
        <v>1095</v>
      </c>
      <c r="C461" s="78"/>
      <c r="D461" s="78" t="s">
        <v>1096</v>
      </c>
      <c r="E461" s="78" t="s">
        <v>1097</v>
      </c>
      <c r="F461" s="78" t="s">
        <v>1477</v>
      </c>
      <c r="G461" s="78" t="s">
        <v>60</v>
      </c>
      <c r="H461" s="79">
        <v>2015</v>
      </c>
      <c r="I461" s="123">
        <v>149.80000000000001</v>
      </c>
      <c r="J461" s="114">
        <v>149.80000000000001</v>
      </c>
      <c r="K461" s="114">
        <v>149.80000000000001</v>
      </c>
      <c r="L461" s="114">
        <v>149.80000000000001</v>
      </c>
      <c r="M461" s="113">
        <v>149.80000000000001</v>
      </c>
      <c r="N461" s="113">
        <v>149.80000000000001</v>
      </c>
      <c r="O461" s="113">
        <v>149.80000000000001</v>
      </c>
      <c r="P461" s="113">
        <v>149.80000000000001</v>
      </c>
      <c r="Q461" s="113">
        <v>149.80000000000001</v>
      </c>
      <c r="R461" s="113">
        <v>149.80000000000001</v>
      </c>
    </row>
    <row r="462" spans="1:18">
      <c r="A462" s="15">
        <f t="shared" si="15"/>
        <v>462</v>
      </c>
      <c r="B462" s="78" t="s">
        <v>1678</v>
      </c>
      <c r="C462" s="78"/>
      <c r="D462" s="78" t="s">
        <v>1914</v>
      </c>
      <c r="E462" s="78" t="s">
        <v>1436</v>
      </c>
      <c r="F462" s="78" t="s">
        <v>1477</v>
      </c>
      <c r="G462" s="78" t="s">
        <v>60</v>
      </c>
      <c r="H462" s="79">
        <v>2019</v>
      </c>
      <c r="I462" s="123">
        <v>210.1</v>
      </c>
      <c r="J462" s="114">
        <v>210.1</v>
      </c>
      <c r="K462" s="114">
        <v>210.1</v>
      </c>
      <c r="L462" s="114">
        <v>210.1</v>
      </c>
      <c r="M462" s="113">
        <v>210.1</v>
      </c>
      <c r="N462" s="113">
        <v>210.1</v>
      </c>
      <c r="O462" s="113">
        <v>210.1</v>
      </c>
      <c r="P462" s="113">
        <v>210.1</v>
      </c>
      <c r="Q462" s="113">
        <v>210.1</v>
      </c>
      <c r="R462" s="113">
        <v>210.1</v>
      </c>
    </row>
    <row r="463" spans="1:18">
      <c r="A463" s="15">
        <f t="shared" si="15"/>
        <v>463</v>
      </c>
      <c r="B463" s="78" t="s">
        <v>1140</v>
      </c>
      <c r="C463" s="78"/>
      <c r="D463" s="78" t="s">
        <v>1141</v>
      </c>
      <c r="E463" s="78" t="s">
        <v>1289</v>
      </c>
      <c r="F463" s="78" t="s">
        <v>1477</v>
      </c>
      <c r="G463" s="78" t="s">
        <v>60</v>
      </c>
      <c r="H463" s="79">
        <v>2017</v>
      </c>
      <c r="I463" s="123">
        <v>50.4</v>
      </c>
      <c r="J463" s="114">
        <v>50.4</v>
      </c>
      <c r="K463" s="114">
        <v>50.4</v>
      </c>
      <c r="L463" s="114">
        <v>50.4</v>
      </c>
      <c r="M463" s="113">
        <v>50.4</v>
      </c>
      <c r="N463" s="113">
        <v>50.4</v>
      </c>
      <c r="O463" s="113">
        <v>50.4</v>
      </c>
      <c r="P463" s="113">
        <v>50.4</v>
      </c>
      <c r="Q463" s="113">
        <v>50.4</v>
      </c>
      <c r="R463" s="113">
        <v>50.4</v>
      </c>
    </row>
    <row r="464" spans="1:18">
      <c r="A464" s="15">
        <f t="shared" si="15"/>
        <v>464</v>
      </c>
      <c r="B464" s="78" t="s">
        <v>2690</v>
      </c>
      <c r="C464" s="78"/>
      <c r="D464" s="78" t="s">
        <v>1159</v>
      </c>
      <c r="E464" s="78" t="s">
        <v>1155</v>
      </c>
      <c r="F464" s="78" t="s">
        <v>1477</v>
      </c>
      <c r="G464" s="78" t="s">
        <v>60</v>
      </c>
      <c r="H464" s="79">
        <v>2016</v>
      </c>
      <c r="I464" s="123">
        <v>100.2</v>
      </c>
      <c r="J464" s="114">
        <v>100.2</v>
      </c>
      <c r="K464" s="114">
        <v>100.2</v>
      </c>
      <c r="L464" s="114">
        <v>100.2</v>
      </c>
      <c r="M464" s="113">
        <v>100.2</v>
      </c>
      <c r="N464" s="113">
        <v>100.2</v>
      </c>
      <c r="O464" s="113">
        <v>100.2</v>
      </c>
      <c r="P464" s="113">
        <v>100.2</v>
      </c>
      <c r="Q464" s="113">
        <v>100.2</v>
      </c>
      <c r="R464" s="113">
        <v>100.2</v>
      </c>
    </row>
    <row r="465" spans="1:18">
      <c r="A465" s="15">
        <f t="shared" si="15"/>
        <v>465</v>
      </c>
      <c r="B465" s="78" t="s">
        <v>1153</v>
      </c>
      <c r="C465" s="78"/>
      <c r="D465" s="78" t="s">
        <v>1154</v>
      </c>
      <c r="E465" s="78" t="s">
        <v>1155</v>
      </c>
      <c r="F465" s="78" t="s">
        <v>1477</v>
      </c>
      <c r="G465" s="78" t="s">
        <v>60</v>
      </c>
      <c r="H465" s="79">
        <v>2016</v>
      </c>
      <c r="I465" s="123">
        <v>100.2</v>
      </c>
      <c r="J465" s="114">
        <v>100.2</v>
      </c>
      <c r="K465" s="114">
        <v>100.2</v>
      </c>
      <c r="L465" s="114">
        <v>100.2</v>
      </c>
      <c r="M465" s="113">
        <v>100.2</v>
      </c>
      <c r="N465" s="113">
        <v>100.2</v>
      </c>
      <c r="O465" s="113">
        <v>100.2</v>
      </c>
      <c r="P465" s="113">
        <v>100.2</v>
      </c>
      <c r="Q465" s="113">
        <v>100.2</v>
      </c>
      <c r="R465" s="113">
        <v>100.2</v>
      </c>
    </row>
    <row r="466" spans="1:18">
      <c r="A466" s="15">
        <f t="shared" si="15"/>
        <v>466</v>
      </c>
      <c r="B466" s="78" t="s">
        <v>1168</v>
      </c>
      <c r="C466" s="78"/>
      <c r="D466" s="78" t="s">
        <v>1169</v>
      </c>
      <c r="E466" s="78" t="s">
        <v>1170</v>
      </c>
      <c r="F466" s="78" t="s">
        <v>1477</v>
      </c>
      <c r="G466" s="78" t="s">
        <v>60</v>
      </c>
      <c r="H466" s="79">
        <v>2017</v>
      </c>
      <c r="I466" s="123">
        <v>163.19999999999999</v>
      </c>
      <c r="J466" s="114">
        <v>163.19999999999999</v>
      </c>
      <c r="K466" s="114">
        <v>163.19999999999999</v>
      </c>
      <c r="L466" s="114">
        <v>163.19999999999999</v>
      </c>
      <c r="M466" s="113">
        <v>163.19999999999999</v>
      </c>
      <c r="N466" s="113">
        <v>163.19999999999999</v>
      </c>
      <c r="O466" s="113">
        <v>163.19999999999999</v>
      </c>
      <c r="P466" s="113">
        <v>163.19999999999999</v>
      </c>
      <c r="Q466" s="113">
        <v>163.19999999999999</v>
      </c>
      <c r="R466" s="113">
        <v>163.19999999999999</v>
      </c>
    </row>
    <row r="467" spans="1:18">
      <c r="A467" s="15">
        <f t="shared" si="15"/>
        <v>467</v>
      </c>
      <c r="B467" s="78" t="s">
        <v>1189</v>
      </c>
      <c r="C467" s="78"/>
      <c r="D467" s="78" t="s">
        <v>1190</v>
      </c>
      <c r="E467" s="78" t="s">
        <v>1155</v>
      </c>
      <c r="F467" s="78" t="s">
        <v>1477</v>
      </c>
      <c r="G467" s="78" t="s">
        <v>60</v>
      </c>
      <c r="H467" s="79">
        <v>2014</v>
      </c>
      <c r="I467" s="123">
        <v>107.4</v>
      </c>
      <c r="J467" s="114">
        <v>107.4</v>
      </c>
      <c r="K467" s="114">
        <v>107.4</v>
      </c>
      <c r="L467" s="114">
        <v>107.4</v>
      </c>
      <c r="M467" s="113">
        <v>107.4</v>
      </c>
      <c r="N467" s="113">
        <v>107.4</v>
      </c>
      <c r="O467" s="113">
        <v>107.4</v>
      </c>
      <c r="P467" s="113">
        <v>107.4</v>
      </c>
      <c r="Q467" s="113">
        <v>107.4</v>
      </c>
      <c r="R467" s="113">
        <v>107.4</v>
      </c>
    </row>
    <row r="468" spans="1:18">
      <c r="A468" s="15">
        <f t="shared" si="15"/>
        <v>468</v>
      </c>
      <c r="B468" s="78" t="s">
        <v>1193</v>
      </c>
      <c r="C468" s="78"/>
      <c r="D468" s="78" t="s">
        <v>1194</v>
      </c>
      <c r="E468" s="78" t="s">
        <v>1155</v>
      </c>
      <c r="F468" s="78" t="s">
        <v>1477</v>
      </c>
      <c r="G468" s="78" t="s">
        <v>60</v>
      </c>
      <c r="H468" s="79">
        <v>2014</v>
      </c>
      <c r="I468" s="123">
        <v>103.8</v>
      </c>
      <c r="J468" s="114">
        <v>103.8</v>
      </c>
      <c r="K468" s="114">
        <v>103.8</v>
      </c>
      <c r="L468" s="114">
        <v>103.8</v>
      </c>
      <c r="M468" s="113">
        <v>103.8</v>
      </c>
      <c r="N468" s="113">
        <v>103.8</v>
      </c>
      <c r="O468" s="113">
        <v>103.8</v>
      </c>
      <c r="P468" s="113">
        <v>103.8</v>
      </c>
      <c r="Q468" s="113">
        <v>103.8</v>
      </c>
      <c r="R468" s="113">
        <v>103.8</v>
      </c>
    </row>
    <row r="469" spans="1:18">
      <c r="A469" s="15">
        <f t="shared" si="15"/>
        <v>469</v>
      </c>
      <c r="B469" s="78" t="s">
        <v>1210</v>
      </c>
      <c r="C469" s="78"/>
      <c r="D469" s="78" t="s">
        <v>1211</v>
      </c>
      <c r="E469" s="78" t="s">
        <v>1212</v>
      </c>
      <c r="F469" s="78" t="s">
        <v>1477</v>
      </c>
      <c r="G469" s="78" t="s">
        <v>60</v>
      </c>
      <c r="H469" s="79">
        <v>2015</v>
      </c>
      <c r="I469" s="123">
        <v>99.9</v>
      </c>
      <c r="J469" s="114">
        <v>99.9</v>
      </c>
      <c r="K469" s="114">
        <v>99.9</v>
      </c>
      <c r="L469" s="114">
        <v>99.9</v>
      </c>
      <c r="M469" s="113">
        <v>99.9</v>
      </c>
      <c r="N469" s="113">
        <v>99.9</v>
      </c>
      <c r="O469" s="113">
        <v>99.9</v>
      </c>
      <c r="P469" s="113">
        <v>99.9</v>
      </c>
      <c r="Q469" s="113">
        <v>99.9</v>
      </c>
      <c r="R469" s="113">
        <v>99.9</v>
      </c>
    </row>
    <row r="470" spans="1:18">
      <c r="A470" s="15">
        <f t="shared" si="15"/>
        <v>470</v>
      </c>
      <c r="B470" s="78" t="s">
        <v>1215</v>
      </c>
      <c r="C470" s="78"/>
      <c r="D470" s="78" t="s">
        <v>1216</v>
      </c>
      <c r="E470" s="78" t="s">
        <v>1212</v>
      </c>
      <c r="F470" s="78" t="s">
        <v>1477</v>
      </c>
      <c r="G470" s="78" t="s">
        <v>60</v>
      </c>
      <c r="H470" s="79">
        <v>2015</v>
      </c>
      <c r="I470" s="123">
        <v>100</v>
      </c>
      <c r="J470" s="114">
        <v>100</v>
      </c>
      <c r="K470" s="114">
        <v>100</v>
      </c>
      <c r="L470" s="114">
        <v>100</v>
      </c>
      <c r="M470" s="113">
        <v>100</v>
      </c>
      <c r="N470" s="113">
        <v>100</v>
      </c>
      <c r="O470" s="113">
        <v>100</v>
      </c>
      <c r="P470" s="113">
        <v>100</v>
      </c>
      <c r="Q470" s="113">
        <v>100</v>
      </c>
      <c r="R470" s="113">
        <v>100</v>
      </c>
    </row>
    <row r="471" spans="1:18">
      <c r="A471" s="15">
        <f t="shared" si="15"/>
        <v>471</v>
      </c>
      <c r="B471" s="78" t="s">
        <v>1256</v>
      </c>
      <c r="C471" s="78"/>
      <c r="D471" s="78" t="s">
        <v>1257</v>
      </c>
      <c r="E471" s="78" t="s">
        <v>1212</v>
      </c>
      <c r="F471" s="78" t="s">
        <v>1477</v>
      </c>
      <c r="G471" s="78" t="s">
        <v>60</v>
      </c>
      <c r="H471" s="79">
        <v>2015</v>
      </c>
      <c r="I471" s="123">
        <v>146.19999999999999</v>
      </c>
      <c r="J471" s="114">
        <v>146.19999999999999</v>
      </c>
      <c r="K471" s="114">
        <v>146.19999999999999</v>
      </c>
      <c r="L471" s="114">
        <v>146.19999999999999</v>
      </c>
      <c r="M471" s="113">
        <v>146.19999999999999</v>
      </c>
      <c r="N471" s="113">
        <v>146.19999999999999</v>
      </c>
      <c r="O471" s="113">
        <v>146.19999999999999</v>
      </c>
      <c r="P471" s="113">
        <v>146.19999999999999</v>
      </c>
      <c r="Q471" s="113">
        <v>146.19999999999999</v>
      </c>
      <c r="R471" s="113">
        <v>146.19999999999999</v>
      </c>
    </row>
    <row r="472" spans="1:18">
      <c r="A472" s="15">
        <f t="shared" si="15"/>
        <v>472</v>
      </c>
      <c r="B472" s="78" t="s">
        <v>1260</v>
      </c>
      <c r="C472" s="78"/>
      <c r="D472" s="78" t="s">
        <v>1261</v>
      </c>
      <c r="E472" s="78" t="s">
        <v>1212</v>
      </c>
      <c r="F472" s="78" t="s">
        <v>1477</v>
      </c>
      <c r="G472" s="78" t="s">
        <v>60</v>
      </c>
      <c r="H472" s="79">
        <v>2015</v>
      </c>
      <c r="I472" s="123">
        <v>153.6</v>
      </c>
      <c r="J472" s="114">
        <v>153.6</v>
      </c>
      <c r="K472" s="114">
        <v>153.6</v>
      </c>
      <c r="L472" s="114">
        <v>153.6</v>
      </c>
      <c r="M472" s="113">
        <v>153.6</v>
      </c>
      <c r="N472" s="113">
        <v>153.6</v>
      </c>
      <c r="O472" s="113">
        <v>153.6</v>
      </c>
      <c r="P472" s="113">
        <v>153.6</v>
      </c>
      <c r="Q472" s="113">
        <v>153.6</v>
      </c>
      <c r="R472" s="113">
        <v>153.6</v>
      </c>
    </row>
    <row r="473" spans="1:18">
      <c r="A473" s="15">
        <f t="shared" si="15"/>
        <v>473</v>
      </c>
      <c r="B473" s="78" t="s">
        <v>1287</v>
      </c>
      <c r="C473" s="78"/>
      <c r="D473" s="78" t="s">
        <v>1288</v>
      </c>
      <c r="E473" s="78" t="s">
        <v>1289</v>
      </c>
      <c r="F473" s="78" t="s">
        <v>1477</v>
      </c>
      <c r="G473" s="78" t="s">
        <v>60</v>
      </c>
      <c r="H473" s="79">
        <v>2015</v>
      </c>
      <c r="I473" s="123">
        <v>100</v>
      </c>
      <c r="J473" s="114">
        <v>100</v>
      </c>
      <c r="K473" s="114">
        <v>100</v>
      </c>
      <c r="L473" s="114">
        <v>100</v>
      </c>
      <c r="M473" s="113">
        <v>100</v>
      </c>
      <c r="N473" s="113">
        <v>100</v>
      </c>
      <c r="O473" s="113">
        <v>100</v>
      </c>
      <c r="P473" s="113">
        <v>100</v>
      </c>
      <c r="Q473" s="113">
        <v>100</v>
      </c>
      <c r="R473" s="113">
        <v>100</v>
      </c>
    </row>
    <row r="474" spans="1:18">
      <c r="A474" s="15">
        <f t="shared" si="15"/>
        <v>474</v>
      </c>
      <c r="B474" s="78" t="s">
        <v>1292</v>
      </c>
      <c r="C474" s="78"/>
      <c r="D474" s="78" t="s">
        <v>1293</v>
      </c>
      <c r="E474" s="78" t="s">
        <v>1289</v>
      </c>
      <c r="F474" s="78" t="s">
        <v>1477</v>
      </c>
      <c r="G474" s="78" t="s">
        <v>60</v>
      </c>
      <c r="H474" s="79">
        <v>2015</v>
      </c>
      <c r="I474" s="123">
        <v>100</v>
      </c>
      <c r="J474" s="114">
        <v>100</v>
      </c>
      <c r="K474" s="114">
        <v>100</v>
      </c>
      <c r="L474" s="114">
        <v>100</v>
      </c>
      <c r="M474" s="113">
        <v>100</v>
      </c>
      <c r="N474" s="113">
        <v>100</v>
      </c>
      <c r="O474" s="113">
        <v>100</v>
      </c>
      <c r="P474" s="113">
        <v>100</v>
      </c>
      <c r="Q474" s="113">
        <v>100</v>
      </c>
      <c r="R474" s="113">
        <v>100</v>
      </c>
    </row>
    <row r="475" spans="1:18">
      <c r="A475" s="15">
        <f t="shared" si="15"/>
        <v>475</v>
      </c>
      <c r="B475" s="78" t="s">
        <v>1310</v>
      </c>
      <c r="C475" s="78"/>
      <c r="D475" s="78" t="s">
        <v>1311</v>
      </c>
      <c r="E475" s="78" t="s">
        <v>1312</v>
      </c>
      <c r="F475" s="78" t="s">
        <v>1477</v>
      </c>
      <c r="G475" s="78" t="s">
        <v>60</v>
      </c>
      <c r="H475" s="79">
        <v>2017</v>
      </c>
      <c r="I475" s="123">
        <v>115.2</v>
      </c>
      <c r="J475" s="114">
        <v>115.2</v>
      </c>
      <c r="K475" s="114">
        <v>115.2</v>
      </c>
      <c r="L475" s="114">
        <v>115.2</v>
      </c>
      <c r="M475" s="113">
        <v>115.2</v>
      </c>
      <c r="N475" s="113">
        <v>115.2</v>
      </c>
      <c r="O475" s="113">
        <v>115.2</v>
      </c>
      <c r="P475" s="113">
        <v>115.2</v>
      </c>
      <c r="Q475" s="113">
        <v>115.2</v>
      </c>
      <c r="R475" s="113">
        <v>115.2</v>
      </c>
    </row>
    <row r="476" spans="1:18">
      <c r="A476" s="15">
        <f t="shared" si="15"/>
        <v>476</v>
      </c>
      <c r="B476" s="78" t="s">
        <v>1315</v>
      </c>
      <c r="C476" s="78"/>
      <c r="D476" s="78" t="s">
        <v>1316</v>
      </c>
      <c r="E476" s="78" t="s">
        <v>1312</v>
      </c>
      <c r="F476" s="78" t="s">
        <v>1477</v>
      </c>
      <c r="G476" s="78" t="s">
        <v>60</v>
      </c>
      <c r="H476" s="79">
        <v>2017</v>
      </c>
      <c r="I476" s="123">
        <v>115.2</v>
      </c>
      <c r="J476" s="114">
        <v>115.2</v>
      </c>
      <c r="K476" s="114">
        <v>115.2</v>
      </c>
      <c r="L476" s="114">
        <v>115.2</v>
      </c>
      <c r="M476" s="113">
        <v>115.2</v>
      </c>
      <c r="N476" s="113">
        <v>115.2</v>
      </c>
      <c r="O476" s="113">
        <v>115.2</v>
      </c>
      <c r="P476" s="113">
        <v>115.2</v>
      </c>
      <c r="Q476" s="113">
        <v>115.2</v>
      </c>
      <c r="R476" s="113">
        <v>115.2</v>
      </c>
    </row>
    <row r="477" spans="1:18">
      <c r="A477" s="15">
        <f t="shared" si="15"/>
        <v>477</v>
      </c>
      <c r="B477" s="78" t="s">
        <v>1333</v>
      </c>
      <c r="C477" s="78"/>
      <c r="D477" s="78" t="s">
        <v>1334</v>
      </c>
      <c r="E477" s="78" t="s">
        <v>1335</v>
      </c>
      <c r="F477" s="78" t="s">
        <v>1477</v>
      </c>
      <c r="G477" s="78" t="s">
        <v>60</v>
      </c>
      <c r="H477" s="79">
        <v>2008</v>
      </c>
      <c r="I477" s="123">
        <v>150</v>
      </c>
      <c r="J477" s="114">
        <v>150</v>
      </c>
      <c r="K477" s="114">
        <v>150</v>
      </c>
      <c r="L477" s="114">
        <v>150</v>
      </c>
      <c r="M477" s="113">
        <v>150</v>
      </c>
      <c r="N477" s="113">
        <v>150</v>
      </c>
      <c r="O477" s="113">
        <v>150</v>
      </c>
      <c r="P477" s="113">
        <v>150</v>
      </c>
      <c r="Q477" s="113">
        <v>150</v>
      </c>
      <c r="R477" s="113">
        <v>150</v>
      </c>
    </row>
    <row r="478" spans="1:18">
      <c r="A478" s="15">
        <f t="shared" si="15"/>
        <v>478</v>
      </c>
      <c r="B478" s="78" t="s">
        <v>1323</v>
      </c>
      <c r="C478" s="78"/>
      <c r="D478" s="78" t="s">
        <v>1324</v>
      </c>
      <c r="E478" s="78" t="s">
        <v>1325</v>
      </c>
      <c r="F478" s="78" t="s">
        <v>1477</v>
      </c>
      <c r="G478" s="78" t="s">
        <v>60</v>
      </c>
      <c r="H478" s="79">
        <v>2014</v>
      </c>
      <c r="I478" s="123">
        <v>144.30000000000001</v>
      </c>
      <c r="J478" s="114">
        <v>144.30000000000001</v>
      </c>
      <c r="K478" s="114">
        <v>144.30000000000001</v>
      </c>
      <c r="L478" s="114">
        <v>144.30000000000001</v>
      </c>
      <c r="M478" s="113">
        <v>144.30000000000001</v>
      </c>
      <c r="N478" s="113">
        <v>144.30000000000001</v>
      </c>
      <c r="O478" s="113">
        <v>144.30000000000001</v>
      </c>
      <c r="P478" s="113">
        <v>144.30000000000001</v>
      </c>
      <c r="Q478" s="113">
        <v>144.30000000000001</v>
      </c>
      <c r="R478" s="113">
        <v>144.30000000000001</v>
      </c>
    </row>
    <row r="479" spans="1:18">
      <c r="A479" s="15">
        <f t="shared" si="15"/>
        <v>479</v>
      </c>
      <c r="B479" s="78" t="s">
        <v>1329</v>
      </c>
      <c r="C479" s="78"/>
      <c r="D479" s="78" t="s">
        <v>1330</v>
      </c>
      <c r="E479" s="78" t="s">
        <v>1325</v>
      </c>
      <c r="F479" s="78" t="s">
        <v>1477</v>
      </c>
      <c r="G479" s="78" t="s">
        <v>60</v>
      </c>
      <c r="H479" s="79">
        <v>2014</v>
      </c>
      <c r="I479" s="123">
        <v>144.30000000000001</v>
      </c>
      <c r="J479" s="114">
        <v>144.30000000000001</v>
      </c>
      <c r="K479" s="114">
        <v>144.30000000000001</v>
      </c>
      <c r="L479" s="114">
        <v>144.30000000000001</v>
      </c>
      <c r="M479" s="113">
        <v>144.30000000000001</v>
      </c>
      <c r="N479" s="113">
        <v>144.30000000000001</v>
      </c>
      <c r="O479" s="113">
        <v>144.30000000000001</v>
      </c>
      <c r="P479" s="113">
        <v>144.30000000000001</v>
      </c>
      <c r="Q479" s="113">
        <v>144.30000000000001</v>
      </c>
      <c r="R479" s="113">
        <v>144.30000000000001</v>
      </c>
    </row>
    <row r="480" spans="1:18">
      <c r="A480" s="15">
        <f t="shared" si="15"/>
        <v>480</v>
      </c>
      <c r="B480" s="78" t="s">
        <v>1346</v>
      </c>
      <c r="C480" s="78"/>
      <c r="D480" s="78" t="s">
        <v>1347</v>
      </c>
      <c r="E480" s="78" t="s">
        <v>1289</v>
      </c>
      <c r="F480" s="78" t="s">
        <v>1477</v>
      </c>
      <c r="G480" s="78" t="s">
        <v>60</v>
      </c>
      <c r="H480" s="79">
        <v>2017</v>
      </c>
      <c r="I480" s="123">
        <v>151.19999999999999</v>
      </c>
      <c r="J480" s="114">
        <v>151.19999999999999</v>
      </c>
      <c r="K480" s="114">
        <v>151.19999999999999</v>
      </c>
      <c r="L480" s="114">
        <v>151.19999999999999</v>
      </c>
      <c r="M480" s="113">
        <v>151.19999999999999</v>
      </c>
      <c r="N480" s="113">
        <v>151.19999999999999</v>
      </c>
      <c r="O480" s="113">
        <v>151.19999999999999</v>
      </c>
      <c r="P480" s="113">
        <v>151.19999999999999</v>
      </c>
      <c r="Q480" s="113">
        <v>151.19999999999999</v>
      </c>
      <c r="R480" s="113">
        <v>151.19999999999999</v>
      </c>
    </row>
    <row r="481" spans="1:18">
      <c r="A481" s="15">
        <f t="shared" si="15"/>
        <v>481</v>
      </c>
      <c r="B481" s="78" t="s">
        <v>1350</v>
      </c>
      <c r="C481" s="78"/>
      <c r="D481" s="78" t="s">
        <v>1351</v>
      </c>
      <c r="E481" s="78" t="s">
        <v>1155</v>
      </c>
      <c r="F481" s="78" t="s">
        <v>1477</v>
      </c>
      <c r="G481" s="78" t="s">
        <v>60</v>
      </c>
      <c r="H481" s="79">
        <v>2014</v>
      </c>
      <c r="I481" s="123">
        <v>109.2</v>
      </c>
      <c r="J481" s="114">
        <v>109.2</v>
      </c>
      <c r="K481" s="114">
        <v>109.2</v>
      </c>
      <c r="L481" s="114">
        <v>109.2</v>
      </c>
      <c r="M481" s="113">
        <v>109.2</v>
      </c>
      <c r="N481" s="113">
        <v>109.2</v>
      </c>
      <c r="O481" s="113">
        <v>109.2</v>
      </c>
      <c r="P481" s="113">
        <v>109.2</v>
      </c>
      <c r="Q481" s="113">
        <v>109.2</v>
      </c>
      <c r="R481" s="113">
        <v>109.2</v>
      </c>
    </row>
    <row r="482" spans="1:18">
      <c r="A482" s="15">
        <f t="shared" si="15"/>
        <v>482</v>
      </c>
      <c r="B482" s="78" t="s">
        <v>1354</v>
      </c>
      <c r="C482" s="78"/>
      <c r="D482" s="78" t="s">
        <v>1355</v>
      </c>
      <c r="E482" s="78" t="s">
        <v>1155</v>
      </c>
      <c r="F482" s="78" t="s">
        <v>1477</v>
      </c>
      <c r="G482" s="78" t="s">
        <v>60</v>
      </c>
      <c r="H482" s="79">
        <v>2014</v>
      </c>
      <c r="I482" s="123">
        <v>109.2</v>
      </c>
      <c r="J482" s="114">
        <v>109.2</v>
      </c>
      <c r="K482" s="114">
        <v>109.2</v>
      </c>
      <c r="L482" s="114">
        <v>109.2</v>
      </c>
      <c r="M482" s="113">
        <v>109.2</v>
      </c>
      <c r="N482" s="113">
        <v>109.2</v>
      </c>
      <c r="O482" s="113">
        <v>109.2</v>
      </c>
      <c r="P482" s="113">
        <v>109.2</v>
      </c>
      <c r="Q482" s="113">
        <v>109.2</v>
      </c>
      <c r="R482" s="113">
        <v>109.2</v>
      </c>
    </row>
    <row r="483" spans="1:18">
      <c r="A483" s="15">
        <f t="shared" si="15"/>
        <v>483</v>
      </c>
      <c r="B483" s="78" t="s">
        <v>1358</v>
      </c>
      <c r="C483" s="78"/>
      <c r="D483" s="78" t="s">
        <v>1359</v>
      </c>
      <c r="E483" s="78" t="s">
        <v>1155</v>
      </c>
      <c r="F483" s="78" t="s">
        <v>1477</v>
      </c>
      <c r="G483" s="78" t="s">
        <v>60</v>
      </c>
      <c r="H483" s="79">
        <v>2014</v>
      </c>
      <c r="I483" s="123">
        <v>94.2</v>
      </c>
      <c r="J483" s="114">
        <v>94.2</v>
      </c>
      <c r="K483" s="114">
        <v>94.2</v>
      </c>
      <c r="L483" s="114">
        <v>94.2</v>
      </c>
      <c r="M483" s="113">
        <v>94.2</v>
      </c>
      <c r="N483" s="113">
        <v>94.2</v>
      </c>
      <c r="O483" s="113">
        <v>94.2</v>
      </c>
      <c r="P483" s="113">
        <v>94.2</v>
      </c>
      <c r="Q483" s="113">
        <v>94.2</v>
      </c>
      <c r="R483" s="113">
        <v>94.2</v>
      </c>
    </row>
    <row r="484" spans="1:18">
      <c r="A484" s="15">
        <f t="shared" si="15"/>
        <v>484</v>
      </c>
      <c r="B484" s="78" t="s">
        <v>1362</v>
      </c>
      <c r="C484" s="78"/>
      <c r="D484" s="78" t="s">
        <v>1363</v>
      </c>
      <c r="E484" s="78" t="s">
        <v>1155</v>
      </c>
      <c r="F484" s="78" t="s">
        <v>1477</v>
      </c>
      <c r="G484" s="78" t="s">
        <v>60</v>
      </c>
      <c r="H484" s="79">
        <v>2014</v>
      </c>
      <c r="I484" s="123">
        <v>96.6</v>
      </c>
      <c r="J484" s="114">
        <v>96.6</v>
      </c>
      <c r="K484" s="114">
        <v>96.6</v>
      </c>
      <c r="L484" s="114">
        <v>96.6</v>
      </c>
      <c r="M484" s="113">
        <v>96.6</v>
      </c>
      <c r="N484" s="113">
        <v>96.6</v>
      </c>
      <c r="O484" s="113">
        <v>96.6</v>
      </c>
      <c r="P484" s="113">
        <v>96.6</v>
      </c>
      <c r="Q484" s="113">
        <v>96.6</v>
      </c>
      <c r="R484" s="113">
        <v>96.6</v>
      </c>
    </row>
    <row r="485" spans="1:18">
      <c r="A485" s="15">
        <f t="shared" si="15"/>
        <v>485</v>
      </c>
      <c r="B485" s="78" t="s">
        <v>1390</v>
      </c>
      <c r="C485" s="78"/>
      <c r="D485" s="78" t="s">
        <v>1391</v>
      </c>
      <c r="E485" s="78" t="s">
        <v>1155</v>
      </c>
      <c r="F485" s="78" t="s">
        <v>1477</v>
      </c>
      <c r="G485" s="78" t="s">
        <v>60</v>
      </c>
      <c r="H485" s="79">
        <v>2015</v>
      </c>
      <c r="I485" s="123">
        <v>150</v>
      </c>
      <c r="J485" s="114">
        <v>150</v>
      </c>
      <c r="K485" s="114">
        <v>150</v>
      </c>
      <c r="L485" s="114">
        <v>150</v>
      </c>
      <c r="M485" s="113">
        <v>150</v>
      </c>
      <c r="N485" s="113">
        <v>150</v>
      </c>
      <c r="O485" s="113">
        <v>150</v>
      </c>
      <c r="P485" s="113">
        <v>150</v>
      </c>
      <c r="Q485" s="113">
        <v>150</v>
      </c>
      <c r="R485" s="113">
        <v>150</v>
      </c>
    </row>
    <row r="486" spans="1:18">
      <c r="A486" s="15">
        <f t="shared" si="15"/>
        <v>486</v>
      </c>
      <c r="B486" s="78" t="s">
        <v>1488</v>
      </c>
      <c r="C486" s="78"/>
      <c r="D486" s="78" t="s">
        <v>1396</v>
      </c>
      <c r="E486" s="78" t="s">
        <v>1397</v>
      </c>
      <c r="F486" s="78" t="s">
        <v>1477</v>
      </c>
      <c r="G486" s="78" t="s">
        <v>60</v>
      </c>
      <c r="H486" s="79">
        <v>2017</v>
      </c>
      <c r="I486" s="123">
        <v>64</v>
      </c>
      <c r="J486" s="114">
        <v>64</v>
      </c>
      <c r="K486" s="114">
        <v>64</v>
      </c>
      <c r="L486" s="114">
        <v>64</v>
      </c>
      <c r="M486" s="113">
        <v>64</v>
      </c>
      <c r="N486" s="113">
        <v>64</v>
      </c>
      <c r="O486" s="113">
        <v>64</v>
      </c>
      <c r="P486" s="113">
        <v>64</v>
      </c>
      <c r="Q486" s="113">
        <v>64</v>
      </c>
      <c r="R486" s="113">
        <v>64</v>
      </c>
    </row>
    <row r="487" spans="1:18">
      <c r="A487" s="15">
        <f t="shared" si="15"/>
        <v>487</v>
      </c>
      <c r="B487" s="78" t="s">
        <v>1489</v>
      </c>
      <c r="C487" s="78"/>
      <c r="D487" s="78" t="s">
        <v>1400</v>
      </c>
      <c r="E487" s="78" t="s">
        <v>1397</v>
      </c>
      <c r="F487" s="78" t="s">
        <v>1477</v>
      </c>
      <c r="G487" s="78" t="s">
        <v>60</v>
      </c>
      <c r="H487" s="79">
        <v>2017</v>
      </c>
      <c r="I487" s="123">
        <v>110</v>
      </c>
      <c r="J487" s="114">
        <v>110</v>
      </c>
      <c r="K487" s="114">
        <v>110</v>
      </c>
      <c r="L487" s="114">
        <v>110</v>
      </c>
      <c r="M487" s="113">
        <v>110</v>
      </c>
      <c r="N487" s="113">
        <v>110</v>
      </c>
      <c r="O487" s="113">
        <v>110</v>
      </c>
      <c r="P487" s="113">
        <v>110</v>
      </c>
      <c r="Q487" s="113">
        <v>110</v>
      </c>
      <c r="R487" s="113">
        <v>110</v>
      </c>
    </row>
    <row r="488" spans="1:18">
      <c r="A488" s="15">
        <f t="shared" si="15"/>
        <v>488</v>
      </c>
      <c r="B488" s="78" t="s">
        <v>1490</v>
      </c>
      <c r="C488" s="78"/>
      <c r="D488" s="78" t="s">
        <v>1421</v>
      </c>
      <c r="E488" s="78" t="s">
        <v>1289</v>
      </c>
      <c r="F488" s="78" t="s">
        <v>1477</v>
      </c>
      <c r="G488" s="78" t="s">
        <v>60</v>
      </c>
      <c r="H488" s="79">
        <v>2015</v>
      </c>
      <c r="I488" s="123">
        <v>102</v>
      </c>
      <c r="J488" s="114">
        <v>102</v>
      </c>
      <c r="K488" s="114">
        <v>102</v>
      </c>
      <c r="L488" s="114">
        <v>102</v>
      </c>
      <c r="M488" s="113">
        <v>102</v>
      </c>
      <c r="N488" s="113">
        <v>102</v>
      </c>
      <c r="O488" s="113">
        <v>102</v>
      </c>
      <c r="P488" s="113">
        <v>102</v>
      </c>
      <c r="Q488" s="113">
        <v>102</v>
      </c>
      <c r="R488" s="113">
        <v>102</v>
      </c>
    </row>
    <row r="489" spans="1:18">
      <c r="A489" s="15">
        <f t="shared" si="15"/>
        <v>489</v>
      </c>
      <c r="B489" s="78" t="s">
        <v>1491</v>
      </c>
      <c r="C489" s="78"/>
      <c r="D489" s="78" t="s">
        <v>1424</v>
      </c>
      <c r="E489" s="78" t="s">
        <v>1289</v>
      </c>
      <c r="F489" s="78" t="s">
        <v>1477</v>
      </c>
      <c r="G489" s="78" t="s">
        <v>60</v>
      </c>
      <c r="H489" s="79">
        <v>2015</v>
      </c>
      <c r="I489" s="123">
        <v>98</v>
      </c>
      <c r="J489" s="114">
        <v>98</v>
      </c>
      <c r="K489" s="114">
        <v>98</v>
      </c>
      <c r="L489" s="114">
        <v>98</v>
      </c>
      <c r="M489" s="113">
        <v>98</v>
      </c>
      <c r="N489" s="113">
        <v>98</v>
      </c>
      <c r="O489" s="113">
        <v>98</v>
      </c>
      <c r="P489" s="113">
        <v>98</v>
      </c>
      <c r="Q489" s="113">
        <v>98</v>
      </c>
      <c r="R489" s="113">
        <v>98</v>
      </c>
    </row>
    <row r="490" spans="1:18">
      <c r="A490" s="15">
        <f t="shared" si="15"/>
        <v>490</v>
      </c>
      <c r="B490" s="78" t="s">
        <v>1492</v>
      </c>
      <c r="C490" s="78"/>
      <c r="D490" s="78" t="s">
        <v>1427</v>
      </c>
      <c r="E490" s="78" t="s">
        <v>1289</v>
      </c>
      <c r="F490" s="78" t="s">
        <v>1477</v>
      </c>
      <c r="G490" s="78" t="s">
        <v>60</v>
      </c>
      <c r="H490" s="79">
        <v>2016</v>
      </c>
      <c r="I490" s="123">
        <v>148.5</v>
      </c>
      <c r="J490" s="114">
        <v>148.5</v>
      </c>
      <c r="K490" s="114">
        <v>148.5</v>
      </c>
      <c r="L490" s="114">
        <v>148.5</v>
      </c>
      <c r="M490" s="113">
        <v>148.5</v>
      </c>
      <c r="N490" s="113">
        <v>148.5</v>
      </c>
      <c r="O490" s="113">
        <v>148.5</v>
      </c>
      <c r="P490" s="113">
        <v>148.5</v>
      </c>
      <c r="Q490" s="113">
        <v>148.5</v>
      </c>
      <c r="R490" s="113">
        <v>148.5</v>
      </c>
    </row>
    <row r="491" spans="1:18">
      <c r="A491" s="15">
        <f t="shared" si="15"/>
        <v>491</v>
      </c>
      <c r="B491" s="78" t="s">
        <v>1493</v>
      </c>
      <c r="C491" s="78"/>
      <c r="D491" s="78" t="s">
        <v>1430</v>
      </c>
      <c r="E491" s="78" t="s">
        <v>1289</v>
      </c>
      <c r="F491" s="78" t="s">
        <v>1477</v>
      </c>
      <c r="G491" s="78" t="s">
        <v>60</v>
      </c>
      <c r="H491" s="79">
        <v>2016</v>
      </c>
      <c r="I491" s="123">
        <v>151.80000000000001</v>
      </c>
      <c r="J491" s="114">
        <v>151.80000000000001</v>
      </c>
      <c r="K491" s="114">
        <v>151.80000000000001</v>
      </c>
      <c r="L491" s="114">
        <v>151.80000000000001</v>
      </c>
      <c r="M491" s="113">
        <v>151.80000000000001</v>
      </c>
      <c r="N491" s="113">
        <v>151.80000000000001</v>
      </c>
      <c r="O491" s="113">
        <v>151.80000000000001</v>
      </c>
      <c r="P491" s="113">
        <v>151.80000000000001</v>
      </c>
      <c r="Q491" s="113">
        <v>151.80000000000001</v>
      </c>
      <c r="R491" s="113">
        <v>151.80000000000001</v>
      </c>
    </row>
    <row r="492" spans="1:18">
      <c r="A492" s="15">
        <f t="shared" si="15"/>
        <v>492</v>
      </c>
      <c r="B492" s="78" t="s">
        <v>1494</v>
      </c>
      <c r="C492" s="78"/>
      <c r="D492" s="78" t="s">
        <v>1435</v>
      </c>
      <c r="E492" s="78" t="s">
        <v>1436</v>
      </c>
      <c r="F492" s="78" t="s">
        <v>1477</v>
      </c>
      <c r="G492" s="78" t="s">
        <v>60</v>
      </c>
      <c r="H492" s="79">
        <v>2014</v>
      </c>
      <c r="I492" s="123">
        <v>161</v>
      </c>
      <c r="J492" s="114">
        <v>161</v>
      </c>
      <c r="K492" s="114">
        <v>161</v>
      </c>
      <c r="L492" s="114">
        <v>161</v>
      </c>
      <c r="M492" s="113">
        <v>161</v>
      </c>
      <c r="N492" s="113">
        <v>161</v>
      </c>
      <c r="O492" s="113">
        <v>161</v>
      </c>
      <c r="P492" s="113">
        <v>161</v>
      </c>
      <c r="Q492" s="113">
        <v>161</v>
      </c>
      <c r="R492" s="113">
        <v>161</v>
      </c>
    </row>
    <row r="493" spans="1:18">
      <c r="A493" s="15">
        <f t="shared" si="15"/>
        <v>493</v>
      </c>
      <c r="B493" s="78" t="s">
        <v>1495</v>
      </c>
      <c r="C493" s="78"/>
      <c r="D493" s="78" t="s">
        <v>1443</v>
      </c>
      <c r="E493" s="78" t="s">
        <v>1436</v>
      </c>
      <c r="F493" s="78" t="s">
        <v>1477</v>
      </c>
      <c r="G493" s="78" t="s">
        <v>60</v>
      </c>
      <c r="H493" s="79">
        <v>2015</v>
      </c>
      <c r="I493" s="123">
        <v>98</v>
      </c>
      <c r="J493" s="114">
        <v>98</v>
      </c>
      <c r="K493" s="114">
        <v>98</v>
      </c>
      <c r="L493" s="114">
        <v>98</v>
      </c>
      <c r="M493" s="113">
        <v>98</v>
      </c>
      <c r="N493" s="113">
        <v>98</v>
      </c>
      <c r="O493" s="113">
        <v>98</v>
      </c>
      <c r="P493" s="113">
        <v>98</v>
      </c>
      <c r="Q493" s="113">
        <v>98</v>
      </c>
      <c r="R493" s="113">
        <v>98</v>
      </c>
    </row>
    <row r="494" spans="1:18">
      <c r="A494" s="15">
        <f t="shared" si="15"/>
        <v>494</v>
      </c>
      <c r="B494" s="78" t="s">
        <v>1496</v>
      </c>
      <c r="C494" s="78"/>
      <c r="D494" s="78" t="s">
        <v>1440</v>
      </c>
      <c r="E494" s="78" t="s">
        <v>1436</v>
      </c>
      <c r="F494" s="78" t="s">
        <v>1477</v>
      </c>
      <c r="G494" s="78" t="s">
        <v>60</v>
      </c>
      <c r="H494" s="79">
        <v>2015</v>
      </c>
      <c r="I494" s="123">
        <v>96</v>
      </c>
      <c r="J494" s="114">
        <v>96</v>
      </c>
      <c r="K494" s="114">
        <v>96</v>
      </c>
      <c r="L494" s="114">
        <v>96</v>
      </c>
      <c r="M494" s="113">
        <v>96</v>
      </c>
      <c r="N494" s="113">
        <v>96</v>
      </c>
      <c r="O494" s="113">
        <v>96</v>
      </c>
      <c r="P494" s="113">
        <v>96</v>
      </c>
      <c r="Q494" s="113">
        <v>96</v>
      </c>
      <c r="R494" s="113">
        <v>96</v>
      </c>
    </row>
    <row r="495" spans="1:18">
      <c r="A495" s="15">
        <f t="shared" si="15"/>
        <v>495</v>
      </c>
      <c r="B495" s="78" t="s">
        <v>1478</v>
      </c>
      <c r="C495" s="78"/>
      <c r="D495" s="78" t="s">
        <v>1479</v>
      </c>
      <c r="E495" s="78" t="s">
        <v>1335</v>
      </c>
      <c r="F495" s="78" t="s">
        <v>1477</v>
      </c>
      <c r="G495" s="78" t="s">
        <v>60</v>
      </c>
      <c r="H495" s="79">
        <v>2016</v>
      </c>
      <c r="I495" s="123">
        <v>114.9</v>
      </c>
      <c r="J495" s="114">
        <v>114.9</v>
      </c>
      <c r="K495" s="114">
        <v>114.9</v>
      </c>
      <c r="L495" s="114">
        <v>114.9</v>
      </c>
      <c r="M495" s="113">
        <v>114.9</v>
      </c>
      <c r="N495" s="113">
        <v>114.9</v>
      </c>
      <c r="O495" s="113">
        <v>114.9</v>
      </c>
      <c r="P495" s="113">
        <v>114.9</v>
      </c>
      <c r="Q495" s="113">
        <v>114.9</v>
      </c>
      <c r="R495" s="113">
        <v>114.9</v>
      </c>
    </row>
    <row r="496" spans="1:18">
      <c r="A496" s="15">
        <f t="shared" si="15"/>
        <v>496</v>
      </c>
      <c r="B496" s="78" t="s">
        <v>1480</v>
      </c>
      <c r="C496" s="78"/>
      <c r="D496" s="78" t="s">
        <v>1481</v>
      </c>
      <c r="E496" s="78" t="s">
        <v>1335</v>
      </c>
      <c r="F496" s="78" t="s">
        <v>1477</v>
      </c>
      <c r="G496" s="78" t="s">
        <v>60</v>
      </c>
      <c r="H496" s="79">
        <v>2016</v>
      </c>
      <c r="I496" s="123">
        <v>142.30000000000001</v>
      </c>
      <c r="J496" s="114">
        <v>142.30000000000001</v>
      </c>
      <c r="K496" s="114">
        <v>142.30000000000001</v>
      </c>
      <c r="L496" s="114">
        <v>142.30000000000001</v>
      </c>
      <c r="M496" s="113">
        <v>142.30000000000001</v>
      </c>
      <c r="N496" s="113">
        <v>142.30000000000001</v>
      </c>
      <c r="O496" s="113">
        <v>142.30000000000001</v>
      </c>
      <c r="P496" s="113">
        <v>142.30000000000001</v>
      </c>
      <c r="Q496" s="113">
        <v>142.30000000000001</v>
      </c>
      <c r="R496" s="113">
        <v>142.30000000000001</v>
      </c>
    </row>
    <row r="497" spans="1:18">
      <c r="A497" s="15">
        <f t="shared" si="15"/>
        <v>497</v>
      </c>
      <c r="B497" s="78" t="s">
        <v>1482</v>
      </c>
      <c r="C497" s="78"/>
      <c r="D497" s="78" t="s">
        <v>1483</v>
      </c>
      <c r="E497" s="78" t="s">
        <v>1289</v>
      </c>
      <c r="F497" s="78" t="s">
        <v>1477</v>
      </c>
      <c r="G497" s="78" t="s">
        <v>60</v>
      </c>
      <c r="H497" s="79">
        <v>2007</v>
      </c>
      <c r="I497" s="123">
        <v>57</v>
      </c>
      <c r="J497" s="114">
        <v>57</v>
      </c>
      <c r="K497" s="114">
        <v>57</v>
      </c>
      <c r="L497" s="114">
        <v>57</v>
      </c>
      <c r="M497" s="113">
        <v>57</v>
      </c>
      <c r="N497" s="113">
        <v>57</v>
      </c>
      <c r="O497" s="113">
        <v>57</v>
      </c>
      <c r="P497" s="113">
        <v>57</v>
      </c>
      <c r="Q497" s="113">
        <v>57</v>
      </c>
      <c r="R497" s="113">
        <v>57</v>
      </c>
    </row>
    <row r="498" spans="1:18" ht="15" customHeight="1">
      <c r="A498" s="15">
        <f t="shared" si="15"/>
        <v>498</v>
      </c>
      <c r="B498" s="78" t="s">
        <v>2884</v>
      </c>
      <c r="C498" s="78"/>
      <c r="D498" s="78" t="s">
        <v>2885</v>
      </c>
      <c r="E498" s="78" t="s">
        <v>147</v>
      </c>
      <c r="F498" s="78" t="s">
        <v>1871</v>
      </c>
      <c r="G498" s="78" t="s">
        <v>52</v>
      </c>
      <c r="H498" s="79">
        <v>2021</v>
      </c>
      <c r="I498" s="123">
        <v>36.700000000000003</v>
      </c>
      <c r="J498" s="123">
        <v>36.700000000000003</v>
      </c>
      <c r="K498" s="123">
        <v>36.700000000000003</v>
      </c>
      <c r="L498" s="123">
        <v>36.700000000000003</v>
      </c>
      <c r="M498" s="123">
        <v>36.700000000000003</v>
      </c>
      <c r="N498" s="123">
        <v>36.700000000000003</v>
      </c>
      <c r="O498" s="123">
        <v>36.700000000000003</v>
      </c>
      <c r="P498" s="123">
        <v>36.700000000000003</v>
      </c>
      <c r="Q498" s="123">
        <v>36.700000000000003</v>
      </c>
      <c r="R498" s="123">
        <v>36.700000000000003</v>
      </c>
    </row>
    <row r="499" spans="1:18" ht="15" customHeight="1">
      <c r="A499" s="15">
        <f t="shared" si="15"/>
        <v>499</v>
      </c>
      <c r="B499" s="78" t="s">
        <v>2886</v>
      </c>
      <c r="C499" s="78"/>
      <c r="D499" s="78" t="s">
        <v>2887</v>
      </c>
      <c r="E499" s="78" t="s">
        <v>147</v>
      </c>
      <c r="F499" s="78" t="s">
        <v>1871</v>
      </c>
      <c r="G499" s="78" t="s">
        <v>52</v>
      </c>
      <c r="H499" s="79">
        <v>2021</v>
      </c>
      <c r="I499" s="123">
        <v>35.799999999999997</v>
      </c>
      <c r="J499" s="123">
        <v>35.799999999999997</v>
      </c>
      <c r="K499" s="123">
        <v>35.799999999999997</v>
      </c>
      <c r="L499" s="123">
        <v>35.799999999999997</v>
      </c>
      <c r="M499" s="123">
        <v>35.799999999999997</v>
      </c>
      <c r="N499" s="123">
        <v>35.799999999999997</v>
      </c>
      <c r="O499" s="123">
        <v>35.799999999999997</v>
      </c>
      <c r="P499" s="123">
        <v>35.799999999999997</v>
      </c>
      <c r="Q499" s="123">
        <v>35.799999999999997</v>
      </c>
      <c r="R499" s="123">
        <v>35.799999999999997</v>
      </c>
    </row>
    <row r="500" spans="1:18" ht="15" customHeight="1">
      <c r="A500" s="15">
        <f t="shared" si="15"/>
        <v>500</v>
      </c>
      <c r="B500" s="78" t="s">
        <v>2888</v>
      </c>
      <c r="C500" s="78"/>
      <c r="D500" s="78" t="s">
        <v>2889</v>
      </c>
      <c r="E500" s="78" t="s">
        <v>147</v>
      </c>
      <c r="F500" s="78" t="s">
        <v>1871</v>
      </c>
      <c r="G500" s="78" t="s">
        <v>52</v>
      </c>
      <c r="H500" s="79">
        <v>2021</v>
      </c>
      <c r="I500" s="123">
        <v>177.7</v>
      </c>
      <c r="J500" s="123">
        <v>177.7</v>
      </c>
      <c r="K500" s="123">
        <v>177.7</v>
      </c>
      <c r="L500" s="123">
        <v>177.7</v>
      </c>
      <c r="M500" s="123">
        <v>177.7</v>
      </c>
      <c r="N500" s="123">
        <v>177.7</v>
      </c>
      <c r="O500" s="123">
        <v>177.7</v>
      </c>
      <c r="P500" s="123">
        <v>177.7</v>
      </c>
      <c r="Q500" s="123">
        <v>177.7</v>
      </c>
      <c r="R500" s="123">
        <v>177.7</v>
      </c>
    </row>
    <row r="501" spans="1:18">
      <c r="A501" s="15">
        <f t="shared" si="15"/>
        <v>501</v>
      </c>
      <c r="B501" s="78" t="s">
        <v>1073</v>
      </c>
      <c r="C501" s="78"/>
      <c r="D501" s="78" t="s">
        <v>1074</v>
      </c>
      <c r="E501" s="78" t="s">
        <v>1075</v>
      </c>
      <c r="F501" s="78" t="s">
        <v>1871</v>
      </c>
      <c r="G501" s="78" t="s">
        <v>51</v>
      </c>
      <c r="H501" s="79">
        <v>2012</v>
      </c>
      <c r="I501" s="123">
        <v>99.8</v>
      </c>
      <c r="J501" s="114">
        <v>99.8</v>
      </c>
      <c r="K501" s="114">
        <v>99.8</v>
      </c>
      <c r="L501" s="114">
        <v>99.8</v>
      </c>
      <c r="M501" s="113">
        <v>99.8</v>
      </c>
      <c r="N501" s="113">
        <v>99.8</v>
      </c>
      <c r="O501" s="113">
        <v>99.8</v>
      </c>
      <c r="P501" s="113">
        <v>99.8</v>
      </c>
      <c r="Q501" s="113">
        <v>99.8</v>
      </c>
      <c r="R501" s="113">
        <v>99.8</v>
      </c>
    </row>
    <row r="502" spans="1:18">
      <c r="A502" s="15">
        <f t="shared" si="15"/>
        <v>502</v>
      </c>
      <c r="B502" s="78" t="s">
        <v>1076</v>
      </c>
      <c r="C502" s="78"/>
      <c r="D502" s="78" t="s">
        <v>1077</v>
      </c>
      <c r="E502" s="78" t="s">
        <v>493</v>
      </c>
      <c r="F502" s="78" t="s">
        <v>1871</v>
      </c>
      <c r="G502" s="78" t="s">
        <v>50</v>
      </c>
      <c r="H502" s="79">
        <v>2007</v>
      </c>
      <c r="I502" s="123">
        <v>120</v>
      </c>
      <c r="J502" s="114">
        <v>120</v>
      </c>
      <c r="K502" s="114">
        <v>120</v>
      </c>
      <c r="L502" s="114">
        <v>120</v>
      </c>
      <c r="M502" s="113">
        <v>120</v>
      </c>
      <c r="N502" s="113">
        <v>120</v>
      </c>
      <c r="O502" s="113">
        <v>120</v>
      </c>
      <c r="P502" s="113">
        <v>120</v>
      </c>
      <c r="Q502" s="113">
        <v>120</v>
      </c>
      <c r="R502" s="113">
        <v>120</v>
      </c>
    </row>
    <row r="503" spans="1:18">
      <c r="A503" s="15">
        <f t="shared" si="15"/>
        <v>503</v>
      </c>
      <c r="B503" s="78" t="s">
        <v>1078</v>
      </c>
      <c r="C503" s="78" t="s">
        <v>2863</v>
      </c>
      <c r="D503" s="78" t="s">
        <v>1079</v>
      </c>
      <c r="E503" s="78" t="s">
        <v>248</v>
      </c>
      <c r="F503" s="78" t="s">
        <v>1871</v>
      </c>
      <c r="G503" s="78" t="s">
        <v>52</v>
      </c>
      <c r="H503" s="79">
        <v>2013</v>
      </c>
      <c r="I503" s="123">
        <v>8.8000000000000007</v>
      </c>
      <c r="J503" s="114">
        <v>8.8000000000000007</v>
      </c>
      <c r="K503" s="114">
        <v>8.8000000000000007</v>
      </c>
      <c r="L503" s="114">
        <v>8.8000000000000007</v>
      </c>
      <c r="M503" s="113">
        <v>8.8000000000000007</v>
      </c>
      <c r="N503" s="113">
        <v>8.8000000000000007</v>
      </c>
      <c r="O503" s="113">
        <v>8.8000000000000007</v>
      </c>
      <c r="P503" s="113">
        <v>8.8000000000000007</v>
      </c>
      <c r="Q503" s="113">
        <v>8.8000000000000007</v>
      </c>
      <c r="R503" s="113">
        <v>8.8000000000000007</v>
      </c>
    </row>
    <row r="504" spans="1:18">
      <c r="A504" s="15">
        <f t="shared" si="15"/>
        <v>504</v>
      </c>
      <c r="B504" s="78" t="s">
        <v>1080</v>
      </c>
      <c r="C504" s="78" t="s">
        <v>2863</v>
      </c>
      <c r="D504" s="78" t="s">
        <v>1081</v>
      </c>
      <c r="E504" s="78" t="s">
        <v>248</v>
      </c>
      <c r="F504" s="78" t="s">
        <v>1871</v>
      </c>
      <c r="G504" s="78" t="s">
        <v>52</v>
      </c>
      <c r="H504" s="79">
        <v>2013</v>
      </c>
      <c r="I504" s="123">
        <v>124.3</v>
      </c>
      <c r="J504" s="114">
        <v>124.3</v>
      </c>
      <c r="K504" s="114">
        <v>124.3</v>
      </c>
      <c r="L504" s="114">
        <v>124.3</v>
      </c>
      <c r="M504" s="113">
        <v>124.3</v>
      </c>
      <c r="N504" s="113">
        <v>124.3</v>
      </c>
      <c r="O504" s="113">
        <v>124.3</v>
      </c>
      <c r="P504" s="113">
        <v>124.3</v>
      </c>
      <c r="Q504" s="113">
        <v>124.3</v>
      </c>
      <c r="R504" s="113">
        <v>124.3</v>
      </c>
    </row>
    <row r="505" spans="1:18">
      <c r="A505" s="15">
        <f t="shared" si="15"/>
        <v>505</v>
      </c>
      <c r="B505" s="78" t="s">
        <v>1915</v>
      </c>
      <c r="C505" s="78"/>
      <c r="D505" s="78" t="s">
        <v>1916</v>
      </c>
      <c r="E505" s="78" t="s">
        <v>248</v>
      </c>
      <c r="F505" s="78" t="s">
        <v>1871</v>
      </c>
      <c r="G505" s="78" t="s">
        <v>52</v>
      </c>
      <c r="H505" s="79">
        <v>2020</v>
      </c>
      <c r="I505" s="123">
        <v>89.7</v>
      </c>
      <c r="J505" s="114">
        <v>89.7</v>
      </c>
      <c r="K505" s="114">
        <v>89.7</v>
      </c>
      <c r="L505" s="114">
        <v>89.7</v>
      </c>
      <c r="M505" s="113">
        <v>89.7</v>
      </c>
      <c r="N505" s="113">
        <v>89.7</v>
      </c>
      <c r="O505" s="113">
        <v>89.7</v>
      </c>
      <c r="P505" s="113">
        <v>89.7</v>
      </c>
      <c r="Q505" s="113">
        <v>89.7</v>
      </c>
      <c r="R505" s="113">
        <v>89.7</v>
      </c>
    </row>
    <row r="506" spans="1:18">
      <c r="A506" s="15">
        <f t="shared" si="15"/>
        <v>506</v>
      </c>
      <c r="B506" s="78" t="s">
        <v>1917</v>
      </c>
      <c r="C506" s="78"/>
      <c r="D506" s="78" t="s">
        <v>1918</v>
      </c>
      <c r="E506" s="78" t="s">
        <v>248</v>
      </c>
      <c r="F506" s="78" t="s">
        <v>1871</v>
      </c>
      <c r="G506" s="78" t="s">
        <v>52</v>
      </c>
      <c r="H506" s="79">
        <v>2020</v>
      </c>
      <c r="I506" s="123">
        <v>6.7</v>
      </c>
      <c r="J506" s="114">
        <v>6.7</v>
      </c>
      <c r="K506" s="114">
        <v>6.7</v>
      </c>
      <c r="L506" s="114">
        <v>6.7</v>
      </c>
      <c r="M506" s="113">
        <v>6.7</v>
      </c>
      <c r="N506" s="113">
        <v>6.7</v>
      </c>
      <c r="O506" s="113">
        <v>6.7</v>
      </c>
      <c r="P506" s="113">
        <v>6.7</v>
      </c>
      <c r="Q506" s="113">
        <v>6.7</v>
      </c>
      <c r="R506" s="113">
        <v>6.7</v>
      </c>
    </row>
    <row r="507" spans="1:18">
      <c r="A507" s="15">
        <f t="shared" si="15"/>
        <v>507</v>
      </c>
      <c r="B507" s="78" t="s">
        <v>2460</v>
      </c>
      <c r="C507" s="78"/>
      <c r="D507" s="78" t="s">
        <v>2461</v>
      </c>
      <c r="E507" s="78" t="s">
        <v>248</v>
      </c>
      <c r="F507" s="78" t="s">
        <v>1871</v>
      </c>
      <c r="G507" s="78" t="s">
        <v>52</v>
      </c>
      <c r="H507" s="79">
        <v>2020</v>
      </c>
      <c r="I507" s="123">
        <v>13.4</v>
      </c>
      <c r="J507" s="114">
        <v>13.4</v>
      </c>
      <c r="K507" s="114">
        <v>13.4</v>
      </c>
      <c r="L507" s="114">
        <v>13.4</v>
      </c>
      <c r="M507" s="113">
        <v>13.4</v>
      </c>
      <c r="N507" s="113">
        <v>13.4</v>
      </c>
      <c r="O507" s="113">
        <v>13.4</v>
      </c>
      <c r="P507" s="113">
        <v>13.4</v>
      </c>
      <c r="Q507" s="113">
        <v>13.4</v>
      </c>
      <c r="R507" s="113">
        <v>13.4</v>
      </c>
    </row>
    <row r="508" spans="1:18">
      <c r="A508" s="15">
        <f t="shared" si="15"/>
        <v>508</v>
      </c>
      <c r="B508" s="78" t="s">
        <v>2462</v>
      </c>
      <c r="C508" s="78"/>
      <c r="D508" s="78" t="s">
        <v>2463</v>
      </c>
      <c r="E508" s="78" t="s">
        <v>248</v>
      </c>
      <c r="F508" s="78" t="s">
        <v>1871</v>
      </c>
      <c r="G508" s="78" t="s">
        <v>52</v>
      </c>
      <c r="H508" s="79">
        <v>2020</v>
      </c>
      <c r="I508" s="123">
        <v>182.4</v>
      </c>
      <c r="J508" s="114">
        <v>182.4</v>
      </c>
      <c r="K508" s="114">
        <v>182.4</v>
      </c>
      <c r="L508" s="114">
        <v>182.4</v>
      </c>
      <c r="M508" s="113">
        <v>182.4</v>
      </c>
      <c r="N508" s="113">
        <v>182.4</v>
      </c>
      <c r="O508" s="113">
        <v>182.4</v>
      </c>
      <c r="P508" s="113">
        <v>182.4</v>
      </c>
      <c r="Q508" s="113">
        <v>182.4</v>
      </c>
      <c r="R508" s="113">
        <v>182.4</v>
      </c>
    </row>
    <row r="509" spans="1:18">
      <c r="A509" s="15">
        <f t="shared" si="15"/>
        <v>509</v>
      </c>
      <c r="B509" s="78" t="s">
        <v>1082</v>
      </c>
      <c r="C509" s="78"/>
      <c r="D509" s="78" t="s">
        <v>1083</v>
      </c>
      <c r="E509" s="78" t="s">
        <v>1084</v>
      </c>
      <c r="F509" s="78" t="s">
        <v>1871</v>
      </c>
      <c r="G509" s="78" t="s">
        <v>52</v>
      </c>
      <c r="H509" s="79">
        <v>2020</v>
      </c>
      <c r="I509" s="123">
        <v>162</v>
      </c>
      <c r="J509" s="114">
        <v>162</v>
      </c>
      <c r="K509" s="114">
        <v>162</v>
      </c>
      <c r="L509" s="114">
        <v>162</v>
      </c>
      <c r="M509" s="113">
        <v>162</v>
      </c>
      <c r="N509" s="113">
        <v>162</v>
      </c>
      <c r="O509" s="113">
        <v>162</v>
      </c>
      <c r="P509" s="113">
        <v>162</v>
      </c>
      <c r="Q509" s="113">
        <v>162</v>
      </c>
      <c r="R509" s="113">
        <v>162</v>
      </c>
    </row>
    <row r="510" spans="1:18">
      <c r="A510" s="15">
        <f t="shared" si="15"/>
        <v>510</v>
      </c>
      <c r="B510" s="78" t="s">
        <v>1085</v>
      </c>
      <c r="C510" s="78"/>
      <c r="D510" s="78" t="s">
        <v>1086</v>
      </c>
      <c r="E510" s="78" t="s">
        <v>1087</v>
      </c>
      <c r="F510" s="78" t="s">
        <v>1871</v>
      </c>
      <c r="G510" s="78" t="s">
        <v>50</v>
      </c>
      <c r="H510" s="79">
        <v>2017</v>
      </c>
      <c r="I510" s="123">
        <v>44.9</v>
      </c>
      <c r="J510" s="114">
        <v>44.9</v>
      </c>
      <c r="K510" s="114">
        <v>44.9</v>
      </c>
      <c r="L510" s="114">
        <v>44.9</v>
      </c>
      <c r="M510" s="113">
        <v>44.9</v>
      </c>
      <c r="N510" s="113">
        <v>44.9</v>
      </c>
      <c r="O510" s="113">
        <v>44.9</v>
      </c>
      <c r="P510" s="113">
        <v>44.9</v>
      </c>
      <c r="Q510" s="113">
        <v>44.9</v>
      </c>
      <c r="R510" s="113">
        <v>44.9</v>
      </c>
    </row>
    <row r="511" spans="1:18">
      <c r="A511" s="15">
        <f t="shared" si="15"/>
        <v>511</v>
      </c>
      <c r="B511" s="78" t="s">
        <v>1088</v>
      </c>
      <c r="C511" s="78"/>
      <c r="D511" s="78" t="s">
        <v>1089</v>
      </c>
      <c r="E511" s="78" t="s">
        <v>1087</v>
      </c>
      <c r="F511" s="78" t="s">
        <v>1871</v>
      </c>
      <c r="G511" s="78" t="s">
        <v>50</v>
      </c>
      <c r="H511" s="79">
        <v>2017</v>
      </c>
      <c r="I511" s="123">
        <v>55.7</v>
      </c>
      <c r="J511" s="114">
        <v>55.7</v>
      </c>
      <c r="K511" s="114">
        <v>55.7</v>
      </c>
      <c r="L511" s="114">
        <v>55.7</v>
      </c>
      <c r="M511" s="113">
        <v>55.7</v>
      </c>
      <c r="N511" s="113">
        <v>55.7</v>
      </c>
      <c r="O511" s="113">
        <v>55.7</v>
      </c>
      <c r="P511" s="113">
        <v>55.7</v>
      </c>
      <c r="Q511" s="113">
        <v>55.7</v>
      </c>
      <c r="R511" s="113">
        <v>55.7</v>
      </c>
    </row>
    <row r="512" spans="1:18">
      <c r="A512" s="15">
        <f t="shared" si="15"/>
        <v>512</v>
      </c>
      <c r="B512" s="78" t="s">
        <v>1090</v>
      </c>
      <c r="C512" s="78"/>
      <c r="D512" s="78" t="s">
        <v>1091</v>
      </c>
      <c r="E512" s="78" t="s">
        <v>1092</v>
      </c>
      <c r="F512" s="78" t="s">
        <v>1871</v>
      </c>
      <c r="G512" s="78" t="s">
        <v>52</v>
      </c>
      <c r="H512" s="79">
        <v>2006</v>
      </c>
      <c r="I512" s="123">
        <v>120.6</v>
      </c>
      <c r="J512" s="114">
        <v>120.6</v>
      </c>
      <c r="K512" s="114">
        <v>120.6</v>
      </c>
      <c r="L512" s="114">
        <v>120.6</v>
      </c>
      <c r="M512" s="113">
        <v>120.6</v>
      </c>
      <c r="N512" s="113">
        <v>120.6</v>
      </c>
      <c r="O512" s="113">
        <v>120.6</v>
      </c>
      <c r="P512" s="113">
        <v>120.6</v>
      </c>
      <c r="Q512" s="113">
        <v>120.6</v>
      </c>
      <c r="R512" s="113">
        <v>120.6</v>
      </c>
    </row>
    <row r="513" spans="1:18">
      <c r="A513" s="15">
        <f t="shared" si="15"/>
        <v>513</v>
      </c>
      <c r="B513" s="78" t="s">
        <v>1093</v>
      </c>
      <c r="C513" s="78"/>
      <c r="D513" s="78" t="s">
        <v>1094</v>
      </c>
      <c r="E513" s="78" t="s">
        <v>1092</v>
      </c>
      <c r="F513" s="78" t="s">
        <v>1871</v>
      </c>
      <c r="G513" s="78" t="s">
        <v>52</v>
      </c>
      <c r="H513" s="79">
        <v>2007</v>
      </c>
      <c r="I513" s="123">
        <v>115.5</v>
      </c>
      <c r="J513" s="114">
        <v>115.5</v>
      </c>
      <c r="K513" s="114">
        <v>115.5</v>
      </c>
      <c r="L513" s="114">
        <v>115.5</v>
      </c>
      <c r="M513" s="113">
        <v>115.5</v>
      </c>
      <c r="N513" s="113">
        <v>115.5</v>
      </c>
      <c r="O513" s="113">
        <v>115.5</v>
      </c>
      <c r="P513" s="113">
        <v>115.5</v>
      </c>
      <c r="Q513" s="113">
        <v>115.5</v>
      </c>
      <c r="R513" s="113">
        <v>115.5</v>
      </c>
    </row>
    <row r="514" spans="1:18">
      <c r="A514" s="15">
        <f t="shared" si="15"/>
        <v>514</v>
      </c>
      <c r="B514" s="78" t="s">
        <v>1098</v>
      </c>
      <c r="C514" s="78"/>
      <c r="D514" s="78" t="s">
        <v>1099</v>
      </c>
      <c r="E514" s="78" t="s">
        <v>1092</v>
      </c>
      <c r="F514" s="78" t="s">
        <v>1871</v>
      </c>
      <c r="G514" s="78" t="s">
        <v>52</v>
      </c>
      <c r="H514" s="79">
        <v>2007</v>
      </c>
      <c r="I514" s="123">
        <v>117</v>
      </c>
      <c r="J514" s="114">
        <v>117</v>
      </c>
      <c r="K514" s="114">
        <v>117</v>
      </c>
      <c r="L514" s="114">
        <v>117</v>
      </c>
      <c r="M514" s="113">
        <v>117</v>
      </c>
      <c r="N514" s="113">
        <v>117</v>
      </c>
      <c r="O514" s="113">
        <v>117</v>
      </c>
      <c r="P514" s="113">
        <v>117</v>
      </c>
      <c r="Q514" s="113">
        <v>117</v>
      </c>
      <c r="R514" s="113">
        <v>117</v>
      </c>
    </row>
    <row r="515" spans="1:18">
      <c r="A515" s="15">
        <f t="shared" si="15"/>
        <v>515</v>
      </c>
      <c r="B515" s="78" t="s">
        <v>1100</v>
      </c>
      <c r="C515" s="78"/>
      <c r="D515" s="78" t="s">
        <v>1101</v>
      </c>
      <c r="E515" s="78" t="s">
        <v>1092</v>
      </c>
      <c r="F515" s="78" t="s">
        <v>1871</v>
      </c>
      <c r="G515" s="78" t="s">
        <v>52</v>
      </c>
      <c r="H515" s="79">
        <v>2008</v>
      </c>
      <c r="I515" s="123">
        <v>170.2</v>
      </c>
      <c r="J515" s="114">
        <v>170.2</v>
      </c>
      <c r="K515" s="114">
        <v>170.2</v>
      </c>
      <c r="L515" s="114">
        <v>170.2</v>
      </c>
      <c r="M515" s="113">
        <v>170.2</v>
      </c>
      <c r="N515" s="113">
        <v>170.2</v>
      </c>
      <c r="O515" s="113">
        <v>170.2</v>
      </c>
      <c r="P515" s="113">
        <v>170.2</v>
      </c>
      <c r="Q515" s="113">
        <v>170.2</v>
      </c>
      <c r="R515" s="113">
        <v>170.2</v>
      </c>
    </row>
    <row r="516" spans="1:18">
      <c r="A516" s="15">
        <f t="shared" si="15"/>
        <v>516</v>
      </c>
      <c r="B516" s="78" t="s">
        <v>1102</v>
      </c>
      <c r="C516" s="78"/>
      <c r="D516" s="78" t="s">
        <v>1103</v>
      </c>
      <c r="E516" s="78" t="s">
        <v>54</v>
      </c>
      <c r="F516" s="78" t="s">
        <v>1871</v>
      </c>
      <c r="G516" s="78" t="s">
        <v>52</v>
      </c>
      <c r="H516" s="79">
        <v>2009</v>
      </c>
      <c r="I516" s="123">
        <v>88</v>
      </c>
      <c r="J516" s="114">
        <v>88</v>
      </c>
      <c r="K516" s="114">
        <v>88</v>
      </c>
      <c r="L516" s="114">
        <v>88</v>
      </c>
      <c r="M516" s="113">
        <v>88</v>
      </c>
      <c r="N516" s="113">
        <v>88</v>
      </c>
      <c r="O516" s="113">
        <v>88</v>
      </c>
      <c r="P516" s="113">
        <v>88</v>
      </c>
      <c r="Q516" s="113">
        <v>88</v>
      </c>
      <c r="R516" s="113">
        <v>88</v>
      </c>
    </row>
    <row r="517" spans="1:18">
      <c r="A517" s="15">
        <f t="shared" si="15"/>
        <v>517</v>
      </c>
      <c r="B517" s="78" t="s">
        <v>1104</v>
      </c>
      <c r="C517" s="78"/>
      <c r="D517" s="78" t="s">
        <v>1105</v>
      </c>
      <c r="E517" s="78" t="s">
        <v>54</v>
      </c>
      <c r="F517" s="78" t="s">
        <v>1871</v>
      </c>
      <c r="G517" s="78" t="s">
        <v>52</v>
      </c>
      <c r="H517" s="79">
        <v>2009</v>
      </c>
      <c r="I517" s="123">
        <v>90</v>
      </c>
      <c r="J517" s="114">
        <v>90</v>
      </c>
      <c r="K517" s="114">
        <v>90</v>
      </c>
      <c r="L517" s="114">
        <v>90</v>
      </c>
      <c r="M517" s="113">
        <v>90</v>
      </c>
      <c r="N517" s="113">
        <v>90</v>
      </c>
      <c r="O517" s="113">
        <v>90</v>
      </c>
      <c r="P517" s="113">
        <v>90</v>
      </c>
      <c r="Q517" s="113">
        <v>90</v>
      </c>
      <c r="R517" s="113">
        <v>90</v>
      </c>
    </row>
    <row r="518" spans="1:18">
      <c r="A518" s="15">
        <f t="shared" ref="A518:A581" si="16">A517+1</f>
        <v>518</v>
      </c>
      <c r="B518" s="78" t="s">
        <v>1919</v>
      </c>
      <c r="C518" s="78"/>
      <c r="D518" s="78" t="s">
        <v>1920</v>
      </c>
      <c r="E518" s="78" t="s">
        <v>59</v>
      </c>
      <c r="F518" s="78" t="s">
        <v>1871</v>
      </c>
      <c r="G518" s="78" t="s">
        <v>51</v>
      </c>
      <c r="H518" s="79">
        <v>2019</v>
      </c>
      <c r="I518" s="123">
        <v>115.2</v>
      </c>
      <c r="J518" s="114">
        <v>115.2</v>
      </c>
      <c r="K518" s="114">
        <v>115.2</v>
      </c>
      <c r="L518" s="114">
        <v>115.2</v>
      </c>
      <c r="M518" s="113">
        <v>115.2</v>
      </c>
      <c r="N518" s="113">
        <v>115.2</v>
      </c>
      <c r="O518" s="113">
        <v>115.2</v>
      </c>
      <c r="P518" s="113">
        <v>115.2</v>
      </c>
      <c r="Q518" s="113">
        <v>115.2</v>
      </c>
      <c r="R518" s="113">
        <v>115.2</v>
      </c>
    </row>
    <row r="519" spans="1:18">
      <c r="A519" s="15">
        <f t="shared" si="16"/>
        <v>519</v>
      </c>
      <c r="B519" s="78" t="s">
        <v>1921</v>
      </c>
      <c r="C519" s="78"/>
      <c r="D519" s="78" t="s">
        <v>1922</v>
      </c>
      <c r="E519" s="78" t="s">
        <v>59</v>
      </c>
      <c r="F519" s="78" t="s">
        <v>1871</v>
      </c>
      <c r="G519" s="78" t="s">
        <v>51</v>
      </c>
      <c r="H519" s="79">
        <v>2019</v>
      </c>
      <c r="I519" s="123">
        <v>122.4</v>
      </c>
      <c r="J519" s="114">
        <v>122.4</v>
      </c>
      <c r="K519" s="114">
        <v>122.4</v>
      </c>
      <c r="L519" s="114">
        <v>122.4</v>
      </c>
      <c r="M519" s="113">
        <v>122.4</v>
      </c>
      <c r="N519" s="113">
        <v>122.4</v>
      </c>
      <c r="O519" s="113">
        <v>122.4</v>
      </c>
      <c r="P519" s="113">
        <v>122.4</v>
      </c>
      <c r="Q519" s="113">
        <v>122.4</v>
      </c>
      <c r="R519" s="113">
        <v>122.4</v>
      </c>
    </row>
    <row r="520" spans="1:18">
      <c r="A520" s="15">
        <f t="shared" si="16"/>
        <v>520</v>
      </c>
      <c r="B520" s="78" t="s">
        <v>1106</v>
      </c>
      <c r="C520" s="78"/>
      <c r="D520" s="78" t="s">
        <v>1107</v>
      </c>
      <c r="E520" s="78" t="s">
        <v>1108</v>
      </c>
      <c r="F520" s="78" t="s">
        <v>1871</v>
      </c>
      <c r="G520" s="78" t="s">
        <v>52</v>
      </c>
      <c r="H520" s="79">
        <v>2004</v>
      </c>
      <c r="I520" s="123">
        <v>114</v>
      </c>
      <c r="J520" s="114">
        <v>114</v>
      </c>
      <c r="K520" s="114">
        <v>114</v>
      </c>
      <c r="L520" s="114">
        <v>114</v>
      </c>
      <c r="M520" s="113">
        <v>114</v>
      </c>
      <c r="N520" s="113">
        <v>114</v>
      </c>
      <c r="O520" s="113">
        <v>114</v>
      </c>
      <c r="P520" s="113">
        <v>114</v>
      </c>
      <c r="Q520" s="113">
        <v>114</v>
      </c>
      <c r="R520" s="113">
        <v>114</v>
      </c>
    </row>
    <row r="521" spans="1:18">
      <c r="A521" s="15">
        <f t="shared" si="16"/>
        <v>521</v>
      </c>
      <c r="B521" s="78" t="s">
        <v>1109</v>
      </c>
      <c r="C521" s="78"/>
      <c r="D521" s="78" t="s">
        <v>1110</v>
      </c>
      <c r="E521" s="78" t="s">
        <v>1111</v>
      </c>
      <c r="F521" s="78" t="s">
        <v>1871</v>
      </c>
      <c r="G521" s="78" t="s">
        <v>52</v>
      </c>
      <c r="H521" s="79">
        <v>2007</v>
      </c>
      <c r="I521" s="123">
        <v>130.5</v>
      </c>
      <c r="J521" s="114">
        <v>130.5</v>
      </c>
      <c r="K521" s="114">
        <v>130.5</v>
      </c>
      <c r="L521" s="114">
        <v>130.5</v>
      </c>
      <c r="M521" s="113">
        <v>130.5</v>
      </c>
      <c r="N521" s="113">
        <v>130.5</v>
      </c>
      <c r="O521" s="113">
        <v>130.5</v>
      </c>
      <c r="P521" s="113">
        <v>130.5</v>
      </c>
      <c r="Q521" s="113">
        <v>130.5</v>
      </c>
      <c r="R521" s="113">
        <v>130.5</v>
      </c>
    </row>
    <row r="522" spans="1:18">
      <c r="A522" s="15">
        <f t="shared" si="16"/>
        <v>522</v>
      </c>
      <c r="B522" s="78" t="s">
        <v>1112</v>
      </c>
      <c r="C522" s="78"/>
      <c r="D522" s="78" t="s">
        <v>1113</v>
      </c>
      <c r="E522" s="78" t="s">
        <v>1111</v>
      </c>
      <c r="F522" s="78" t="s">
        <v>1871</v>
      </c>
      <c r="G522" s="78" t="s">
        <v>52</v>
      </c>
      <c r="H522" s="79">
        <v>2007</v>
      </c>
      <c r="I522" s="123">
        <v>120</v>
      </c>
      <c r="J522" s="114">
        <v>120</v>
      </c>
      <c r="K522" s="114">
        <v>120</v>
      </c>
      <c r="L522" s="114">
        <v>120</v>
      </c>
      <c r="M522" s="113">
        <v>120</v>
      </c>
      <c r="N522" s="113">
        <v>120</v>
      </c>
      <c r="O522" s="113">
        <v>120</v>
      </c>
      <c r="P522" s="113">
        <v>120</v>
      </c>
      <c r="Q522" s="113">
        <v>120</v>
      </c>
      <c r="R522" s="113">
        <v>120</v>
      </c>
    </row>
    <row r="523" spans="1:18">
      <c r="A523" s="15">
        <f t="shared" si="16"/>
        <v>523</v>
      </c>
      <c r="B523" s="78" t="s">
        <v>1114</v>
      </c>
      <c r="C523" s="78" t="s">
        <v>2864</v>
      </c>
      <c r="D523" s="78" t="s">
        <v>1115</v>
      </c>
      <c r="E523" s="78" t="s">
        <v>1116</v>
      </c>
      <c r="F523" s="78" t="s">
        <v>1871</v>
      </c>
      <c r="G523" s="78" t="s">
        <v>52</v>
      </c>
      <c r="H523" s="79">
        <v>2007</v>
      </c>
      <c r="I523" s="123">
        <v>231.7</v>
      </c>
      <c r="J523" s="114">
        <v>231.7</v>
      </c>
      <c r="K523" s="114">
        <v>231.7</v>
      </c>
      <c r="L523" s="114">
        <v>231.7</v>
      </c>
      <c r="M523" s="113">
        <v>231.7</v>
      </c>
      <c r="N523" s="113">
        <v>231.7</v>
      </c>
      <c r="O523" s="113">
        <v>231.7</v>
      </c>
      <c r="P523" s="113">
        <v>231.7</v>
      </c>
      <c r="Q523" s="113">
        <v>231.7</v>
      </c>
      <c r="R523" s="113">
        <v>231.7</v>
      </c>
    </row>
    <row r="524" spans="1:18">
      <c r="A524" s="15">
        <f t="shared" si="16"/>
        <v>524</v>
      </c>
      <c r="B524" s="78" t="s">
        <v>1117</v>
      </c>
      <c r="C524" s="78" t="s">
        <v>2864</v>
      </c>
      <c r="D524" s="78" t="s">
        <v>1118</v>
      </c>
      <c r="E524" s="78" t="s">
        <v>1116</v>
      </c>
      <c r="F524" s="78" t="s">
        <v>1871</v>
      </c>
      <c r="G524" s="78" t="s">
        <v>52</v>
      </c>
      <c r="H524" s="79">
        <v>2007</v>
      </c>
      <c r="I524" s="123">
        <v>149.5</v>
      </c>
      <c r="J524" s="114">
        <v>149.5</v>
      </c>
      <c r="K524" s="114">
        <v>149.5</v>
      </c>
      <c r="L524" s="114">
        <v>149.5</v>
      </c>
      <c r="M524" s="113">
        <v>149.5</v>
      </c>
      <c r="N524" s="113">
        <v>149.5</v>
      </c>
      <c r="O524" s="113">
        <v>149.5</v>
      </c>
      <c r="P524" s="113">
        <v>149.5</v>
      </c>
      <c r="Q524" s="113">
        <v>149.5</v>
      </c>
      <c r="R524" s="113">
        <v>149.5</v>
      </c>
    </row>
    <row r="525" spans="1:18">
      <c r="A525" s="15">
        <f t="shared" si="16"/>
        <v>525</v>
      </c>
      <c r="B525" s="78" t="s">
        <v>1119</v>
      </c>
      <c r="C525" s="78" t="s">
        <v>2864</v>
      </c>
      <c r="D525" s="78" t="s">
        <v>1120</v>
      </c>
      <c r="E525" s="78" t="s">
        <v>1116</v>
      </c>
      <c r="F525" s="78" t="s">
        <v>1871</v>
      </c>
      <c r="G525" s="78" t="s">
        <v>52</v>
      </c>
      <c r="H525" s="79">
        <v>2008</v>
      </c>
      <c r="I525" s="123">
        <v>200.9</v>
      </c>
      <c r="J525" s="114">
        <v>200.9</v>
      </c>
      <c r="K525" s="114">
        <v>200.9</v>
      </c>
      <c r="L525" s="114">
        <v>200.9</v>
      </c>
      <c r="M525" s="113">
        <v>200.9</v>
      </c>
      <c r="N525" s="113">
        <v>200.9</v>
      </c>
      <c r="O525" s="113">
        <v>200.9</v>
      </c>
      <c r="P525" s="113">
        <v>200.9</v>
      </c>
      <c r="Q525" s="113">
        <v>200.9</v>
      </c>
      <c r="R525" s="113">
        <v>200.9</v>
      </c>
    </row>
    <row r="526" spans="1:18">
      <c r="A526" s="15">
        <f t="shared" si="16"/>
        <v>526</v>
      </c>
      <c r="B526" s="78" t="s">
        <v>1121</v>
      </c>
      <c r="C526" s="78" t="s">
        <v>2865</v>
      </c>
      <c r="D526" s="78" t="s">
        <v>1122</v>
      </c>
      <c r="E526" s="78" t="s">
        <v>99</v>
      </c>
      <c r="F526" s="78" t="s">
        <v>1871</v>
      </c>
      <c r="G526" s="78" t="s">
        <v>52</v>
      </c>
      <c r="H526" s="79">
        <v>2008</v>
      </c>
      <c r="I526" s="123">
        <v>121.5</v>
      </c>
      <c r="J526" s="114">
        <v>121.5</v>
      </c>
      <c r="K526" s="114">
        <v>121.5</v>
      </c>
      <c r="L526" s="114">
        <v>121.5</v>
      </c>
      <c r="M526" s="113">
        <v>121.5</v>
      </c>
      <c r="N526" s="113">
        <v>121.5</v>
      </c>
      <c r="O526" s="113">
        <v>121.5</v>
      </c>
      <c r="P526" s="113">
        <v>121.5</v>
      </c>
      <c r="Q526" s="113">
        <v>121.5</v>
      </c>
      <c r="R526" s="113">
        <v>121.5</v>
      </c>
    </row>
    <row r="527" spans="1:18">
      <c r="A527" s="15">
        <f t="shared" si="16"/>
        <v>527</v>
      </c>
      <c r="B527" s="78" t="s">
        <v>1123</v>
      </c>
      <c r="C527" s="78"/>
      <c r="D527" s="78" t="s">
        <v>1124</v>
      </c>
      <c r="E527" s="78" t="s">
        <v>632</v>
      </c>
      <c r="F527" s="78" t="s">
        <v>1871</v>
      </c>
      <c r="G527" s="78" t="s">
        <v>51</v>
      </c>
      <c r="H527" s="79">
        <v>2010</v>
      </c>
      <c r="I527" s="123">
        <v>75</v>
      </c>
      <c r="J527" s="114">
        <v>75</v>
      </c>
      <c r="K527" s="114">
        <v>75</v>
      </c>
      <c r="L527" s="114">
        <v>75</v>
      </c>
      <c r="M527" s="113">
        <v>75</v>
      </c>
      <c r="N527" s="113">
        <v>75</v>
      </c>
      <c r="O527" s="113">
        <v>75</v>
      </c>
      <c r="P527" s="113">
        <v>75</v>
      </c>
      <c r="Q527" s="113">
        <v>75</v>
      </c>
      <c r="R527" s="113">
        <v>75</v>
      </c>
    </row>
    <row r="528" spans="1:18">
      <c r="A528" s="15">
        <f t="shared" si="16"/>
        <v>528</v>
      </c>
      <c r="B528" s="78" t="s">
        <v>1125</v>
      </c>
      <c r="C528" s="78"/>
      <c r="D528" s="78" t="s">
        <v>1126</v>
      </c>
      <c r="E528" s="78" t="s">
        <v>632</v>
      </c>
      <c r="F528" s="78" t="s">
        <v>1871</v>
      </c>
      <c r="G528" s="78" t="s">
        <v>51</v>
      </c>
      <c r="H528" s="79">
        <v>2010</v>
      </c>
      <c r="I528" s="123">
        <v>75</v>
      </c>
      <c r="J528" s="114">
        <v>75</v>
      </c>
      <c r="K528" s="114">
        <v>75</v>
      </c>
      <c r="L528" s="114">
        <v>75</v>
      </c>
      <c r="M528" s="113">
        <v>75</v>
      </c>
      <c r="N528" s="113">
        <v>75</v>
      </c>
      <c r="O528" s="113">
        <v>75</v>
      </c>
      <c r="P528" s="113">
        <v>75</v>
      </c>
      <c r="Q528" s="113">
        <v>75</v>
      </c>
      <c r="R528" s="113">
        <v>75</v>
      </c>
    </row>
    <row r="529" spans="1:18">
      <c r="A529" s="15">
        <f t="shared" si="16"/>
        <v>529</v>
      </c>
      <c r="B529" s="78" t="s">
        <v>1127</v>
      </c>
      <c r="C529" s="78"/>
      <c r="D529" s="78" t="s">
        <v>1128</v>
      </c>
      <c r="E529" s="78" t="s">
        <v>1129</v>
      </c>
      <c r="F529" s="78" t="s">
        <v>1871</v>
      </c>
      <c r="G529" s="78" t="s">
        <v>52</v>
      </c>
      <c r="H529" s="79">
        <v>2008</v>
      </c>
      <c r="I529" s="123">
        <v>126.5</v>
      </c>
      <c r="J529" s="114">
        <v>126.5</v>
      </c>
      <c r="K529" s="114">
        <v>126.5</v>
      </c>
      <c r="L529" s="114">
        <v>126.5</v>
      </c>
      <c r="M529" s="113">
        <v>126.5</v>
      </c>
      <c r="N529" s="113">
        <v>126.5</v>
      </c>
      <c r="O529" s="113">
        <v>126.5</v>
      </c>
      <c r="P529" s="113">
        <v>126.5</v>
      </c>
      <c r="Q529" s="113">
        <v>126.5</v>
      </c>
      <c r="R529" s="113">
        <v>126.5</v>
      </c>
    </row>
    <row r="530" spans="1:18">
      <c r="A530" s="15">
        <f t="shared" si="16"/>
        <v>530</v>
      </c>
      <c r="B530" s="78" t="s">
        <v>1130</v>
      </c>
      <c r="C530" s="78"/>
      <c r="D530" s="78" t="s">
        <v>1131</v>
      </c>
      <c r="E530" s="78" t="s">
        <v>1111</v>
      </c>
      <c r="F530" s="78" t="s">
        <v>1871</v>
      </c>
      <c r="G530" s="78" t="s">
        <v>52</v>
      </c>
      <c r="H530" s="79">
        <v>2017</v>
      </c>
      <c r="I530" s="123">
        <v>126.5</v>
      </c>
      <c r="J530" s="114">
        <v>126.5</v>
      </c>
      <c r="K530" s="114">
        <v>126.5</v>
      </c>
      <c r="L530" s="114">
        <v>126.5</v>
      </c>
      <c r="M530" s="113">
        <v>126.5</v>
      </c>
      <c r="N530" s="113">
        <v>126.5</v>
      </c>
      <c r="O530" s="113">
        <v>126.5</v>
      </c>
      <c r="P530" s="113">
        <v>126.5</v>
      </c>
      <c r="Q530" s="113">
        <v>126.5</v>
      </c>
      <c r="R530" s="113">
        <v>126.5</v>
      </c>
    </row>
    <row r="531" spans="1:18">
      <c r="A531" s="15">
        <f t="shared" si="16"/>
        <v>531</v>
      </c>
      <c r="B531" s="78" t="s">
        <v>1132</v>
      </c>
      <c r="C531" s="78"/>
      <c r="D531" s="78" t="s">
        <v>1133</v>
      </c>
      <c r="E531" s="78" t="s">
        <v>1111</v>
      </c>
      <c r="F531" s="78" t="s">
        <v>1871</v>
      </c>
      <c r="G531" s="78" t="s">
        <v>52</v>
      </c>
      <c r="H531" s="79">
        <v>2017</v>
      </c>
      <c r="I531" s="123">
        <v>126.5</v>
      </c>
      <c r="J531" s="114">
        <v>126.5</v>
      </c>
      <c r="K531" s="114">
        <v>126.5</v>
      </c>
      <c r="L531" s="114">
        <v>126.5</v>
      </c>
      <c r="M531" s="113">
        <v>126.5</v>
      </c>
      <c r="N531" s="113">
        <v>126.5</v>
      </c>
      <c r="O531" s="113">
        <v>126.5</v>
      </c>
      <c r="P531" s="113">
        <v>126.5</v>
      </c>
      <c r="Q531" s="113">
        <v>126.5</v>
      </c>
      <c r="R531" s="113">
        <v>126.5</v>
      </c>
    </row>
    <row r="532" spans="1:18">
      <c r="A532" s="15">
        <f t="shared" si="16"/>
        <v>532</v>
      </c>
      <c r="B532" s="78" t="s">
        <v>1134</v>
      </c>
      <c r="C532" s="78" t="s">
        <v>2866</v>
      </c>
      <c r="D532" s="78" t="s">
        <v>1135</v>
      </c>
      <c r="E532" s="78" t="s">
        <v>61</v>
      </c>
      <c r="F532" s="78" t="s">
        <v>1871</v>
      </c>
      <c r="G532" s="78" t="s">
        <v>52</v>
      </c>
      <c r="H532" s="79">
        <v>2002</v>
      </c>
      <c r="I532" s="123">
        <v>85.1</v>
      </c>
      <c r="J532" s="114">
        <v>85.1</v>
      </c>
      <c r="K532" s="114">
        <v>85.1</v>
      </c>
      <c r="L532" s="114">
        <v>85.1</v>
      </c>
      <c r="M532" s="113">
        <v>85.1</v>
      </c>
      <c r="N532" s="113">
        <v>85.1</v>
      </c>
      <c r="O532" s="113">
        <v>85.1</v>
      </c>
      <c r="P532" s="113">
        <v>85.1</v>
      </c>
      <c r="Q532" s="113">
        <v>85.1</v>
      </c>
      <c r="R532" s="113">
        <v>85.1</v>
      </c>
    </row>
    <row r="533" spans="1:18">
      <c r="A533" s="15">
        <f t="shared" si="16"/>
        <v>533</v>
      </c>
      <c r="B533" s="78" t="s">
        <v>1136</v>
      </c>
      <c r="C533" s="78" t="s">
        <v>2866</v>
      </c>
      <c r="D533" s="78" t="s">
        <v>1137</v>
      </c>
      <c r="E533" s="78" t="s">
        <v>61</v>
      </c>
      <c r="F533" s="78" t="s">
        <v>1871</v>
      </c>
      <c r="G533" s="78" t="s">
        <v>52</v>
      </c>
      <c r="H533" s="79">
        <v>2002</v>
      </c>
      <c r="I533" s="123">
        <v>85.1</v>
      </c>
      <c r="J533" s="114">
        <v>85.1</v>
      </c>
      <c r="K533" s="114">
        <v>85.1</v>
      </c>
      <c r="L533" s="114">
        <v>85.1</v>
      </c>
      <c r="M533" s="113">
        <v>85.1</v>
      </c>
      <c r="N533" s="113">
        <v>85.1</v>
      </c>
      <c r="O533" s="113">
        <v>85.1</v>
      </c>
      <c r="P533" s="113">
        <v>85.1</v>
      </c>
      <c r="Q533" s="113">
        <v>85.1</v>
      </c>
      <c r="R533" s="113">
        <v>85.1</v>
      </c>
    </row>
    <row r="534" spans="1:18">
      <c r="A534" s="15">
        <f t="shared" si="16"/>
        <v>534</v>
      </c>
      <c r="B534" s="78" t="s">
        <v>1138</v>
      </c>
      <c r="C534" s="78"/>
      <c r="D534" s="78" t="s">
        <v>1139</v>
      </c>
      <c r="E534" s="78" t="s">
        <v>315</v>
      </c>
      <c r="F534" s="78" t="s">
        <v>1871</v>
      </c>
      <c r="G534" s="78" t="s">
        <v>52</v>
      </c>
      <c r="H534" s="79">
        <v>2008</v>
      </c>
      <c r="I534" s="123">
        <v>118.7</v>
      </c>
      <c r="J534" s="114">
        <v>118.7</v>
      </c>
      <c r="K534" s="114">
        <v>118.7</v>
      </c>
      <c r="L534" s="114">
        <v>118.7</v>
      </c>
      <c r="M534" s="113">
        <v>118.7</v>
      </c>
      <c r="N534" s="113">
        <v>118.7</v>
      </c>
      <c r="O534" s="113">
        <v>118.7</v>
      </c>
      <c r="P534" s="113">
        <v>118.7</v>
      </c>
      <c r="Q534" s="113">
        <v>118.7</v>
      </c>
      <c r="R534" s="113">
        <v>118.7</v>
      </c>
    </row>
    <row r="535" spans="1:18">
      <c r="A535" s="15">
        <f t="shared" si="16"/>
        <v>535</v>
      </c>
      <c r="B535" s="78" t="s">
        <v>1142</v>
      </c>
      <c r="C535" s="78"/>
      <c r="D535" s="78" t="s">
        <v>1143</v>
      </c>
      <c r="E535" s="78" t="s">
        <v>248</v>
      </c>
      <c r="F535" s="78" t="s">
        <v>1871</v>
      </c>
      <c r="G535" s="78" t="s">
        <v>52</v>
      </c>
      <c r="H535" s="79">
        <v>2017</v>
      </c>
      <c r="I535" s="123">
        <v>98.9</v>
      </c>
      <c r="J535" s="114">
        <v>98.9</v>
      </c>
      <c r="K535" s="114">
        <v>98.9</v>
      </c>
      <c r="L535" s="114">
        <v>98.9</v>
      </c>
      <c r="M535" s="113">
        <v>98.9</v>
      </c>
      <c r="N535" s="113">
        <v>98.9</v>
      </c>
      <c r="O535" s="113">
        <v>98.9</v>
      </c>
      <c r="P535" s="113">
        <v>98.9</v>
      </c>
      <c r="Q535" s="113">
        <v>98.9</v>
      </c>
      <c r="R535" s="113">
        <v>98.9</v>
      </c>
    </row>
    <row r="536" spans="1:18">
      <c r="A536" s="15">
        <f t="shared" si="16"/>
        <v>536</v>
      </c>
      <c r="B536" s="78" t="s">
        <v>1144</v>
      </c>
      <c r="C536" s="78"/>
      <c r="D536" s="78" t="s">
        <v>1145</v>
      </c>
      <c r="E536" s="78" t="s">
        <v>248</v>
      </c>
      <c r="F536" s="78" t="s">
        <v>1871</v>
      </c>
      <c r="G536" s="78" t="s">
        <v>52</v>
      </c>
      <c r="H536" s="79">
        <v>2017</v>
      </c>
      <c r="I536" s="123">
        <v>131.1</v>
      </c>
      <c r="J536" s="114">
        <v>131.1</v>
      </c>
      <c r="K536" s="114">
        <v>131.1</v>
      </c>
      <c r="L536" s="114">
        <v>131.1</v>
      </c>
      <c r="M536" s="113">
        <v>131.1</v>
      </c>
      <c r="N536" s="113">
        <v>131.1</v>
      </c>
      <c r="O536" s="113">
        <v>131.1</v>
      </c>
      <c r="P536" s="113">
        <v>131.1</v>
      </c>
      <c r="Q536" s="113">
        <v>131.1</v>
      </c>
      <c r="R536" s="113">
        <v>131.1</v>
      </c>
    </row>
    <row r="537" spans="1:18">
      <c r="A537" s="15">
        <f t="shared" si="16"/>
        <v>537</v>
      </c>
      <c r="B537" s="78" t="s">
        <v>1146</v>
      </c>
      <c r="C537" s="78"/>
      <c r="D537" s="78" t="s">
        <v>1147</v>
      </c>
      <c r="E537" s="78" t="s">
        <v>1148</v>
      </c>
      <c r="F537" s="78" t="s">
        <v>1871</v>
      </c>
      <c r="G537" s="78" t="s">
        <v>50</v>
      </c>
      <c r="H537" s="79">
        <v>2018</v>
      </c>
      <c r="I537" s="123">
        <v>200</v>
      </c>
      <c r="J537" s="114">
        <v>200</v>
      </c>
      <c r="K537" s="114">
        <v>200</v>
      </c>
      <c r="L537" s="114">
        <v>200</v>
      </c>
      <c r="M537" s="113">
        <v>200</v>
      </c>
      <c r="N537" s="113">
        <v>200</v>
      </c>
      <c r="O537" s="113">
        <v>200</v>
      </c>
      <c r="P537" s="113">
        <v>200</v>
      </c>
      <c r="Q537" s="113">
        <v>200</v>
      </c>
      <c r="R537" s="113">
        <v>200</v>
      </c>
    </row>
    <row r="538" spans="1:18">
      <c r="A538" s="15">
        <f t="shared" si="16"/>
        <v>538</v>
      </c>
      <c r="B538" s="78" t="s">
        <v>1149</v>
      </c>
      <c r="C538" s="78"/>
      <c r="D538" s="78" t="s">
        <v>1150</v>
      </c>
      <c r="E538" s="78" t="s">
        <v>1111</v>
      </c>
      <c r="F538" s="78" t="s">
        <v>1871</v>
      </c>
      <c r="G538" s="78" t="s">
        <v>52</v>
      </c>
      <c r="H538" s="79">
        <v>2017</v>
      </c>
      <c r="I538" s="123">
        <v>79.8</v>
      </c>
      <c r="J538" s="114">
        <v>79.8</v>
      </c>
      <c r="K538" s="114">
        <v>79.8</v>
      </c>
      <c r="L538" s="114">
        <v>79.8</v>
      </c>
      <c r="M538" s="113">
        <v>79.8</v>
      </c>
      <c r="N538" s="113">
        <v>79.8</v>
      </c>
      <c r="O538" s="113">
        <v>79.8</v>
      </c>
      <c r="P538" s="113">
        <v>79.8</v>
      </c>
      <c r="Q538" s="113">
        <v>79.8</v>
      </c>
      <c r="R538" s="113">
        <v>79.8</v>
      </c>
    </row>
    <row r="539" spans="1:18">
      <c r="A539" s="15">
        <f t="shared" si="16"/>
        <v>539</v>
      </c>
      <c r="B539" s="78" t="s">
        <v>1151</v>
      </c>
      <c r="C539" s="78"/>
      <c r="D539" s="78" t="s">
        <v>1152</v>
      </c>
      <c r="E539" s="78" t="s">
        <v>1111</v>
      </c>
      <c r="F539" s="78" t="s">
        <v>1871</v>
      </c>
      <c r="G539" s="78" t="s">
        <v>52</v>
      </c>
      <c r="H539" s="79">
        <v>2017</v>
      </c>
      <c r="I539" s="123">
        <v>75.599999999999994</v>
      </c>
      <c r="J539" s="114">
        <v>75.599999999999994</v>
      </c>
      <c r="K539" s="114">
        <v>75.599999999999994</v>
      </c>
      <c r="L539" s="114">
        <v>75.599999999999994</v>
      </c>
      <c r="M539" s="113">
        <v>75.599999999999994</v>
      </c>
      <c r="N539" s="113">
        <v>75.599999999999994</v>
      </c>
      <c r="O539" s="113">
        <v>75.599999999999994</v>
      </c>
      <c r="P539" s="113">
        <v>75.599999999999994</v>
      </c>
      <c r="Q539" s="113">
        <v>75.599999999999994</v>
      </c>
      <c r="R539" s="113">
        <v>75.599999999999994</v>
      </c>
    </row>
    <row r="540" spans="1:18">
      <c r="A540" s="15">
        <f t="shared" si="16"/>
        <v>540</v>
      </c>
      <c r="B540" s="78" t="s">
        <v>1923</v>
      </c>
      <c r="C540" s="78"/>
      <c r="D540" s="78" t="s">
        <v>1924</v>
      </c>
      <c r="E540" s="78" t="s">
        <v>1688</v>
      </c>
      <c r="F540" s="78" t="s">
        <v>1871</v>
      </c>
      <c r="G540" s="78" t="s">
        <v>52</v>
      </c>
      <c r="H540" s="79">
        <v>2019</v>
      </c>
      <c r="I540" s="123">
        <v>186.5</v>
      </c>
      <c r="J540" s="114">
        <v>186.5</v>
      </c>
      <c r="K540" s="114">
        <v>186.5</v>
      </c>
      <c r="L540" s="114">
        <v>186.5</v>
      </c>
      <c r="M540" s="113">
        <v>186.5</v>
      </c>
      <c r="N540" s="113">
        <v>186.5</v>
      </c>
      <c r="O540" s="113">
        <v>186.5</v>
      </c>
      <c r="P540" s="113">
        <v>186.5</v>
      </c>
      <c r="Q540" s="113">
        <v>186.5</v>
      </c>
      <c r="R540" s="113">
        <v>186.5</v>
      </c>
    </row>
    <row r="541" spans="1:18">
      <c r="A541" s="15">
        <f t="shared" si="16"/>
        <v>541</v>
      </c>
      <c r="B541" s="78" t="s">
        <v>1925</v>
      </c>
      <c r="C541" s="78"/>
      <c r="D541" s="78" t="s">
        <v>1926</v>
      </c>
      <c r="E541" s="78" t="s">
        <v>1688</v>
      </c>
      <c r="F541" s="78" t="s">
        <v>1871</v>
      </c>
      <c r="G541" s="78" t="s">
        <v>52</v>
      </c>
      <c r="H541" s="79">
        <v>2019</v>
      </c>
      <c r="I541" s="123">
        <v>163.80000000000001</v>
      </c>
      <c r="J541" s="114">
        <v>163.80000000000001</v>
      </c>
      <c r="K541" s="114">
        <v>163.80000000000001</v>
      </c>
      <c r="L541" s="114">
        <v>163.80000000000001</v>
      </c>
      <c r="M541" s="113">
        <v>163.80000000000001</v>
      </c>
      <c r="N541" s="113">
        <v>163.80000000000001</v>
      </c>
      <c r="O541" s="113">
        <v>163.80000000000001</v>
      </c>
      <c r="P541" s="113">
        <v>163.80000000000001</v>
      </c>
      <c r="Q541" s="113">
        <v>163.80000000000001</v>
      </c>
      <c r="R541" s="113">
        <v>163.80000000000001</v>
      </c>
    </row>
    <row r="542" spans="1:18">
      <c r="A542" s="15">
        <f t="shared" si="16"/>
        <v>542</v>
      </c>
      <c r="B542" s="78" t="s">
        <v>1156</v>
      </c>
      <c r="C542" s="78"/>
      <c r="D542" s="78" t="s">
        <v>1157</v>
      </c>
      <c r="E542" s="78" t="s">
        <v>1158</v>
      </c>
      <c r="F542" s="78" t="s">
        <v>1871</v>
      </c>
      <c r="G542" s="78" t="s">
        <v>52</v>
      </c>
      <c r="H542" s="79">
        <v>2007</v>
      </c>
      <c r="I542" s="123">
        <v>124.2</v>
      </c>
      <c r="J542" s="114">
        <v>124.2</v>
      </c>
      <c r="K542" s="114">
        <v>124.2</v>
      </c>
      <c r="L542" s="114">
        <v>124.2</v>
      </c>
      <c r="M542" s="113">
        <v>124.2</v>
      </c>
      <c r="N542" s="113">
        <v>124.2</v>
      </c>
      <c r="O542" s="113">
        <v>124.2</v>
      </c>
      <c r="P542" s="113">
        <v>124.2</v>
      </c>
      <c r="Q542" s="113">
        <v>124.2</v>
      </c>
      <c r="R542" s="113">
        <v>124.2</v>
      </c>
    </row>
    <row r="543" spans="1:18">
      <c r="A543" s="15">
        <f t="shared" si="16"/>
        <v>543</v>
      </c>
      <c r="B543" s="78" t="s">
        <v>1160</v>
      </c>
      <c r="C543" s="78"/>
      <c r="D543" s="78" t="s">
        <v>1161</v>
      </c>
      <c r="E543" s="78" t="s">
        <v>1116</v>
      </c>
      <c r="F543" s="78" t="s">
        <v>1871</v>
      </c>
      <c r="G543" s="78" t="s">
        <v>52</v>
      </c>
      <c r="H543" s="79">
        <v>2008</v>
      </c>
      <c r="I543" s="123">
        <v>80</v>
      </c>
      <c r="J543" s="114">
        <v>80</v>
      </c>
      <c r="K543" s="114">
        <v>80</v>
      </c>
      <c r="L543" s="114">
        <v>80</v>
      </c>
      <c r="M543" s="113">
        <v>80</v>
      </c>
      <c r="N543" s="113">
        <v>80</v>
      </c>
      <c r="O543" s="113">
        <v>80</v>
      </c>
      <c r="P543" s="113">
        <v>80</v>
      </c>
      <c r="Q543" s="113">
        <v>80</v>
      </c>
      <c r="R543" s="113">
        <v>80</v>
      </c>
    </row>
    <row r="544" spans="1:18">
      <c r="A544" s="15">
        <f t="shared" si="16"/>
        <v>544</v>
      </c>
      <c r="B544" s="78" t="s">
        <v>1162</v>
      </c>
      <c r="C544" s="78"/>
      <c r="D544" s="78" t="s">
        <v>1163</v>
      </c>
      <c r="E544" s="78" t="s">
        <v>1116</v>
      </c>
      <c r="F544" s="78" t="s">
        <v>1871</v>
      </c>
      <c r="G544" s="78" t="s">
        <v>52</v>
      </c>
      <c r="H544" s="79">
        <v>2010</v>
      </c>
      <c r="I544" s="123">
        <v>69.599999999999994</v>
      </c>
      <c r="J544" s="114">
        <v>69.599999999999994</v>
      </c>
      <c r="K544" s="114">
        <v>69.599999999999994</v>
      </c>
      <c r="L544" s="114">
        <v>69.599999999999994</v>
      </c>
      <c r="M544" s="113">
        <v>69.599999999999994</v>
      </c>
      <c r="N544" s="113">
        <v>69.599999999999994</v>
      </c>
      <c r="O544" s="113">
        <v>69.599999999999994</v>
      </c>
      <c r="P544" s="113">
        <v>69.599999999999994</v>
      </c>
      <c r="Q544" s="113">
        <v>69.599999999999994</v>
      </c>
      <c r="R544" s="113">
        <v>69.599999999999994</v>
      </c>
    </row>
    <row r="545" spans="1:18">
      <c r="A545" s="15">
        <f t="shared" si="16"/>
        <v>545</v>
      </c>
      <c r="B545" s="78" t="s">
        <v>1164</v>
      </c>
      <c r="C545" s="78"/>
      <c r="D545" s="78" t="s">
        <v>1165</v>
      </c>
      <c r="E545" s="78" t="s">
        <v>1148</v>
      </c>
      <c r="F545" s="78" t="s">
        <v>1871</v>
      </c>
      <c r="G545" s="78" t="s">
        <v>50</v>
      </c>
      <c r="H545" s="79">
        <v>2014</v>
      </c>
      <c r="I545" s="123">
        <v>148.6</v>
      </c>
      <c r="J545" s="114">
        <v>148.6</v>
      </c>
      <c r="K545" s="114">
        <v>148.6</v>
      </c>
      <c r="L545" s="114">
        <v>148.6</v>
      </c>
      <c r="M545" s="113">
        <v>148.6</v>
      </c>
      <c r="N545" s="113">
        <v>148.6</v>
      </c>
      <c r="O545" s="113">
        <v>148.6</v>
      </c>
      <c r="P545" s="113">
        <v>148.6</v>
      </c>
      <c r="Q545" s="113">
        <v>148.6</v>
      </c>
      <c r="R545" s="113">
        <v>148.6</v>
      </c>
    </row>
    <row r="546" spans="1:18">
      <c r="A546" s="15">
        <f t="shared" si="16"/>
        <v>546</v>
      </c>
      <c r="B546" s="78" t="s">
        <v>1927</v>
      </c>
      <c r="C546" s="78"/>
      <c r="D546" s="78" t="s">
        <v>1928</v>
      </c>
      <c r="E546" s="78" t="s">
        <v>54</v>
      </c>
      <c r="F546" s="78" t="s">
        <v>1871</v>
      </c>
      <c r="G546" s="78" t="s">
        <v>52</v>
      </c>
      <c r="H546" s="79">
        <v>2020</v>
      </c>
      <c r="I546" s="123">
        <v>82</v>
      </c>
      <c r="J546" s="114">
        <v>82</v>
      </c>
      <c r="K546" s="114">
        <v>82</v>
      </c>
      <c r="L546" s="114">
        <v>82</v>
      </c>
      <c r="M546" s="113">
        <v>82</v>
      </c>
      <c r="N546" s="113">
        <v>82</v>
      </c>
      <c r="O546" s="113">
        <v>82</v>
      </c>
      <c r="P546" s="113">
        <v>82</v>
      </c>
      <c r="Q546" s="113">
        <v>82</v>
      </c>
      <c r="R546" s="113">
        <v>82</v>
      </c>
    </row>
    <row r="547" spans="1:18">
      <c r="A547" s="15">
        <f t="shared" si="16"/>
        <v>547</v>
      </c>
      <c r="B547" s="78" t="s">
        <v>1929</v>
      </c>
      <c r="C547" s="78"/>
      <c r="D547" s="78" t="s">
        <v>1930</v>
      </c>
      <c r="E547" s="78" t="s">
        <v>54</v>
      </c>
      <c r="F547" s="78" t="s">
        <v>1871</v>
      </c>
      <c r="G547" s="78" t="s">
        <v>52</v>
      </c>
      <c r="H547" s="79">
        <v>2020</v>
      </c>
      <c r="I547" s="123">
        <v>76</v>
      </c>
      <c r="J547" s="114">
        <v>76</v>
      </c>
      <c r="K547" s="114">
        <v>76</v>
      </c>
      <c r="L547" s="114">
        <v>76</v>
      </c>
      <c r="M547" s="113">
        <v>76</v>
      </c>
      <c r="N547" s="113">
        <v>76</v>
      </c>
      <c r="O547" s="113">
        <v>76</v>
      </c>
      <c r="P547" s="113">
        <v>76</v>
      </c>
      <c r="Q547" s="113">
        <v>76</v>
      </c>
      <c r="R547" s="113">
        <v>76</v>
      </c>
    </row>
    <row r="548" spans="1:18">
      <c r="A548" s="15">
        <f t="shared" si="16"/>
        <v>548</v>
      </c>
      <c r="B548" s="78" t="s">
        <v>1166</v>
      </c>
      <c r="C548" s="78" t="s">
        <v>2867</v>
      </c>
      <c r="D548" s="78" t="s">
        <v>1167</v>
      </c>
      <c r="E548" s="78" t="s">
        <v>1111</v>
      </c>
      <c r="F548" s="78" t="s">
        <v>1871</v>
      </c>
      <c r="G548" s="78" t="s">
        <v>52</v>
      </c>
      <c r="H548" s="79">
        <v>2003</v>
      </c>
      <c r="I548" s="123">
        <v>99</v>
      </c>
      <c r="J548" s="114">
        <v>99</v>
      </c>
      <c r="K548" s="114">
        <v>99</v>
      </c>
      <c r="L548" s="114">
        <v>99</v>
      </c>
      <c r="M548" s="113">
        <v>99</v>
      </c>
      <c r="N548" s="113">
        <v>99</v>
      </c>
      <c r="O548" s="113">
        <v>99</v>
      </c>
      <c r="P548" s="113">
        <v>99</v>
      </c>
      <c r="Q548" s="113">
        <v>99</v>
      </c>
      <c r="R548" s="113">
        <v>99</v>
      </c>
    </row>
    <row r="549" spans="1:18">
      <c r="A549" s="15">
        <f t="shared" si="16"/>
        <v>549</v>
      </c>
      <c r="B549" s="78" t="s">
        <v>1171</v>
      </c>
      <c r="C549" s="78" t="s">
        <v>2867</v>
      </c>
      <c r="D549" s="78" t="s">
        <v>1172</v>
      </c>
      <c r="E549" s="78" t="s">
        <v>1111</v>
      </c>
      <c r="F549" s="78" t="s">
        <v>1871</v>
      </c>
      <c r="G549" s="78" t="s">
        <v>52</v>
      </c>
      <c r="H549" s="79">
        <v>2003</v>
      </c>
      <c r="I549" s="123">
        <v>61</v>
      </c>
      <c r="J549" s="114">
        <v>61</v>
      </c>
      <c r="K549" s="114">
        <v>61</v>
      </c>
      <c r="L549" s="114">
        <v>61</v>
      </c>
      <c r="M549" s="113">
        <v>61</v>
      </c>
      <c r="N549" s="113">
        <v>61</v>
      </c>
      <c r="O549" s="113">
        <v>61</v>
      </c>
      <c r="P549" s="113">
        <v>61</v>
      </c>
      <c r="Q549" s="113">
        <v>61</v>
      </c>
      <c r="R549" s="113">
        <v>61</v>
      </c>
    </row>
    <row r="550" spans="1:18">
      <c r="A550" s="15">
        <f t="shared" si="16"/>
        <v>550</v>
      </c>
      <c r="B550" s="78" t="s">
        <v>1173</v>
      </c>
      <c r="C550" s="78"/>
      <c r="D550" s="78" t="s">
        <v>1174</v>
      </c>
      <c r="E550" s="78" t="s">
        <v>1175</v>
      </c>
      <c r="F550" s="78" t="s">
        <v>1871</v>
      </c>
      <c r="G550" s="78" t="s">
        <v>52</v>
      </c>
      <c r="H550" s="79">
        <v>2015</v>
      </c>
      <c r="I550" s="123">
        <v>150</v>
      </c>
      <c r="J550" s="114">
        <v>150</v>
      </c>
      <c r="K550" s="114">
        <v>150</v>
      </c>
      <c r="L550" s="114">
        <v>150</v>
      </c>
      <c r="M550" s="113">
        <v>150</v>
      </c>
      <c r="N550" s="113">
        <v>150</v>
      </c>
      <c r="O550" s="113">
        <v>150</v>
      </c>
      <c r="P550" s="113">
        <v>150</v>
      </c>
      <c r="Q550" s="113">
        <v>150</v>
      </c>
      <c r="R550" s="113">
        <v>150</v>
      </c>
    </row>
    <row r="551" spans="1:18">
      <c r="A551" s="15">
        <f t="shared" si="16"/>
        <v>551</v>
      </c>
      <c r="B551" s="78" t="s">
        <v>1176</v>
      </c>
      <c r="C551" s="78"/>
      <c r="D551" s="78" t="s">
        <v>1177</v>
      </c>
      <c r="E551" s="78" t="s">
        <v>1175</v>
      </c>
      <c r="F551" s="78" t="s">
        <v>1871</v>
      </c>
      <c r="G551" s="78" t="s">
        <v>52</v>
      </c>
      <c r="H551" s="79">
        <v>2015</v>
      </c>
      <c r="I551" s="123">
        <v>150</v>
      </c>
      <c r="J551" s="114">
        <v>150</v>
      </c>
      <c r="K551" s="114">
        <v>150</v>
      </c>
      <c r="L551" s="114">
        <v>150</v>
      </c>
      <c r="M551" s="113">
        <v>150</v>
      </c>
      <c r="N551" s="113">
        <v>150</v>
      </c>
      <c r="O551" s="113">
        <v>150</v>
      </c>
      <c r="P551" s="113">
        <v>150</v>
      </c>
      <c r="Q551" s="113">
        <v>150</v>
      </c>
      <c r="R551" s="113">
        <v>150</v>
      </c>
    </row>
    <row r="552" spans="1:18">
      <c r="A552" s="15">
        <f t="shared" si="16"/>
        <v>552</v>
      </c>
      <c r="B552" s="78" t="s">
        <v>1178</v>
      </c>
      <c r="C552" s="78"/>
      <c r="D552" s="78" t="s">
        <v>1179</v>
      </c>
      <c r="E552" s="78" t="s">
        <v>315</v>
      </c>
      <c r="F552" s="78" t="s">
        <v>1871</v>
      </c>
      <c r="G552" s="78" t="s">
        <v>52</v>
      </c>
      <c r="H552" s="79">
        <v>2016</v>
      </c>
      <c r="I552" s="123">
        <v>119.9</v>
      </c>
      <c r="J552" s="114">
        <v>119.9</v>
      </c>
      <c r="K552" s="114">
        <v>119.9</v>
      </c>
      <c r="L552" s="114">
        <v>119.9</v>
      </c>
      <c r="M552" s="113">
        <v>119.9</v>
      </c>
      <c r="N552" s="113">
        <v>119.9</v>
      </c>
      <c r="O552" s="113">
        <v>119.9</v>
      </c>
      <c r="P552" s="113">
        <v>119.9</v>
      </c>
      <c r="Q552" s="113">
        <v>119.9</v>
      </c>
      <c r="R552" s="113">
        <v>119.9</v>
      </c>
    </row>
    <row r="553" spans="1:18">
      <c r="A553" s="15">
        <f t="shared" si="16"/>
        <v>553</v>
      </c>
      <c r="B553" s="78" t="s">
        <v>1180</v>
      </c>
      <c r="C553" s="78"/>
      <c r="D553" s="78" t="s">
        <v>1181</v>
      </c>
      <c r="E553" s="78" t="s">
        <v>1182</v>
      </c>
      <c r="F553" s="78" t="s">
        <v>1871</v>
      </c>
      <c r="G553" s="78" t="s">
        <v>52</v>
      </c>
      <c r="H553" s="79">
        <v>2008</v>
      </c>
      <c r="I553" s="123">
        <v>163.5</v>
      </c>
      <c r="J553" s="114">
        <v>163.5</v>
      </c>
      <c r="K553" s="114">
        <v>163.5</v>
      </c>
      <c r="L553" s="114">
        <v>163.5</v>
      </c>
      <c r="M553" s="113">
        <v>163.5</v>
      </c>
      <c r="N553" s="113">
        <v>163.5</v>
      </c>
      <c r="O553" s="113">
        <v>163.5</v>
      </c>
      <c r="P553" s="113">
        <v>163.5</v>
      </c>
      <c r="Q553" s="113">
        <v>163.5</v>
      </c>
      <c r="R553" s="113">
        <v>163.5</v>
      </c>
    </row>
    <row r="554" spans="1:18">
      <c r="A554" s="15">
        <f t="shared" si="16"/>
        <v>554</v>
      </c>
      <c r="B554" s="78" t="s">
        <v>1183</v>
      </c>
      <c r="C554" s="78"/>
      <c r="D554" s="78" t="s">
        <v>1184</v>
      </c>
      <c r="E554" s="78" t="s">
        <v>2464</v>
      </c>
      <c r="F554" s="78" t="s">
        <v>1871</v>
      </c>
      <c r="G554" s="78" t="s">
        <v>52</v>
      </c>
      <c r="H554" s="79">
        <v>2018</v>
      </c>
      <c r="I554" s="123">
        <v>152.5</v>
      </c>
      <c r="J554" s="114">
        <v>152.5</v>
      </c>
      <c r="K554" s="114">
        <v>152.5</v>
      </c>
      <c r="L554" s="114">
        <v>152.5</v>
      </c>
      <c r="M554" s="113">
        <v>152.5</v>
      </c>
      <c r="N554" s="113">
        <v>152.5</v>
      </c>
      <c r="O554" s="113">
        <v>152.5</v>
      </c>
      <c r="P554" s="113">
        <v>152.5</v>
      </c>
      <c r="Q554" s="113">
        <v>152.5</v>
      </c>
      <c r="R554" s="113">
        <v>152.5</v>
      </c>
    </row>
    <row r="555" spans="1:18">
      <c r="A555" s="15">
        <f t="shared" si="16"/>
        <v>555</v>
      </c>
      <c r="B555" s="78" t="s">
        <v>1185</v>
      </c>
      <c r="C555" s="78"/>
      <c r="D555" s="78" t="s">
        <v>1186</v>
      </c>
      <c r="E555" s="78" t="s">
        <v>2464</v>
      </c>
      <c r="F555" s="78" t="s">
        <v>1871</v>
      </c>
      <c r="G555" s="78" t="s">
        <v>52</v>
      </c>
      <c r="H555" s="79">
        <v>2018</v>
      </c>
      <c r="I555" s="123">
        <v>147.5</v>
      </c>
      <c r="J555" s="114">
        <v>147.5</v>
      </c>
      <c r="K555" s="114">
        <v>147.5</v>
      </c>
      <c r="L555" s="114">
        <v>147.5</v>
      </c>
      <c r="M555" s="113">
        <v>147.5</v>
      </c>
      <c r="N555" s="113">
        <v>147.5</v>
      </c>
      <c r="O555" s="113">
        <v>147.5</v>
      </c>
      <c r="P555" s="113">
        <v>147.5</v>
      </c>
      <c r="Q555" s="113">
        <v>147.5</v>
      </c>
      <c r="R555" s="113">
        <v>147.5</v>
      </c>
    </row>
    <row r="556" spans="1:18">
      <c r="A556" s="15">
        <f t="shared" si="16"/>
        <v>556</v>
      </c>
      <c r="B556" s="78" t="s">
        <v>1187</v>
      </c>
      <c r="C556" s="78"/>
      <c r="D556" s="78" t="s">
        <v>1188</v>
      </c>
      <c r="E556" s="78" t="s">
        <v>68</v>
      </c>
      <c r="F556" s="78" t="s">
        <v>1871</v>
      </c>
      <c r="G556" s="78" t="s">
        <v>51</v>
      </c>
      <c r="H556" s="79">
        <v>2016</v>
      </c>
      <c r="I556" s="123">
        <v>52</v>
      </c>
      <c r="J556" s="114">
        <v>52</v>
      </c>
      <c r="K556" s="114">
        <v>52</v>
      </c>
      <c r="L556" s="114">
        <v>52</v>
      </c>
      <c r="M556" s="113">
        <v>52</v>
      </c>
      <c r="N556" s="113">
        <v>52</v>
      </c>
      <c r="O556" s="113">
        <v>52</v>
      </c>
      <c r="P556" s="113">
        <v>52</v>
      </c>
      <c r="Q556" s="113">
        <v>52</v>
      </c>
      <c r="R556" s="113">
        <v>52</v>
      </c>
    </row>
    <row r="557" spans="1:18">
      <c r="A557" s="15">
        <f t="shared" si="16"/>
        <v>557</v>
      </c>
      <c r="B557" s="78" t="s">
        <v>1191</v>
      </c>
      <c r="C557" s="78"/>
      <c r="D557" s="78" t="s">
        <v>1192</v>
      </c>
      <c r="E557" s="78" t="s">
        <v>68</v>
      </c>
      <c r="F557" s="78" t="s">
        <v>1871</v>
      </c>
      <c r="G557" s="78" t="s">
        <v>51</v>
      </c>
      <c r="H557" s="79">
        <v>2016</v>
      </c>
      <c r="I557" s="123">
        <v>98</v>
      </c>
      <c r="J557" s="114">
        <v>98</v>
      </c>
      <c r="K557" s="114">
        <v>98</v>
      </c>
      <c r="L557" s="114">
        <v>98</v>
      </c>
      <c r="M557" s="113">
        <v>98</v>
      </c>
      <c r="N557" s="113">
        <v>98</v>
      </c>
      <c r="O557" s="113">
        <v>98</v>
      </c>
      <c r="P557" s="113">
        <v>98</v>
      </c>
      <c r="Q557" s="113">
        <v>98</v>
      </c>
      <c r="R557" s="113">
        <v>98</v>
      </c>
    </row>
    <row r="558" spans="1:18">
      <c r="A558" s="15">
        <f t="shared" si="16"/>
        <v>558</v>
      </c>
      <c r="B558" s="78" t="s">
        <v>1195</v>
      </c>
      <c r="C558" s="78"/>
      <c r="D558" s="78" t="s">
        <v>1196</v>
      </c>
      <c r="E558" s="78" t="s">
        <v>68</v>
      </c>
      <c r="F558" s="78" t="s">
        <v>1871</v>
      </c>
      <c r="G558" s="78" t="s">
        <v>51</v>
      </c>
      <c r="H558" s="79">
        <v>2016</v>
      </c>
      <c r="I558" s="123">
        <v>100</v>
      </c>
      <c r="J558" s="114">
        <v>100</v>
      </c>
      <c r="K558" s="114">
        <v>100</v>
      </c>
      <c r="L558" s="114">
        <v>100</v>
      </c>
      <c r="M558" s="113">
        <v>100</v>
      </c>
      <c r="N558" s="113">
        <v>100</v>
      </c>
      <c r="O558" s="113">
        <v>100</v>
      </c>
      <c r="P558" s="113">
        <v>100</v>
      </c>
      <c r="Q558" s="113">
        <v>100</v>
      </c>
      <c r="R558" s="113">
        <v>100</v>
      </c>
    </row>
    <row r="559" spans="1:18">
      <c r="A559" s="15">
        <f t="shared" si="16"/>
        <v>559</v>
      </c>
      <c r="B559" s="78" t="s">
        <v>1197</v>
      </c>
      <c r="C559" s="78"/>
      <c r="D559" s="78" t="s">
        <v>1198</v>
      </c>
      <c r="E559" s="78" t="s">
        <v>1199</v>
      </c>
      <c r="F559" s="78" t="s">
        <v>1871</v>
      </c>
      <c r="G559" s="78" t="s">
        <v>52</v>
      </c>
      <c r="H559" s="79">
        <v>2017</v>
      </c>
      <c r="I559" s="123">
        <v>131.1</v>
      </c>
      <c r="J559" s="114">
        <v>131.1</v>
      </c>
      <c r="K559" s="114">
        <v>131.1</v>
      </c>
      <c r="L559" s="114">
        <v>131.1</v>
      </c>
      <c r="M559" s="113">
        <v>131.1</v>
      </c>
      <c r="N559" s="113">
        <v>131.1</v>
      </c>
      <c r="O559" s="113">
        <v>131.1</v>
      </c>
      <c r="P559" s="113">
        <v>131.1</v>
      </c>
      <c r="Q559" s="113">
        <v>131.1</v>
      </c>
      <c r="R559" s="113">
        <v>131.1</v>
      </c>
    </row>
    <row r="560" spans="1:18">
      <c r="A560" s="15">
        <f t="shared" si="16"/>
        <v>560</v>
      </c>
      <c r="B560" s="78" t="s">
        <v>1200</v>
      </c>
      <c r="C560" s="78"/>
      <c r="D560" s="78" t="s">
        <v>1201</v>
      </c>
      <c r="E560" s="78" t="s">
        <v>1199</v>
      </c>
      <c r="F560" s="78" t="s">
        <v>1871</v>
      </c>
      <c r="G560" s="78" t="s">
        <v>52</v>
      </c>
      <c r="H560" s="79">
        <v>2017</v>
      </c>
      <c r="I560" s="123">
        <v>98.9</v>
      </c>
      <c r="J560" s="114">
        <v>98.9</v>
      </c>
      <c r="K560" s="114">
        <v>98.9</v>
      </c>
      <c r="L560" s="114">
        <v>98.9</v>
      </c>
      <c r="M560" s="113">
        <v>98.9</v>
      </c>
      <c r="N560" s="113">
        <v>98.9</v>
      </c>
      <c r="O560" s="113">
        <v>98.9</v>
      </c>
      <c r="P560" s="113">
        <v>98.9</v>
      </c>
      <c r="Q560" s="113">
        <v>98.9</v>
      </c>
      <c r="R560" s="113">
        <v>98.9</v>
      </c>
    </row>
    <row r="561" spans="1:18">
      <c r="A561" s="15">
        <f t="shared" si="16"/>
        <v>561</v>
      </c>
      <c r="B561" s="78" t="s">
        <v>1202</v>
      </c>
      <c r="C561" s="78" t="s">
        <v>2868</v>
      </c>
      <c r="D561" s="78" t="s">
        <v>1203</v>
      </c>
      <c r="E561" s="78" t="s">
        <v>1092</v>
      </c>
      <c r="F561" s="78" t="s">
        <v>1871</v>
      </c>
      <c r="G561" s="78" t="s">
        <v>52</v>
      </c>
      <c r="H561" s="79">
        <v>2005</v>
      </c>
      <c r="I561" s="123">
        <v>230</v>
      </c>
      <c r="J561" s="114">
        <v>230</v>
      </c>
      <c r="K561" s="114">
        <v>230</v>
      </c>
      <c r="L561" s="114">
        <v>230</v>
      </c>
      <c r="M561" s="113">
        <v>230</v>
      </c>
      <c r="N561" s="113">
        <v>230</v>
      </c>
      <c r="O561" s="113">
        <v>230</v>
      </c>
      <c r="P561" s="113">
        <v>230</v>
      </c>
      <c r="Q561" s="113">
        <v>230</v>
      </c>
      <c r="R561" s="113">
        <v>230</v>
      </c>
    </row>
    <row r="562" spans="1:18">
      <c r="A562" s="15">
        <f t="shared" si="16"/>
        <v>562</v>
      </c>
      <c r="B562" s="78" t="s">
        <v>1204</v>
      </c>
      <c r="C562" s="78" t="s">
        <v>2868</v>
      </c>
      <c r="D562" s="78" t="s">
        <v>1205</v>
      </c>
      <c r="E562" s="78" t="s">
        <v>1092</v>
      </c>
      <c r="F562" s="78" t="s">
        <v>1871</v>
      </c>
      <c r="G562" s="78" t="s">
        <v>52</v>
      </c>
      <c r="H562" s="79">
        <v>2006</v>
      </c>
      <c r="I562" s="123">
        <v>184</v>
      </c>
      <c r="J562" s="114">
        <v>184</v>
      </c>
      <c r="K562" s="114">
        <v>184</v>
      </c>
      <c r="L562" s="114">
        <v>184</v>
      </c>
      <c r="M562" s="113">
        <v>184</v>
      </c>
      <c r="N562" s="113">
        <v>184</v>
      </c>
      <c r="O562" s="113">
        <v>184</v>
      </c>
      <c r="P562" s="113">
        <v>184</v>
      </c>
      <c r="Q562" s="113">
        <v>184</v>
      </c>
      <c r="R562" s="113">
        <v>184</v>
      </c>
    </row>
    <row r="563" spans="1:18">
      <c r="A563" s="15">
        <f t="shared" si="16"/>
        <v>563</v>
      </c>
      <c r="B563" s="78" t="s">
        <v>1206</v>
      </c>
      <c r="C563" s="78" t="s">
        <v>2868</v>
      </c>
      <c r="D563" s="78" t="s">
        <v>1207</v>
      </c>
      <c r="E563" s="78" t="s">
        <v>1092</v>
      </c>
      <c r="F563" s="78" t="s">
        <v>1871</v>
      </c>
      <c r="G563" s="78" t="s">
        <v>52</v>
      </c>
      <c r="H563" s="79">
        <v>2006</v>
      </c>
      <c r="I563" s="123">
        <v>241.4</v>
      </c>
      <c r="J563" s="114">
        <v>241.4</v>
      </c>
      <c r="K563" s="114">
        <v>241.4</v>
      </c>
      <c r="L563" s="114">
        <v>241.4</v>
      </c>
      <c r="M563" s="113">
        <v>241.4</v>
      </c>
      <c r="N563" s="113">
        <v>241.4</v>
      </c>
      <c r="O563" s="113">
        <v>241.4</v>
      </c>
      <c r="P563" s="113">
        <v>241.4</v>
      </c>
      <c r="Q563" s="113">
        <v>241.4</v>
      </c>
      <c r="R563" s="113">
        <v>241.4</v>
      </c>
    </row>
    <row r="564" spans="1:18">
      <c r="A564" s="15">
        <f t="shared" si="16"/>
        <v>564</v>
      </c>
      <c r="B564" s="78" t="s">
        <v>1208</v>
      </c>
      <c r="C564" s="78" t="s">
        <v>2868</v>
      </c>
      <c r="D564" s="78" t="s">
        <v>1209</v>
      </c>
      <c r="E564" s="78" t="s">
        <v>1092</v>
      </c>
      <c r="F564" s="78" t="s">
        <v>1871</v>
      </c>
      <c r="G564" s="78" t="s">
        <v>52</v>
      </c>
      <c r="H564" s="79">
        <v>2006</v>
      </c>
      <c r="I564" s="123">
        <v>115</v>
      </c>
      <c r="J564" s="114">
        <v>115</v>
      </c>
      <c r="K564" s="114">
        <v>115</v>
      </c>
      <c r="L564" s="114">
        <v>115</v>
      </c>
      <c r="M564" s="113">
        <v>115</v>
      </c>
      <c r="N564" s="113">
        <v>115</v>
      </c>
      <c r="O564" s="113">
        <v>115</v>
      </c>
      <c r="P564" s="113">
        <v>115</v>
      </c>
      <c r="Q564" s="113">
        <v>115</v>
      </c>
      <c r="R564" s="113">
        <v>115</v>
      </c>
    </row>
    <row r="565" spans="1:18">
      <c r="A565" s="15">
        <f t="shared" si="16"/>
        <v>565</v>
      </c>
      <c r="B565" s="78" t="s">
        <v>1213</v>
      </c>
      <c r="C565" s="78"/>
      <c r="D565" s="78" t="s">
        <v>1214</v>
      </c>
      <c r="E565" s="78" t="s">
        <v>1129</v>
      </c>
      <c r="F565" s="78" t="s">
        <v>1871</v>
      </c>
      <c r="G565" s="78" t="s">
        <v>52</v>
      </c>
      <c r="H565" s="79">
        <v>2008</v>
      </c>
      <c r="I565" s="123">
        <v>95</v>
      </c>
      <c r="J565" s="114">
        <v>95</v>
      </c>
      <c r="K565" s="114">
        <v>95</v>
      </c>
      <c r="L565" s="114">
        <v>95</v>
      </c>
      <c r="M565" s="113">
        <v>95</v>
      </c>
      <c r="N565" s="113">
        <v>95</v>
      </c>
      <c r="O565" s="113">
        <v>95</v>
      </c>
      <c r="P565" s="113">
        <v>95</v>
      </c>
      <c r="Q565" s="113">
        <v>95</v>
      </c>
      <c r="R565" s="113">
        <v>95</v>
      </c>
    </row>
    <row r="566" spans="1:18">
      <c r="A566" s="15">
        <f t="shared" si="16"/>
        <v>566</v>
      </c>
      <c r="B566" s="78" t="s">
        <v>1217</v>
      </c>
      <c r="C566" s="78"/>
      <c r="D566" s="78" t="s">
        <v>1218</v>
      </c>
      <c r="E566" s="78" t="s">
        <v>1129</v>
      </c>
      <c r="F566" s="78" t="s">
        <v>1871</v>
      </c>
      <c r="G566" s="78" t="s">
        <v>52</v>
      </c>
      <c r="H566" s="79">
        <v>2008</v>
      </c>
      <c r="I566" s="123">
        <v>102</v>
      </c>
      <c r="J566" s="114">
        <v>102</v>
      </c>
      <c r="K566" s="114">
        <v>102</v>
      </c>
      <c r="L566" s="114">
        <v>102</v>
      </c>
      <c r="M566" s="113">
        <v>102</v>
      </c>
      <c r="N566" s="113">
        <v>102</v>
      </c>
      <c r="O566" s="113">
        <v>102</v>
      </c>
      <c r="P566" s="113">
        <v>102</v>
      </c>
      <c r="Q566" s="113">
        <v>102</v>
      </c>
      <c r="R566" s="113">
        <v>102</v>
      </c>
    </row>
    <row r="567" spans="1:18">
      <c r="A567" s="15">
        <f t="shared" si="16"/>
        <v>567</v>
      </c>
      <c r="B567" s="78" t="s">
        <v>1219</v>
      </c>
      <c r="C567" s="78"/>
      <c r="D567" s="78" t="s">
        <v>1220</v>
      </c>
      <c r="E567" s="78" t="s">
        <v>61</v>
      </c>
      <c r="F567" s="78" t="s">
        <v>1871</v>
      </c>
      <c r="G567" s="78" t="s">
        <v>52</v>
      </c>
      <c r="H567" s="79">
        <v>2001</v>
      </c>
      <c r="I567" s="123">
        <v>91.8</v>
      </c>
      <c r="J567" s="114">
        <v>91.8</v>
      </c>
      <c r="K567" s="114">
        <v>91.8</v>
      </c>
      <c r="L567" s="114">
        <v>91.8</v>
      </c>
      <c r="M567" s="113">
        <v>91.8</v>
      </c>
      <c r="N567" s="113">
        <v>91.8</v>
      </c>
      <c r="O567" s="113">
        <v>91.8</v>
      </c>
      <c r="P567" s="113">
        <v>91.8</v>
      </c>
      <c r="Q567" s="113">
        <v>91.8</v>
      </c>
      <c r="R567" s="113">
        <v>91.8</v>
      </c>
    </row>
    <row r="568" spans="1:18">
      <c r="A568" s="15">
        <f t="shared" si="16"/>
        <v>568</v>
      </c>
      <c r="B568" s="78" t="s">
        <v>1221</v>
      </c>
      <c r="C568" s="78"/>
      <c r="D568" s="78" t="s">
        <v>1222</v>
      </c>
      <c r="E568" s="78" t="s">
        <v>632</v>
      </c>
      <c r="F568" s="78" t="s">
        <v>1871</v>
      </c>
      <c r="G568" s="78" t="s">
        <v>51</v>
      </c>
      <c r="H568" s="79">
        <v>2015</v>
      </c>
      <c r="I568" s="123">
        <v>19.7</v>
      </c>
      <c r="J568" s="114">
        <v>19.7</v>
      </c>
      <c r="K568" s="114">
        <v>19.7</v>
      </c>
      <c r="L568" s="114">
        <v>19.7</v>
      </c>
      <c r="M568" s="113">
        <v>19.7</v>
      </c>
      <c r="N568" s="113">
        <v>19.7</v>
      </c>
      <c r="O568" s="113">
        <v>19.7</v>
      </c>
      <c r="P568" s="113">
        <v>19.7</v>
      </c>
      <c r="Q568" s="113">
        <v>19.7</v>
      </c>
      <c r="R568" s="113">
        <v>19.7</v>
      </c>
    </row>
    <row r="569" spans="1:18">
      <c r="A569" s="15">
        <f t="shared" si="16"/>
        <v>569</v>
      </c>
      <c r="B569" s="78" t="s">
        <v>1223</v>
      </c>
      <c r="C569" s="78"/>
      <c r="D569" s="78" t="s">
        <v>1224</v>
      </c>
      <c r="E569" s="78" t="s">
        <v>632</v>
      </c>
      <c r="F569" s="78" t="s">
        <v>1871</v>
      </c>
      <c r="G569" s="78" t="s">
        <v>51</v>
      </c>
      <c r="H569" s="79">
        <v>2015</v>
      </c>
      <c r="I569" s="123">
        <v>230</v>
      </c>
      <c r="J569" s="114">
        <v>230</v>
      </c>
      <c r="K569" s="114">
        <v>230</v>
      </c>
      <c r="L569" s="114">
        <v>230</v>
      </c>
      <c r="M569" s="113">
        <v>230</v>
      </c>
      <c r="N569" s="113">
        <v>230</v>
      </c>
      <c r="O569" s="113">
        <v>230</v>
      </c>
      <c r="P569" s="113">
        <v>230</v>
      </c>
      <c r="Q569" s="113">
        <v>230</v>
      </c>
      <c r="R569" s="113">
        <v>230</v>
      </c>
    </row>
    <row r="570" spans="1:18">
      <c r="A570" s="15">
        <f t="shared" si="16"/>
        <v>570</v>
      </c>
      <c r="B570" s="78" t="s">
        <v>2691</v>
      </c>
      <c r="C570" s="78"/>
      <c r="D570" s="78" t="s">
        <v>1225</v>
      </c>
      <c r="E570" s="78" t="s">
        <v>632</v>
      </c>
      <c r="F570" s="78" t="s">
        <v>1871</v>
      </c>
      <c r="G570" s="78" t="s">
        <v>51</v>
      </c>
      <c r="H570" s="79">
        <v>2017</v>
      </c>
      <c r="I570" s="123">
        <v>96</v>
      </c>
      <c r="J570" s="114">
        <v>96</v>
      </c>
      <c r="K570" s="114">
        <v>96</v>
      </c>
      <c r="L570" s="114">
        <v>96</v>
      </c>
      <c r="M570" s="113">
        <v>96</v>
      </c>
      <c r="N570" s="113">
        <v>96</v>
      </c>
      <c r="O570" s="113">
        <v>96</v>
      </c>
      <c r="P570" s="113">
        <v>96</v>
      </c>
      <c r="Q570" s="113">
        <v>96</v>
      </c>
      <c r="R570" s="113">
        <v>96</v>
      </c>
    </row>
    <row r="571" spans="1:18">
      <c r="A571" s="15">
        <f t="shared" si="16"/>
        <v>571</v>
      </c>
      <c r="B571" s="78" t="s">
        <v>2692</v>
      </c>
      <c r="C571" s="78"/>
      <c r="D571" s="78" t="s">
        <v>1226</v>
      </c>
      <c r="E571" s="78" t="s">
        <v>632</v>
      </c>
      <c r="F571" s="78" t="s">
        <v>1871</v>
      </c>
      <c r="G571" s="78" t="s">
        <v>51</v>
      </c>
      <c r="H571" s="79">
        <v>2017</v>
      </c>
      <c r="I571" s="123">
        <v>74</v>
      </c>
      <c r="J571" s="114">
        <v>74</v>
      </c>
      <c r="K571" s="114">
        <v>74</v>
      </c>
      <c r="L571" s="114">
        <v>74</v>
      </c>
      <c r="M571" s="113">
        <v>74</v>
      </c>
      <c r="N571" s="113">
        <v>74</v>
      </c>
      <c r="O571" s="113">
        <v>74</v>
      </c>
      <c r="P571" s="113">
        <v>74</v>
      </c>
      <c r="Q571" s="113">
        <v>74</v>
      </c>
      <c r="R571" s="113">
        <v>74</v>
      </c>
    </row>
    <row r="572" spans="1:18">
      <c r="A572" s="15">
        <f t="shared" si="16"/>
        <v>572</v>
      </c>
      <c r="B572" s="78" t="s">
        <v>2693</v>
      </c>
      <c r="C572" s="78"/>
      <c r="D572" s="78" t="s">
        <v>1227</v>
      </c>
      <c r="E572" s="78" t="s">
        <v>632</v>
      </c>
      <c r="F572" s="78" t="s">
        <v>1871</v>
      </c>
      <c r="G572" s="78" t="s">
        <v>51</v>
      </c>
      <c r="H572" s="79">
        <v>2017</v>
      </c>
      <c r="I572" s="123">
        <v>30</v>
      </c>
      <c r="J572" s="114">
        <v>30</v>
      </c>
      <c r="K572" s="114">
        <v>30</v>
      </c>
      <c r="L572" s="114">
        <v>30</v>
      </c>
      <c r="M572" s="113">
        <v>30</v>
      </c>
      <c r="N572" s="113">
        <v>30</v>
      </c>
      <c r="O572" s="113">
        <v>30</v>
      </c>
      <c r="P572" s="113">
        <v>30</v>
      </c>
      <c r="Q572" s="113">
        <v>30</v>
      </c>
      <c r="R572" s="113">
        <v>30</v>
      </c>
    </row>
    <row r="573" spans="1:18">
      <c r="A573" s="15">
        <f t="shared" si="16"/>
        <v>573</v>
      </c>
      <c r="B573" s="78" t="s">
        <v>1228</v>
      </c>
      <c r="C573" s="78"/>
      <c r="D573" s="78" t="s">
        <v>1229</v>
      </c>
      <c r="E573" s="78" t="s">
        <v>493</v>
      </c>
      <c r="F573" s="78" t="s">
        <v>1871</v>
      </c>
      <c r="G573" s="78" t="s">
        <v>50</v>
      </c>
      <c r="H573" s="79">
        <v>2015</v>
      </c>
      <c r="I573" s="123">
        <v>110</v>
      </c>
      <c r="J573" s="114">
        <v>110</v>
      </c>
      <c r="K573" s="114">
        <v>110</v>
      </c>
      <c r="L573" s="114">
        <v>110</v>
      </c>
      <c r="M573" s="113">
        <v>110</v>
      </c>
      <c r="N573" s="113">
        <v>110</v>
      </c>
      <c r="O573" s="113">
        <v>110</v>
      </c>
      <c r="P573" s="113">
        <v>110</v>
      </c>
      <c r="Q573" s="113">
        <v>110</v>
      </c>
      <c r="R573" s="113">
        <v>110</v>
      </c>
    </row>
    <row r="574" spans="1:18">
      <c r="A574" s="15">
        <f t="shared" si="16"/>
        <v>574</v>
      </c>
      <c r="B574" s="78" t="s">
        <v>1230</v>
      </c>
      <c r="C574" s="78"/>
      <c r="D574" s="78" t="s">
        <v>1231</v>
      </c>
      <c r="E574" s="78" t="s">
        <v>66</v>
      </c>
      <c r="F574" s="78" t="s">
        <v>1871</v>
      </c>
      <c r="G574" s="78" t="s">
        <v>52</v>
      </c>
      <c r="H574" s="79">
        <v>2001</v>
      </c>
      <c r="I574" s="123">
        <v>79.7</v>
      </c>
      <c r="J574" s="114">
        <v>79.7</v>
      </c>
      <c r="K574" s="114">
        <v>79.7</v>
      </c>
      <c r="L574" s="114">
        <v>79.7</v>
      </c>
      <c r="M574" s="113">
        <v>79.7</v>
      </c>
      <c r="N574" s="113">
        <v>79.7</v>
      </c>
      <c r="O574" s="113">
        <v>79.7</v>
      </c>
      <c r="P574" s="113">
        <v>79.7</v>
      </c>
      <c r="Q574" s="113">
        <v>79.7</v>
      </c>
      <c r="R574" s="113">
        <v>79.7</v>
      </c>
    </row>
    <row r="575" spans="1:18">
      <c r="A575" s="15">
        <f t="shared" si="16"/>
        <v>575</v>
      </c>
      <c r="B575" s="78" t="s">
        <v>1232</v>
      </c>
      <c r="C575" s="78"/>
      <c r="D575" s="78" t="s">
        <v>1233</v>
      </c>
      <c r="E575" s="78" t="s">
        <v>66</v>
      </c>
      <c r="F575" s="78" t="s">
        <v>1871</v>
      </c>
      <c r="G575" s="78" t="s">
        <v>52</v>
      </c>
      <c r="H575" s="79">
        <v>2001</v>
      </c>
      <c r="I575" s="123">
        <v>79.7</v>
      </c>
      <c r="J575" s="114">
        <v>79.7</v>
      </c>
      <c r="K575" s="114">
        <v>79.7</v>
      </c>
      <c r="L575" s="114">
        <v>79.7</v>
      </c>
      <c r="M575" s="113">
        <v>79.7</v>
      </c>
      <c r="N575" s="113">
        <v>79.7</v>
      </c>
      <c r="O575" s="113">
        <v>79.7</v>
      </c>
      <c r="P575" s="113">
        <v>79.7</v>
      </c>
      <c r="Q575" s="113">
        <v>79.7</v>
      </c>
      <c r="R575" s="113">
        <v>79.7</v>
      </c>
    </row>
    <row r="576" spans="1:18">
      <c r="A576" s="15">
        <f t="shared" si="16"/>
        <v>576</v>
      </c>
      <c r="B576" s="78" t="s">
        <v>1234</v>
      </c>
      <c r="C576" s="78"/>
      <c r="D576" s="78" t="s">
        <v>1235</v>
      </c>
      <c r="E576" s="78" t="s">
        <v>66</v>
      </c>
      <c r="F576" s="78" t="s">
        <v>1871</v>
      </c>
      <c r="G576" s="78" t="s">
        <v>52</v>
      </c>
      <c r="H576" s="79">
        <v>2001</v>
      </c>
      <c r="I576" s="123">
        <v>40.5</v>
      </c>
      <c r="J576" s="114">
        <v>40.5</v>
      </c>
      <c r="K576" s="114">
        <v>40.5</v>
      </c>
      <c r="L576" s="114">
        <v>40.5</v>
      </c>
      <c r="M576" s="113">
        <v>40.5</v>
      </c>
      <c r="N576" s="113">
        <v>40.5</v>
      </c>
      <c r="O576" s="113">
        <v>40.5</v>
      </c>
      <c r="P576" s="113">
        <v>40.5</v>
      </c>
      <c r="Q576" s="113">
        <v>40.5</v>
      </c>
      <c r="R576" s="113">
        <v>40.5</v>
      </c>
    </row>
    <row r="577" spans="1:18">
      <c r="A577" s="15">
        <f t="shared" si="16"/>
        <v>577</v>
      </c>
      <c r="B577" s="78" t="s">
        <v>1236</v>
      </c>
      <c r="C577" s="78"/>
      <c r="D577" s="78" t="s">
        <v>1237</v>
      </c>
      <c r="E577" s="78" t="s">
        <v>66</v>
      </c>
      <c r="F577" s="78" t="s">
        <v>1871</v>
      </c>
      <c r="G577" s="78" t="s">
        <v>52</v>
      </c>
      <c r="H577" s="79">
        <v>2001</v>
      </c>
      <c r="I577" s="123">
        <v>79.7</v>
      </c>
      <c r="J577" s="114">
        <v>79.7</v>
      </c>
      <c r="K577" s="114">
        <v>79.7</v>
      </c>
      <c r="L577" s="114">
        <v>79.7</v>
      </c>
      <c r="M577" s="113">
        <v>79.7</v>
      </c>
      <c r="N577" s="113">
        <v>79.7</v>
      </c>
      <c r="O577" s="113">
        <v>79.7</v>
      </c>
      <c r="P577" s="113">
        <v>79.7</v>
      </c>
      <c r="Q577" s="113">
        <v>79.7</v>
      </c>
      <c r="R577" s="113">
        <v>79.7</v>
      </c>
    </row>
    <row r="578" spans="1:18">
      <c r="A578" s="15">
        <f t="shared" si="16"/>
        <v>578</v>
      </c>
      <c r="B578" s="78" t="s">
        <v>1238</v>
      </c>
      <c r="C578" s="78"/>
      <c r="D578" s="78" t="s">
        <v>1239</v>
      </c>
      <c r="E578" s="78" t="s">
        <v>1240</v>
      </c>
      <c r="F578" s="78" t="s">
        <v>1871</v>
      </c>
      <c r="G578" s="78" t="s">
        <v>52</v>
      </c>
      <c r="H578" s="79">
        <v>2009</v>
      </c>
      <c r="I578" s="123">
        <v>160</v>
      </c>
      <c r="J578" s="114">
        <v>160</v>
      </c>
      <c r="K578" s="114">
        <v>160</v>
      </c>
      <c r="L578" s="114">
        <v>160</v>
      </c>
      <c r="M578" s="113">
        <v>160</v>
      </c>
      <c r="N578" s="113">
        <v>160</v>
      </c>
      <c r="O578" s="113">
        <v>160</v>
      </c>
      <c r="P578" s="113">
        <v>160</v>
      </c>
      <c r="Q578" s="113">
        <v>160</v>
      </c>
      <c r="R578" s="113">
        <v>160</v>
      </c>
    </row>
    <row r="579" spans="1:18">
      <c r="A579" s="15">
        <f t="shared" si="16"/>
        <v>579</v>
      </c>
      <c r="B579" s="78" t="s">
        <v>1241</v>
      </c>
      <c r="C579" s="78"/>
      <c r="D579" s="78" t="s">
        <v>1242</v>
      </c>
      <c r="E579" s="78" t="s">
        <v>248</v>
      </c>
      <c r="F579" s="78" t="s">
        <v>1871</v>
      </c>
      <c r="G579" s="78" t="s">
        <v>52</v>
      </c>
      <c r="H579" s="79">
        <v>2019</v>
      </c>
      <c r="I579" s="123">
        <v>183.7</v>
      </c>
      <c r="J579" s="114">
        <v>183.7</v>
      </c>
      <c r="K579" s="114">
        <v>183.7</v>
      </c>
      <c r="L579" s="114">
        <v>183.7</v>
      </c>
      <c r="M579" s="113">
        <v>183.7</v>
      </c>
      <c r="N579" s="113">
        <v>183.7</v>
      </c>
      <c r="O579" s="113">
        <v>183.7</v>
      </c>
      <c r="P579" s="113">
        <v>183.7</v>
      </c>
      <c r="Q579" s="113">
        <v>183.7</v>
      </c>
      <c r="R579" s="113">
        <v>183.7</v>
      </c>
    </row>
    <row r="580" spans="1:18">
      <c r="A580" s="15">
        <f t="shared" si="16"/>
        <v>580</v>
      </c>
      <c r="B580" s="78" t="s">
        <v>1243</v>
      </c>
      <c r="C580" s="78"/>
      <c r="D580" s="78" t="s">
        <v>1244</v>
      </c>
      <c r="E580" s="78" t="s">
        <v>1245</v>
      </c>
      <c r="F580" s="78" t="s">
        <v>1871</v>
      </c>
      <c r="G580" s="78" t="s">
        <v>50</v>
      </c>
      <c r="H580" s="79">
        <v>2015</v>
      </c>
      <c r="I580" s="123">
        <v>106.3</v>
      </c>
      <c r="J580" s="114">
        <v>106.3</v>
      </c>
      <c r="K580" s="114">
        <v>106.3</v>
      </c>
      <c r="L580" s="114">
        <v>106.3</v>
      </c>
      <c r="M580" s="113">
        <v>106.3</v>
      </c>
      <c r="N580" s="113">
        <v>106.3</v>
      </c>
      <c r="O580" s="113">
        <v>106.3</v>
      </c>
      <c r="P580" s="113">
        <v>106.3</v>
      </c>
      <c r="Q580" s="113">
        <v>106.3</v>
      </c>
      <c r="R580" s="113">
        <v>106.3</v>
      </c>
    </row>
    <row r="581" spans="1:18">
      <c r="A581" s="15">
        <f t="shared" si="16"/>
        <v>581</v>
      </c>
      <c r="B581" s="78" t="s">
        <v>1246</v>
      </c>
      <c r="C581" s="78"/>
      <c r="D581" s="78" t="s">
        <v>1247</v>
      </c>
      <c r="E581" s="78" t="s">
        <v>1245</v>
      </c>
      <c r="F581" s="78" t="s">
        <v>1871</v>
      </c>
      <c r="G581" s="78" t="s">
        <v>50</v>
      </c>
      <c r="H581" s="79">
        <v>2015</v>
      </c>
      <c r="I581" s="123">
        <v>103.8</v>
      </c>
      <c r="J581" s="114">
        <v>103.8</v>
      </c>
      <c r="K581" s="114">
        <v>103.8</v>
      </c>
      <c r="L581" s="114">
        <v>103.8</v>
      </c>
      <c r="M581" s="113">
        <v>103.8</v>
      </c>
      <c r="N581" s="113">
        <v>103.8</v>
      </c>
      <c r="O581" s="113">
        <v>103.8</v>
      </c>
      <c r="P581" s="113">
        <v>103.8</v>
      </c>
      <c r="Q581" s="113">
        <v>103.8</v>
      </c>
      <c r="R581" s="113">
        <v>103.8</v>
      </c>
    </row>
    <row r="582" spans="1:18">
      <c r="A582" s="15">
        <f t="shared" ref="A582:A645" si="17">A581+1</f>
        <v>582</v>
      </c>
      <c r="B582" s="78" t="s">
        <v>1248</v>
      </c>
      <c r="C582" s="78"/>
      <c r="D582" s="78" t="s">
        <v>1249</v>
      </c>
      <c r="E582" s="78" t="s">
        <v>1182</v>
      </c>
      <c r="F582" s="78" t="s">
        <v>1871</v>
      </c>
      <c r="G582" s="78" t="s">
        <v>52</v>
      </c>
      <c r="H582" s="79">
        <v>2006</v>
      </c>
      <c r="I582" s="123">
        <v>194</v>
      </c>
      <c r="J582" s="114">
        <v>194</v>
      </c>
      <c r="K582" s="114">
        <v>194</v>
      </c>
      <c r="L582" s="114">
        <v>194</v>
      </c>
      <c r="M582" s="113">
        <v>194</v>
      </c>
      <c r="N582" s="113">
        <v>194</v>
      </c>
      <c r="O582" s="113">
        <v>194</v>
      </c>
      <c r="P582" s="113">
        <v>194</v>
      </c>
      <c r="Q582" s="113">
        <v>194</v>
      </c>
      <c r="R582" s="113">
        <v>194</v>
      </c>
    </row>
    <row r="583" spans="1:18">
      <c r="A583" s="15">
        <f t="shared" si="17"/>
        <v>583</v>
      </c>
      <c r="B583" s="78" t="s">
        <v>1250</v>
      </c>
      <c r="C583" s="78" t="s">
        <v>2869</v>
      </c>
      <c r="D583" s="78" t="s">
        <v>1251</v>
      </c>
      <c r="E583" s="78" t="s">
        <v>1182</v>
      </c>
      <c r="F583" s="78" t="s">
        <v>1871</v>
      </c>
      <c r="G583" s="78" t="s">
        <v>52</v>
      </c>
      <c r="H583" s="79">
        <v>2007</v>
      </c>
      <c r="I583" s="123">
        <v>98</v>
      </c>
      <c r="J583" s="114">
        <v>98</v>
      </c>
      <c r="K583" s="114">
        <v>98</v>
      </c>
      <c r="L583" s="114">
        <v>98</v>
      </c>
      <c r="M583" s="113">
        <v>98</v>
      </c>
      <c r="N583" s="113">
        <v>98</v>
      </c>
      <c r="O583" s="113">
        <v>98</v>
      </c>
      <c r="P583" s="113">
        <v>98</v>
      </c>
      <c r="Q583" s="113">
        <v>98</v>
      </c>
      <c r="R583" s="113">
        <v>98</v>
      </c>
    </row>
    <row r="584" spans="1:18">
      <c r="A584" s="15">
        <f t="shared" si="17"/>
        <v>584</v>
      </c>
      <c r="B584" s="78" t="s">
        <v>1252</v>
      </c>
      <c r="C584" s="78" t="s">
        <v>2869</v>
      </c>
      <c r="D584" s="78" t="s">
        <v>1253</v>
      </c>
      <c r="E584" s="78" t="s">
        <v>1182</v>
      </c>
      <c r="F584" s="78" t="s">
        <v>1871</v>
      </c>
      <c r="G584" s="78" t="s">
        <v>52</v>
      </c>
      <c r="H584" s="79">
        <v>2007</v>
      </c>
      <c r="I584" s="123">
        <v>100</v>
      </c>
      <c r="J584" s="114">
        <v>100</v>
      </c>
      <c r="K584" s="114">
        <v>100</v>
      </c>
      <c r="L584" s="114">
        <v>100</v>
      </c>
      <c r="M584" s="113">
        <v>100</v>
      </c>
      <c r="N584" s="113">
        <v>100</v>
      </c>
      <c r="O584" s="113">
        <v>100</v>
      </c>
      <c r="P584" s="113">
        <v>100</v>
      </c>
      <c r="Q584" s="113">
        <v>100</v>
      </c>
      <c r="R584" s="113">
        <v>100</v>
      </c>
    </row>
    <row r="585" spans="1:18">
      <c r="A585" s="15">
        <f t="shared" si="17"/>
        <v>585</v>
      </c>
      <c r="B585" s="78" t="s">
        <v>1254</v>
      </c>
      <c r="C585" s="78"/>
      <c r="D585" s="78" t="s">
        <v>1255</v>
      </c>
      <c r="E585" s="78" t="s">
        <v>690</v>
      </c>
      <c r="F585" s="78" t="s">
        <v>1871</v>
      </c>
      <c r="G585" s="78" t="s">
        <v>52</v>
      </c>
      <c r="H585" s="79">
        <v>2010</v>
      </c>
      <c r="I585" s="123">
        <v>48</v>
      </c>
      <c r="J585" s="114">
        <v>48</v>
      </c>
      <c r="K585" s="114">
        <v>48</v>
      </c>
      <c r="L585" s="114">
        <v>48</v>
      </c>
      <c r="M585" s="113">
        <v>48</v>
      </c>
      <c r="N585" s="113">
        <v>48</v>
      </c>
      <c r="O585" s="113">
        <v>48</v>
      </c>
      <c r="P585" s="113">
        <v>48</v>
      </c>
      <c r="Q585" s="113">
        <v>48</v>
      </c>
      <c r="R585" s="113">
        <v>48</v>
      </c>
    </row>
    <row r="586" spans="1:18">
      <c r="A586" s="15">
        <f t="shared" si="17"/>
        <v>586</v>
      </c>
      <c r="B586" s="78" t="s">
        <v>1258</v>
      </c>
      <c r="C586" s="78"/>
      <c r="D586" s="78" t="s">
        <v>1259</v>
      </c>
      <c r="E586" s="78" t="s">
        <v>690</v>
      </c>
      <c r="F586" s="78" t="s">
        <v>1871</v>
      </c>
      <c r="G586" s="78" t="s">
        <v>52</v>
      </c>
      <c r="H586" s="79">
        <v>2010</v>
      </c>
      <c r="I586" s="123">
        <v>51</v>
      </c>
      <c r="J586" s="114">
        <v>51</v>
      </c>
      <c r="K586" s="114">
        <v>51</v>
      </c>
      <c r="L586" s="114">
        <v>51</v>
      </c>
      <c r="M586" s="113">
        <v>51</v>
      </c>
      <c r="N586" s="113">
        <v>51</v>
      </c>
      <c r="O586" s="113">
        <v>51</v>
      </c>
      <c r="P586" s="113">
        <v>51</v>
      </c>
      <c r="Q586" s="113">
        <v>51</v>
      </c>
      <c r="R586" s="113">
        <v>51</v>
      </c>
    </row>
    <row r="587" spans="1:18">
      <c r="A587" s="15">
        <f t="shared" si="17"/>
        <v>587</v>
      </c>
      <c r="B587" s="78" t="s">
        <v>1262</v>
      </c>
      <c r="C587" s="78"/>
      <c r="D587" s="78" t="s">
        <v>1263</v>
      </c>
      <c r="E587" s="78" t="s">
        <v>690</v>
      </c>
      <c r="F587" s="78" t="s">
        <v>1871</v>
      </c>
      <c r="G587" s="78" t="s">
        <v>52</v>
      </c>
      <c r="H587" s="79">
        <v>2011</v>
      </c>
      <c r="I587" s="123">
        <v>25.5</v>
      </c>
      <c r="J587" s="114">
        <v>25.5</v>
      </c>
      <c r="K587" s="114">
        <v>25.5</v>
      </c>
      <c r="L587" s="114">
        <v>25.5</v>
      </c>
      <c r="M587" s="113">
        <v>25.5</v>
      </c>
      <c r="N587" s="113">
        <v>25.5</v>
      </c>
      <c r="O587" s="113">
        <v>25.5</v>
      </c>
      <c r="P587" s="113">
        <v>25.5</v>
      </c>
      <c r="Q587" s="113">
        <v>25.5</v>
      </c>
      <c r="R587" s="113">
        <v>25.5</v>
      </c>
    </row>
    <row r="588" spans="1:18">
      <c r="A588" s="15">
        <f t="shared" si="17"/>
        <v>588</v>
      </c>
      <c r="B588" s="78" t="s">
        <v>1264</v>
      </c>
      <c r="C588" s="78"/>
      <c r="D588" s="78" t="s">
        <v>1265</v>
      </c>
      <c r="E588" s="78" t="s">
        <v>690</v>
      </c>
      <c r="F588" s="78" t="s">
        <v>1871</v>
      </c>
      <c r="G588" s="78" t="s">
        <v>52</v>
      </c>
      <c r="H588" s="79">
        <v>2011</v>
      </c>
      <c r="I588" s="123">
        <v>24</v>
      </c>
      <c r="J588" s="114">
        <v>24</v>
      </c>
      <c r="K588" s="114">
        <v>24</v>
      </c>
      <c r="L588" s="114">
        <v>24</v>
      </c>
      <c r="M588" s="113">
        <v>24</v>
      </c>
      <c r="N588" s="113">
        <v>24</v>
      </c>
      <c r="O588" s="113">
        <v>24</v>
      </c>
      <c r="P588" s="113">
        <v>24</v>
      </c>
      <c r="Q588" s="113">
        <v>24</v>
      </c>
      <c r="R588" s="113">
        <v>24</v>
      </c>
    </row>
    <row r="589" spans="1:18">
      <c r="A589" s="15">
        <f t="shared" si="17"/>
        <v>589</v>
      </c>
      <c r="B589" s="78" t="s">
        <v>1266</v>
      </c>
      <c r="C589" s="78"/>
      <c r="D589" s="78" t="s">
        <v>1267</v>
      </c>
      <c r="E589" s="78" t="s">
        <v>59</v>
      </c>
      <c r="F589" s="78" t="s">
        <v>1871</v>
      </c>
      <c r="G589" s="78" t="s">
        <v>51</v>
      </c>
      <c r="H589" s="79">
        <v>2015</v>
      </c>
      <c r="I589" s="123">
        <v>200</v>
      </c>
      <c r="J589" s="114">
        <v>200</v>
      </c>
      <c r="K589" s="114">
        <v>200</v>
      </c>
      <c r="L589" s="114">
        <v>200</v>
      </c>
      <c r="M589" s="113">
        <v>200</v>
      </c>
      <c r="N589" s="113">
        <v>200</v>
      </c>
      <c r="O589" s="113">
        <v>200</v>
      </c>
      <c r="P589" s="113">
        <v>200</v>
      </c>
      <c r="Q589" s="113">
        <v>200</v>
      </c>
      <c r="R589" s="113">
        <v>200</v>
      </c>
    </row>
    <row r="590" spans="1:18">
      <c r="A590" s="15">
        <f t="shared" si="17"/>
        <v>590</v>
      </c>
      <c r="B590" s="78" t="s">
        <v>1268</v>
      </c>
      <c r="C590" s="78"/>
      <c r="D590" s="78" t="s">
        <v>1269</v>
      </c>
      <c r="E590" s="78" t="s">
        <v>59</v>
      </c>
      <c r="F590" s="78" t="s">
        <v>1871</v>
      </c>
      <c r="G590" s="78" t="s">
        <v>51</v>
      </c>
      <c r="H590" s="79">
        <v>2016</v>
      </c>
      <c r="I590" s="123">
        <v>200</v>
      </c>
      <c r="J590" s="114">
        <v>200</v>
      </c>
      <c r="K590" s="114">
        <v>200</v>
      </c>
      <c r="L590" s="114">
        <v>200</v>
      </c>
      <c r="M590" s="113">
        <v>200</v>
      </c>
      <c r="N590" s="113">
        <v>200</v>
      </c>
      <c r="O590" s="113">
        <v>200</v>
      </c>
      <c r="P590" s="113">
        <v>200</v>
      </c>
      <c r="Q590" s="113">
        <v>200</v>
      </c>
      <c r="R590" s="113">
        <v>200</v>
      </c>
    </row>
    <row r="591" spans="1:18">
      <c r="A591" s="15">
        <f t="shared" si="17"/>
        <v>591</v>
      </c>
      <c r="B591" s="78" t="s">
        <v>1270</v>
      </c>
      <c r="C591" s="78"/>
      <c r="D591" s="78" t="s">
        <v>1271</v>
      </c>
      <c r="E591" s="78" t="s">
        <v>59</v>
      </c>
      <c r="F591" s="78" t="s">
        <v>1871</v>
      </c>
      <c r="G591" s="78" t="s">
        <v>51</v>
      </c>
      <c r="H591" s="79">
        <v>2016</v>
      </c>
      <c r="I591" s="123">
        <v>110</v>
      </c>
      <c r="J591" s="114">
        <v>110</v>
      </c>
      <c r="K591" s="114">
        <v>110</v>
      </c>
      <c r="L591" s="114">
        <v>110</v>
      </c>
      <c r="M591" s="113">
        <v>110</v>
      </c>
      <c r="N591" s="113">
        <v>110</v>
      </c>
      <c r="O591" s="113">
        <v>110</v>
      </c>
      <c r="P591" s="113">
        <v>110</v>
      </c>
      <c r="Q591" s="113">
        <v>110</v>
      </c>
      <c r="R591" s="113">
        <v>110</v>
      </c>
    </row>
    <row r="592" spans="1:18">
      <c r="A592" s="15">
        <f t="shared" si="17"/>
        <v>592</v>
      </c>
      <c r="B592" s="78" t="s">
        <v>1272</v>
      </c>
      <c r="C592" s="78"/>
      <c r="D592" s="78" t="s">
        <v>1273</v>
      </c>
      <c r="E592" s="78" t="s">
        <v>94</v>
      </c>
      <c r="F592" s="78" t="s">
        <v>1871</v>
      </c>
      <c r="G592" s="78" t="s">
        <v>52</v>
      </c>
      <c r="H592" s="79">
        <v>2015</v>
      </c>
      <c r="I592" s="123">
        <v>105.6</v>
      </c>
      <c r="J592" s="114">
        <v>105.6</v>
      </c>
      <c r="K592" s="114">
        <v>105.6</v>
      </c>
      <c r="L592" s="114">
        <v>105.6</v>
      </c>
      <c r="M592" s="113">
        <v>105.6</v>
      </c>
      <c r="N592" s="113">
        <v>105.6</v>
      </c>
      <c r="O592" s="113">
        <v>105.6</v>
      </c>
      <c r="P592" s="113">
        <v>105.6</v>
      </c>
      <c r="Q592" s="113">
        <v>105.6</v>
      </c>
      <c r="R592" s="113">
        <v>105.6</v>
      </c>
    </row>
    <row r="593" spans="1:19">
      <c r="A593" s="15">
        <f t="shared" si="17"/>
        <v>593</v>
      </c>
      <c r="B593" s="78" t="s">
        <v>1274</v>
      </c>
      <c r="C593" s="78"/>
      <c r="D593" s="78" t="s">
        <v>1275</v>
      </c>
      <c r="E593" s="78" t="s">
        <v>94</v>
      </c>
      <c r="F593" s="78" t="s">
        <v>1871</v>
      </c>
      <c r="G593" s="78" t="s">
        <v>52</v>
      </c>
      <c r="H593" s="79">
        <v>2015</v>
      </c>
      <c r="I593" s="123">
        <v>105.6</v>
      </c>
      <c r="J593" s="114">
        <v>105.6</v>
      </c>
      <c r="K593" s="114">
        <v>105.6</v>
      </c>
      <c r="L593" s="114">
        <v>105.6</v>
      </c>
      <c r="M593" s="113">
        <v>105.6</v>
      </c>
      <c r="N593" s="113">
        <v>105.6</v>
      </c>
      <c r="O593" s="113">
        <v>105.6</v>
      </c>
      <c r="P593" s="113">
        <v>105.6</v>
      </c>
      <c r="Q593" s="113">
        <v>105.6</v>
      </c>
      <c r="R593" s="113">
        <v>105.6</v>
      </c>
    </row>
    <row r="594" spans="1:19">
      <c r="A594" s="15">
        <f t="shared" si="17"/>
        <v>594</v>
      </c>
      <c r="B594" s="78" t="s">
        <v>1276</v>
      </c>
      <c r="C594" s="78"/>
      <c r="D594" s="78" t="s">
        <v>1277</v>
      </c>
      <c r="E594" s="78" t="s">
        <v>1158</v>
      </c>
      <c r="F594" s="78" t="s">
        <v>1871</v>
      </c>
      <c r="G594" s="78" t="s">
        <v>52</v>
      </c>
      <c r="H594" s="79">
        <v>2018</v>
      </c>
      <c r="I594" s="123">
        <v>196.6</v>
      </c>
      <c r="J594" s="114">
        <v>196.6</v>
      </c>
      <c r="K594" s="114">
        <v>196.6</v>
      </c>
      <c r="L594" s="114">
        <v>196.6</v>
      </c>
      <c r="M594" s="113">
        <v>196.6</v>
      </c>
      <c r="N594" s="113">
        <v>196.6</v>
      </c>
      <c r="O594" s="113">
        <v>196.6</v>
      </c>
      <c r="P594" s="113">
        <v>196.6</v>
      </c>
      <c r="Q594" s="113">
        <v>196.6</v>
      </c>
      <c r="R594" s="113">
        <v>196.6</v>
      </c>
    </row>
    <row r="595" spans="1:19">
      <c r="A595" s="15">
        <f t="shared" si="17"/>
        <v>595</v>
      </c>
      <c r="B595" s="78" t="s">
        <v>1278</v>
      </c>
      <c r="C595" s="78"/>
      <c r="D595" s="78" t="s">
        <v>1279</v>
      </c>
      <c r="E595" s="78" t="s">
        <v>1280</v>
      </c>
      <c r="F595" s="78" t="s">
        <v>1871</v>
      </c>
      <c r="G595" s="78" t="s">
        <v>52</v>
      </c>
      <c r="H595" s="79">
        <v>2009</v>
      </c>
      <c r="I595" s="123">
        <v>92.6</v>
      </c>
      <c r="J595" s="114">
        <v>92.6</v>
      </c>
      <c r="K595" s="114">
        <v>92.6</v>
      </c>
      <c r="L595" s="114">
        <v>92.6</v>
      </c>
      <c r="M595" s="113">
        <v>92.6</v>
      </c>
      <c r="N595" s="113">
        <v>92.6</v>
      </c>
      <c r="O595" s="113">
        <v>92.6</v>
      </c>
      <c r="P595" s="113">
        <v>92.6</v>
      </c>
      <c r="Q595" s="113">
        <v>92.6</v>
      </c>
      <c r="R595" s="113">
        <v>92.6</v>
      </c>
    </row>
    <row r="596" spans="1:19">
      <c r="A596" s="15">
        <f t="shared" si="17"/>
        <v>596</v>
      </c>
      <c r="B596" s="78" t="s">
        <v>1281</v>
      </c>
      <c r="C596" s="78"/>
      <c r="D596" s="78" t="s">
        <v>1282</v>
      </c>
      <c r="E596" s="78" t="s">
        <v>1280</v>
      </c>
      <c r="F596" s="78" t="s">
        <v>1871</v>
      </c>
      <c r="G596" s="78" t="s">
        <v>52</v>
      </c>
      <c r="H596" s="79">
        <v>2009</v>
      </c>
      <c r="I596" s="123">
        <v>60</v>
      </c>
      <c r="J596" s="114">
        <v>60</v>
      </c>
      <c r="K596" s="114">
        <v>60</v>
      </c>
      <c r="L596" s="114">
        <v>60</v>
      </c>
      <c r="M596" s="113">
        <v>60</v>
      </c>
      <c r="N596" s="113">
        <v>60</v>
      </c>
      <c r="O596" s="113">
        <v>60</v>
      </c>
      <c r="P596" s="113">
        <v>60</v>
      </c>
      <c r="Q596" s="113">
        <v>60</v>
      </c>
      <c r="R596" s="113">
        <v>60</v>
      </c>
    </row>
    <row r="597" spans="1:19">
      <c r="A597" s="15">
        <f t="shared" si="17"/>
        <v>597</v>
      </c>
      <c r="B597" s="78" t="s">
        <v>1283</v>
      </c>
      <c r="C597" s="78"/>
      <c r="D597" s="78" t="s">
        <v>1284</v>
      </c>
      <c r="E597" s="78" t="s">
        <v>315</v>
      </c>
      <c r="F597" s="78" t="s">
        <v>1871</v>
      </c>
      <c r="G597" s="78" t="s">
        <v>52</v>
      </c>
      <c r="H597" s="79">
        <v>2008</v>
      </c>
      <c r="I597" s="123">
        <v>58.8</v>
      </c>
      <c r="J597" s="114">
        <v>58.8</v>
      </c>
      <c r="K597" s="114">
        <v>58.8</v>
      </c>
      <c r="L597" s="114">
        <v>58.8</v>
      </c>
      <c r="M597" s="113">
        <v>58.8</v>
      </c>
      <c r="N597" s="113">
        <v>58.8</v>
      </c>
      <c r="O597" s="113">
        <v>58.8</v>
      </c>
      <c r="P597" s="113">
        <v>58.8</v>
      </c>
      <c r="Q597" s="113">
        <v>58.8</v>
      </c>
      <c r="R597" s="113">
        <v>58.8</v>
      </c>
    </row>
    <row r="598" spans="1:19">
      <c r="A598" s="15">
        <f t="shared" si="17"/>
        <v>598</v>
      </c>
      <c r="B598" s="78" t="s">
        <v>1285</v>
      </c>
      <c r="C598" s="78"/>
      <c r="D598" s="78" t="s">
        <v>1286</v>
      </c>
      <c r="E598" s="78" t="s">
        <v>315</v>
      </c>
      <c r="F598" s="78" t="s">
        <v>1871</v>
      </c>
      <c r="G598" s="78" t="s">
        <v>52</v>
      </c>
      <c r="H598" s="79">
        <v>2008</v>
      </c>
      <c r="I598" s="123">
        <v>142.5</v>
      </c>
      <c r="J598" s="114">
        <v>142.5</v>
      </c>
      <c r="K598" s="114">
        <v>142.5</v>
      </c>
      <c r="L598" s="114">
        <v>142.5</v>
      </c>
      <c r="M598" s="113">
        <v>142.5</v>
      </c>
      <c r="N598" s="113">
        <v>142.5</v>
      </c>
      <c r="O598" s="113">
        <v>142.5</v>
      </c>
      <c r="P598" s="113">
        <v>142.5</v>
      </c>
      <c r="Q598" s="113">
        <v>142.5</v>
      </c>
      <c r="R598" s="113">
        <v>142.5</v>
      </c>
    </row>
    <row r="599" spans="1:19">
      <c r="A599" s="15">
        <f t="shared" si="17"/>
        <v>599</v>
      </c>
      <c r="B599" s="78" t="s">
        <v>1290</v>
      </c>
      <c r="C599" s="78"/>
      <c r="D599" s="78" t="s">
        <v>1291</v>
      </c>
      <c r="E599" s="78" t="s">
        <v>315</v>
      </c>
      <c r="F599" s="78" t="s">
        <v>1871</v>
      </c>
      <c r="G599" s="78" t="s">
        <v>52</v>
      </c>
      <c r="H599" s="79">
        <v>2019</v>
      </c>
      <c r="I599" s="123">
        <v>115.5</v>
      </c>
      <c r="J599" s="114">
        <v>115.5</v>
      </c>
      <c r="K599" s="114">
        <v>115.5</v>
      </c>
      <c r="L599" s="114">
        <v>115.5</v>
      </c>
      <c r="M599" s="113">
        <v>115.5</v>
      </c>
      <c r="N599" s="113">
        <v>115.5</v>
      </c>
      <c r="O599" s="113">
        <v>115.5</v>
      </c>
      <c r="P599" s="113">
        <v>115.5</v>
      </c>
      <c r="Q599" s="113">
        <v>115.5</v>
      </c>
      <c r="R599" s="113">
        <v>115.5</v>
      </c>
    </row>
    <row r="600" spans="1:19">
      <c r="A600" s="15">
        <f t="shared" si="17"/>
        <v>600</v>
      </c>
      <c r="B600" s="78" t="s">
        <v>1294</v>
      </c>
      <c r="C600" s="78" t="s">
        <v>2870</v>
      </c>
      <c r="D600" s="78" t="s">
        <v>1295</v>
      </c>
      <c r="E600" s="78" t="s">
        <v>315</v>
      </c>
      <c r="F600" s="78" t="s">
        <v>1871</v>
      </c>
      <c r="G600" s="78" t="s">
        <v>52</v>
      </c>
      <c r="H600" s="79">
        <v>2009</v>
      </c>
      <c r="I600" s="123">
        <v>199.5</v>
      </c>
      <c r="J600" s="114">
        <v>199.5</v>
      </c>
      <c r="K600" s="114">
        <v>199.5</v>
      </c>
      <c r="L600" s="114">
        <v>199.5</v>
      </c>
      <c r="M600" s="113">
        <v>199.5</v>
      </c>
      <c r="N600" s="113">
        <v>199.5</v>
      </c>
      <c r="O600" s="113">
        <v>199.5</v>
      </c>
      <c r="P600" s="113">
        <v>199.5</v>
      </c>
      <c r="Q600" s="113">
        <v>199.5</v>
      </c>
      <c r="R600" s="113">
        <v>199.5</v>
      </c>
    </row>
    <row r="601" spans="1:19">
      <c r="A601" s="15">
        <f t="shared" si="17"/>
        <v>601</v>
      </c>
      <c r="B601" s="78" t="s">
        <v>1296</v>
      </c>
      <c r="C601" s="78"/>
      <c r="D601" s="78" t="s">
        <v>1297</v>
      </c>
      <c r="E601" s="78" t="s">
        <v>61</v>
      </c>
      <c r="F601" s="78" t="s">
        <v>1871</v>
      </c>
      <c r="G601" s="78" t="s">
        <v>52</v>
      </c>
      <c r="H601" s="79">
        <v>2001</v>
      </c>
      <c r="I601" s="123">
        <v>91.9</v>
      </c>
      <c r="J601" s="114">
        <v>91.9</v>
      </c>
      <c r="K601" s="114">
        <v>91.9</v>
      </c>
      <c r="L601" s="114">
        <v>91.9</v>
      </c>
      <c r="M601" s="113">
        <v>91.9</v>
      </c>
      <c r="N601" s="113">
        <v>91.9</v>
      </c>
      <c r="O601" s="113">
        <v>91.9</v>
      </c>
      <c r="P601" s="113">
        <v>91.9</v>
      </c>
      <c r="Q601" s="113">
        <v>91.9</v>
      </c>
      <c r="R601" s="113">
        <v>91.9</v>
      </c>
    </row>
    <row r="602" spans="1:19">
      <c r="A602" s="15">
        <f t="shared" si="17"/>
        <v>602</v>
      </c>
      <c r="B602" s="78" t="s">
        <v>1298</v>
      </c>
      <c r="C602" s="78"/>
      <c r="D602" s="78" t="s">
        <v>1299</v>
      </c>
      <c r="E602" s="78" t="s">
        <v>61</v>
      </c>
      <c r="F602" s="78" t="s">
        <v>1871</v>
      </c>
      <c r="G602" s="78" t="s">
        <v>52</v>
      </c>
      <c r="H602" s="79">
        <v>2001</v>
      </c>
      <c r="I602" s="123">
        <v>86</v>
      </c>
      <c r="J602" s="114">
        <v>86</v>
      </c>
      <c r="K602" s="114">
        <v>86</v>
      </c>
      <c r="L602" s="114">
        <v>86</v>
      </c>
      <c r="M602" s="113">
        <v>86</v>
      </c>
      <c r="N602" s="113">
        <v>86</v>
      </c>
      <c r="O602" s="113">
        <v>86</v>
      </c>
      <c r="P602" s="113">
        <v>86</v>
      </c>
      <c r="Q602" s="113">
        <v>86</v>
      </c>
      <c r="R602" s="113">
        <v>86</v>
      </c>
    </row>
    <row r="603" spans="1:19">
      <c r="A603" s="15">
        <f t="shared" si="17"/>
        <v>603</v>
      </c>
      <c r="B603" s="78" t="s">
        <v>1300</v>
      </c>
      <c r="C603" s="78"/>
      <c r="D603" s="78" t="s">
        <v>1301</v>
      </c>
      <c r="E603" s="78" t="s">
        <v>1129</v>
      </c>
      <c r="F603" s="78" t="s">
        <v>1871</v>
      </c>
      <c r="G603" s="78" t="s">
        <v>52</v>
      </c>
      <c r="H603" s="79">
        <v>2008</v>
      </c>
      <c r="I603" s="123">
        <v>121.5</v>
      </c>
      <c r="J603" s="114">
        <v>121.5</v>
      </c>
      <c r="K603" s="114">
        <v>121.5</v>
      </c>
      <c r="L603" s="114">
        <v>121.5</v>
      </c>
      <c r="M603" s="113">
        <v>121.5</v>
      </c>
      <c r="N603" s="113">
        <v>121.5</v>
      </c>
      <c r="O603" s="113">
        <v>121.5</v>
      </c>
      <c r="P603" s="113">
        <v>121.5</v>
      </c>
      <c r="Q603" s="113">
        <v>121.5</v>
      </c>
      <c r="R603" s="113">
        <v>121.5</v>
      </c>
    </row>
    <row r="604" spans="1:19">
      <c r="A604" s="15">
        <f t="shared" si="17"/>
        <v>604</v>
      </c>
      <c r="B604" s="78" t="s">
        <v>1302</v>
      </c>
      <c r="C604" s="78"/>
      <c r="D604" s="78" t="s">
        <v>1303</v>
      </c>
      <c r="E604" s="78" t="s">
        <v>1129</v>
      </c>
      <c r="F604" s="78" t="s">
        <v>1871</v>
      </c>
      <c r="G604" s="78" t="s">
        <v>52</v>
      </c>
      <c r="H604" s="79">
        <v>2008</v>
      </c>
      <c r="I604" s="123">
        <v>127.5</v>
      </c>
      <c r="J604" s="114">
        <v>127.5</v>
      </c>
      <c r="K604" s="114">
        <v>127.5</v>
      </c>
      <c r="L604" s="114">
        <v>127.5</v>
      </c>
      <c r="M604" s="113">
        <v>127.5</v>
      </c>
      <c r="N604" s="113">
        <v>127.5</v>
      </c>
      <c r="O604" s="113">
        <v>127.5</v>
      </c>
      <c r="P604" s="113">
        <v>127.5</v>
      </c>
      <c r="Q604" s="113">
        <v>127.5</v>
      </c>
      <c r="R604" s="113">
        <v>127.5</v>
      </c>
    </row>
    <row r="605" spans="1:19">
      <c r="A605" s="15">
        <f t="shared" si="17"/>
        <v>605</v>
      </c>
      <c r="B605" s="78" t="s">
        <v>1732</v>
      </c>
      <c r="C605" s="78"/>
      <c r="D605" s="78" t="s">
        <v>2397</v>
      </c>
      <c r="E605" s="78" t="s">
        <v>121</v>
      </c>
      <c r="F605" s="78" t="s">
        <v>1871</v>
      </c>
      <c r="G605" s="78" t="s">
        <v>52</v>
      </c>
      <c r="H605" s="79">
        <v>2020</v>
      </c>
      <c r="I605" s="123">
        <v>150</v>
      </c>
      <c r="J605" s="114">
        <v>150</v>
      </c>
      <c r="K605" s="114">
        <v>150</v>
      </c>
      <c r="L605" s="114">
        <v>150</v>
      </c>
      <c r="M605" s="113">
        <v>150</v>
      </c>
      <c r="N605" s="113">
        <v>150</v>
      </c>
      <c r="O605" s="113">
        <v>150</v>
      </c>
      <c r="P605" s="113">
        <v>150</v>
      </c>
      <c r="Q605" s="113">
        <v>150</v>
      </c>
      <c r="R605" s="113">
        <v>150</v>
      </c>
    </row>
    <row r="606" spans="1:19">
      <c r="A606" s="15">
        <f t="shared" si="17"/>
        <v>606</v>
      </c>
      <c r="B606" s="78" t="s">
        <v>1732</v>
      </c>
      <c r="C606" s="78"/>
      <c r="D606" s="78" t="s">
        <v>2398</v>
      </c>
      <c r="E606" s="78" t="s">
        <v>121</v>
      </c>
      <c r="F606" s="78" t="s">
        <v>1871</v>
      </c>
      <c r="G606" s="78" t="s">
        <v>52</v>
      </c>
      <c r="H606" s="79">
        <v>2020</v>
      </c>
      <c r="I606" s="123">
        <v>150</v>
      </c>
      <c r="J606" s="114">
        <v>150</v>
      </c>
      <c r="K606" s="114">
        <v>150</v>
      </c>
      <c r="L606" s="114">
        <v>150</v>
      </c>
      <c r="M606" s="113">
        <v>150</v>
      </c>
      <c r="N606" s="113">
        <v>150</v>
      </c>
      <c r="O606" s="113">
        <v>150</v>
      </c>
      <c r="P606" s="113">
        <v>150</v>
      </c>
      <c r="Q606" s="113">
        <v>150</v>
      </c>
      <c r="R606" s="113">
        <v>150</v>
      </c>
      <c r="S606" s="143"/>
    </row>
    <row r="607" spans="1:19">
      <c r="A607" s="15">
        <f t="shared" si="17"/>
        <v>607</v>
      </c>
      <c r="B607" s="78" t="s">
        <v>1304</v>
      </c>
      <c r="C607" s="78"/>
      <c r="D607" s="78" t="s">
        <v>1305</v>
      </c>
      <c r="E607" s="78" t="s">
        <v>1158</v>
      </c>
      <c r="F607" s="78" t="s">
        <v>1871</v>
      </c>
      <c r="G607" s="78" t="s">
        <v>52</v>
      </c>
      <c r="H607" s="79">
        <v>2015</v>
      </c>
      <c r="I607" s="123">
        <v>104.3</v>
      </c>
      <c r="J607" s="114">
        <v>104.3</v>
      </c>
      <c r="K607" s="114">
        <v>104.3</v>
      </c>
      <c r="L607" s="114">
        <v>104.3</v>
      </c>
      <c r="M607" s="113">
        <v>104.3</v>
      </c>
      <c r="N607" s="113">
        <v>104.3</v>
      </c>
      <c r="O607" s="113">
        <v>104.3</v>
      </c>
      <c r="P607" s="113">
        <v>104.3</v>
      </c>
      <c r="Q607" s="113">
        <v>104.3</v>
      </c>
      <c r="R607" s="113">
        <v>104.3</v>
      </c>
      <c r="S607" s="143"/>
    </row>
    <row r="608" spans="1:19">
      <c r="A608" s="15">
        <f t="shared" si="17"/>
        <v>608</v>
      </c>
      <c r="B608" s="78" t="s">
        <v>1306</v>
      </c>
      <c r="C608" s="78"/>
      <c r="D608" s="78" t="s">
        <v>1307</v>
      </c>
      <c r="E608" s="78" t="s">
        <v>1158</v>
      </c>
      <c r="F608" s="78" t="s">
        <v>1871</v>
      </c>
      <c r="G608" s="78" t="s">
        <v>52</v>
      </c>
      <c r="H608" s="79">
        <v>2015</v>
      </c>
      <c r="I608" s="123">
        <v>103</v>
      </c>
      <c r="J608" s="114">
        <v>103</v>
      </c>
      <c r="K608" s="114">
        <v>103</v>
      </c>
      <c r="L608" s="114">
        <v>103</v>
      </c>
      <c r="M608" s="113">
        <v>103</v>
      </c>
      <c r="N608" s="113">
        <v>103</v>
      </c>
      <c r="O608" s="113">
        <v>103</v>
      </c>
      <c r="P608" s="113">
        <v>103</v>
      </c>
      <c r="Q608" s="113">
        <v>103</v>
      </c>
      <c r="R608" s="113">
        <v>103</v>
      </c>
    </row>
    <row r="609" spans="1:18">
      <c r="A609" s="15">
        <f t="shared" si="17"/>
        <v>609</v>
      </c>
      <c r="B609" s="78" t="s">
        <v>1308</v>
      </c>
      <c r="C609" s="78"/>
      <c r="D609" s="78" t="s">
        <v>1309</v>
      </c>
      <c r="E609" s="78" t="s">
        <v>54</v>
      </c>
      <c r="F609" s="78" t="s">
        <v>1871</v>
      </c>
      <c r="G609" s="78" t="s">
        <v>52</v>
      </c>
      <c r="H609" s="79">
        <v>2006</v>
      </c>
      <c r="I609" s="123">
        <v>89.6</v>
      </c>
      <c r="J609" s="114">
        <v>89.6</v>
      </c>
      <c r="K609" s="114">
        <v>89.6</v>
      </c>
      <c r="L609" s="114">
        <v>89.6</v>
      </c>
      <c r="M609" s="113">
        <v>89.6</v>
      </c>
      <c r="N609" s="113">
        <v>89.6</v>
      </c>
      <c r="O609" s="113">
        <v>89.6</v>
      </c>
      <c r="P609" s="113">
        <v>89.6</v>
      </c>
      <c r="Q609" s="113">
        <v>89.6</v>
      </c>
      <c r="R609" s="113">
        <v>89.6</v>
      </c>
    </row>
    <row r="610" spans="1:18">
      <c r="A610" s="15">
        <f t="shared" si="17"/>
        <v>610</v>
      </c>
      <c r="B610" s="78" t="s">
        <v>1313</v>
      </c>
      <c r="C610" s="78"/>
      <c r="D610" s="78" t="s">
        <v>1314</v>
      </c>
      <c r="E610" s="78" t="s">
        <v>951</v>
      </c>
      <c r="F610" s="78" t="s">
        <v>1871</v>
      </c>
      <c r="G610" s="78" t="s">
        <v>52</v>
      </c>
      <c r="H610" s="79">
        <v>2017</v>
      </c>
      <c r="I610" s="123">
        <v>121.9</v>
      </c>
      <c r="J610" s="114">
        <v>121.9</v>
      </c>
      <c r="K610" s="114">
        <v>121.9</v>
      </c>
      <c r="L610" s="114">
        <v>121.9</v>
      </c>
      <c r="M610" s="113">
        <v>121.9</v>
      </c>
      <c r="N610" s="113">
        <v>121.9</v>
      </c>
      <c r="O610" s="113">
        <v>121.9</v>
      </c>
      <c r="P610" s="113">
        <v>121.9</v>
      </c>
      <c r="Q610" s="113">
        <v>121.9</v>
      </c>
      <c r="R610" s="113">
        <v>121.9</v>
      </c>
    </row>
    <row r="611" spans="1:18">
      <c r="A611" s="15">
        <f t="shared" si="17"/>
        <v>611</v>
      </c>
      <c r="B611" s="78" t="s">
        <v>1317</v>
      </c>
      <c r="C611" s="78"/>
      <c r="D611" s="78" t="s">
        <v>1318</v>
      </c>
      <c r="E611" s="78" t="s">
        <v>951</v>
      </c>
      <c r="F611" s="78" t="s">
        <v>1871</v>
      </c>
      <c r="G611" s="78" t="s">
        <v>52</v>
      </c>
      <c r="H611" s="79">
        <v>2017</v>
      </c>
      <c r="I611" s="123">
        <v>27.4</v>
      </c>
      <c r="J611" s="114">
        <v>27.4</v>
      </c>
      <c r="K611" s="114">
        <v>27.4</v>
      </c>
      <c r="L611" s="114">
        <v>27.4</v>
      </c>
      <c r="M611" s="113">
        <v>27.4</v>
      </c>
      <c r="N611" s="113">
        <v>27.4</v>
      </c>
      <c r="O611" s="113">
        <v>27.4</v>
      </c>
      <c r="P611" s="113">
        <v>27.4</v>
      </c>
      <c r="Q611" s="113">
        <v>27.4</v>
      </c>
      <c r="R611" s="113">
        <v>27.4</v>
      </c>
    </row>
    <row r="612" spans="1:18">
      <c r="A612" s="15">
        <f t="shared" si="17"/>
        <v>612</v>
      </c>
      <c r="B612" s="78" t="s">
        <v>1319</v>
      </c>
      <c r="C612" s="78"/>
      <c r="D612" s="78" t="s">
        <v>1320</v>
      </c>
      <c r="E612" s="78" t="s">
        <v>1129</v>
      </c>
      <c r="F612" s="78" t="s">
        <v>1871</v>
      </c>
      <c r="G612" s="78" t="s">
        <v>52</v>
      </c>
      <c r="H612" s="79">
        <v>2008</v>
      </c>
      <c r="I612" s="123">
        <v>114</v>
      </c>
      <c r="J612" s="114">
        <v>114</v>
      </c>
      <c r="K612" s="114">
        <v>114</v>
      </c>
      <c r="L612" s="114">
        <v>114</v>
      </c>
      <c r="M612" s="113">
        <v>114</v>
      </c>
      <c r="N612" s="113">
        <v>114</v>
      </c>
      <c r="O612" s="113">
        <v>114</v>
      </c>
      <c r="P612" s="113">
        <v>114</v>
      </c>
      <c r="Q612" s="113">
        <v>114</v>
      </c>
      <c r="R612" s="113">
        <v>114</v>
      </c>
    </row>
    <row r="613" spans="1:18">
      <c r="A613" s="15">
        <f t="shared" si="17"/>
        <v>613</v>
      </c>
      <c r="B613" s="78" t="s">
        <v>1321</v>
      </c>
      <c r="C613" s="78"/>
      <c r="D613" s="78" t="s">
        <v>1322</v>
      </c>
      <c r="E613" s="78" t="s">
        <v>1129</v>
      </c>
      <c r="F613" s="78" t="s">
        <v>1871</v>
      </c>
      <c r="G613" s="78" t="s">
        <v>52</v>
      </c>
      <c r="H613" s="79">
        <v>2008</v>
      </c>
      <c r="I613" s="123">
        <v>95</v>
      </c>
      <c r="J613" s="114">
        <v>95</v>
      </c>
      <c r="K613" s="114">
        <v>95</v>
      </c>
      <c r="L613" s="114">
        <v>95</v>
      </c>
      <c r="M613" s="113">
        <v>95</v>
      </c>
      <c r="N613" s="113">
        <v>95</v>
      </c>
      <c r="O613" s="113">
        <v>95</v>
      </c>
      <c r="P613" s="113">
        <v>95</v>
      </c>
      <c r="Q613" s="113">
        <v>95</v>
      </c>
      <c r="R613" s="113">
        <v>95</v>
      </c>
    </row>
    <row r="614" spans="1:18">
      <c r="A614" s="15">
        <f t="shared" si="17"/>
        <v>614</v>
      </c>
      <c r="B614" s="78" t="s">
        <v>1326</v>
      </c>
      <c r="C614" s="78"/>
      <c r="D614" s="78" t="s">
        <v>1327</v>
      </c>
      <c r="E614" s="78" t="s">
        <v>1328</v>
      </c>
      <c r="F614" s="78" t="s">
        <v>1871</v>
      </c>
      <c r="G614" s="78" t="s">
        <v>51</v>
      </c>
      <c r="H614" s="79">
        <v>2018</v>
      </c>
      <c r="I614" s="123">
        <v>160</v>
      </c>
      <c r="J614" s="114">
        <v>160</v>
      </c>
      <c r="K614" s="114">
        <v>160</v>
      </c>
      <c r="L614" s="114">
        <v>160</v>
      </c>
      <c r="M614" s="113">
        <v>160</v>
      </c>
      <c r="N614" s="113">
        <v>160</v>
      </c>
      <c r="O614" s="113">
        <v>160</v>
      </c>
      <c r="P614" s="113">
        <v>160</v>
      </c>
      <c r="Q614" s="113">
        <v>160</v>
      </c>
      <c r="R614" s="113">
        <v>160</v>
      </c>
    </row>
    <row r="615" spans="1:18">
      <c r="A615" s="15">
        <f t="shared" si="17"/>
        <v>615</v>
      </c>
      <c r="B615" s="78" t="s">
        <v>1331</v>
      </c>
      <c r="C615" s="78" t="s">
        <v>2871</v>
      </c>
      <c r="D615" s="78" t="s">
        <v>1332</v>
      </c>
      <c r="E615" s="78" t="s">
        <v>1158</v>
      </c>
      <c r="F615" s="78" t="s">
        <v>1871</v>
      </c>
      <c r="G615" s="78" t="s">
        <v>52</v>
      </c>
      <c r="H615" s="79">
        <v>2008</v>
      </c>
      <c r="I615" s="123">
        <v>90</v>
      </c>
      <c r="J615" s="114">
        <v>90</v>
      </c>
      <c r="K615" s="114">
        <v>90</v>
      </c>
      <c r="L615" s="114">
        <v>90</v>
      </c>
      <c r="M615" s="113">
        <v>90</v>
      </c>
      <c r="N615" s="113">
        <v>90</v>
      </c>
      <c r="O615" s="113">
        <v>90</v>
      </c>
      <c r="P615" s="113">
        <v>90</v>
      </c>
      <c r="Q615" s="113">
        <v>90</v>
      </c>
      <c r="R615" s="113">
        <v>90</v>
      </c>
    </row>
    <row r="616" spans="1:18">
      <c r="A616" s="15">
        <f t="shared" si="17"/>
        <v>616</v>
      </c>
      <c r="B616" s="78" t="s">
        <v>1336</v>
      </c>
      <c r="C616" s="78"/>
      <c r="D616" s="78" t="s">
        <v>1337</v>
      </c>
      <c r="E616" s="78" t="s">
        <v>1338</v>
      </c>
      <c r="F616" s="78" t="s">
        <v>1871</v>
      </c>
      <c r="G616" s="78" t="s">
        <v>51</v>
      </c>
      <c r="H616" s="79">
        <v>2015</v>
      </c>
      <c r="I616" s="123">
        <v>76</v>
      </c>
      <c r="J616" s="114">
        <v>76</v>
      </c>
      <c r="K616" s="114">
        <v>76</v>
      </c>
      <c r="L616" s="114">
        <v>76</v>
      </c>
      <c r="M616" s="113">
        <v>76</v>
      </c>
      <c r="N616" s="113">
        <v>76</v>
      </c>
      <c r="O616" s="113">
        <v>76</v>
      </c>
      <c r="P616" s="113">
        <v>76</v>
      </c>
      <c r="Q616" s="113">
        <v>76</v>
      </c>
      <c r="R616" s="113">
        <v>76</v>
      </c>
    </row>
    <row r="617" spans="1:18">
      <c r="A617" s="15">
        <f t="shared" si="17"/>
        <v>617</v>
      </c>
      <c r="B617" s="78" t="s">
        <v>1339</v>
      </c>
      <c r="C617" s="78"/>
      <c r="D617" s="78" t="s">
        <v>1340</v>
      </c>
      <c r="E617" s="78" t="s">
        <v>1175</v>
      </c>
      <c r="F617" s="78" t="s">
        <v>1871</v>
      </c>
      <c r="G617" s="78" t="s">
        <v>52</v>
      </c>
      <c r="H617" s="79">
        <v>2019</v>
      </c>
      <c r="I617" s="123">
        <v>30.2</v>
      </c>
      <c r="J617" s="114">
        <v>30.2</v>
      </c>
      <c r="K617" s="114">
        <v>30.2</v>
      </c>
      <c r="L617" s="114">
        <v>30.2</v>
      </c>
      <c r="M617" s="113">
        <v>30.2</v>
      </c>
      <c r="N617" s="113">
        <v>30.2</v>
      </c>
      <c r="O617" s="113">
        <v>30.2</v>
      </c>
      <c r="P617" s="113">
        <v>30.2</v>
      </c>
      <c r="Q617" s="113">
        <v>30.2</v>
      </c>
      <c r="R617" s="113">
        <v>30.2</v>
      </c>
    </row>
    <row r="618" spans="1:18">
      <c r="A618" s="15">
        <f t="shared" si="17"/>
        <v>618</v>
      </c>
      <c r="B618" s="78" t="s">
        <v>1341</v>
      </c>
      <c r="C618" s="78"/>
      <c r="D618" s="78" t="s">
        <v>1342</v>
      </c>
      <c r="E618" s="78" t="s">
        <v>493</v>
      </c>
      <c r="F618" s="78" t="s">
        <v>1871</v>
      </c>
      <c r="G618" s="78" t="s">
        <v>50</v>
      </c>
      <c r="H618" s="79">
        <v>2012</v>
      </c>
      <c r="I618" s="123">
        <v>150</v>
      </c>
      <c r="J618" s="114">
        <v>150</v>
      </c>
      <c r="K618" s="114">
        <v>150</v>
      </c>
      <c r="L618" s="114">
        <v>150</v>
      </c>
      <c r="M618" s="113">
        <v>150</v>
      </c>
      <c r="N618" s="113">
        <v>150</v>
      </c>
      <c r="O618" s="113">
        <v>150</v>
      </c>
      <c r="P618" s="113">
        <v>150</v>
      </c>
      <c r="Q618" s="113">
        <v>150</v>
      </c>
      <c r="R618" s="113">
        <v>150</v>
      </c>
    </row>
    <row r="619" spans="1:18">
      <c r="A619" s="15">
        <f t="shared" si="17"/>
        <v>619</v>
      </c>
      <c r="B619" s="78" t="s">
        <v>1343</v>
      </c>
      <c r="C619" s="78"/>
      <c r="D619" s="78" t="s">
        <v>1344</v>
      </c>
      <c r="E619" s="78" t="s">
        <v>1345</v>
      </c>
      <c r="F619" s="78" t="s">
        <v>1871</v>
      </c>
      <c r="G619" s="78" t="s">
        <v>52</v>
      </c>
      <c r="H619" s="79">
        <v>2015</v>
      </c>
      <c r="I619" s="123">
        <v>204.1</v>
      </c>
      <c r="J619" s="114">
        <v>204.1</v>
      </c>
      <c r="K619" s="114">
        <v>204.1</v>
      </c>
      <c r="L619" s="114">
        <v>204.1</v>
      </c>
      <c r="M619" s="113">
        <v>204.1</v>
      </c>
      <c r="N619" s="113">
        <v>204.1</v>
      </c>
      <c r="O619" s="113">
        <v>204.1</v>
      </c>
      <c r="P619" s="113">
        <v>204.1</v>
      </c>
      <c r="Q619" s="113">
        <v>204.1</v>
      </c>
      <c r="R619" s="113">
        <v>204.1</v>
      </c>
    </row>
    <row r="620" spans="1:18">
      <c r="A620" s="15">
        <f t="shared" si="17"/>
        <v>620</v>
      </c>
      <c r="B620" s="78" t="s">
        <v>1348</v>
      </c>
      <c r="C620" s="78" t="s">
        <v>2872</v>
      </c>
      <c r="D620" s="78" t="s">
        <v>1349</v>
      </c>
      <c r="E620" s="78" t="s">
        <v>61</v>
      </c>
      <c r="F620" s="78" t="s">
        <v>1871</v>
      </c>
      <c r="G620" s="78" t="s">
        <v>52</v>
      </c>
      <c r="H620" s="79">
        <v>2011</v>
      </c>
      <c r="I620" s="123">
        <v>132</v>
      </c>
      <c r="J620" s="114">
        <v>132</v>
      </c>
      <c r="K620" s="114">
        <v>132</v>
      </c>
      <c r="L620" s="114">
        <v>132</v>
      </c>
      <c r="M620" s="113">
        <v>132</v>
      </c>
      <c r="N620" s="113">
        <v>132</v>
      </c>
      <c r="O620" s="113">
        <v>132</v>
      </c>
      <c r="P620" s="113">
        <v>132</v>
      </c>
      <c r="Q620" s="113">
        <v>132</v>
      </c>
      <c r="R620" s="113">
        <v>132</v>
      </c>
    </row>
    <row r="621" spans="1:18">
      <c r="A621" s="15">
        <f t="shared" si="17"/>
        <v>621</v>
      </c>
      <c r="B621" s="78" t="s">
        <v>1352</v>
      </c>
      <c r="C621" s="78" t="s">
        <v>2873</v>
      </c>
      <c r="D621" s="78" t="s">
        <v>1353</v>
      </c>
      <c r="E621" s="78" t="s">
        <v>1087</v>
      </c>
      <c r="F621" s="78" t="s">
        <v>1871</v>
      </c>
      <c r="G621" s="78" t="s">
        <v>50</v>
      </c>
      <c r="H621" s="79">
        <v>2008</v>
      </c>
      <c r="I621" s="123">
        <v>52.8</v>
      </c>
      <c r="J621" s="114">
        <v>52.8</v>
      </c>
      <c r="K621" s="114">
        <v>52.8</v>
      </c>
      <c r="L621" s="114">
        <v>52.8</v>
      </c>
      <c r="M621" s="113">
        <v>52.8</v>
      </c>
      <c r="N621" s="113">
        <v>52.8</v>
      </c>
      <c r="O621" s="113">
        <v>52.8</v>
      </c>
      <c r="P621" s="113">
        <v>52.8</v>
      </c>
      <c r="Q621" s="113">
        <v>52.8</v>
      </c>
      <c r="R621" s="113">
        <v>52.8</v>
      </c>
    </row>
    <row r="622" spans="1:18">
      <c r="A622" s="15">
        <f t="shared" si="17"/>
        <v>622</v>
      </c>
      <c r="B622" s="78" t="s">
        <v>1356</v>
      </c>
      <c r="C622" s="78"/>
      <c r="D622" s="78" t="s">
        <v>1357</v>
      </c>
      <c r="E622" s="78" t="s">
        <v>1111</v>
      </c>
      <c r="F622" s="78" t="s">
        <v>1871</v>
      </c>
      <c r="G622" s="78" t="s">
        <v>52</v>
      </c>
      <c r="H622" s="79">
        <v>2007</v>
      </c>
      <c r="I622" s="123">
        <v>63</v>
      </c>
      <c r="J622" s="114">
        <v>63</v>
      </c>
      <c r="K622" s="114">
        <v>63</v>
      </c>
      <c r="L622" s="114">
        <v>63</v>
      </c>
      <c r="M622" s="113">
        <v>63</v>
      </c>
      <c r="N622" s="113">
        <v>63</v>
      </c>
      <c r="O622" s="113">
        <v>63</v>
      </c>
      <c r="P622" s="113">
        <v>63</v>
      </c>
      <c r="Q622" s="113">
        <v>63</v>
      </c>
      <c r="R622" s="113">
        <v>63</v>
      </c>
    </row>
    <row r="623" spans="1:18">
      <c r="A623" s="15">
        <f t="shared" si="17"/>
        <v>623</v>
      </c>
      <c r="B623" s="78" t="s">
        <v>1360</v>
      </c>
      <c r="C623" s="78"/>
      <c r="D623" s="78" t="s">
        <v>1361</v>
      </c>
      <c r="E623" s="78" t="s">
        <v>1129</v>
      </c>
      <c r="F623" s="78" t="s">
        <v>1871</v>
      </c>
      <c r="G623" s="78" t="s">
        <v>52</v>
      </c>
      <c r="H623" s="79">
        <v>2008</v>
      </c>
      <c r="I623" s="123">
        <v>98.2</v>
      </c>
      <c r="J623" s="114">
        <v>98.2</v>
      </c>
      <c r="K623" s="114">
        <v>98.2</v>
      </c>
      <c r="L623" s="114">
        <v>98.2</v>
      </c>
      <c r="M623" s="113">
        <v>98.2</v>
      </c>
      <c r="N623" s="113">
        <v>98.2</v>
      </c>
      <c r="O623" s="113">
        <v>98.2</v>
      </c>
      <c r="P623" s="113">
        <v>98.2</v>
      </c>
      <c r="Q623" s="113">
        <v>98.2</v>
      </c>
      <c r="R623" s="113">
        <v>98.2</v>
      </c>
    </row>
    <row r="624" spans="1:18">
      <c r="A624" s="15">
        <f t="shared" si="17"/>
        <v>624</v>
      </c>
      <c r="B624" s="78" t="s">
        <v>1364</v>
      </c>
      <c r="C624" s="78"/>
      <c r="D624" s="78" t="s">
        <v>1365</v>
      </c>
      <c r="E624" s="78" t="s">
        <v>1366</v>
      </c>
      <c r="F624" s="78" t="s">
        <v>1871</v>
      </c>
      <c r="G624" s="78" t="s">
        <v>52</v>
      </c>
      <c r="H624" s="79">
        <v>2008</v>
      </c>
      <c r="I624" s="123">
        <v>120</v>
      </c>
      <c r="J624" s="114">
        <v>120</v>
      </c>
      <c r="K624" s="114">
        <v>120</v>
      </c>
      <c r="L624" s="114">
        <v>120</v>
      </c>
      <c r="M624" s="113">
        <v>120</v>
      </c>
      <c r="N624" s="113">
        <v>120</v>
      </c>
      <c r="O624" s="113">
        <v>120</v>
      </c>
      <c r="P624" s="113">
        <v>120</v>
      </c>
      <c r="Q624" s="113">
        <v>120</v>
      </c>
      <c r="R624" s="113">
        <v>120</v>
      </c>
    </row>
    <row r="625" spans="1:18">
      <c r="A625" s="15">
        <f t="shared" si="17"/>
        <v>625</v>
      </c>
      <c r="B625" s="78" t="s">
        <v>1367</v>
      </c>
      <c r="C625" s="78"/>
      <c r="D625" s="78" t="s">
        <v>1368</v>
      </c>
      <c r="E625" s="78" t="s">
        <v>54</v>
      </c>
      <c r="F625" s="78" t="s">
        <v>1871</v>
      </c>
      <c r="G625" s="78" t="s">
        <v>52</v>
      </c>
      <c r="H625" s="79">
        <v>2014</v>
      </c>
      <c r="I625" s="123">
        <v>211.2</v>
      </c>
      <c r="J625" s="114">
        <v>211.2</v>
      </c>
      <c r="K625" s="114">
        <v>211.2</v>
      </c>
      <c r="L625" s="114">
        <v>211.2</v>
      </c>
      <c r="M625" s="113">
        <v>211.2</v>
      </c>
      <c r="N625" s="113">
        <v>211.2</v>
      </c>
      <c r="O625" s="113">
        <v>211.2</v>
      </c>
      <c r="P625" s="113">
        <v>211.2</v>
      </c>
      <c r="Q625" s="113">
        <v>211.2</v>
      </c>
      <c r="R625" s="113">
        <v>211.2</v>
      </c>
    </row>
    <row r="626" spans="1:18">
      <c r="A626" s="15">
        <f t="shared" si="17"/>
        <v>626</v>
      </c>
      <c r="B626" s="78" t="s">
        <v>1369</v>
      </c>
      <c r="C626" s="78"/>
      <c r="D626" s="78" t="s">
        <v>1370</v>
      </c>
      <c r="E626" s="78" t="s">
        <v>54</v>
      </c>
      <c r="F626" s="78" t="s">
        <v>1871</v>
      </c>
      <c r="G626" s="78" t="s">
        <v>52</v>
      </c>
      <c r="H626" s="79">
        <v>2015</v>
      </c>
      <c r="I626" s="123">
        <v>164.7</v>
      </c>
      <c r="J626" s="114">
        <v>164.7</v>
      </c>
      <c r="K626" s="114">
        <v>164.7</v>
      </c>
      <c r="L626" s="114">
        <v>164.7</v>
      </c>
      <c r="M626" s="113">
        <v>164.7</v>
      </c>
      <c r="N626" s="113">
        <v>164.7</v>
      </c>
      <c r="O626" s="113">
        <v>164.7</v>
      </c>
      <c r="P626" s="113">
        <v>164.7</v>
      </c>
      <c r="Q626" s="113">
        <v>164.7</v>
      </c>
      <c r="R626" s="113">
        <v>164.7</v>
      </c>
    </row>
    <row r="627" spans="1:18">
      <c r="A627" s="15">
        <f t="shared" si="17"/>
        <v>627</v>
      </c>
      <c r="B627" s="78" t="s">
        <v>1371</v>
      </c>
      <c r="C627" s="78" t="s">
        <v>2874</v>
      </c>
      <c r="D627" s="78" t="s">
        <v>1372</v>
      </c>
      <c r="E627" s="78" t="s">
        <v>1129</v>
      </c>
      <c r="F627" s="78" t="s">
        <v>1871</v>
      </c>
      <c r="G627" s="78" t="s">
        <v>52</v>
      </c>
      <c r="H627" s="79">
        <v>2003</v>
      </c>
      <c r="I627" s="123">
        <v>42.5</v>
      </c>
      <c r="J627" s="114">
        <v>42.5</v>
      </c>
      <c r="K627" s="114">
        <v>42.5</v>
      </c>
      <c r="L627" s="114">
        <v>42.5</v>
      </c>
      <c r="M627" s="113">
        <v>42.5</v>
      </c>
      <c r="N627" s="113">
        <v>42.5</v>
      </c>
      <c r="O627" s="113">
        <v>42.5</v>
      </c>
      <c r="P627" s="113">
        <v>42.5</v>
      </c>
      <c r="Q627" s="113">
        <v>42.5</v>
      </c>
      <c r="R627" s="113">
        <v>42.5</v>
      </c>
    </row>
    <row r="628" spans="1:18">
      <c r="A628" s="15">
        <f t="shared" si="17"/>
        <v>628</v>
      </c>
      <c r="B628" s="78" t="s">
        <v>1373</v>
      </c>
      <c r="C628" s="78" t="s">
        <v>2875</v>
      </c>
      <c r="D628" s="78" t="s">
        <v>1374</v>
      </c>
      <c r="E628" s="78" t="s">
        <v>1129</v>
      </c>
      <c r="F628" s="78" t="s">
        <v>1871</v>
      </c>
      <c r="G628" s="78" t="s">
        <v>52</v>
      </c>
      <c r="H628" s="79">
        <v>2006</v>
      </c>
      <c r="I628" s="123">
        <v>16.8</v>
      </c>
      <c r="J628" s="114">
        <v>16.8</v>
      </c>
      <c r="K628" s="114">
        <v>16.8</v>
      </c>
      <c r="L628" s="114">
        <v>16.8</v>
      </c>
      <c r="M628" s="113">
        <v>16.8</v>
      </c>
      <c r="N628" s="113">
        <v>16.8</v>
      </c>
      <c r="O628" s="113">
        <v>16.8</v>
      </c>
      <c r="P628" s="113">
        <v>16.8</v>
      </c>
      <c r="Q628" s="113">
        <v>16.8</v>
      </c>
      <c r="R628" s="113">
        <v>16.8</v>
      </c>
    </row>
    <row r="629" spans="1:18">
      <c r="A629" s="15">
        <f t="shared" si="17"/>
        <v>629</v>
      </c>
      <c r="B629" s="78" t="s">
        <v>1375</v>
      </c>
      <c r="C629" s="78" t="s">
        <v>2875</v>
      </c>
      <c r="D629" s="78" t="s">
        <v>1376</v>
      </c>
      <c r="E629" s="78" t="s">
        <v>1129</v>
      </c>
      <c r="F629" s="78" t="s">
        <v>1871</v>
      </c>
      <c r="G629" s="78" t="s">
        <v>52</v>
      </c>
      <c r="H629" s="79">
        <v>2004</v>
      </c>
      <c r="I629" s="123">
        <v>110.8</v>
      </c>
      <c r="J629" s="114">
        <v>110.8</v>
      </c>
      <c r="K629" s="114">
        <v>110.8</v>
      </c>
      <c r="L629" s="114">
        <v>110.8</v>
      </c>
      <c r="M629" s="113">
        <v>110.8</v>
      </c>
      <c r="N629" s="113">
        <v>110.8</v>
      </c>
      <c r="O629" s="113">
        <v>110.8</v>
      </c>
      <c r="P629" s="113">
        <v>110.8</v>
      </c>
      <c r="Q629" s="113">
        <v>110.8</v>
      </c>
      <c r="R629" s="113">
        <v>110.8</v>
      </c>
    </row>
    <row r="630" spans="1:18">
      <c r="A630" s="15">
        <f t="shared" si="17"/>
        <v>630</v>
      </c>
      <c r="B630" s="78" t="s">
        <v>1377</v>
      </c>
      <c r="C630" s="78"/>
      <c r="D630" s="78" t="s">
        <v>1378</v>
      </c>
      <c r="E630" s="78" t="s">
        <v>1129</v>
      </c>
      <c r="F630" s="78" t="s">
        <v>1871</v>
      </c>
      <c r="G630" s="78" t="s">
        <v>52</v>
      </c>
      <c r="H630" s="79">
        <v>2011</v>
      </c>
      <c r="I630" s="123">
        <v>33.6</v>
      </c>
      <c r="J630" s="114">
        <v>33.6</v>
      </c>
      <c r="K630" s="114">
        <v>33.6</v>
      </c>
      <c r="L630" s="114">
        <v>33.6</v>
      </c>
      <c r="M630" s="113">
        <v>33.6</v>
      </c>
      <c r="N630" s="113">
        <v>33.6</v>
      </c>
      <c r="O630" s="113">
        <v>33.6</v>
      </c>
      <c r="P630" s="113">
        <v>33.6</v>
      </c>
      <c r="Q630" s="113">
        <v>33.6</v>
      </c>
      <c r="R630" s="113">
        <v>33.6</v>
      </c>
    </row>
    <row r="631" spans="1:18">
      <c r="A631" s="15">
        <f t="shared" si="17"/>
        <v>631</v>
      </c>
      <c r="B631" s="78" t="s">
        <v>1379</v>
      </c>
      <c r="C631" s="78"/>
      <c r="D631" s="78" t="s">
        <v>1380</v>
      </c>
      <c r="E631" s="78" t="s">
        <v>1129</v>
      </c>
      <c r="F631" s="78" t="s">
        <v>1871</v>
      </c>
      <c r="G631" s="78" t="s">
        <v>52</v>
      </c>
      <c r="H631" s="79">
        <v>2011</v>
      </c>
      <c r="I631" s="123">
        <v>118.6</v>
      </c>
      <c r="J631" s="114">
        <v>118.6</v>
      </c>
      <c r="K631" s="114">
        <v>118.6</v>
      </c>
      <c r="L631" s="114">
        <v>118.6</v>
      </c>
      <c r="M631" s="113">
        <v>118.6</v>
      </c>
      <c r="N631" s="113">
        <v>118.6</v>
      </c>
      <c r="O631" s="113">
        <v>118.6</v>
      </c>
      <c r="P631" s="113">
        <v>118.6</v>
      </c>
      <c r="Q631" s="113">
        <v>118.6</v>
      </c>
      <c r="R631" s="113">
        <v>118.6</v>
      </c>
    </row>
    <row r="632" spans="1:18">
      <c r="A632" s="15">
        <f t="shared" si="17"/>
        <v>632</v>
      </c>
      <c r="B632" s="78" t="s">
        <v>1381</v>
      </c>
      <c r="C632" s="78"/>
      <c r="D632" s="78" t="s">
        <v>2465</v>
      </c>
      <c r="E632" s="78" t="s">
        <v>1129</v>
      </c>
      <c r="F632" s="78" t="s">
        <v>1871</v>
      </c>
      <c r="G632" s="78" t="s">
        <v>52</v>
      </c>
      <c r="H632" s="79">
        <v>2007</v>
      </c>
      <c r="I632" s="123">
        <v>85</v>
      </c>
      <c r="J632" s="114">
        <v>85</v>
      </c>
      <c r="K632" s="114">
        <v>85</v>
      </c>
      <c r="L632" s="114">
        <v>85</v>
      </c>
      <c r="M632" s="113">
        <v>85</v>
      </c>
      <c r="N632" s="113">
        <v>85</v>
      </c>
      <c r="O632" s="113">
        <v>85</v>
      </c>
      <c r="P632" s="113">
        <v>85</v>
      </c>
      <c r="Q632" s="113">
        <v>85</v>
      </c>
      <c r="R632" s="113">
        <v>85</v>
      </c>
    </row>
    <row r="633" spans="1:18">
      <c r="A633" s="15">
        <f t="shared" si="17"/>
        <v>633</v>
      </c>
      <c r="B633" s="78" t="s">
        <v>1382</v>
      </c>
      <c r="C633" s="78"/>
      <c r="D633" s="78" t="s">
        <v>1383</v>
      </c>
      <c r="E633" s="78" t="s">
        <v>1129</v>
      </c>
      <c r="F633" s="78" t="s">
        <v>1871</v>
      </c>
      <c r="G633" s="78" t="s">
        <v>52</v>
      </c>
      <c r="H633" s="79">
        <v>2007</v>
      </c>
      <c r="I633" s="123">
        <v>112</v>
      </c>
      <c r="J633" s="114">
        <v>112</v>
      </c>
      <c r="K633" s="114">
        <v>112</v>
      </c>
      <c r="L633" s="114">
        <v>112</v>
      </c>
      <c r="M633" s="113">
        <v>112</v>
      </c>
      <c r="N633" s="113">
        <v>112</v>
      </c>
      <c r="O633" s="113">
        <v>112</v>
      </c>
      <c r="P633" s="113">
        <v>112</v>
      </c>
      <c r="Q633" s="113">
        <v>112</v>
      </c>
      <c r="R633" s="113">
        <v>112</v>
      </c>
    </row>
    <row r="634" spans="1:18">
      <c r="A634" s="15">
        <f t="shared" si="17"/>
        <v>634</v>
      </c>
      <c r="B634" s="78" t="s">
        <v>1384</v>
      </c>
      <c r="C634" s="78"/>
      <c r="D634" s="78" t="s">
        <v>1385</v>
      </c>
      <c r="E634" s="78" t="s">
        <v>1129</v>
      </c>
      <c r="F634" s="78" t="s">
        <v>1871</v>
      </c>
      <c r="G634" s="78" t="s">
        <v>52</v>
      </c>
      <c r="H634" s="79">
        <v>2007</v>
      </c>
      <c r="I634" s="123">
        <v>125</v>
      </c>
      <c r="J634" s="114">
        <v>125</v>
      </c>
      <c r="K634" s="114">
        <v>125</v>
      </c>
      <c r="L634" s="114">
        <v>125</v>
      </c>
      <c r="M634" s="113">
        <v>125</v>
      </c>
      <c r="N634" s="113">
        <v>125</v>
      </c>
      <c r="O634" s="113">
        <v>125</v>
      </c>
      <c r="P634" s="113">
        <v>125</v>
      </c>
      <c r="Q634" s="113">
        <v>125</v>
      </c>
      <c r="R634" s="113">
        <v>125</v>
      </c>
    </row>
    <row r="635" spans="1:18">
      <c r="A635" s="15">
        <f t="shared" si="17"/>
        <v>635</v>
      </c>
      <c r="B635" s="78" t="s">
        <v>126</v>
      </c>
      <c r="C635" s="78"/>
      <c r="D635" s="78" t="s">
        <v>127</v>
      </c>
      <c r="E635" s="78" t="s">
        <v>119</v>
      </c>
      <c r="F635" s="78" t="s">
        <v>1871</v>
      </c>
      <c r="G635" s="78" t="s">
        <v>52</v>
      </c>
      <c r="H635" s="79">
        <v>2019</v>
      </c>
      <c r="I635" s="123">
        <v>150</v>
      </c>
      <c r="J635" s="114">
        <v>150</v>
      </c>
      <c r="K635" s="114">
        <v>150</v>
      </c>
      <c r="L635" s="114">
        <v>150</v>
      </c>
      <c r="M635" s="113">
        <v>150</v>
      </c>
      <c r="N635" s="113">
        <v>150</v>
      </c>
      <c r="O635" s="113">
        <v>150</v>
      </c>
      <c r="P635" s="113">
        <v>150</v>
      </c>
      <c r="Q635" s="113">
        <v>150</v>
      </c>
      <c r="R635" s="113">
        <v>150</v>
      </c>
    </row>
    <row r="636" spans="1:18">
      <c r="A636" s="15">
        <f t="shared" si="17"/>
        <v>636</v>
      </c>
      <c r="B636" s="78" t="s">
        <v>128</v>
      </c>
      <c r="C636" s="78"/>
      <c r="D636" s="78" t="s">
        <v>129</v>
      </c>
      <c r="E636" s="78" t="s">
        <v>119</v>
      </c>
      <c r="F636" s="78" t="s">
        <v>1871</v>
      </c>
      <c r="G636" s="78" t="s">
        <v>52</v>
      </c>
      <c r="H636" s="79">
        <v>2019</v>
      </c>
      <c r="I636" s="123">
        <v>150</v>
      </c>
      <c r="J636" s="114">
        <v>150</v>
      </c>
      <c r="K636" s="114">
        <v>150</v>
      </c>
      <c r="L636" s="114">
        <v>150</v>
      </c>
      <c r="M636" s="113">
        <v>150</v>
      </c>
      <c r="N636" s="113">
        <v>150</v>
      </c>
      <c r="O636" s="113">
        <v>150</v>
      </c>
      <c r="P636" s="113">
        <v>150</v>
      </c>
      <c r="Q636" s="113">
        <v>150</v>
      </c>
      <c r="R636" s="113">
        <v>150</v>
      </c>
    </row>
    <row r="637" spans="1:18">
      <c r="A637" s="15">
        <f t="shared" si="17"/>
        <v>637</v>
      </c>
      <c r="B637" s="78" t="s">
        <v>1386</v>
      </c>
      <c r="C637" s="78"/>
      <c r="D637" s="78" t="s">
        <v>1387</v>
      </c>
      <c r="E637" s="78" t="s">
        <v>315</v>
      </c>
      <c r="F637" s="78" t="s">
        <v>1871</v>
      </c>
      <c r="G637" s="78" t="s">
        <v>52</v>
      </c>
      <c r="H637" s="79">
        <v>1999</v>
      </c>
      <c r="I637" s="123">
        <v>27.7</v>
      </c>
      <c r="J637" s="114">
        <v>27.7</v>
      </c>
      <c r="K637" s="114">
        <v>27.7</v>
      </c>
      <c r="L637" s="114">
        <v>27.7</v>
      </c>
      <c r="M637" s="113">
        <v>27.7</v>
      </c>
      <c r="N637" s="113">
        <v>27.7</v>
      </c>
      <c r="O637" s="113">
        <v>27.7</v>
      </c>
      <c r="P637" s="113">
        <v>27.7</v>
      </c>
      <c r="Q637" s="113">
        <v>27.7</v>
      </c>
      <c r="R637" s="113">
        <v>27.7</v>
      </c>
    </row>
    <row r="638" spans="1:18">
      <c r="A638" s="15">
        <f t="shared" si="17"/>
        <v>638</v>
      </c>
      <c r="B638" s="78" t="s">
        <v>1388</v>
      </c>
      <c r="C638" s="78"/>
      <c r="D638" s="78" t="s">
        <v>1389</v>
      </c>
      <c r="E638" s="78" t="s">
        <v>315</v>
      </c>
      <c r="F638" s="78" t="s">
        <v>1871</v>
      </c>
      <c r="G638" s="78" t="s">
        <v>52</v>
      </c>
      <c r="H638" s="79">
        <v>1999</v>
      </c>
      <c r="I638" s="123">
        <v>6.6</v>
      </c>
      <c r="J638" s="114">
        <v>6.6</v>
      </c>
      <c r="K638" s="114">
        <v>6.6</v>
      </c>
      <c r="L638" s="114">
        <v>6.6</v>
      </c>
      <c r="M638" s="113">
        <v>6.6</v>
      </c>
      <c r="N638" s="113">
        <v>6.6</v>
      </c>
      <c r="O638" s="113">
        <v>6.6</v>
      </c>
      <c r="P638" s="113">
        <v>6.6</v>
      </c>
      <c r="Q638" s="113">
        <v>6.6</v>
      </c>
      <c r="R638" s="113">
        <v>6.6</v>
      </c>
    </row>
    <row r="639" spans="1:18">
      <c r="A639" s="15">
        <f t="shared" si="17"/>
        <v>639</v>
      </c>
      <c r="B639" s="78" t="s">
        <v>1392</v>
      </c>
      <c r="C639" s="78"/>
      <c r="D639" s="78" t="s">
        <v>1393</v>
      </c>
      <c r="E639" s="78" t="s">
        <v>632</v>
      </c>
      <c r="F639" s="78" t="s">
        <v>1871</v>
      </c>
      <c r="G639" s="78" t="s">
        <v>51</v>
      </c>
      <c r="H639" s="79">
        <v>2019</v>
      </c>
      <c r="I639" s="123">
        <v>150</v>
      </c>
      <c r="J639" s="114">
        <v>150</v>
      </c>
      <c r="K639" s="114">
        <v>150</v>
      </c>
      <c r="L639" s="114">
        <v>150</v>
      </c>
      <c r="M639" s="113">
        <v>150</v>
      </c>
      <c r="N639" s="113">
        <v>150</v>
      </c>
      <c r="O639" s="113">
        <v>150</v>
      </c>
      <c r="P639" s="113">
        <v>150</v>
      </c>
      <c r="Q639" s="113">
        <v>150</v>
      </c>
      <c r="R639" s="113">
        <v>150</v>
      </c>
    </row>
    <row r="640" spans="1:18">
      <c r="A640" s="15">
        <f t="shared" si="17"/>
        <v>640</v>
      </c>
      <c r="B640" s="78" t="s">
        <v>1394</v>
      </c>
      <c r="C640" s="78"/>
      <c r="D640" s="78" t="s">
        <v>1395</v>
      </c>
      <c r="E640" s="78" t="s">
        <v>632</v>
      </c>
      <c r="F640" s="78" t="s">
        <v>1871</v>
      </c>
      <c r="G640" s="78" t="s">
        <v>51</v>
      </c>
      <c r="H640" s="79">
        <v>2019</v>
      </c>
      <c r="I640" s="123">
        <v>23</v>
      </c>
      <c r="J640" s="114">
        <v>23</v>
      </c>
      <c r="K640" s="114">
        <v>23</v>
      </c>
      <c r="L640" s="114">
        <v>23</v>
      </c>
      <c r="M640" s="113">
        <v>23</v>
      </c>
      <c r="N640" s="113">
        <v>23</v>
      </c>
      <c r="O640" s="113">
        <v>23</v>
      </c>
      <c r="P640" s="113">
        <v>23</v>
      </c>
      <c r="Q640" s="113">
        <v>23</v>
      </c>
      <c r="R640" s="113">
        <v>23</v>
      </c>
    </row>
    <row r="641" spans="1:18">
      <c r="A641" s="15">
        <f t="shared" si="17"/>
        <v>641</v>
      </c>
      <c r="B641" s="78" t="s">
        <v>1398</v>
      </c>
      <c r="C641" s="78"/>
      <c r="D641" s="78" t="s">
        <v>1399</v>
      </c>
      <c r="E641" s="78" t="s">
        <v>632</v>
      </c>
      <c r="F641" s="78" t="s">
        <v>1871</v>
      </c>
      <c r="G641" s="78" t="s">
        <v>51</v>
      </c>
      <c r="H641" s="79">
        <v>2019</v>
      </c>
      <c r="I641" s="123">
        <v>127.5</v>
      </c>
      <c r="J641" s="114">
        <v>127.5</v>
      </c>
      <c r="K641" s="114">
        <v>127.5</v>
      </c>
      <c r="L641" s="114">
        <v>127.5</v>
      </c>
      <c r="M641" s="113">
        <v>127.5</v>
      </c>
      <c r="N641" s="113">
        <v>127.5</v>
      </c>
      <c r="O641" s="113">
        <v>127.5</v>
      </c>
      <c r="P641" s="113">
        <v>127.5</v>
      </c>
      <c r="Q641" s="113">
        <v>127.5</v>
      </c>
      <c r="R641" s="113">
        <v>127.5</v>
      </c>
    </row>
    <row r="642" spans="1:18">
      <c r="A642" s="15">
        <f t="shared" si="17"/>
        <v>642</v>
      </c>
      <c r="B642" s="78" t="s">
        <v>1401</v>
      </c>
      <c r="C642" s="78" t="s">
        <v>2876</v>
      </c>
      <c r="D642" s="78" t="s">
        <v>1402</v>
      </c>
      <c r="E642" s="78" t="s">
        <v>1129</v>
      </c>
      <c r="F642" s="78" t="s">
        <v>1871</v>
      </c>
      <c r="G642" s="78" t="s">
        <v>52</v>
      </c>
      <c r="H642" s="79">
        <v>2001</v>
      </c>
      <c r="I642" s="123">
        <v>156.5</v>
      </c>
      <c r="J642" s="123">
        <v>156.5</v>
      </c>
      <c r="K642" s="123">
        <v>156.5</v>
      </c>
      <c r="L642" s="123">
        <v>156.5</v>
      </c>
      <c r="M642" s="123">
        <v>156.5</v>
      </c>
      <c r="N642" s="123">
        <v>156.5</v>
      </c>
      <c r="O642" s="123">
        <v>156.5</v>
      </c>
      <c r="P642" s="123">
        <v>156.5</v>
      </c>
      <c r="Q642" s="123">
        <v>156.5</v>
      </c>
      <c r="R642" s="123">
        <v>156.5</v>
      </c>
    </row>
    <row r="643" spans="1:18">
      <c r="A643" s="15">
        <f t="shared" si="17"/>
        <v>643</v>
      </c>
      <c r="B643" s="78" t="s">
        <v>1403</v>
      </c>
      <c r="C643" s="78" t="s">
        <v>2877</v>
      </c>
      <c r="D643" s="78" t="s">
        <v>1404</v>
      </c>
      <c r="E643" s="78" t="s">
        <v>1084</v>
      </c>
      <c r="F643" s="78" t="s">
        <v>1871</v>
      </c>
      <c r="G643" s="78" t="s">
        <v>52</v>
      </c>
      <c r="H643" s="79">
        <v>2012</v>
      </c>
      <c r="I643" s="123">
        <v>103.4</v>
      </c>
      <c r="J643" s="114">
        <v>103.4</v>
      </c>
      <c r="K643" s="114">
        <v>103.4</v>
      </c>
      <c r="L643" s="114">
        <v>103.4</v>
      </c>
      <c r="M643" s="113">
        <v>103.4</v>
      </c>
      <c r="N643" s="113">
        <v>103.4</v>
      </c>
      <c r="O643" s="113">
        <v>103.4</v>
      </c>
      <c r="P643" s="113">
        <v>103.4</v>
      </c>
      <c r="Q643" s="113">
        <v>103.4</v>
      </c>
      <c r="R643" s="113">
        <v>103.4</v>
      </c>
    </row>
    <row r="644" spans="1:18">
      <c r="A644" s="15">
        <f t="shared" si="17"/>
        <v>644</v>
      </c>
      <c r="B644" s="78" t="s">
        <v>1405</v>
      </c>
      <c r="C644" s="78" t="s">
        <v>2877</v>
      </c>
      <c r="D644" s="78" t="s">
        <v>1406</v>
      </c>
      <c r="E644" s="78" t="s">
        <v>1084</v>
      </c>
      <c r="F644" s="78" t="s">
        <v>1871</v>
      </c>
      <c r="G644" s="78" t="s">
        <v>52</v>
      </c>
      <c r="H644" s="79">
        <v>2012</v>
      </c>
      <c r="I644" s="123">
        <v>94.6</v>
      </c>
      <c r="J644" s="114">
        <v>94.6</v>
      </c>
      <c r="K644" s="114">
        <v>94.6</v>
      </c>
      <c r="L644" s="114">
        <v>94.6</v>
      </c>
      <c r="M644" s="113">
        <v>94.6</v>
      </c>
      <c r="N644" s="113">
        <v>94.6</v>
      </c>
      <c r="O644" s="113">
        <v>94.6</v>
      </c>
      <c r="P644" s="113">
        <v>94.6</v>
      </c>
      <c r="Q644" s="113">
        <v>94.6</v>
      </c>
      <c r="R644" s="113">
        <v>94.6</v>
      </c>
    </row>
    <row r="645" spans="1:18">
      <c r="A645" s="15">
        <f t="shared" si="17"/>
        <v>645</v>
      </c>
      <c r="B645" s="78" t="s">
        <v>1407</v>
      </c>
      <c r="C645" s="78"/>
      <c r="D645" s="78" t="s">
        <v>1408</v>
      </c>
      <c r="E645" s="78" t="s">
        <v>1129</v>
      </c>
      <c r="F645" s="78" t="s">
        <v>1871</v>
      </c>
      <c r="G645" s="78" t="s">
        <v>52</v>
      </c>
      <c r="H645" s="79">
        <v>2008</v>
      </c>
      <c r="I645" s="123">
        <v>169.5</v>
      </c>
      <c r="J645" s="114">
        <v>169.5</v>
      </c>
      <c r="K645" s="114">
        <v>169.5</v>
      </c>
      <c r="L645" s="114">
        <v>169.5</v>
      </c>
      <c r="M645" s="113">
        <v>169.5</v>
      </c>
      <c r="N645" s="113">
        <v>169.5</v>
      </c>
      <c r="O645" s="113">
        <v>169.5</v>
      </c>
      <c r="P645" s="113">
        <v>169.5</v>
      </c>
      <c r="Q645" s="113">
        <v>169.5</v>
      </c>
      <c r="R645" s="113">
        <v>169.5</v>
      </c>
    </row>
    <row r="646" spans="1:18">
      <c r="A646" s="15">
        <f t="shared" ref="A646:A709" si="18">A645+1</f>
        <v>646</v>
      </c>
      <c r="B646" s="78" t="s">
        <v>1409</v>
      </c>
      <c r="C646" s="78"/>
      <c r="D646" s="78" t="s">
        <v>1410</v>
      </c>
      <c r="E646" s="78" t="s">
        <v>1411</v>
      </c>
      <c r="F646" s="78" t="s">
        <v>1871</v>
      </c>
      <c r="G646" s="78" t="s">
        <v>50</v>
      </c>
      <c r="H646" s="79">
        <v>2017</v>
      </c>
      <c r="I646" s="123">
        <v>125.6</v>
      </c>
      <c r="J646" s="114">
        <v>125.6</v>
      </c>
      <c r="K646" s="114">
        <v>125.6</v>
      </c>
      <c r="L646" s="114">
        <v>125.6</v>
      </c>
      <c r="M646" s="113">
        <v>125.6</v>
      </c>
      <c r="N646" s="113">
        <v>125.6</v>
      </c>
      <c r="O646" s="113">
        <v>125.6</v>
      </c>
      <c r="P646" s="113">
        <v>125.6</v>
      </c>
      <c r="Q646" s="113">
        <v>125.6</v>
      </c>
      <c r="R646" s="113">
        <v>125.6</v>
      </c>
    </row>
    <row r="647" spans="1:18">
      <c r="A647" s="15">
        <f t="shared" si="18"/>
        <v>647</v>
      </c>
      <c r="B647" s="78" t="s">
        <v>1412</v>
      </c>
      <c r="C647" s="78"/>
      <c r="D647" s="78" t="s">
        <v>1413</v>
      </c>
      <c r="E647" s="78" t="s">
        <v>632</v>
      </c>
      <c r="F647" s="78" t="s">
        <v>1871</v>
      </c>
      <c r="G647" s="78" t="s">
        <v>51</v>
      </c>
      <c r="H647" s="79">
        <v>2012</v>
      </c>
      <c r="I647" s="123">
        <v>92.3</v>
      </c>
      <c r="J647" s="114">
        <v>92.3</v>
      </c>
      <c r="K647" s="114">
        <v>92.3</v>
      </c>
      <c r="L647" s="114">
        <v>92.3</v>
      </c>
      <c r="M647" s="113">
        <v>92.3</v>
      </c>
      <c r="N647" s="113">
        <v>92.3</v>
      </c>
      <c r="O647" s="113">
        <v>92.3</v>
      </c>
      <c r="P647" s="113">
        <v>92.3</v>
      </c>
      <c r="Q647" s="113">
        <v>92.3</v>
      </c>
      <c r="R647" s="113">
        <v>92.3</v>
      </c>
    </row>
    <row r="648" spans="1:18">
      <c r="A648" s="15">
        <f t="shared" si="18"/>
        <v>648</v>
      </c>
      <c r="B648" s="78" t="s">
        <v>1414</v>
      </c>
      <c r="C648" s="78"/>
      <c r="D648" s="78" t="s">
        <v>1415</v>
      </c>
      <c r="E648" s="78" t="s">
        <v>1084</v>
      </c>
      <c r="F648" s="78" t="s">
        <v>1871</v>
      </c>
      <c r="G648" s="78" t="s">
        <v>52</v>
      </c>
      <c r="H648" s="79">
        <v>2014</v>
      </c>
      <c r="I648" s="123">
        <v>67.599999999999994</v>
      </c>
      <c r="J648" s="114">
        <v>67.599999999999994</v>
      </c>
      <c r="K648" s="114">
        <v>67.599999999999994</v>
      </c>
      <c r="L648" s="114">
        <v>67.599999999999994</v>
      </c>
      <c r="M648" s="113">
        <v>67.599999999999994</v>
      </c>
      <c r="N648" s="113">
        <v>67.599999999999994</v>
      </c>
      <c r="O648" s="113">
        <v>67.599999999999994</v>
      </c>
      <c r="P648" s="113">
        <v>67.599999999999994</v>
      </c>
      <c r="Q648" s="113">
        <v>67.599999999999994</v>
      </c>
      <c r="R648" s="113">
        <v>67.599999999999994</v>
      </c>
    </row>
    <row r="649" spans="1:18">
      <c r="A649" s="15">
        <f t="shared" si="18"/>
        <v>649</v>
      </c>
      <c r="B649" s="78" t="s">
        <v>1416</v>
      </c>
      <c r="C649" s="78"/>
      <c r="D649" s="78" t="s">
        <v>1417</v>
      </c>
      <c r="E649" s="78" t="s">
        <v>1418</v>
      </c>
      <c r="F649" s="78" t="s">
        <v>1871</v>
      </c>
      <c r="G649" s="78" t="s">
        <v>52</v>
      </c>
      <c r="H649" s="79">
        <v>2012</v>
      </c>
      <c r="I649" s="123">
        <v>30</v>
      </c>
      <c r="J649" s="114">
        <v>30</v>
      </c>
      <c r="K649" s="114">
        <v>30</v>
      </c>
      <c r="L649" s="114">
        <v>30</v>
      </c>
      <c r="M649" s="113">
        <v>30</v>
      </c>
      <c r="N649" s="113">
        <v>30</v>
      </c>
      <c r="O649" s="113">
        <v>30</v>
      </c>
      <c r="P649" s="113">
        <v>30</v>
      </c>
      <c r="Q649" s="113">
        <v>30</v>
      </c>
      <c r="R649" s="113">
        <v>30</v>
      </c>
    </row>
    <row r="650" spans="1:18">
      <c r="A650" s="15">
        <f t="shared" si="18"/>
        <v>650</v>
      </c>
      <c r="B650" s="78" t="s">
        <v>1419</v>
      </c>
      <c r="C650" s="78"/>
      <c r="D650" s="78" t="s">
        <v>1420</v>
      </c>
      <c r="E650" s="78" t="s">
        <v>1199</v>
      </c>
      <c r="F650" s="78" t="s">
        <v>1871</v>
      </c>
      <c r="G650" s="78" t="s">
        <v>52</v>
      </c>
      <c r="H650" s="79">
        <v>2017</v>
      </c>
      <c r="I650" s="123">
        <v>125</v>
      </c>
      <c r="J650" s="114">
        <v>125</v>
      </c>
      <c r="K650" s="114">
        <v>125</v>
      </c>
      <c r="L650" s="114">
        <v>125</v>
      </c>
      <c r="M650" s="113">
        <v>125</v>
      </c>
      <c r="N650" s="113">
        <v>125</v>
      </c>
      <c r="O650" s="113">
        <v>125</v>
      </c>
      <c r="P650" s="113">
        <v>125</v>
      </c>
      <c r="Q650" s="113">
        <v>125</v>
      </c>
      <c r="R650" s="113">
        <v>125</v>
      </c>
    </row>
    <row r="651" spans="1:18">
      <c r="A651" s="15">
        <f t="shared" si="18"/>
        <v>651</v>
      </c>
      <c r="B651" s="78" t="s">
        <v>1422</v>
      </c>
      <c r="C651" s="78"/>
      <c r="D651" s="78" t="s">
        <v>1423</v>
      </c>
      <c r="E651" s="78" t="s">
        <v>1199</v>
      </c>
      <c r="F651" s="78" t="s">
        <v>1871</v>
      </c>
      <c r="G651" s="78" t="s">
        <v>52</v>
      </c>
      <c r="H651" s="79">
        <v>2017</v>
      </c>
      <c r="I651" s="123">
        <v>125</v>
      </c>
      <c r="J651" s="114">
        <v>125</v>
      </c>
      <c r="K651" s="114">
        <v>125</v>
      </c>
      <c r="L651" s="114">
        <v>125</v>
      </c>
      <c r="M651" s="113">
        <v>125</v>
      </c>
      <c r="N651" s="113">
        <v>125</v>
      </c>
      <c r="O651" s="113">
        <v>125</v>
      </c>
      <c r="P651" s="113">
        <v>125</v>
      </c>
      <c r="Q651" s="113">
        <v>125</v>
      </c>
      <c r="R651" s="113">
        <v>125</v>
      </c>
    </row>
    <row r="652" spans="1:18">
      <c r="A652" s="15">
        <f t="shared" si="18"/>
        <v>652</v>
      </c>
      <c r="B652" s="78" t="s">
        <v>1744</v>
      </c>
      <c r="C652" s="78"/>
      <c r="D652" s="78" t="s">
        <v>1931</v>
      </c>
      <c r="E652" s="78" t="s">
        <v>1683</v>
      </c>
      <c r="F652" s="78" t="s">
        <v>1871</v>
      </c>
      <c r="G652" s="78" t="s">
        <v>52</v>
      </c>
      <c r="H652" s="79">
        <v>2020</v>
      </c>
      <c r="I652" s="123">
        <v>199.5</v>
      </c>
      <c r="J652" s="114">
        <v>199.5</v>
      </c>
      <c r="K652" s="114">
        <v>199.5</v>
      </c>
      <c r="L652" s="114">
        <v>199.5</v>
      </c>
      <c r="M652" s="113">
        <v>199.5</v>
      </c>
      <c r="N652" s="113">
        <v>199.5</v>
      </c>
      <c r="O652" s="113">
        <v>199.5</v>
      </c>
      <c r="P652" s="113">
        <v>199.5</v>
      </c>
      <c r="Q652" s="113">
        <v>199.5</v>
      </c>
      <c r="R652" s="113">
        <v>199.5</v>
      </c>
    </row>
    <row r="653" spans="1:18">
      <c r="A653" s="15">
        <f t="shared" si="18"/>
        <v>653</v>
      </c>
      <c r="B653" s="78" t="s">
        <v>1425</v>
      </c>
      <c r="C653" s="78" t="s">
        <v>2878</v>
      </c>
      <c r="D653" s="78" t="s">
        <v>1426</v>
      </c>
      <c r="E653" s="78" t="s">
        <v>1411</v>
      </c>
      <c r="F653" s="78" t="s">
        <v>1871</v>
      </c>
      <c r="G653" s="78" t="s">
        <v>50</v>
      </c>
      <c r="H653" s="79">
        <v>2008</v>
      </c>
      <c r="I653" s="123">
        <v>112.5</v>
      </c>
      <c r="J653" s="114">
        <v>112.5</v>
      </c>
      <c r="K653" s="114">
        <v>112.5</v>
      </c>
      <c r="L653" s="114">
        <v>112.5</v>
      </c>
      <c r="M653" s="113">
        <v>112.5</v>
      </c>
      <c r="N653" s="113">
        <v>112.5</v>
      </c>
      <c r="O653" s="113">
        <v>112.5</v>
      </c>
      <c r="P653" s="113">
        <v>112.5</v>
      </c>
      <c r="Q653" s="113">
        <v>112.5</v>
      </c>
      <c r="R653" s="113">
        <v>112.5</v>
      </c>
    </row>
    <row r="654" spans="1:18">
      <c r="A654" s="15">
        <f t="shared" si="18"/>
        <v>654</v>
      </c>
      <c r="B654" s="78" t="s">
        <v>1428</v>
      </c>
      <c r="C654" s="78"/>
      <c r="D654" s="78" t="s">
        <v>1429</v>
      </c>
      <c r="E654" s="78" t="s">
        <v>1129</v>
      </c>
      <c r="F654" s="78" t="s">
        <v>1871</v>
      </c>
      <c r="G654" s="78" t="s">
        <v>52</v>
      </c>
      <c r="H654" s="79">
        <v>2008</v>
      </c>
      <c r="I654" s="123">
        <v>2</v>
      </c>
      <c r="J654" s="114">
        <v>2</v>
      </c>
      <c r="K654" s="114">
        <v>2</v>
      </c>
      <c r="L654" s="114">
        <v>2</v>
      </c>
      <c r="M654" s="113">
        <v>2</v>
      </c>
      <c r="N654" s="113">
        <v>2</v>
      </c>
      <c r="O654" s="113">
        <v>2</v>
      </c>
      <c r="P654" s="113">
        <v>2</v>
      </c>
      <c r="Q654" s="113">
        <v>2</v>
      </c>
      <c r="R654" s="113">
        <v>2</v>
      </c>
    </row>
    <row r="655" spans="1:18">
      <c r="A655" s="15">
        <f t="shared" si="18"/>
        <v>655</v>
      </c>
      <c r="B655" s="109" t="s">
        <v>1497</v>
      </c>
      <c r="C655" s="109"/>
      <c r="D655" s="109"/>
      <c r="E655" s="109"/>
      <c r="F655" s="109"/>
      <c r="G655" s="109"/>
      <c r="H655" s="110"/>
      <c r="I655" s="144">
        <f t="shared" ref="I655:R655" si="19">SUM(I434:I654)</f>
        <v>25213.399999999991</v>
      </c>
      <c r="J655" s="111">
        <f t="shared" si="19"/>
        <v>25213.399999999991</v>
      </c>
      <c r="K655" s="111">
        <f t="shared" si="19"/>
        <v>25213.399999999991</v>
      </c>
      <c r="L655" s="111">
        <f t="shared" si="19"/>
        <v>25213.399999999991</v>
      </c>
      <c r="M655" s="112">
        <f t="shared" si="19"/>
        <v>25213.399999999991</v>
      </c>
      <c r="N655" s="112">
        <f t="shared" si="19"/>
        <v>25213.399999999991</v>
      </c>
      <c r="O655" s="112">
        <f t="shared" si="19"/>
        <v>25213.399999999991</v>
      </c>
      <c r="P655" s="112">
        <f t="shared" si="19"/>
        <v>25213.399999999991</v>
      </c>
      <c r="Q655" s="112">
        <f t="shared" si="19"/>
        <v>25213.399999999991</v>
      </c>
      <c r="R655" s="112">
        <f t="shared" si="19"/>
        <v>25213.399999999991</v>
      </c>
    </row>
    <row r="656" spans="1:18">
      <c r="A656" s="15">
        <f t="shared" si="18"/>
        <v>656</v>
      </c>
      <c r="B656" s="109"/>
      <c r="C656" s="109"/>
      <c r="D656" s="109"/>
      <c r="E656" s="109"/>
      <c r="F656" s="109"/>
      <c r="G656" s="109"/>
      <c r="H656" s="110"/>
      <c r="I656" s="144"/>
      <c r="J656" s="111"/>
      <c r="K656" s="111"/>
      <c r="L656" s="111"/>
      <c r="M656" s="112"/>
      <c r="N656" s="112"/>
      <c r="O656" s="112"/>
      <c r="P656" s="112"/>
      <c r="Q656" s="112"/>
      <c r="R656" s="112"/>
    </row>
    <row r="657" spans="1:19">
      <c r="A657" s="15">
        <f t="shared" si="18"/>
        <v>657</v>
      </c>
      <c r="B657" s="78" t="s">
        <v>1498</v>
      </c>
      <c r="C657" s="78"/>
      <c r="D657" s="78" t="s">
        <v>1501</v>
      </c>
      <c r="E657" s="78"/>
      <c r="F657" s="78"/>
      <c r="G657" s="78"/>
      <c r="H657" s="79"/>
      <c r="I657" s="123">
        <f>SUMIF($F$434:$F$654,"=WIND-C",I$434:I$654)</f>
        <v>3586.5</v>
      </c>
      <c r="J657" s="123">
        <f t="shared" ref="J657:R657" si="20">SUMIF($F$434:$F$654,"=WIND-C",J$434:J$654)</f>
        <v>3586.5</v>
      </c>
      <c r="K657" s="123">
        <f t="shared" si="20"/>
        <v>3586.5</v>
      </c>
      <c r="L657" s="123">
        <f t="shared" si="20"/>
        <v>3586.5</v>
      </c>
      <c r="M657" s="123">
        <f t="shared" si="20"/>
        <v>3586.5</v>
      </c>
      <c r="N657" s="123">
        <f t="shared" si="20"/>
        <v>3586.5</v>
      </c>
      <c r="O657" s="123">
        <f t="shared" si="20"/>
        <v>3586.5</v>
      </c>
      <c r="P657" s="123">
        <f t="shared" si="20"/>
        <v>3586.5</v>
      </c>
      <c r="Q657" s="123">
        <f t="shared" si="20"/>
        <v>3586.5</v>
      </c>
      <c r="R657" s="123">
        <f t="shared" si="20"/>
        <v>3586.5</v>
      </c>
    </row>
    <row r="658" spans="1:19">
      <c r="A658" s="15">
        <f t="shared" si="18"/>
        <v>658</v>
      </c>
      <c r="B658" s="78" t="s">
        <v>1499</v>
      </c>
      <c r="C658" s="78"/>
      <c r="D658" s="78" t="s">
        <v>1500</v>
      </c>
      <c r="E658" s="78" t="s">
        <v>1487</v>
      </c>
      <c r="F658" s="78"/>
      <c r="G658" s="78"/>
      <c r="H658" s="79"/>
      <c r="I658" s="114">
        <v>61</v>
      </c>
      <c r="J658" s="114">
        <v>61</v>
      </c>
      <c r="K658" s="114">
        <v>61</v>
      </c>
      <c r="L658" s="114">
        <v>61</v>
      </c>
      <c r="M658" s="114">
        <v>61</v>
      </c>
      <c r="N658" s="114">
        <v>61</v>
      </c>
      <c r="O658" s="114">
        <v>61</v>
      </c>
      <c r="P658" s="114">
        <v>61</v>
      </c>
      <c r="Q658" s="114">
        <v>61</v>
      </c>
      <c r="R658" s="114">
        <v>61</v>
      </c>
    </row>
    <row r="659" spans="1:19">
      <c r="A659" s="15">
        <f t="shared" si="18"/>
        <v>659</v>
      </c>
      <c r="B659" s="109"/>
      <c r="C659" s="109"/>
      <c r="D659" s="109"/>
      <c r="E659" s="109"/>
      <c r="F659" s="109"/>
      <c r="G659" s="109"/>
      <c r="H659" s="110"/>
      <c r="I659" s="114"/>
      <c r="J659" s="114"/>
      <c r="K659" s="114"/>
      <c r="L659" s="114"/>
      <c r="M659" s="114"/>
      <c r="N659" s="114"/>
      <c r="O659" s="114"/>
      <c r="P659" s="114"/>
      <c r="Q659" s="114"/>
      <c r="R659" s="114"/>
    </row>
    <row r="660" spans="1:19">
      <c r="A660" s="15">
        <f t="shared" si="18"/>
        <v>660</v>
      </c>
      <c r="B660" s="78" t="s">
        <v>1506</v>
      </c>
      <c r="C660" s="78"/>
      <c r="D660" s="78" t="s">
        <v>1507</v>
      </c>
      <c r="E660" s="78"/>
      <c r="F660" s="78"/>
      <c r="G660" s="78"/>
      <c r="H660" s="79"/>
      <c r="I660" s="123">
        <f>SUMIF($F$434:$F$654,"=WIND-P",I$434:I$654)</f>
        <v>4407.7</v>
      </c>
      <c r="J660" s="114">
        <f t="shared" ref="J660:R660" si="21">SUMIF($F$427:$F$649,"=WIND-P",J$427:J$649)</f>
        <v>4407.7</v>
      </c>
      <c r="K660" s="114">
        <f t="shared" si="21"/>
        <v>4407.7</v>
      </c>
      <c r="L660" s="114">
        <f t="shared" si="21"/>
        <v>4407.7</v>
      </c>
      <c r="M660" s="114">
        <f t="shared" si="21"/>
        <v>4407.7</v>
      </c>
      <c r="N660" s="114">
        <f t="shared" si="21"/>
        <v>4407.7</v>
      </c>
      <c r="O660" s="114">
        <f t="shared" si="21"/>
        <v>4407.7</v>
      </c>
      <c r="P660" s="114">
        <f t="shared" si="21"/>
        <v>4407.7</v>
      </c>
      <c r="Q660" s="114">
        <f t="shared" si="21"/>
        <v>4407.7</v>
      </c>
      <c r="R660" s="114">
        <f t="shared" si="21"/>
        <v>4407.7</v>
      </c>
    </row>
    <row r="661" spans="1:19">
      <c r="A661" s="15">
        <f t="shared" si="18"/>
        <v>661</v>
      </c>
      <c r="B661" s="78" t="s">
        <v>1510</v>
      </c>
      <c r="C661" s="78"/>
      <c r="D661" s="78" t="s">
        <v>1511</v>
      </c>
      <c r="E661" s="78" t="s">
        <v>1487</v>
      </c>
      <c r="F661" s="78"/>
      <c r="G661" s="78"/>
      <c r="H661" s="79"/>
      <c r="I661" s="114">
        <v>29</v>
      </c>
      <c r="J661" s="114">
        <v>29</v>
      </c>
      <c r="K661" s="114">
        <v>29</v>
      </c>
      <c r="L661" s="114">
        <v>29</v>
      </c>
      <c r="M661" s="114">
        <v>29</v>
      </c>
      <c r="N661" s="114">
        <v>29</v>
      </c>
      <c r="O661" s="114">
        <v>29</v>
      </c>
      <c r="P661" s="114">
        <v>29</v>
      </c>
      <c r="Q661" s="114">
        <v>29</v>
      </c>
      <c r="R661" s="114">
        <v>29</v>
      </c>
    </row>
    <row r="662" spans="1:19">
      <c r="A662" s="15">
        <f t="shared" si="18"/>
        <v>662</v>
      </c>
      <c r="B662" s="109"/>
      <c r="C662" s="109"/>
      <c r="D662" s="109"/>
      <c r="E662" s="109"/>
      <c r="F662" s="109"/>
      <c r="G662" s="109"/>
      <c r="H662" s="110"/>
      <c r="I662" s="114"/>
      <c r="J662" s="114"/>
      <c r="K662" s="114"/>
      <c r="L662" s="114"/>
      <c r="M662" s="114"/>
      <c r="N662" s="114"/>
      <c r="O662" s="114"/>
      <c r="P662" s="114"/>
      <c r="Q662" s="114"/>
      <c r="R662" s="114"/>
    </row>
    <row r="663" spans="1:19">
      <c r="A663" s="15">
        <f t="shared" si="18"/>
        <v>663</v>
      </c>
      <c r="B663" s="78" t="s">
        <v>1874</v>
      </c>
      <c r="C663" s="78"/>
      <c r="D663" s="78" t="s">
        <v>1873</v>
      </c>
      <c r="E663" s="78"/>
      <c r="F663" s="78"/>
      <c r="G663" s="78"/>
      <c r="H663" s="79"/>
      <c r="I663" s="123">
        <f>SUMIF($F$434:$F$654,"=WIND-O",I$434:I$654)</f>
        <v>17219.2</v>
      </c>
      <c r="J663" s="123">
        <f t="shared" ref="J663:R663" si="22">SUMIF($F$434:$F$654,"=WIND-O",J$434:J$654)</f>
        <v>17219.2</v>
      </c>
      <c r="K663" s="123">
        <f t="shared" si="22"/>
        <v>17219.2</v>
      </c>
      <c r="L663" s="123">
        <f t="shared" si="22"/>
        <v>17219.2</v>
      </c>
      <c r="M663" s="123">
        <f t="shared" si="22"/>
        <v>17219.2</v>
      </c>
      <c r="N663" s="123">
        <f t="shared" si="22"/>
        <v>17219.2</v>
      </c>
      <c r="O663" s="123">
        <f t="shared" si="22"/>
        <v>17219.2</v>
      </c>
      <c r="P663" s="123">
        <f t="shared" si="22"/>
        <v>17219.2</v>
      </c>
      <c r="Q663" s="123">
        <f t="shared" si="22"/>
        <v>17219.2</v>
      </c>
      <c r="R663" s="123">
        <f t="shared" si="22"/>
        <v>17219.2</v>
      </c>
    </row>
    <row r="664" spans="1:19">
      <c r="A664" s="15">
        <f t="shared" si="18"/>
        <v>664</v>
      </c>
      <c r="B664" s="78" t="s">
        <v>1875</v>
      </c>
      <c r="C664" s="78"/>
      <c r="D664" s="78" t="s">
        <v>1872</v>
      </c>
      <c r="E664" s="78" t="s">
        <v>1487</v>
      </c>
      <c r="F664" s="78"/>
      <c r="G664" s="78"/>
      <c r="H664" s="79"/>
      <c r="I664" s="114">
        <v>19</v>
      </c>
      <c r="J664" s="114">
        <v>19</v>
      </c>
      <c r="K664" s="114">
        <v>19</v>
      </c>
      <c r="L664" s="114">
        <v>19</v>
      </c>
      <c r="M664" s="114">
        <v>19</v>
      </c>
      <c r="N664" s="114">
        <v>19</v>
      </c>
      <c r="O664" s="114">
        <v>19</v>
      </c>
      <c r="P664" s="114">
        <v>19</v>
      </c>
      <c r="Q664" s="114">
        <v>19</v>
      </c>
      <c r="R664" s="114">
        <v>19</v>
      </c>
    </row>
    <row r="665" spans="1:19">
      <c r="A665" s="15">
        <f t="shared" si="18"/>
        <v>665</v>
      </c>
      <c r="B665" s="109"/>
      <c r="C665" s="109"/>
      <c r="D665" s="109"/>
      <c r="E665" s="109"/>
      <c r="F665" s="109"/>
      <c r="G665" s="109"/>
      <c r="H665" s="110"/>
      <c r="I665" s="144"/>
      <c r="J665" s="111"/>
      <c r="K665" s="111"/>
      <c r="L665" s="111"/>
      <c r="M665" s="112"/>
      <c r="N665" s="112"/>
      <c r="O665" s="112"/>
      <c r="P665" s="112"/>
      <c r="Q665" s="112"/>
      <c r="R665" s="112"/>
    </row>
    <row r="666" spans="1:19">
      <c r="A666" s="15">
        <f t="shared" si="18"/>
        <v>666</v>
      </c>
      <c r="B666" s="109" t="s">
        <v>1502</v>
      </c>
      <c r="C666" s="109"/>
      <c r="D666" s="109"/>
      <c r="E666" s="109"/>
      <c r="F666" s="109"/>
      <c r="G666" s="109"/>
      <c r="H666" s="110"/>
      <c r="I666" s="144"/>
      <c r="J666" s="111"/>
      <c r="K666" s="111"/>
      <c r="L666" s="111"/>
      <c r="M666" s="112"/>
      <c r="N666" s="112"/>
      <c r="O666" s="112"/>
      <c r="P666" s="112"/>
      <c r="Q666" s="112"/>
      <c r="R666" s="112"/>
    </row>
    <row r="667" spans="1:19">
      <c r="A667" s="15">
        <f t="shared" si="18"/>
        <v>667</v>
      </c>
      <c r="B667" s="78" t="s">
        <v>1503</v>
      </c>
      <c r="C667" s="78"/>
      <c r="D667" s="78" t="s">
        <v>1504</v>
      </c>
      <c r="E667" s="78" t="s">
        <v>1505</v>
      </c>
      <c r="F667" s="78" t="s">
        <v>57</v>
      </c>
      <c r="G667" s="78" t="s">
        <v>52</v>
      </c>
      <c r="H667" s="79">
        <v>2012</v>
      </c>
      <c r="I667" s="123">
        <v>10</v>
      </c>
      <c r="J667" s="114">
        <v>10</v>
      </c>
      <c r="K667" s="114">
        <v>10</v>
      </c>
      <c r="L667" s="114">
        <v>10</v>
      </c>
      <c r="M667" s="113">
        <v>10</v>
      </c>
      <c r="N667" s="113">
        <v>10</v>
      </c>
      <c r="O667" s="113">
        <v>10</v>
      </c>
      <c r="P667" s="113">
        <v>10</v>
      </c>
      <c r="Q667" s="113">
        <v>10</v>
      </c>
      <c r="R667" s="113">
        <v>10</v>
      </c>
    </row>
    <row r="668" spans="1:19">
      <c r="A668" s="15">
        <f t="shared" si="18"/>
        <v>668</v>
      </c>
      <c r="B668" s="78" t="s">
        <v>1508</v>
      </c>
      <c r="C668" s="78"/>
      <c r="D668" s="78" t="s">
        <v>1509</v>
      </c>
      <c r="E668" s="78" t="s">
        <v>61</v>
      </c>
      <c r="F668" s="78" t="s">
        <v>57</v>
      </c>
      <c r="G668" s="78" t="s">
        <v>52</v>
      </c>
      <c r="H668" s="79">
        <v>2017</v>
      </c>
      <c r="I668" s="123">
        <v>49.1</v>
      </c>
      <c r="J668" s="114">
        <v>49.1</v>
      </c>
      <c r="K668" s="114">
        <v>49.1</v>
      </c>
      <c r="L668" s="114">
        <v>49.1</v>
      </c>
      <c r="M668" s="113">
        <v>49.1</v>
      </c>
      <c r="N668" s="113">
        <v>49.1</v>
      </c>
      <c r="O668" s="113">
        <v>49.1</v>
      </c>
      <c r="P668" s="113">
        <v>49.1</v>
      </c>
      <c r="Q668" s="113">
        <v>49.1</v>
      </c>
      <c r="R668" s="113">
        <v>49.1</v>
      </c>
    </row>
    <row r="669" spans="1:19">
      <c r="A669" s="15">
        <f t="shared" si="18"/>
        <v>669</v>
      </c>
      <c r="B669" s="78" t="s">
        <v>1520</v>
      </c>
      <c r="C669" s="78"/>
      <c r="D669" s="78" t="s">
        <v>1521</v>
      </c>
      <c r="E669" s="78" t="s">
        <v>1116</v>
      </c>
      <c r="F669" s="78" t="s">
        <v>57</v>
      </c>
      <c r="G669" s="78" t="s">
        <v>52</v>
      </c>
      <c r="H669" s="79">
        <v>2019</v>
      </c>
      <c r="I669" s="123">
        <v>30</v>
      </c>
      <c r="J669" s="114">
        <v>30</v>
      </c>
      <c r="K669" s="114">
        <v>30</v>
      </c>
      <c r="L669" s="114">
        <v>30</v>
      </c>
      <c r="M669" s="113">
        <v>30</v>
      </c>
      <c r="N669" s="113">
        <v>30</v>
      </c>
      <c r="O669" s="113">
        <v>30</v>
      </c>
      <c r="P669" s="113">
        <v>30</v>
      </c>
      <c r="Q669" s="113">
        <v>30</v>
      </c>
      <c r="R669" s="113">
        <v>30</v>
      </c>
    </row>
    <row r="670" spans="1:19">
      <c r="A670" s="15">
        <f t="shared" si="18"/>
        <v>670</v>
      </c>
      <c r="B670" s="78" t="s">
        <v>3072</v>
      </c>
      <c r="C670" s="78"/>
      <c r="D670" s="78" t="s">
        <v>3073</v>
      </c>
      <c r="E670" s="78" t="s">
        <v>1116</v>
      </c>
      <c r="F670" s="78" t="s">
        <v>57</v>
      </c>
      <c r="G670" s="78" t="s">
        <v>52</v>
      </c>
      <c r="H670" s="79">
        <v>2021</v>
      </c>
      <c r="I670" s="123">
        <v>100</v>
      </c>
      <c r="J670" s="114">
        <v>100</v>
      </c>
      <c r="K670" s="114">
        <v>100</v>
      </c>
      <c r="L670" s="114">
        <v>100</v>
      </c>
      <c r="M670" s="113">
        <v>100</v>
      </c>
      <c r="N670" s="113">
        <v>100</v>
      </c>
      <c r="O670" s="113">
        <v>100</v>
      </c>
      <c r="P670" s="113">
        <v>100</v>
      </c>
      <c r="Q670" s="113">
        <v>100</v>
      </c>
      <c r="R670" s="113">
        <v>100</v>
      </c>
      <c r="S670" s="254"/>
    </row>
    <row r="671" spans="1:19">
      <c r="A671" s="15">
        <f t="shared" si="18"/>
        <v>671</v>
      </c>
      <c r="B671" s="78" t="s">
        <v>3074</v>
      </c>
      <c r="C671" s="78"/>
      <c r="D671" s="78" t="s">
        <v>3075</v>
      </c>
      <c r="E671" s="78" t="s">
        <v>1116</v>
      </c>
      <c r="F671" s="78" t="s">
        <v>57</v>
      </c>
      <c r="G671" s="78" t="s">
        <v>52</v>
      </c>
      <c r="H671" s="79">
        <v>2021</v>
      </c>
      <c r="I671" s="123">
        <v>15</v>
      </c>
      <c r="J671" s="114">
        <v>15</v>
      </c>
      <c r="K671" s="114">
        <v>15</v>
      </c>
      <c r="L671" s="114">
        <v>15</v>
      </c>
      <c r="M671" s="113">
        <v>15</v>
      </c>
      <c r="N671" s="113">
        <v>15</v>
      </c>
      <c r="O671" s="113">
        <v>15</v>
      </c>
      <c r="P671" s="113">
        <v>15</v>
      </c>
      <c r="Q671" s="113">
        <v>15</v>
      </c>
      <c r="R671" s="113">
        <v>15</v>
      </c>
      <c r="S671" s="254"/>
    </row>
    <row r="672" spans="1:19">
      <c r="A672" s="15">
        <f t="shared" si="18"/>
        <v>672</v>
      </c>
      <c r="B672" s="78" t="s">
        <v>1512</v>
      </c>
      <c r="C672" s="78"/>
      <c r="D672" s="78" t="s">
        <v>1513</v>
      </c>
      <c r="E672" s="78" t="s">
        <v>94</v>
      </c>
      <c r="F672" s="78" t="s">
        <v>57</v>
      </c>
      <c r="G672" s="78" t="s">
        <v>52</v>
      </c>
      <c r="H672" s="79">
        <v>2018</v>
      </c>
      <c r="I672" s="123">
        <v>101.6</v>
      </c>
      <c r="J672" s="114">
        <v>101.6</v>
      </c>
      <c r="K672" s="114">
        <v>101.6</v>
      </c>
      <c r="L672" s="114">
        <v>101.6</v>
      </c>
      <c r="M672" s="113">
        <v>101.6</v>
      </c>
      <c r="N672" s="113">
        <v>101.6</v>
      </c>
      <c r="O672" s="113">
        <v>101.6</v>
      </c>
      <c r="P672" s="113">
        <v>101.6</v>
      </c>
      <c r="Q672" s="113">
        <v>101.6</v>
      </c>
      <c r="R672" s="113">
        <v>101.6</v>
      </c>
    </row>
    <row r="673" spans="1:18">
      <c r="A673" s="15">
        <f t="shared" si="18"/>
        <v>673</v>
      </c>
      <c r="B673" s="78" t="s">
        <v>132</v>
      </c>
      <c r="C673" s="78"/>
      <c r="D673" s="78" t="s">
        <v>133</v>
      </c>
      <c r="E673" s="78" t="s">
        <v>94</v>
      </c>
      <c r="F673" s="78" t="s">
        <v>57</v>
      </c>
      <c r="G673" s="78" t="s">
        <v>52</v>
      </c>
      <c r="H673" s="79">
        <v>2018</v>
      </c>
      <c r="I673" s="123">
        <v>50</v>
      </c>
      <c r="J673" s="114">
        <v>50</v>
      </c>
      <c r="K673" s="114">
        <v>50</v>
      </c>
      <c r="L673" s="114">
        <v>50</v>
      </c>
      <c r="M673" s="113">
        <v>50</v>
      </c>
      <c r="N673" s="113">
        <v>50</v>
      </c>
      <c r="O673" s="113">
        <v>50</v>
      </c>
      <c r="P673" s="113">
        <v>50</v>
      </c>
      <c r="Q673" s="113">
        <v>50</v>
      </c>
      <c r="R673" s="113">
        <v>50</v>
      </c>
    </row>
    <row r="674" spans="1:18">
      <c r="A674" s="15">
        <f t="shared" si="18"/>
        <v>674</v>
      </c>
      <c r="B674" s="78" t="s">
        <v>1514</v>
      </c>
      <c r="C674" s="78"/>
      <c r="D674" s="78" t="s">
        <v>1515</v>
      </c>
      <c r="E674" s="78" t="s">
        <v>66</v>
      </c>
      <c r="F674" s="78" t="s">
        <v>57</v>
      </c>
      <c r="G674" s="78" t="s">
        <v>52</v>
      </c>
      <c r="H674" s="79">
        <v>2018</v>
      </c>
      <c r="I674" s="123">
        <v>180</v>
      </c>
      <c r="J674" s="114">
        <v>180</v>
      </c>
      <c r="K674" s="114">
        <v>180</v>
      </c>
      <c r="L674" s="114">
        <v>180</v>
      </c>
      <c r="M674" s="113">
        <v>180</v>
      </c>
      <c r="N674" s="113">
        <v>180</v>
      </c>
      <c r="O674" s="113">
        <v>180</v>
      </c>
      <c r="P674" s="113">
        <v>180</v>
      </c>
      <c r="Q674" s="113">
        <v>180</v>
      </c>
      <c r="R674" s="113">
        <v>180</v>
      </c>
    </row>
    <row r="675" spans="1:18">
      <c r="A675" s="15">
        <f t="shared" si="18"/>
        <v>675</v>
      </c>
      <c r="B675" s="78" t="s">
        <v>151</v>
      </c>
      <c r="C675" s="78"/>
      <c r="D675" s="78" t="s">
        <v>2466</v>
      </c>
      <c r="E675" s="78" t="s">
        <v>152</v>
      </c>
      <c r="F675" s="78" t="s">
        <v>57</v>
      </c>
      <c r="G675" s="78" t="s">
        <v>52</v>
      </c>
      <c r="H675" s="79">
        <v>2020</v>
      </c>
      <c r="I675" s="123">
        <v>150</v>
      </c>
      <c r="J675" s="114">
        <v>150</v>
      </c>
      <c r="K675" s="114">
        <v>150</v>
      </c>
      <c r="L675" s="114">
        <v>150</v>
      </c>
      <c r="M675" s="113">
        <v>150</v>
      </c>
      <c r="N675" s="113">
        <v>150</v>
      </c>
      <c r="O675" s="113">
        <v>150</v>
      </c>
      <c r="P675" s="113">
        <v>150</v>
      </c>
      <c r="Q675" s="113">
        <v>150</v>
      </c>
      <c r="R675" s="113">
        <v>150</v>
      </c>
    </row>
    <row r="676" spans="1:18">
      <c r="A676" s="15">
        <f t="shared" si="18"/>
        <v>676</v>
      </c>
      <c r="B676" s="78" t="s">
        <v>1516</v>
      </c>
      <c r="C676" s="78"/>
      <c r="D676" s="78" t="s">
        <v>1517</v>
      </c>
      <c r="E676" s="78" t="s">
        <v>61</v>
      </c>
      <c r="F676" s="78" t="s">
        <v>57</v>
      </c>
      <c r="G676" s="78" t="s">
        <v>52</v>
      </c>
      <c r="H676" s="79">
        <v>2015</v>
      </c>
      <c r="I676" s="123">
        <v>22</v>
      </c>
      <c r="J676" s="114">
        <v>22</v>
      </c>
      <c r="K676" s="114">
        <v>22</v>
      </c>
      <c r="L676" s="114">
        <v>22</v>
      </c>
      <c r="M676" s="113">
        <v>22</v>
      </c>
      <c r="N676" s="113">
        <v>22</v>
      </c>
      <c r="O676" s="113">
        <v>22</v>
      </c>
      <c r="P676" s="113">
        <v>22</v>
      </c>
      <c r="Q676" s="113">
        <v>22</v>
      </c>
      <c r="R676" s="113">
        <v>22</v>
      </c>
    </row>
    <row r="677" spans="1:18">
      <c r="A677" s="15">
        <f t="shared" si="18"/>
        <v>677</v>
      </c>
      <c r="B677" s="78" t="s">
        <v>1518</v>
      </c>
      <c r="C677" s="78"/>
      <c r="D677" s="78" t="s">
        <v>1519</v>
      </c>
      <c r="E677" s="78" t="s">
        <v>61</v>
      </c>
      <c r="F677" s="78" t="s">
        <v>57</v>
      </c>
      <c r="G677" s="78" t="s">
        <v>52</v>
      </c>
      <c r="H677" s="79">
        <v>2017</v>
      </c>
      <c r="I677" s="123">
        <v>121.1</v>
      </c>
      <c r="J677" s="114">
        <v>121.1</v>
      </c>
      <c r="K677" s="114">
        <v>121.1</v>
      </c>
      <c r="L677" s="114">
        <v>121.1</v>
      </c>
      <c r="M677" s="113">
        <v>121.1</v>
      </c>
      <c r="N677" s="113">
        <v>121.1</v>
      </c>
      <c r="O677" s="113">
        <v>121.1</v>
      </c>
      <c r="P677" s="113">
        <v>121.1</v>
      </c>
      <c r="Q677" s="113">
        <v>121.1</v>
      </c>
      <c r="R677" s="113">
        <v>121.1</v>
      </c>
    </row>
    <row r="678" spans="1:18">
      <c r="A678" s="15">
        <f t="shared" si="18"/>
        <v>678</v>
      </c>
      <c r="B678" s="78" t="s">
        <v>2694</v>
      </c>
      <c r="C678" s="78"/>
      <c r="D678" s="78" t="s">
        <v>2695</v>
      </c>
      <c r="E678" s="78" t="s">
        <v>61</v>
      </c>
      <c r="F678" s="78" t="s">
        <v>57</v>
      </c>
      <c r="G678" s="78" t="s">
        <v>52</v>
      </c>
      <c r="H678" s="79">
        <v>2021</v>
      </c>
      <c r="I678" s="123">
        <v>124.6</v>
      </c>
      <c r="J678" s="114">
        <v>124.6</v>
      </c>
      <c r="K678" s="114">
        <v>124.6</v>
      </c>
      <c r="L678" s="114">
        <v>124.6</v>
      </c>
      <c r="M678" s="113">
        <v>124.6</v>
      </c>
      <c r="N678" s="113">
        <v>124.6</v>
      </c>
      <c r="O678" s="113">
        <v>124.6</v>
      </c>
      <c r="P678" s="113">
        <v>124.6</v>
      </c>
      <c r="Q678" s="113">
        <v>124.6</v>
      </c>
      <c r="R678" s="113">
        <v>124.6</v>
      </c>
    </row>
    <row r="679" spans="1:18">
      <c r="A679" s="15">
        <f t="shared" si="18"/>
        <v>679</v>
      </c>
      <c r="B679" s="78" t="s">
        <v>2696</v>
      </c>
      <c r="C679" s="78"/>
      <c r="D679" s="78" t="s">
        <v>2697</v>
      </c>
      <c r="E679" s="78" t="s">
        <v>61</v>
      </c>
      <c r="F679" s="78" t="s">
        <v>57</v>
      </c>
      <c r="G679" s="78" t="s">
        <v>52</v>
      </c>
      <c r="H679" s="79">
        <v>2021</v>
      </c>
      <c r="I679" s="123">
        <v>130.4</v>
      </c>
      <c r="J679" s="114">
        <v>130.4</v>
      </c>
      <c r="K679" s="114">
        <v>130.4</v>
      </c>
      <c r="L679" s="114">
        <v>130.4</v>
      </c>
      <c r="M679" s="113">
        <v>130.4</v>
      </c>
      <c r="N679" s="113">
        <v>130.4</v>
      </c>
      <c r="O679" s="113">
        <v>130.4</v>
      </c>
      <c r="P679" s="113">
        <v>130.4</v>
      </c>
      <c r="Q679" s="113">
        <v>130.4</v>
      </c>
      <c r="R679" s="113">
        <v>130.4</v>
      </c>
    </row>
    <row r="680" spans="1:18">
      <c r="A680" s="15">
        <f t="shared" si="18"/>
        <v>680</v>
      </c>
      <c r="B680" s="78" t="s">
        <v>2467</v>
      </c>
      <c r="C680" s="78"/>
      <c r="D680" s="78" t="s">
        <v>2468</v>
      </c>
      <c r="E680" s="78" t="s">
        <v>1129</v>
      </c>
      <c r="F680" s="78" t="s">
        <v>57</v>
      </c>
      <c r="G680" s="78" t="s">
        <v>52</v>
      </c>
      <c r="H680" s="79">
        <v>2020</v>
      </c>
      <c r="I680" s="123">
        <v>102.2</v>
      </c>
      <c r="J680" s="114">
        <v>102.2</v>
      </c>
      <c r="K680" s="114">
        <v>102.2</v>
      </c>
      <c r="L680" s="114">
        <v>102.2</v>
      </c>
      <c r="M680" s="113">
        <v>102.2</v>
      </c>
      <c r="N680" s="113">
        <v>102.2</v>
      </c>
      <c r="O680" s="113">
        <v>102.2</v>
      </c>
      <c r="P680" s="113">
        <v>102.2</v>
      </c>
      <c r="Q680" s="113">
        <v>102.2</v>
      </c>
      <c r="R680" s="113">
        <v>102.2</v>
      </c>
    </row>
    <row r="681" spans="1:18">
      <c r="A681" s="15">
        <f t="shared" si="18"/>
        <v>681</v>
      </c>
      <c r="B681" s="78" t="s">
        <v>2469</v>
      </c>
      <c r="C681" s="78"/>
      <c r="D681" s="78" t="s">
        <v>2470</v>
      </c>
      <c r="E681" s="78" t="s">
        <v>1129</v>
      </c>
      <c r="F681" s="78" t="s">
        <v>57</v>
      </c>
      <c r="G681" s="78" t="s">
        <v>52</v>
      </c>
      <c r="H681" s="79">
        <v>2020</v>
      </c>
      <c r="I681" s="123">
        <v>102.3</v>
      </c>
      <c r="J681" s="114">
        <v>102.3</v>
      </c>
      <c r="K681" s="114">
        <v>102.3</v>
      </c>
      <c r="L681" s="114">
        <v>102.3</v>
      </c>
      <c r="M681" s="113">
        <v>102.3</v>
      </c>
      <c r="N681" s="113">
        <v>102.3</v>
      </c>
      <c r="O681" s="113">
        <v>102.3</v>
      </c>
      <c r="P681" s="113">
        <v>102.3</v>
      </c>
      <c r="Q681" s="113">
        <v>102.3</v>
      </c>
      <c r="R681" s="113">
        <v>102.3</v>
      </c>
    </row>
    <row r="682" spans="1:18">
      <c r="A682" s="15">
        <f t="shared" si="18"/>
        <v>682</v>
      </c>
      <c r="B682" s="78" t="s">
        <v>1805</v>
      </c>
      <c r="C682" s="78"/>
      <c r="D682" s="78" t="s">
        <v>2698</v>
      </c>
      <c r="E682" s="78" t="s">
        <v>1806</v>
      </c>
      <c r="F682" s="78" t="s">
        <v>57</v>
      </c>
      <c r="G682" s="78" t="s">
        <v>50</v>
      </c>
      <c r="H682" s="79">
        <v>2020</v>
      </c>
      <c r="I682" s="123">
        <v>59.8</v>
      </c>
      <c r="J682" s="114">
        <v>59.8</v>
      </c>
      <c r="K682" s="114">
        <v>59.8</v>
      </c>
      <c r="L682" s="114">
        <v>59.8</v>
      </c>
      <c r="M682" s="113">
        <v>59.8</v>
      </c>
      <c r="N682" s="113">
        <v>59.8</v>
      </c>
      <c r="O682" s="113">
        <v>59.8</v>
      </c>
      <c r="P682" s="113">
        <v>59.8</v>
      </c>
      <c r="Q682" s="113">
        <v>59.8</v>
      </c>
      <c r="R682" s="113">
        <v>59.8</v>
      </c>
    </row>
    <row r="683" spans="1:18">
      <c r="A683" s="15">
        <f t="shared" si="18"/>
        <v>683</v>
      </c>
      <c r="B683" s="78" t="s">
        <v>1807</v>
      </c>
      <c r="C683" s="78"/>
      <c r="D683" s="78" t="s">
        <v>2471</v>
      </c>
      <c r="E683" s="78" t="s">
        <v>125</v>
      </c>
      <c r="F683" s="78" t="s">
        <v>57</v>
      </c>
      <c r="G683" s="78" t="s">
        <v>52</v>
      </c>
      <c r="H683" s="79">
        <v>2020</v>
      </c>
      <c r="I683" s="123">
        <v>100.7</v>
      </c>
      <c r="J683" s="114">
        <v>100.7</v>
      </c>
      <c r="K683" s="114">
        <v>100.7</v>
      </c>
      <c r="L683" s="114">
        <v>100.7</v>
      </c>
      <c r="M683" s="113">
        <v>100.7</v>
      </c>
      <c r="N683" s="113">
        <v>100.7</v>
      </c>
      <c r="O683" s="113">
        <v>100.7</v>
      </c>
      <c r="P683" s="113">
        <v>100.7</v>
      </c>
      <c r="Q683" s="113">
        <v>100.7</v>
      </c>
      <c r="R683" s="113">
        <v>100.7</v>
      </c>
    </row>
    <row r="684" spans="1:18">
      <c r="A684" s="15">
        <f t="shared" si="18"/>
        <v>684</v>
      </c>
      <c r="B684" s="78" t="s">
        <v>1788</v>
      </c>
      <c r="C684" s="78"/>
      <c r="D684" s="78" t="s">
        <v>2472</v>
      </c>
      <c r="E684" s="78" t="s">
        <v>62</v>
      </c>
      <c r="F684" s="78" t="s">
        <v>57</v>
      </c>
      <c r="G684" s="78" t="s">
        <v>52</v>
      </c>
      <c r="H684" s="79">
        <v>2020</v>
      </c>
      <c r="I684" s="123">
        <v>180</v>
      </c>
      <c r="J684" s="114">
        <v>180</v>
      </c>
      <c r="K684" s="114">
        <v>180</v>
      </c>
      <c r="L684" s="114">
        <v>180</v>
      </c>
      <c r="M684" s="113">
        <v>180</v>
      </c>
      <c r="N684" s="113">
        <v>180</v>
      </c>
      <c r="O684" s="113">
        <v>180</v>
      </c>
      <c r="P684" s="113">
        <v>180</v>
      </c>
      <c r="Q684" s="113">
        <v>180</v>
      </c>
      <c r="R684" s="113">
        <v>180</v>
      </c>
    </row>
    <row r="685" spans="1:18">
      <c r="A685" s="15">
        <f t="shared" si="18"/>
        <v>685</v>
      </c>
      <c r="B685" s="78" t="s">
        <v>1522</v>
      </c>
      <c r="C685" s="78"/>
      <c r="D685" s="78" t="s">
        <v>1523</v>
      </c>
      <c r="E685" s="78" t="s">
        <v>56</v>
      </c>
      <c r="F685" s="78" t="s">
        <v>57</v>
      </c>
      <c r="G685" s="78" t="s">
        <v>51</v>
      </c>
      <c r="H685" s="79">
        <v>2013</v>
      </c>
      <c r="I685" s="123">
        <v>39.200000000000003</v>
      </c>
      <c r="J685" s="114">
        <v>39.200000000000003</v>
      </c>
      <c r="K685" s="114">
        <v>39.200000000000003</v>
      </c>
      <c r="L685" s="114">
        <v>39.200000000000003</v>
      </c>
      <c r="M685" s="113">
        <v>39.200000000000003</v>
      </c>
      <c r="N685" s="113">
        <v>39.200000000000003</v>
      </c>
      <c r="O685" s="113">
        <v>39.200000000000003</v>
      </c>
      <c r="P685" s="113">
        <v>39.200000000000003</v>
      </c>
      <c r="Q685" s="113">
        <v>39.200000000000003</v>
      </c>
      <c r="R685" s="113">
        <v>39.200000000000003</v>
      </c>
    </row>
    <row r="686" spans="1:18">
      <c r="A686" s="15">
        <f t="shared" si="18"/>
        <v>686</v>
      </c>
      <c r="B686" s="78" t="s">
        <v>1524</v>
      </c>
      <c r="C686" s="78"/>
      <c r="D686" s="78" t="s">
        <v>1525</v>
      </c>
      <c r="E686" s="78" t="s">
        <v>1075</v>
      </c>
      <c r="F686" s="78" t="s">
        <v>57</v>
      </c>
      <c r="G686" s="78" t="s">
        <v>51</v>
      </c>
      <c r="H686" s="79">
        <v>2014</v>
      </c>
      <c r="I686" s="123">
        <v>37.6</v>
      </c>
      <c r="J686" s="114">
        <v>37.6</v>
      </c>
      <c r="K686" s="114">
        <v>37.6</v>
      </c>
      <c r="L686" s="114">
        <v>37.6</v>
      </c>
      <c r="M686" s="113">
        <v>37.6</v>
      </c>
      <c r="N686" s="113">
        <v>37.6</v>
      </c>
      <c r="O686" s="113">
        <v>37.6</v>
      </c>
      <c r="P686" s="113">
        <v>37.6</v>
      </c>
      <c r="Q686" s="113">
        <v>37.6</v>
      </c>
      <c r="R686" s="113">
        <v>37.6</v>
      </c>
    </row>
    <row r="687" spans="1:18">
      <c r="A687" s="15">
        <f t="shared" si="18"/>
        <v>687</v>
      </c>
      <c r="B687" s="78" t="s">
        <v>1526</v>
      </c>
      <c r="C687" s="78"/>
      <c r="D687" s="78" t="s">
        <v>1527</v>
      </c>
      <c r="E687" s="78" t="s">
        <v>1528</v>
      </c>
      <c r="F687" s="78" t="s">
        <v>57</v>
      </c>
      <c r="G687" s="78" t="s">
        <v>51</v>
      </c>
      <c r="H687" s="79">
        <v>2015</v>
      </c>
      <c r="I687" s="123">
        <v>100</v>
      </c>
      <c r="J687" s="114">
        <v>100</v>
      </c>
      <c r="K687" s="114">
        <v>100</v>
      </c>
      <c r="L687" s="114">
        <v>100</v>
      </c>
      <c r="M687" s="113">
        <v>100</v>
      </c>
      <c r="N687" s="113">
        <v>100</v>
      </c>
      <c r="O687" s="113">
        <v>100</v>
      </c>
      <c r="P687" s="113">
        <v>100</v>
      </c>
      <c r="Q687" s="113">
        <v>100</v>
      </c>
      <c r="R687" s="113">
        <v>100</v>
      </c>
    </row>
    <row r="688" spans="1:18">
      <c r="A688" s="15">
        <f t="shared" si="18"/>
        <v>688</v>
      </c>
      <c r="B688" s="78" t="s">
        <v>1529</v>
      </c>
      <c r="C688" s="78"/>
      <c r="D688" s="78" t="s">
        <v>1530</v>
      </c>
      <c r="E688" s="78" t="s">
        <v>61</v>
      </c>
      <c r="F688" s="78" t="s">
        <v>57</v>
      </c>
      <c r="G688" s="78" t="s">
        <v>52</v>
      </c>
      <c r="H688" s="79">
        <v>2017</v>
      </c>
      <c r="I688" s="123">
        <v>110.2</v>
      </c>
      <c r="J688" s="114">
        <v>110.2</v>
      </c>
      <c r="K688" s="114">
        <v>110.2</v>
      </c>
      <c r="L688" s="114">
        <v>110.2</v>
      </c>
      <c r="M688" s="113">
        <v>110.2</v>
      </c>
      <c r="N688" s="113">
        <v>110.2</v>
      </c>
      <c r="O688" s="113">
        <v>110.2</v>
      </c>
      <c r="P688" s="113">
        <v>110.2</v>
      </c>
      <c r="Q688" s="113">
        <v>110.2</v>
      </c>
      <c r="R688" s="113">
        <v>110.2</v>
      </c>
    </row>
    <row r="689" spans="1:18">
      <c r="A689" s="15">
        <f t="shared" si="18"/>
        <v>689</v>
      </c>
      <c r="B689" s="78" t="s">
        <v>1531</v>
      </c>
      <c r="C689" s="78"/>
      <c r="D689" s="78" t="s">
        <v>1532</v>
      </c>
      <c r="E689" s="78" t="s">
        <v>1199</v>
      </c>
      <c r="F689" s="78" t="s">
        <v>57</v>
      </c>
      <c r="G689" s="78" t="s">
        <v>52</v>
      </c>
      <c r="H689" s="79">
        <v>2016</v>
      </c>
      <c r="I689" s="123">
        <v>112</v>
      </c>
      <c r="J689" s="114">
        <v>112</v>
      </c>
      <c r="K689" s="114">
        <v>112</v>
      </c>
      <c r="L689" s="114">
        <v>112</v>
      </c>
      <c r="M689" s="113">
        <v>112</v>
      </c>
      <c r="N689" s="113">
        <v>112</v>
      </c>
      <c r="O689" s="113">
        <v>112</v>
      </c>
      <c r="P689" s="113">
        <v>112</v>
      </c>
      <c r="Q689" s="113">
        <v>112</v>
      </c>
      <c r="R689" s="113">
        <v>112</v>
      </c>
    </row>
    <row r="690" spans="1:18">
      <c r="A690" s="15">
        <f t="shared" si="18"/>
        <v>690</v>
      </c>
      <c r="B690" s="78" t="s">
        <v>1895</v>
      </c>
      <c r="C690" s="78"/>
      <c r="D690" s="78" t="s">
        <v>1897</v>
      </c>
      <c r="E690" s="78" t="s">
        <v>1280</v>
      </c>
      <c r="F690" s="78" t="s">
        <v>57</v>
      </c>
      <c r="G690" s="78" t="s">
        <v>52</v>
      </c>
      <c r="H690" s="79">
        <v>2019</v>
      </c>
      <c r="I690" s="123">
        <v>125.1</v>
      </c>
      <c r="J690" s="114">
        <v>125.1</v>
      </c>
      <c r="K690" s="114">
        <v>125.1</v>
      </c>
      <c r="L690" s="114">
        <v>125.1</v>
      </c>
      <c r="M690" s="113">
        <v>125.1</v>
      </c>
      <c r="N690" s="113">
        <v>125.1</v>
      </c>
      <c r="O690" s="113">
        <v>125.1</v>
      </c>
      <c r="P690" s="113">
        <v>125.1</v>
      </c>
      <c r="Q690" s="113">
        <v>125.1</v>
      </c>
      <c r="R690" s="113">
        <v>125.1</v>
      </c>
    </row>
    <row r="691" spans="1:18">
      <c r="A691" s="15">
        <f t="shared" si="18"/>
        <v>691</v>
      </c>
      <c r="B691" s="78" t="s">
        <v>1896</v>
      </c>
      <c r="C691" s="78"/>
      <c r="D691" s="78" t="s">
        <v>1898</v>
      </c>
      <c r="E691" s="78" t="s">
        <v>1280</v>
      </c>
      <c r="F691" s="78" t="s">
        <v>57</v>
      </c>
      <c r="G691" s="78" t="s">
        <v>52</v>
      </c>
      <c r="H691" s="79">
        <v>2019</v>
      </c>
      <c r="I691" s="123">
        <v>128.1</v>
      </c>
      <c r="J691" s="114">
        <v>128.1</v>
      </c>
      <c r="K691" s="114">
        <v>128.1</v>
      </c>
      <c r="L691" s="114">
        <v>128.1</v>
      </c>
      <c r="M691" s="113">
        <v>128.1</v>
      </c>
      <c r="N691" s="113">
        <v>128.1</v>
      </c>
      <c r="O691" s="113">
        <v>128.1</v>
      </c>
      <c r="P691" s="113">
        <v>128.1</v>
      </c>
      <c r="Q691" s="113">
        <v>128.1</v>
      </c>
      <c r="R691" s="113">
        <v>128.1</v>
      </c>
    </row>
    <row r="692" spans="1:18">
      <c r="A692" s="15">
        <f t="shared" si="18"/>
        <v>692</v>
      </c>
      <c r="B692" s="78" t="s">
        <v>2473</v>
      </c>
      <c r="C692" s="78"/>
      <c r="D692" s="78" t="s">
        <v>2474</v>
      </c>
      <c r="E692" s="78" t="s">
        <v>125</v>
      </c>
      <c r="F692" s="78" t="s">
        <v>57</v>
      </c>
      <c r="G692" s="78" t="s">
        <v>52</v>
      </c>
      <c r="H692" s="79">
        <v>2020</v>
      </c>
      <c r="I692" s="123">
        <v>153.6</v>
      </c>
      <c r="J692" s="114">
        <v>153.6</v>
      </c>
      <c r="K692" s="114">
        <v>153.6</v>
      </c>
      <c r="L692" s="114">
        <v>153.6</v>
      </c>
      <c r="M692" s="113">
        <v>153.6</v>
      </c>
      <c r="N692" s="113">
        <v>153.6</v>
      </c>
      <c r="O692" s="113">
        <v>153.6</v>
      </c>
      <c r="P692" s="113">
        <v>153.6</v>
      </c>
      <c r="Q692" s="113">
        <v>153.6</v>
      </c>
      <c r="R692" s="113">
        <v>153.6</v>
      </c>
    </row>
    <row r="693" spans="1:18">
      <c r="A693" s="15">
        <f t="shared" si="18"/>
        <v>693</v>
      </c>
      <c r="B693" s="78" t="s">
        <v>2475</v>
      </c>
      <c r="C693" s="78"/>
      <c r="D693" s="78" t="s">
        <v>2476</v>
      </c>
      <c r="E693" s="78" t="s">
        <v>125</v>
      </c>
      <c r="F693" s="78" t="s">
        <v>57</v>
      </c>
      <c r="G693" s="78" t="s">
        <v>52</v>
      </c>
      <c r="H693" s="79">
        <v>2020</v>
      </c>
      <c r="I693" s="123">
        <v>150</v>
      </c>
      <c r="J693" s="114">
        <v>150</v>
      </c>
      <c r="K693" s="114">
        <v>150</v>
      </c>
      <c r="L693" s="114">
        <v>150</v>
      </c>
      <c r="M693" s="113">
        <v>150</v>
      </c>
      <c r="N693" s="113">
        <v>150</v>
      </c>
      <c r="O693" s="113">
        <v>150</v>
      </c>
      <c r="P693" s="113">
        <v>150</v>
      </c>
      <c r="Q693" s="113">
        <v>150</v>
      </c>
      <c r="R693" s="113">
        <v>150</v>
      </c>
    </row>
    <row r="694" spans="1:18">
      <c r="A694" s="15">
        <f t="shared" si="18"/>
        <v>694</v>
      </c>
      <c r="B694" s="78" t="s">
        <v>1971</v>
      </c>
      <c r="C694" s="78"/>
      <c r="D694" s="78" t="s">
        <v>2399</v>
      </c>
      <c r="E694" s="78" t="s">
        <v>66</v>
      </c>
      <c r="F694" s="78" t="s">
        <v>57</v>
      </c>
      <c r="G694" s="78" t="s">
        <v>52</v>
      </c>
      <c r="H694" s="79">
        <v>2020</v>
      </c>
      <c r="I694" s="123">
        <v>102.5</v>
      </c>
      <c r="J694" s="114">
        <v>102.5</v>
      </c>
      <c r="K694" s="114">
        <v>102.5</v>
      </c>
      <c r="L694" s="114">
        <v>102.5</v>
      </c>
      <c r="M694" s="113">
        <v>102.5</v>
      </c>
      <c r="N694" s="113">
        <v>102.5</v>
      </c>
      <c r="O694" s="113">
        <v>102.5</v>
      </c>
      <c r="P694" s="113">
        <v>102.5</v>
      </c>
      <c r="Q694" s="113">
        <v>102.5</v>
      </c>
      <c r="R694" s="113">
        <v>102.5</v>
      </c>
    </row>
    <row r="695" spans="1:18">
      <c r="A695" s="15">
        <f t="shared" si="18"/>
        <v>695</v>
      </c>
      <c r="B695" s="78" t="s">
        <v>1971</v>
      </c>
      <c r="C695" s="78"/>
      <c r="D695" s="78" t="s">
        <v>2400</v>
      </c>
      <c r="E695" s="78" t="s">
        <v>66</v>
      </c>
      <c r="F695" s="78" t="s">
        <v>57</v>
      </c>
      <c r="G695" s="78" t="s">
        <v>52</v>
      </c>
      <c r="H695" s="79">
        <v>2020</v>
      </c>
      <c r="I695" s="123">
        <v>102.5</v>
      </c>
      <c r="J695" s="114">
        <v>102.5</v>
      </c>
      <c r="K695" s="114">
        <v>102.5</v>
      </c>
      <c r="L695" s="114">
        <v>102.5</v>
      </c>
      <c r="M695" s="113">
        <v>102.5</v>
      </c>
      <c r="N695" s="113">
        <v>102.5</v>
      </c>
      <c r="O695" s="113">
        <v>102.5</v>
      </c>
      <c r="P695" s="113">
        <v>102.5</v>
      </c>
      <c r="Q695" s="113">
        <v>102.5</v>
      </c>
      <c r="R695" s="113">
        <v>102.5</v>
      </c>
    </row>
    <row r="696" spans="1:18">
      <c r="A696" s="15">
        <f t="shared" si="18"/>
        <v>696</v>
      </c>
      <c r="B696" s="78" t="s">
        <v>1972</v>
      </c>
      <c r="C696" s="78"/>
      <c r="D696" s="78" t="s">
        <v>2477</v>
      </c>
      <c r="E696" s="78" t="s">
        <v>66</v>
      </c>
      <c r="F696" s="78" t="s">
        <v>57</v>
      </c>
      <c r="G696" s="78" t="s">
        <v>52</v>
      </c>
      <c r="H696" s="79">
        <v>2020</v>
      </c>
      <c r="I696" s="123">
        <v>97.5</v>
      </c>
      <c r="J696" s="114">
        <v>97.5</v>
      </c>
      <c r="K696" s="114">
        <v>97.5</v>
      </c>
      <c r="L696" s="114">
        <v>97.5</v>
      </c>
      <c r="M696" s="113">
        <v>97.5</v>
      </c>
      <c r="N696" s="113">
        <v>97.5</v>
      </c>
      <c r="O696" s="113">
        <v>97.5</v>
      </c>
      <c r="P696" s="113">
        <v>97.5</v>
      </c>
      <c r="Q696" s="113">
        <v>97.5</v>
      </c>
      <c r="R696" s="113">
        <v>97.5</v>
      </c>
    </row>
    <row r="697" spans="1:18">
      <c r="A697" s="15">
        <f t="shared" si="18"/>
        <v>697</v>
      </c>
      <c r="B697" s="78" t="s">
        <v>1972</v>
      </c>
      <c r="C697" s="78"/>
      <c r="D697" s="78" t="s">
        <v>2478</v>
      </c>
      <c r="E697" s="78" t="s">
        <v>66</v>
      </c>
      <c r="F697" s="78" t="s">
        <v>57</v>
      </c>
      <c r="G697" s="78" t="s">
        <v>52</v>
      </c>
      <c r="H697" s="79">
        <v>2020</v>
      </c>
      <c r="I697" s="123">
        <v>107.5</v>
      </c>
      <c r="J697" s="114">
        <v>107.5</v>
      </c>
      <c r="K697" s="114">
        <v>107.5</v>
      </c>
      <c r="L697" s="114">
        <v>107.5</v>
      </c>
      <c r="M697" s="113">
        <v>107.5</v>
      </c>
      <c r="N697" s="113">
        <v>107.5</v>
      </c>
      <c r="O697" s="113">
        <v>107.5</v>
      </c>
      <c r="P697" s="113">
        <v>107.5</v>
      </c>
      <c r="Q697" s="113">
        <v>107.5</v>
      </c>
      <c r="R697" s="113">
        <v>107.5</v>
      </c>
    </row>
    <row r="698" spans="1:18">
      <c r="A698" s="15">
        <f t="shared" si="18"/>
        <v>698</v>
      </c>
      <c r="B698" s="78" t="s">
        <v>1796</v>
      </c>
      <c r="C698" s="78"/>
      <c r="D698" s="78" t="s">
        <v>2479</v>
      </c>
      <c r="E698" s="78" t="s">
        <v>1240</v>
      </c>
      <c r="F698" s="78" t="s">
        <v>57</v>
      </c>
      <c r="G698" s="78" t="s">
        <v>52</v>
      </c>
      <c r="H698" s="79">
        <v>2020</v>
      </c>
      <c r="I698" s="123">
        <v>200</v>
      </c>
      <c r="J698" s="114">
        <v>200</v>
      </c>
      <c r="K698" s="114">
        <v>200</v>
      </c>
      <c r="L698" s="114">
        <v>200</v>
      </c>
      <c r="M698" s="113">
        <v>200</v>
      </c>
      <c r="N698" s="113">
        <v>200</v>
      </c>
      <c r="O698" s="113">
        <v>200</v>
      </c>
      <c r="P698" s="113">
        <v>200</v>
      </c>
      <c r="Q698" s="113">
        <v>200</v>
      </c>
      <c r="R698" s="113">
        <v>200</v>
      </c>
    </row>
    <row r="699" spans="1:18">
      <c r="A699" s="15">
        <f t="shared" si="18"/>
        <v>699</v>
      </c>
      <c r="B699" s="78" t="s">
        <v>1533</v>
      </c>
      <c r="C699" s="78"/>
      <c r="D699" s="78" t="s">
        <v>1534</v>
      </c>
      <c r="E699" s="78" t="s">
        <v>61</v>
      </c>
      <c r="F699" s="78" t="s">
        <v>57</v>
      </c>
      <c r="G699" s="78" t="s">
        <v>52</v>
      </c>
      <c r="H699" s="79">
        <v>2016</v>
      </c>
      <c r="I699" s="123">
        <v>78.8</v>
      </c>
      <c r="J699" s="114">
        <v>78.8</v>
      </c>
      <c r="K699" s="114">
        <v>78.8</v>
      </c>
      <c r="L699" s="114">
        <v>78.8</v>
      </c>
      <c r="M699" s="113">
        <v>78.8</v>
      </c>
      <c r="N699" s="113">
        <v>78.8</v>
      </c>
      <c r="O699" s="113">
        <v>78.8</v>
      </c>
      <c r="P699" s="113">
        <v>78.8</v>
      </c>
      <c r="Q699" s="113">
        <v>78.8</v>
      </c>
      <c r="R699" s="113">
        <v>78.8</v>
      </c>
    </row>
    <row r="700" spans="1:18">
      <c r="A700" s="15">
        <f t="shared" si="18"/>
        <v>700</v>
      </c>
      <c r="B700" s="78" t="s">
        <v>1535</v>
      </c>
      <c r="C700" s="78"/>
      <c r="D700" s="78" t="s">
        <v>1536</v>
      </c>
      <c r="E700" s="78" t="s">
        <v>61</v>
      </c>
      <c r="F700" s="78" t="s">
        <v>57</v>
      </c>
      <c r="G700" s="78" t="s">
        <v>52</v>
      </c>
      <c r="H700" s="79">
        <v>2016</v>
      </c>
      <c r="I700" s="123">
        <v>78.8</v>
      </c>
      <c r="J700" s="114">
        <v>78.8</v>
      </c>
      <c r="K700" s="114">
        <v>78.8</v>
      </c>
      <c r="L700" s="114">
        <v>78.8</v>
      </c>
      <c r="M700" s="113">
        <v>78.8</v>
      </c>
      <c r="N700" s="113">
        <v>78.8</v>
      </c>
      <c r="O700" s="113">
        <v>78.8</v>
      </c>
      <c r="P700" s="113">
        <v>78.8</v>
      </c>
      <c r="Q700" s="113">
        <v>78.8</v>
      </c>
      <c r="R700" s="113">
        <v>78.8</v>
      </c>
    </row>
    <row r="701" spans="1:18">
      <c r="A701" s="15">
        <f t="shared" si="18"/>
        <v>701</v>
      </c>
      <c r="B701" s="78" t="s">
        <v>1537</v>
      </c>
      <c r="C701" s="78"/>
      <c r="D701" s="78" t="s">
        <v>1538</v>
      </c>
      <c r="E701" s="78" t="s">
        <v>61</v>
      </c>
      <c r="F701" s="78" t="s">
        <v>57</v>
      </c>
      <c r="G701" s="78" t="s">
        <v>52</v>
      </c>
      <c r="H701" s="79">
        <v>2018</v>
      </c>
      <c r="I701" s="123">
        <v>150</v>
      </c>
      <c r="J701" s="114">
        <v>150</v>
      </c>
      <c r="K701" s="114">
        <v>150</v>
      </c>
      <c r="L701" s="114">
        <v>150</v>
      </c>
      <c r="M701" s="113">
        <v>150</v>
      </c>
      <c r="N701" s="113">
        <v>150</v>
      </c>
      <c r="O701" s="113">
        <v>150</v>
      </c>
      <c r="P701" s="113">
        <v>150</v>
      </c>
      <c r="Q701" s="113">
        <v>150</v>
      </c>
      <c r="R701" s="113">
        <v>150</v>
      </c>
    </row>
    <row r="702" spans="1:18">
      <c r="A702" s="15">
        <f t="shared" si="18"/>
        <v>702</v>
      </c>
      <c r="B702" s="78" t="s">
        <v>1835</v>
      </c>
      <c r="C702" s="78"/>
      <c r="D702" s="78" t="s">
        <v>2699</v>
      </c>
      <c r="E702" s="78" t="s">
        <v>1411</v>
      </c>
      <c r="F702" s="78" t="s">
        <v>57</v>
      </c>
      <c r="G702" s="78" t="s">
        <v>50</v>
      </c>
      <c r="H702" s="79">
        <v>2020</v>
      </c>
      <c r="I702" s="123">
        <v>59.8</v>
      </c>
      <c r="J702" s="114">
        <v>59.8</v>
      </c>
      <c r="K702" s="114">
        <v>59.8</v>
      </c>
      <c r="L702" s="114">
        <v>59.8</v>
      </c>
      <c r="M702" s="113">
        <v>59.8</v>
      </c>
      <c r="N702" s="113">
        <v>59.8</v>
      </c>
      <c r="O702" s="113">
        <v>59.8</v>
      </c>
      <c r="P702" s="113">
        <v>59.8</v>
      </c>
      <c r="Q702" s="113">
        <v>59.8</v>
      </c>
      <c r="R702" s="113">
        <v>59.8</v>
      </c>
    </row>
    <row r="703" spans="1:18">
      <c r="A703" s="15">
        <f t="shared" si="18"/>
        <v>703</v>
      </c>
      <c r="B703" s="78" t="s">
        <v>1539</v>
      </c>
      <c r="C703" s="78"/>
      <c r="D703" s="78" t="s">
        <v>1540</v>
      </c>
      <c r="E703" s="78" t="s">
        <v>1541</v>
      </c>
      <c r="F703" s="78" t="s">
        <v>57</v>
      </c>
      <c r="G703" s="78" t="s">
        <v>52</v>
      </c>
      <c r="H703" s="79">
        <v>2018</v>
      </c>
      <c r="I703" s="123">
        <v>50</v>
      </c>
      <c r="J703" s="114">
        <v>50</v>
      </c>
      <c r="K703" s="114">
        <v>50</v>
      </c>
      <c r="L703" s="114">
        <v>50</v>
      </c>
      <c r="M703" s="113">
        <v>50</v>
      </c>
      <c r="N703" s="113">
        <v>50</v>
      </c>
      <c r="O703" s="113">
        <v>50</v>
      </c>
      <c r="P703" s="113">
        <v>50</v>
      </c>
      <c r="Q703" s="113">
        <v>50</v>
      </c>
      <c r="R703" s="113">
        <v>50</v>
      </c>
    </row>
    <row r="704" spans="1:18">
      <c r="A704" s="15">
        <f t="shared" si="18"/>
        <v>704</v>
      </c>
      <c r="B704" s="78" t="s">
        <v>1542</v>
      </c>
      <c r="C704" s="78"/>
      <c r="D704" s="78" t="s">
        <v>1543</v>
      </c>
      <c r="E704" s="78" t="s">
        <v>66</v>
      </c>
      <c r="F704" s="78" t="s">
        <v>57</v>
      </c>
      <c r="G704" s="78" t="s">
        <v>52</v>
      </c>
      <c r="H704" s="79">
        <v>2017</v>
      </c>
      <c r="I704" s="123">
        <v>157.5</v>
      </c>
      <c r="J704" s="114">
        <v>157.5</v>
      </c>
      <c r="K704" s="114">
        <v>157.5</v>
      </c>
      <c r="L704" s="114">
        <v>157.5</v>
      </c>
      <c r="M704" s="113">
        <v>157.5</v>
      </c>
      <c r="N704" s="113">
        <v>157.5</v>
      </c>
      <c r="O704" s="113">
        <v>157.5</v>
      </c>
      <c r="P704" s="113">
        <v>157.5</v>
      </c>
      <c r="Q704" s="113">
        <v>157.5</v>
      </c>
      <c r="R704" s="113">
        <v>157.5</v>
      </c>
    </row>
    <row r="705" spans="1:18">
      <c r="A705" s="15">
        <f t="shared" si="18"/>
        <v>705</v>
      </c>
      <c r="B705" s="78" t="s">
        <v>120</v>
      </c>
      <c r="C705" s="78"/>
      <c r="D705" s="78" t="s">
        <v>134</v>
      </c>
      <c r="E705" s="78" t="s">
        <v>66</v>
      </c>
      <c r="F705" s="78" t="s">
        <v>57</v>
      </c>
      <c r="G705" s="78" t="s">
        <v>52</v>
      </c>
      <c r="H705" s="79">
        <v>2018</v>
      </c>
      <c r="I705" s="123">
        <v>182</v>
      </c>
      <c r="J705" s="114">
        <v>182</v>
      </c>
      <c r="K705" s="114">
        <v>182</v>
      </c>
      <c r="L705" s="114">
        <v>182</v>
      </c>
      <c r="M705" s="113">
        <v>182</v>
      </c>
      <c r="N705" s="113">
        <v>182</v>
      </c>
      <c r="O705" s="113">
        <v>182</v>
      </c>
      <c r="P705" s="113">
        <v>182</v>
      </c>
      <c r="Q705" s="113">
        <v>182</v>
      </c>
      <c r="R705" s="113">
        <v>182</v>
      </c>
    </row>
    <row r="706" spans="1:18">
      <c r="A706" s="15">
        <f t="shared" si="18"/>
        <v>706</v>
      </c>
      <c r="B706" s="78" t="s">
        <v>1544</v>
      </c>
      <c r="C706" s="78"/>
      <c r="D706" s="78" t="s">
        <v>1545</v>
      </c>
      <c r="E706" s="78" t="s">
        <v>392</v>
      </c>
      <c r="F706" s="78" t="s">
        <v>57</v>
      </c>
      <c r="G706" s="78" t="s">
        <v>51</v>
      </c>
      <c r="H706" s="79">
        <v>2011</v>
      </c>
      <c r="I706" s="123">
        <v>26.7</v>
      </c>
      <c r="J706" s="114">
        <v>26.7</v>
      </c>
      <c r="K706" s="114">
        <v>26.7</v>
      </c>
      <c r="L706" s="114">
        <v>26.7</v>
      </c>
      <c r="M706" s="113">
        <v>26.7</v>
      </c>
      <c r="N706" s="113">
        <v>26.7</v>
      </c>
      <c r="O706" s="113">
        <v>26.7</v>
      </c>
      <c r="P706" s="113">
        <v>26.7</v>
      </c>
      <c r="Q706" s="113">
        <v>26.7</v>
      </c>
      <c r="R706" s="113">
        <v>26.7</v>
      </c>
    </row>
    <row r="707" spans="1:18">
      <c r="A707" s="15">
        <f t="shared" si="18"/>
        <v>707</v>
      </c>
      <c r="B707" s="78" t="s">
        <v>1808</v>
      </c>
      <c r="C707" s="78"/>
      <c r="D707" s="78" t="s">
        <v>1932</v>
      </c>
      <c r="E707" s="78" t="s">
        <v>1809</v>
      </c>
      <c r="F707" s="78" t="s">
        <v>57</v>
      </c>
      <c r="G707" s="78" t="s">
        <v>52</v>
      </c>
      <c r="H707" s="79">
        <v>2019</v>
      </c>
      <c r="I707" s="123">
        <v>100</v>
      </c>
      <c r="J707" s="114">
        <v>100</v>
      </c>
      <c r="K707" s="114">
        <v>100</v>
      </c>
      <c r="L707" s="114">
        <v>100</v>
      </c>
      <c r="M707" s="113">
        <v>100</v>
      </c>
      <c r="N707" s="113">
        <v>100</v>
      </c>
      <c r="O707" s="113">
        <v>100</v>
      </c>
      <c r="P707" s="113">
        <v>100</v>
      </c>
      <c r="Q707" s="113">
        <v>100</v>
      </c>
      <c r="R707" s="113">
        <v>100</v>
      </c>
    </row>
    <row r="708" spans="1:18">
      <c r="A708" s="15">
        <f t="shared" si="18"/>
        <v>708</v>
      </c>
      <c r="B708" s="78" t="s">
        <v>1558</v>
      </c>
      <c r="C708" s="78"/>
      <c r="D708" s="78" t="s">
        <v>1559</v>
      </c>
      <c r="E708" s="78" t="s">
        <v>1560</v>
      </c>
      <c r="F708" s="78" t="s">
        <v>57</v>
      </c>
      <c r="G708" s="78" t="s">
        <v>51</v>
      </c>
      <c r="H708" s="79">
        <v>2019</v>
      </c>
      <c r="I708" s="123">
        <v>10</v>
      </c>
      <c r="J708" s="114">
        <v>10</v>
      </c>
      <c r="K708" s="114">
        <v>10</v>
      </c>
      <c r="L708" s="114">
        <v>10</v>
      </c>
      <c r="M708" s="113">
        <v>10</v>
      </c>
      <c r="N708" s="113">
        <v>10</v>
      </c>
      <c r="O708" s="113">
        <v>10</v>
      </c>
      <c r="P708" s="113">
        <v>10</v>
      </c>
      <c r="Q708" s="113">
        <v>10</v>
      </c>
      <c r="R708" s="113">
        <v>10</v>
      </c>
    </row>
    <row r="709" spans="1:18">
      <c r="A709" s="15">
        <f t="shared" si="18"/>
        <v>709</v>
      </c>
      <c r="B709" s="78" t="s">
        <v>1548</v>
      </c>
      <c r="C709" s="78"/>
      <c r="D709" s="78" t="s">
        <v>1549</v>
      </c>
      <c r="E709" s="78" t="s">
        <v>56</v>
      </c>
      <c r="F709" s="78" t="s">
        <v>57</v>
      </c>
      <c r="G709" s="78" t="s">
        <v>51</v>
      </c>
      <c r="H709" s="79">
        <v>2016</v>
      </c>
      <c r="I709" s="123">
        <v>1</v>
      </c>
      <c r="J709" s="114">
        <v>1</v>
      </c>
      <c r="K709" s="114">
        <v>1</v>
      </c>
      <c r="L709" s="114">
        <v>1</v>
      </c>
      <c r="M709" s="113">
        <v>1</v>
      </c>
      <c r="N709" s="113">
        <v>1</v>
      </c>
      <c r="O709" s="113">
        <v>1</v>
      </c>
      <c r="P709" s="113">
        <v>1</v>
      </c>
      <c r="Q709" s="113">
        <v>1</v>
      </c>
      <c r="R709" s="113">
        <v>1</v>
      </c>
    </row>
    <row r="710" spans="1:18">
      <c r="A710" s="15">
        <f t="shared" ref="A710:A773" si="23">A709+1</f>
        <v>710</v>
      </c>
      <c r="B710" s="78" t="s">
        <v>1550</v>
      </c>
      <c r="C710" s="78"/>
      <c r="D710" s="78" t="s">
        <v>1551</v>
      </c>
      <c r="E710" s="78" t="s">
        <v>56</v>
      </c>
      <c r="F710" s="78" t="s">
        <v>57</v>
      </c>
      <c r="G710" s="78" t="s">
        <v>51</v>
      </c>
      <c r="H710" s="79">
        <v>2010</v>
      </c>
      <c r="I710" s="123">
        <v>7.6</v>
      </c>
      <c r="J710" s="114">
        <v>7.6</v>
      </c>
      <c r="K710" s="114">
        <v>7.6</v>
      </c>
      <c r="L710" s="114">
        <v>7.6</v>
      </c>
      <c r="M710" s="113">
        <v>7.6</v>
      </c>
      <c r="N710" s="113">
        <v>7.6</v>
      </c>
      <c r="O710" s="113">
        <v>7.6</v>
      </c>
      <c r="P710" s="113">
        <v>7.6</v>
      </c>
      <c r="Q710" s="113">
        <v>7.6</v>
      </c>
      <c r="R710" s="113">
        <v>7.6</v>
      </c>
    </row>
    <row r="711" spans="1:18">
      <c r="A711" s="15">
        <f t="shared" si="23"/>
        <v>711</v>
      </c>
      <c r="B711" s="78" t="s">
        <v>1552</v>
      </c>
      <c r="C711" s="78"/>
      <c r="D711" s="78" t="s">
        <v>1553</v>
      </c>
      <c r="E711" s="78" t="s">
        <v>56</v>
      </c>
      <c r="F711" s="78" t="s">
        <v>57</v>
      </c>
      <c r="G711" s="78" t="s">
        <v>51</v>
      </c>
      <c r="H711" s="79">
        <v>2010</v>
      </c>
      <c r="I711" s="123">
        <v>7.3</v>
      </c>
      <c r="J711" s="114">
        <v>7.3</v>
      </c>
      <c r="K711" s="114">
        <v>7.3</v>
      </c>
      <c r="L711" s="114">
        <v>7.3</v>
      </c>
      <c r="M711" s="113">
        <v>7.3</v>
      </c>
      <c r="N711" s="113">
        <v>7.3</v>
      </c>
      <c r="O711" s="113">
        <v>7.3</v>
      </c>
      <c r="P711" s="113">
        <v>7.3</v>
      </c>
      <c r="Q711" s="113">
        <v>7.3</v>
      </c>
      <c r="R711" s="113">
        <v>7.3</v>
      </c>
    </row>
    <row r="712" spans="1:18">
      <c r="A712" s="15">
        <f t="shared" si="23"/>
        <v>712</v>
      </c>
      <c r="B712" s="78" t="s">
        <v>1554</v>
      </c>
      <c r="C712" s="78"/>
      <c r="D712" s="78" t="s">
        <v>1555</v>
      </c>
      <c r="E712" s="78" t="s">
        <v>1556</v>
      </c>
      <c r="F712" s="78" t="s">
        <v>57</v>
      </c>
      <c r="G712" s="78" t="s">
        <v>51</v>
      </c>
      <c r="H712" s="79">
        <v>2018</v>
      </c>
      <c r="I712" s="123">
        <v>5</v>
      </c>
      <c r="J712" s="114">
        <v>5</v>
      </c>
      <c r="K712" s="114">
        <v>5</v>
      </c>
      <c r="L712" s="114">
        <v>5</v>
      </c>
      <c r="M712" s="113">
        <v>5</v>
      </c>
      <c r="N712" s="113">
        <v>5</v>
      </c>
      <c r="O712" s="113">
        <v>5</v>
      </c>
      <c r="P712" s="113">
        <v>5</v>
      </c>
      <c r="Q712" s="113">
        <v>5</v>
      </c>
      <c r="R712" s="113">
        <v>5</v>
      </c>
    </row>
    <row r="713" spans="1:18">
      <c r="A713" s="15">
        <f t="shared" si="23"/>
        <v>713</v>
      </c>
      <c r="B713" s="78" t="s">
        <v>1554</v>
      </c>
      <c r="C713" s="78"/>
      <c r="D713" s="78" t="s">
        <v>1557</v>
      </c>
      <c r="E713" s="78" t="s">
        <v>1556</v>
      </c>
      <c r="F713" s="78" t="s">
        <v>57</v>
      </c>
      <c r="G713" s="78" t="s">
        <v>51</v>
      </c>
      <c r="H713" s="79">
        <v>2018</v>
      </c>
      <c r="I713" s="123">
        <v>5</v>
      </c>
      <c r="J713" s="114">
        <v>5</v>
      </c>
      <c r="K713" s="114">
        <v>5</v>
      </c>
      <c r="L713" s="114">
        <v>5</v>
      </c>
      <c r="M713" s="113">
        <v>5</v>
      </c>
      <c r="N713" s="113">
        <v>5</v>
      </c>
      <c r="O713" s="113">
        <v>5</v>
      </c>
      <c r="P713" s="113">
        <v>5</v>
      </c>
      <c r="Q713" s="113">
        <v>5</v>
      </c>
      <c r="R713" s="113">
        <v>5</v>
      </c>
    </row>
    <row r="714" spans="1:18">
      <c r="A714" s="15">
        <f t="shared" si="23"/>
        <v>714</v>
      </c>
      <c r="B714" s="78" t="s">
        <v>1561</v>
      </c>
      <c r="C714" s="78"/>
      <c r="D714" s="78" t="s">
        <v>1562</v>
      </c>
      <c r="E714" s="78" t="s">
        <v>307</v>
      </c>
      <c r="F714" s="78" t="s">
        <v>57</v>
      </c>
      <c r="G714" s="78" t="s">
        <v>261</v>
      </c>
      <c r="H714" s="79">
        <v>2018</v>
      </c>
      <c r="I714" s="123">
        <v>5</v>
      </c>
      <c r="J714" s="114">
        <v>5</v>
      </c>
      <c r="K714" s="114">
        <v>5</v>
      </c>
      <c r="L714" s="114">
        <v>5</v>
      </c>
      <c r="M714" s="113">
        <v>5</v>
      </c>
      <c r="N714" s="113">
        <v>5</v>
      </c>
      <c r="O714" s="113">
        <v>5</v>
      </c>
      <c r="P714" s="113">
        <v>5</v>
      </c>
      <c r="Q714" s="113">
        <v>5</v>
      </c>
      <c r="R714" s="113">
        <v>5</v>
      </c>
    </row>
    <row r="715" spans="1:18">
      <c r="A715" s="15">
        <f t="shared" si="23"/>
        <v>715</v>
      </c>
      <c r="B715" s="78" t="s">
        <v>1563</v>
      </c>
      <c r="C715" s="78"/>
      <c r="D715" s="78" t="s">
        <v>1564</v>
      </c>
      <c r="E715" s="78" t="s">
        <v>307</v>
      </c>
      <c r="F715" s="78" t="s">
        <v>57</v>
      </c>
      <c r="G715" s="78" t="s">
        <v>261</v>
      </c>
      <c r="H715" s="79">
        <v>2018</v>
      </c>
      <c r="I715" s="123">
        <v>5</v>
      </c>
      <c r="J715" s="114">
        <v>5</v>
      </c>
      <c r="K715" s="114">
        <v>5</v>
      </c>
      <c r="L715" s="114">
        <v>5</v>
      </c>
      <c r="M715" s="113">
        <v>5</v>
      </c>
      <c r="N715" s="113">
        <v>5</v>
      </c>
      <c r="O715" s="113">
        <v>5</v>
      </c>
      <c r="P715" s="113">
        <v>5</v>
      </c>
      <c r="Q715" s="113">
        <v>5</v>
      </c>
      <c r="R715" s="113">
        <v>5</v>
      </c>
    </row>
    <row r="716" spans="1:18">
      <c r="A716" s="15">
        <f t="shared" si="23"/>
        <v>716</v>
      </c>
      <c r="B716" s="78" t="s">
        <v>1565</v>
      </c>
      <c r="C716" s="78"/>
      <c r="D716" s="78" t="s">
        <v>1566</v>
      </c>
      <c r="E716" s="78" t="s">
        <v>337</v>
      </c>
      <c r="F716" s="78" t="s">
        <v>57</v>
      </c>
      <c r="G716" s="78" t="s">
        <v>51</v>
      </c>
      <c r="H716" s="79">
        <v>2018</v>
      </c>
      <c r="I716" s="123">
        <v>5</v>
      </c>
      <c r="J716" s="114">
        <v>5</v>
      </c>
      <c r="K716" s="114">
        <v>5</v>
      </c>
      <c r="L716" s="114">
        <v>5</v>
      </c>
      <c r="M716" s="113">
        <v>5</v>
      </c>
      <c r="N716" s="113">
        <v>5</v>
      </c>
      <c r="O716" s="113">
        <v>5</v>
      </c>
      <c r="P716" s="113">
        <v>5</v>
      </c>
      <c r="Q716" s="113">
        <v>5</v>
      </c>
      <c r="R716" s="113">
        <v>5</v>
      </c>
    </row>
    <row r="717" spans="1:18">
      <c r="A717" s="15">
        <f t="shared" si="23"/>
        <v>717</v>
      </c>
      <c r="B717" s="78" t="s">
        <v>1567</v>
      </c>
      <c r="C717" s="78"/>
      <c r="D717" s="78" t="s">
        <v>1568</v>
      </c>
      <c r="E717" s="78" t="s">
        <v>337</v>
      </c>
      <c r="F717" s="78" t="s">
        <v>57</v>
      </c>
      <c r="G717" s="78" t="s">
        <v>51</v>
      </c>
      <c r="H717" s="79">
        <v>2018</v>
      </c>
      <c r="I717" s="123">
        <v>5</v>
      </c>
      <c r="J717" s="114">
        <v>5</v>
      </c>
      <c r="K717" s="114">
        <v>5</v>
      </c>
      <c r="L717" s="114">
        <v>5</v>
      </c>
      <c r="M717" s="113">
        <v>5</v>
      </c>
      <c r="N717" s="113">
        <v>5</v>
      </c>
      <c r="O717" s="113">
        <v>5</v>
      </c>
      <c r="P717" s="113">
        <v>5</v>
      </c>
      <c r="Q717" s="113">
        <v>5</v>
      </c>
      <c r="R717" s="113">
        <v>5</v>
      </c>
    </row>
    <row r="718" spans="1:18">
      <c r="A718" s="15">
        <f t="shared" si="23"/>
        <v>718</v>
      </c>
      <c r="B718" s="78" t="s">
        <v>2480</v>
      </c>
      <c r="C718" s="78"/>
      <c r="D718" s="78" t="s">
        <v>2481</v>
      </c>
      <c r="E718" s="78" t="s">
        <v>2482</v>
      </c>
      <c r="F718" s="78" t="s">
        <v>57</v>
      </c>
      <c r="G718" s="78" t="s">
        <v>51</v>
      </c>
      <c r="H718" s="79">
        <v>2020</v>
      </c>
      <c r="I718" s="123">
        <v>10</v>
      </c>
      <c r="J718" s="114">
        <v>10</v>
      </c>
      <c r="K718" s="114">
        <v>10</v>
      </c>
      <c r="L718" s="114">
        <v>10</v>
      </c>
      <c r="M718" s="113">
        <v>10</v>
      </c>
      <c r="N718" s="113">
        <v>10</v>
      </c>
      <c r="O718" s="113">
        <v>10</v>
      </c>
      <c r="P718" s="113">
        <v>10</v>
      </c>
      <c r="Q718" s="113">
        <v>10</v>
      </c>
      <c r="R718" s="113">
        <v>10</v>
      </c>
    </row>
    <row r="719" spans="1:18">
      <c r="A719" s="15">
        <f t="shared" si="23"/>
        <v>719</v>
      </c>
      <c r="B719" s="78" t="s">
        <v>1569</v>
      </c>
      <c r="C719" s="78"/>
      <c r="D719" s="78" t="s">
        <v>1570</v>
      </c>
      <c r="E719" s="78" t="s">
        <v>509</v>
      </c>
      <c r="F719" s="78" t="s">
        <v>57</v>
      </c>
      <c r="G719" s="78" t="s">
        <v>50</v>
      </c>
      <c r="H719" s="79">
        <v>2018</v>
      </c>
      <c r="I719" s="123">
        <v>10</v>
      </c>
      <c r="J719" s="114">
        <v>10</v>
      </c>
      <c r="K719" s="114">
        <v>10</v>
      </c>
      <c r="L719" s="114">
        <v>10</v>
      </c>
      <c r="M719" s="113">
        <v>10</v>
      </c>
      <c r="N719" s="113">
        <v>10</v>
      </c>
      <c r="O719" s="113">
        <v>10</v>
      </c>
      <c r="P719" s="113">
        <v>10</v>
      </c>
      <c r="Q719" s="113">
        <v>10</v>
      </c>
      <c r="R719" s="113">
        <v>10</v>
      </c>
    </row>
    <row r="720" spans="1:18">
      <c r="A720" s="15">
        <f t="shared" si="23"/>
        <v>720</v>
      </c>
      <c r="B720" s="78" t="s">
        <v>1546</v>
      </c>
      <c r="C720" s="78"/>
      <c r="D720" s="78" t="s">
        <v>1547</v>
      </c>
      <c r="E720" s="78" t="s">
        <v>56</v>
      </c>
      <c r="F720" s="78" t="s">
        <v>57</v>
      </c>
      <c r="G720" s="78" t="s">
        <v>51</v>
      </c>
      <c r="H720" s="79">
        <v>2019</v>
      </c>
      <c r="I720" s="123">
        <v>5</v>
      </c>
      <c r="J720" s="114">
        <v>5</v>
      </c>
      <c r="K720" s="114">
        <v>5</v>
      </c>
      <c r="L720" s="114">
        <v>5</v>
      </c>
      <c r="M720" s="113">
        <v>5</v>
      </c>
      <c r="N720" s="113">
        <v>5</v>
      </c>
      <c r="O720" s="113">
        <v>5</v>
      </c>
      <c r="P720" s="113">
        <v>5</v>
      </c>
      <c r="Q720" s="113">
        <v>5</v>
      </c>
      <c r="R720" s="113">
        <v>5</v>
      </c>
    </row>
    <row r="721" spans="1:18">
      <c r="A721" s="15">
        <f t="shared" si="23"/>
        <v>721</v>
      </c>
      <c r="B721" s="78" t="s">
        <v>1571</v>
      </c>
      <c r="C721" s="78"/>
      <c r="D721" s="78" t="s">
        <v>1572</v>
      </c>
      <c r="E721" s="78" t="s">
        <v>254</v>
      </c>
      <c r="F721" s="78" t="s">
        <v>57</v>
      </c>
      <c r="G721" s="78" t="s">
        <v>50</v>
      </c>
      <c r="H721" s="79">
        <v>2018</v>
      </c>
      <c r="I721" s="123">
        <v>10</v>
      </c>
      <c r="J721" s="114">
        <v>10</v>
      </c>
      <c r="K721" s="114">
        <v>10</v>
      </c>
      <c r="L721" s="114">
        <v>10</v>
      </c>
      <c r="M721" s="113">
        <v>10</v>
      </c>
      <c r="N721" s="113">
        <v>10</v>
      </c>
      <c r="O721" s="113">
        <v>10</v>
      </c>
      <c r="P721" s="113">
        <v>10</v>
      </c>
      <c r="Q721" s="113">
        <v>10</v>
      </c>
      <c r="R721" s="113">
        <v>10</v>
      </c>
    </row>
    <row r="722" spans="1:18">
      <c r="A722" s="15">
        <f t="shared" si="23"/>
        <v>722</v>
      </c>
      <c r="B722" s="78" t="s">
        <v>1573</v>
      </c>
      <c r="C722" s="78"/>
      <c r="D722" s="78" t="s">
        <v>2483</v>
      </c>
      <c r="E722" s="78" t="s">
        <v>392</v>
      </c>
      <c r="F722" s="78" t="s">
        <v>57</v>
      </c>
      <c r="G722" s="78" t="s">
        <v>51</v>
      </c>
      <c r="H722" s="79">
        <v>2016</v>
      </c>
      <c r="I722" s="123">
        <v>1.6</v>
      </c>
      <c r="J722" s="114">
        <v>1.6</v>
      </c>
      <c r="K722" s="114">
        <v>1.6</v>
      </c>
      <c r="L722" s="114">
        <v>1.6</v>
      </c>
      <c r="M722" s="113">
        <v>1.6</v>
      </c>
      <c r="N722" s="113">
        <v>1.6</v>
      </c>
      <c r="O722" s="113">
        <v>1.6</v>
      </c>
      <c r="P722" s="113">
        <v>1.6</v>
      </c>
      <c r="Q722" s="113">
        <v>1.6</v>
      </c>
      <c r="R722" s="113">
        <v>1.6</v>
      </c>
    </row>
    <row r="723" spans="1:18">
      <c r="A723" s="15">
        <f t="shared" si="23"/>
        <v>723</v>
      </c>
      <c r="B723" s="78" t="s">
        <v>1589</v>
      </c>
      <c r="C723" s="78"/>
      <c r="D723" s="78" t="s">
        <v>1590</v>
      </c>
      <c r="E723" s="78" t="s">
        <v>254</v>
      </c>
      <c r="F723" s="78" t="s">
        <v>57</v>
      </c>
      <c r="G723" s="78" t="s">
        <v>50</v>
      </c>
      <c r="H723" s="79">
        <v>2019</v>
      </c>
      <c r="I723" s="123">
        <v>5</v>
      </c>
      <c r="J723" s="114">
        <v>5</v>
      </c>
      <c r="K723" s="114">
        <v>5</v>
      </c>
      <c r="L723" s="114">
        <v>5</v>
      </c>
      <c r="M723" s="113">
        <v>5</v>
      </c>
      <c r="N723" s="113">
        <v>5</v>
      </c>
      <c r="O723" s="113">
        <v>5</v>
      </c>
      <c r="P723" s="113">
        <v>5</v>
      </c>
      <c r="Q723" s="113">
        <v>5</v>
      </c>
      <c r="R723" s="113">
        <v>5</v>
      </c>
    </row>
    <row r="724" spans="1:18">
      <c r="A724" s="15">
        <f t="shared" si="23"/>
        <v>724</v>
      </c>
      <c r="B724" s="78" t="s">
        <v>1574</v>
      </c>
      <c r="C724" s="78"/>
      <c r="D724" s="78" t="s">
        <v>1575</v>
      </c>
      <c r="E724" s="78" t="s">
        <v>586</v>
      </c>
      <c r="F724" s="78" t="s">
        <v>57</v>
      </c>
      <c r="G724" s="78" t="s">
        <v>50</v>
      </c>
      <c r="H724" s="79">
        <v>2017</v>
      </c>
      <c r="I724" s="123">
        <v>5.3</v>
      </c>
      <c r="J724" s="114">
        <v>5.3</v>
      </c>
      <c r="K724" s="114">
        <v>5.3</v>
      </c>
      <c r="L724" s="114">
        <v>5.3</v>
      </c>
      <c r="M724" s="113">
        <v>5.3</v>
      </c>
      <c r="N724" s="113">
        <v>5.3</v>
      </c>
      <c r="O724" s="113">
        <v>5.3</v>
      </c>
      <c r="P724" s="113">
        <v>5.3</v>
      </c>
      <c r="Q724" s="113">
        <v>5.3</v>
      </c>
      <c r="R724" s="113">
        <v>5.3</v>
      </c>
    </row>
    <row r="725" spans="1:18">
      <c r="A725" s="15">
        <f t="shared" si="23"/>
        <v>725</v>
      </c>
      <c r="B725" s="78" t="s">
        <v>1576</v>
      </c>
      <c r="C725" s="78"/>
      <c r="D725" s="78" t="s">
        <v>1577</v>
      </c>
      <c r="E725" s="78" t="s">
        <v>1556</v>
      </c>
      <c r="F725" s="78" t="s">
        <v>57</v>
      </c>
      <c r="G725" s="78" t="s">
        <v>51</v>
      </c>
      <c r="H725" s="79">
        <v>2015</v>
      </c>
      <c r="I725" s="123">
        <v>1.6</v>
      </c>
      <c r="J725" s="114">
        <v>1.6</v>
      </c>
      <c r="K725" s="114">
        <v>1.6</v>
      </c>
      <c r="L725" s="114">
        <v>1.6</v>
      </c>
      <c r="M725" s="113">
        <v>1.6</v>
      </c>
      <c r="N725" s="113">
        <v>1.6</v>
      </c>
      <c r="O725" s="113">
        <v>1.6</v>
      </c>
      <c r="P725" s="113">
        <v>1.6</v>
      </c>
      <c r="Q725" s="113">
        <v>1.6</v>
      </c>
      <c r="R725" s="113">
        <v>1.6</v>
      </c>
    </row>
    <row r="726" spans="1:18">
      <c r="A726" s="15">
        <f t="shared" si="23"/>
        <v>726</v>
      </c>
      <c r="B726" s="78" t="s">
        <v>1596</v>
      </c>
      <c r="C726" s="78"/>
      <c r="D726" s="78" t="s">
        <v>1933</v>
      </c>
      <c r="E726" s="78" t="s">
        <v>1597</v>
      </c>
      <c r="F726" s="78" t="s">
        <v>57</v>
      </c>
      <c r="G726" s="78" t="s">
        <v>52</v>
      </c>
      <c r="H726" s="79">
        <v>2019</v>
      </c>
      <c r="I726" s="123">
        <v>7.5</v>
      </c>
      <c r="J726" s="114">
        <v>7.5</v>
      </c>
      <c r="K726" s="114">
        <v>7.5</v>
      </c>
      <c r="L726" s="114">
        <v>7.5</v>
      </c>
      <c r="M726" s="113">
        <v>7.5</v>
      </c>
      <c r="N726" s="113">
        <v>7.5</v>
      </c>
      <c r="O726" s="113">
        <v>7.5</v>
      </c>
      <c r="P726" s="113">
        <v>7.5</v>
      </c>
      <c r="Q726" s="113">
        <v>7.5</v>
      </c>
      <c r="R726" s="113">
        <v>7.5</v>
      </c>
    </row>
    <row r="727" spans="1:18">
      <c r="A727" s="15">
        <f t="shared" si="23"/>
        <v>727</v>
      </c>
      <c r="B727" s="78" t="s">
        <v>1578</v>
      </c>
      <c r="C727" s="78"/>
      <c r="D727" s="78" t="s">
        <v>1579</v>
      </c>
      <c r="E727" s="78" t="s">
        <v>553</v>
      </c>
      <c r="F727" s="78" t="s">
        <v>57</v>
      </c>
      <c r="G727" s="78" t="s">
        <v>50</v>
      </c>
      <c r="H727" s="79">
        <v>2017</v>
      </c>
      <c r="I727" s="123">
        <v>10</v>
      </c>
      <c r="J727" s="114">
        <v>10</v>
      </c>
      <c r="K727" s="114">
        <v>10</v>
      </c>
      <c r="L727" s="114">
        <v>10</v>
      </c>
      <c r="M727" s="113">
        <v>10</v>
      </c>
      <c r="N727" s="113">
        <v>10</v>
      </c>
      <c r="O727" s="113">
        <v>10</v>
      </c>
      <c r="P727" s="113">
        <v>10</v>
      </c>
      <c r="Q727" s="113">
        <v>10</v>
      </c>
      <c r="R727" s="113">
        <v>10</v>
      </c>
    </row>
    <row r="728" spans="1:18">
      <c r="A728" s="15">
        <f t="shared" si="23"/>
        <v>728</v>
      </c>
      <c r="B728" s="78" t="s">
        <v>1580</v>
      </c>
      <c r="C728" s="78"/>
      <c r="D728" s="78" t="s">
        <v>1581</v>
      </c>
      <c r="E728" s="78" t="s">
        <v>1582</v>
      </c>
      <c r="F728" s="78" t="s">
        <v>57</v>
      </c>
      <c r="G728" s="78" t="s">
        <v>50</v>
      </c>
      <c r="H728" s="79">
        <v>2017</v>
      </c>
      <c r="I728" s="123">
        <v>5.3</v>
      </c>
      <c r="J728" s="114">
        <v>5.3</v>
      </c>
      <c r="K728" s="114">
        <v>5.3</v>
      </c>
      <c r="L728" s="114">
        <v>5.3</v>
      </c>
      <c r="M728" s="113">
        <v>5.3</v>
      </c>
      <c r="N728" s="113">
        <v>5.3</v>
      </c>
      <c r="O728" s="113">
        <v>5.3</v>
      </c>
      <c r="P728" s="113">
        <v>5.3</v>
      </c>
      <c r="Q728" s="113">
        <v>5.3</v>
      </c>
      <c r="R728" s="113">
        <v>5.3</v>
      </c>
    </row>
    <row r="729" spans="1:18">
      <c r="A729" s="15">
        <f t="shared" si="23"/>
        <v>729</v>
      </c>
      <c r="B729" s="78" t="s">
        <v>1583</v>
      </c>
      <c r="C729" s="78"/>
      <c r="D729" s="78" t="s">
        <v>1584</v>
      </c>
      <c r="E729" s="78" t="s">
        <v>632</v>
      </c>
      <c r="F729" s="78" t="s">
        <v>57</v>
      </c>
      <c r="G729" s="78" t="s">
        <v>51</v>
      </c>
      <c r="H729" s="79">
        <v>2019</v>
      </c>
      <c r="I729" s="123">
        <v>10</v>
      </c>
      <c r="J729" s="114">
        <v>10</v>
      </c>
      <c r="K729" s="114">
        <v>10</v>
      </c>
      <c r="L729" s="114">
        <v>10</v>
      </c>
      <c r="M729" s="113">
        <v>10</v>
      </c>
      <c r="N729" s="113">
        <v>10</v>
      </c>
      <c r="O729" s="113">
        <v>10</v>
      </c>
      <c r="P729" s="113">
        <v>10</v>
      </c>
      <c r="Q729" s="113">
        <v>10</v>
      </c>
      <c r="R729" s="113">
        <v>10</v>
      </c>
    </row>
    <row r="730" spans="1:18">
      <c r="A730" s="15">
        <f t="shared" si="23"/>
        <v>730</v>
      </c>
      <c r="B730" s="78" t="s">
        <v>1585</v>
      </c>
      <c r="C730" s="78"/>
      <c r="D730" s="78" t="s">
        <v>1586</v>
      </c>
      <c r="E730" s="78" t="s">
        <v>1411</v>
      </c>
      <c r="F730" s="78" t="s">
        <v>57</v>
      </c>
      <c r="G730" s="78" t="s">
        <v>50</v>
      </c>
      <c r="H730" s="79">
        <v>2017</v>
      </c>
      <c r="I730" s="123">
        <v>5.2</v>
      </c>
      <c r="J730" s="114">
        <v>5.2</v>
      </c>
      <c r="K730" s="114">
        <v>5.2</v>
      </c>
      <c r="L730" s="114">
        <v>5.2</v>
      </c>
      <c r="M730" s="113">
        <v>5.2</v>
      </c>
      <c r="N730" s="113">
        <v>5.2</v>
      </c>
      <c r="O730" s="113">
        <v>5.2</v>
      </c>
      <c r="P730" s="113">
        <v>5.2</v>
      </c>
      <c r="Q730" s="113">
        <v>5.2</v>
      </c>
      <c r="R730" s="113">
        <v>5.2</v>
      </c>
    </row>
    <row r="731" spans="1:18">
      <c r="A731" s="15">
        <f t="shared" si="23"/>
        <v>731</v>
      </c>
      <c r="B731" s="78" t="s">
        <v>1587</v>
      </c>
      <c r="C731" s="78"/>
      <c r="D731" s="78" t="s">
        <v>1588</v>
      </c>
      <c r="E731" s="78" t="s">
        <v>56</v>
      </c>
      <c r="F731" s="78" t="s">
        <v>57</v>
      </c>
      <c r="G731" s="78" t="s">
        <v>51</v>
      </c>
      <c r="H731" s="79">
        <v>2014</v>
      </c>
      <c r="I731" s="123">
        <v>4.4000000000000004</v>
      </c>
      <c r="J731" s="114">
        <v>4.4000000000000004</v>
      </c>
      <c r="K731" s="114">
        <v>4.4000000000000004</v>
      </c>
      <c r="L731" s="114">
        <v>4.4000000000000004</v>
      </c>
      <c r="M731" s="113">
        <v>4.4000000000000004</v>
      </c>
      <c r="N731" s="113">
        <v>4.4000000000000004</v>
      </c>
      <c r="O731" s="113">
        <v>4.4000000000000004</v>
      </c>
      <c r="P731" s="113">
        <v>4.4000000000000004</v>
      </c>
      <c r="Q731" s="113">
        <v>4.4000000000000004</v>
      </c>
      <c r="R731" s="113">
        <v>4.4000000000000004</v>
      </c>
    </row>
    <row r="732" spans="1:18">
      <c r="A732" s="15">
        <f t="shared" si="23"/>
        <v>732</v>
      </c>
      <c r="B732" s="78" t="s">
        <v>1591</v>
      </c>
      <c r="C732" s="78"/>
      <c r="D732" s="78" t="s">
        <v>1592</v>
      </c>
      <c r="E732" s="78" t="s">
        <v>56</v>
      </c>
      <c r="F732" s="78" t="s">
        <v>57</v>
      </c>
      <c r="G732" s="78" t="s">
        <v>51</v>
      </c>
      <c r="H732" s="79">
        <v>2014</v>
      </c>
      <c r="I732" s="123">
        <v>5.5</v>
      </c>
      <c r="J732" s="114">
        <v>5.5</v>
      </c>
      <c r="K732" s="114">
        <v>5.5</v>
      </c>
      <c r="L732" s="114">
        <v>5.5</v>
      </c>
      <c r="M732" s="113">
        <v>5.5</v>
      </c>
      <c r="N732" s="113">
        <v>5.5</v>
      </c>
      <c r="O732" s="113">
        <v>5.5</v>
      </c>
      <c r="P732" s="113">
        <v>5.5</v>
      </c>
      <c r="Q732" s="113">
        <v>5.5</v>
      </c>
      <c r="R732" s="113">
        <v>5.5</v>
      </c>
    </row>
    <row r="733" spans="1:18">
      <c r="A733" s="15">
        <f t="shared" si="23"/>
        <v>733</v>
      </c>
      <c r="B733" s="78" t="s">
        <v>1593</v>
      </c>
      <c r="C733" s="78"/>
      <c r="D733" s="78" t="s">
        <v>1594</v>
      </c>
      <c r="E733" s="78" t="s">
        <v>392</v>
      </c>
      <c r="F733" s="78" t="s">
        <v>57</v>
      </c>
      <c r="G733" s="78" t="s">
        <v>51</v>
      </c>
      <c r="H733" s="79">
        <v>2017</v>
      </c>
      <c r="I733" s="123">
        <v>2.6</v>
      </c>
      <c r="J733" s="114">
        <v>2.6</v>
      </c>
      <c r="K733" s="114">
        <v>2.6</v>
      </c>
      <c r="L733" s="114">
        <v>2.6</v>
      </c>
      <c r="M733" s="113">
        <v>2.6</v>
      </c>
      <c r="N733" s="113">
        <v>2.6</v>
      </c>
      <c r="O733" s="113">
        <v>2.6</v>
      </c>
      <c r="P733" s="113">
        <v>2.6</v>
      </c>
      <c r="Q733" s="113">
        <v>2.6</v>
      </c>
      <c r="R733" s="113">
        <v>2.6</v>
      </c>
    </row>
    <row r="734" spans="1:18">
      <c r="A734" s="15">
        <f t="shared" si="23"/>
        <v>734</v>
      </c>
      <c r="B734" s="78" t="s">
        <v>1595</v>
      </c>
      <c r="C734" s="78"/>
      <c r="D734" s="78" t="s">
        <v>2377</v>
      </c>
      <c r="E734" s="78" t="s">
        <v>437</v>
      </c>
      <c r="F734" s="78" t="s">
        <v>57</v>
      </c>
      <c r="G734" s="78" t="s">
        <v>50</v>
      </c>
      <c r="H734" s="79">
        <v>2015</v>
      </c>
      <c r="I734" s="123">
        <v>2</v>
      </c>
      <c r="J734" s="114">
        <v>2</v>
      </c>
      <c r="K734" s="114">
        <v>2</v>
      </c>
      <c r="L734" s="114">
        <v>2</v>
      </c>
      <c r="M734" s="113">
        <v>2</v>
      </c>
      <c r="N734" s="113">
        <v>2</v>
      </c>
      <c r="O734" s="113">
        <v>2</v>
      </c>
      <c r="P734" s="113">
        <v>2</v>
      </c>
      <c r="Q734" s="113">
        <v>2</v>
      </c>
      <c r="R734" s="113">
        <v>2</v>
      </c>
    </row>
    <row r="735" spans="1:18">
      <c r="A735" s="15">
        <f t="shared" si="23"/>
        <v>735</v>
      </c>
      <c r="B735" s="78" t="s">
        <v>1116</v>
      </c>
      <c r="C735" s="78"/>
      <c r="D735" s="78" t="s">
        <v>1598</v>
      </c>
      <c r="E735" s="78" t="s">
        <v>553</v>
      </c>
      <c r="F735" s="78" t="s">
        <v>57</v>
      </c>
      <c r="G735" s="78" t="s">
        <v>50</v>
      </c>
      <c r="H735" s="79">
        <v>2018</v>
      </c>
      <c r="I735" s="123">
        <v>10</v>
      </c>
      <c r="J735" s="114">
        <v>10</v>
      </c>
      <c r="K735" s="114">
        <v>10</v>
      </c>
      <c r="L735" s="114">
        <v>10</v>
      </c>
      <c r="M735" s="113">
        <v>10</v>
      </c>
      <c r="N735" s="113">
        <v>10</v>
      </c>
      <c r="O735" s="113">
        <v>10</v>
      </c>
      <c r="P735" s="113">
        <v>10</v>
      </c>
      <c r="Q735" s="113">
        <v>10</v>
      </c>
      <c r="R735" s="113">
        <v>10</v>
      </c>
    </row>
    <row r="736" spans="1:18">
      <c r="A736" s="15">
        <f t="shared" si="23"/>
        <v>736</v>
      </c>
      <c r="B736" s="78" t="s">
        <v>1599</v>
      </c>
      <c r="C736" s="78"/>
      <c r="D736" s="78" t="s">
        <v>1600</v>
      </c>
      <c r="E736" s="78" t="s">
        <v>56</v>
      </c>
      <c r="F736" s="78" t="s">
        <v>57</v>
      </c>
      <c r="G736" s="78" t="s">
        <v>51</v>
      </c>
      <c r="H736" s="79">
        <v>2012</v>
      </c>
      <c r="I736" s="123">
        <v>9.9</v>
      </c>
      <c r="J736" s="114">
        <v>9.9</v>
      </c>
      <c r="K736" s="114">
        <v>9.9</v>
      </c>
      <c r="L736" s="114">
        <v>9.9</v>
      </c>
      <c r="M736" s="113">
        <v>9.9</v>
      </c>
      <c r="N736" s="113">
        <v>9.9</v>
      </c>
      <c r="O736" s="113">
        <v>9.9</v>
      </c>
      <c r="P736" s="113">
        <v>9.9</v>
      </c>
      <c r="Q736" s="113">
        <v>9.9</v>
      </c>
      <c r="R736" s="113">
        <v>9.9</v>
      </c>
    </row>
    <row r="737" spans="1:18">
      <c r="A737" s="15">
        <f t="shared" si="23"/>
        <v>737</v>
      </c>
      <c r="B737" s="78" t="s">
        <v>1601</v>
      </c>
      <c r="C737" s="78"/>
      <c r="D737" s="78" t="s">
        <v>1602</v>
      </c>
      <c r="E737" s="78" t="s">
        <v>56</v>
      </c>
      <c r="F737" s="78" t="s">
        <v>57</v>
      </c>
      <c r="G737" s="78" t="s">
        <v>51</v>
      </c>
      <c r="H737" s="79">
        <v>2012</v>
      </c>
      <c r="I737" s="123">
        <v>9.9</v>
      </c>
      <c r="J737" s="114">
        <v>9.9</v>
      </c>
      <c r="K737" s="114">
        <v>9.9</v>
      </c>
      <c r="L737" s="114">
        <v>9.9</v>
      </c>
      <c r="M737" s="113">
        <v>9.9</v>
      </c>
      <c r="N737" s="113">
        <v>9.9</v>
      </c>
      <c r="O737" s="113">
        <v>9.9</v>
      </c>
      <c r="P737" s="113">
        <v>9.9</v>
      </c>
      <c r="Q737" s="113">
        <v>9.9</v>
      </c>
      <c r="R737" s="113">
        <v>9.9</v>
      </c>
    </row>
    <row r="738" spans="1:18">
      <c r="A738" s="15">
        <f t="shared" si="23"/>
        <v>738</v>
      </c>
      <c r="B738" s="78" t="s">
        <v>1603</v>
      </c>
      <c r="C738" s="78"/>
      <c r="D738" s="78" t="s">
        <v>1604</v>
      </c>
      <c r="E738" s="78" t="s">
        <v>56</v>
      </c>
      <c r="F738" s="78" t="s">
        <v>57</v>
      </c>
      <c r="G738" s="78" t="s">
        <v>51</v>
      </c>
      <c r="H738" s="79">
        <v>2012</v>
      </c>
      <c r="I738" s="123">
        <v>5.6</v>
      </c>
      <c r="J738" s="114">
        <v>5.6</v>
      </c>
      <c r="K738" s="114">
        <v>5.6</v>
      </c>
      <c r="L738" s="114">
        <v>5.6</v>
      </c>
      <c r="M738" s="113">
        <v>5.6</v>
      </c>
      <c r="N738" s="113">
        <v>5.6</v>
      </c>
      <c r="O738" s="113">
        <v>5.6</v>
      </c>
      <c r="P738" s="113">
        <v>5.6</v>
      </c>
      <c r="Q738" s="113">
        <v>5.6</v>
      </c>
      <c r="R738" s="113">
        <v>5.6</v>
      </c>
    </row>
    <row r="739" spans="1:18">
      <c r="A739" s="15">
        <f t="shared" si="23"/>
        <v>739</v>
      </c>
      <c r="B739" s="78" t="s">
        <v>1605</v>
      </c>
      <c r="C739" s="78"/>
      <c r="D739" s="78" t="s">
        <v>1606</v>
      </c>
      <c r="E739" s="78" t="s">
        <v>56</v>
      </c>
      <c r="F739" s="78" t="s">
        <v>57</v>
      </c>
      <c r="G739" s="78" t="s">
        <v>51</v>
      </c>
      <c r="H739" s="79">
        <v>2012</v>
      </c>
      <c r="I739" s="123">
        <v>5</v>
      </c>
      <c r="J739" s="114">
        <v>5</v>
      </c>
      <c r="K739" s="114">
        <v>5</v>
      </c>
      <c r="L739" s="114">
        <v>5</v>
      </c>
      <c r="M739" s="113">
        <v>5</v>
      </c>
      <c r="N739" s="113">
        <v>5</v>
      </c>
      <c r="O739" s="113">
        <v>5</v>
      </c>
      <c r="P739" s="113">
        <v>5</v>
      </c>
      <c r="Q739" s="113">
        <v>5</v>
      </c>
      <c r="R739" s="113">
        <v>5</v>
      </c>
    </row>
    <row r="740" spans="1:18">
      <c r="A740" s="15">
        <f t="shared" si="23"/>
        <v>740</v>
      </c>
      <c r="B740" s="78" t="s">
        <v>1607</v>
      </c>
      <c r="C740" s="78"/>
      <c r="D740" s="78" t="s">
        <v>1608</v>
      </c>
      <c r="E740" s="78" t="s">
        <v>296</v>
      </c>
      <c r="F740" s="78" t="s">
        <v>57</v>
      </c>
      <c r="G740" s="78" t="s">
        <v>50</v>
      </c>
      <c r="H740" s="79">
        <v>2016</v>
      </c>
      <c r="I740" s="123">
        <v>10</v>
      </c>
      <c r="J740" s="114">
        <v>10</v>
      </c>
      <c r="K740" s="114">
        <v>10</v>
      </c>
      <c r="L740" s="114">
        <v>10</v>
      </c>
      <c r="M740" s="113">
        <v>10</v>
      </c>
      <c r="N740" s="113">
        <v>10</v>
      </c>
      <c r="O740" s="113">
        <v>10</v>
      </c>
      <c r="P740" s="113">
        <v>10</v>
      </c>
      <c r="Q740" s="113">
        <v>10</v>
      </c>
      <c r="R740" s="113">
        <v>10</v>
      </c>
    </row>
    <row r="741" spans="1:18">
      <c r="A741" s="15">
        <f t="shared" si="23"/>
        <v>741</v>
      </c>
      <c r="B741" s="78" t="s">
        <v>1609</v>
      </c>
      <c r="C741" s="78"/>
      <c r="D741" s="78" t="s">
        <v>1610</v>
      </c>
      <c r="E741" s="78" t="s">
        <v>586</v>
      </c>
      <c r="F741" s="78" t="s">
        <v>57</v>
      </c>
      <c r="G741" s="78" t="s">
        <v>50</v>
      </c>
      <c r="H741" s="79">
        <v>2018</v>
      </c>
      <c r="I741" s="123">
        <v>5</v>
      </c>
      <c r="J741" s="114">
        <v>5</v>
      </c>
      <c r="K741" s="114">
        <v>5</v>
      </c>
      <c r="L741" s="114">
        <v>5</v>
      </c>
      <c r="M741" s="113">
        <v>5</v>
      </c>
      <c r="N741" s="113">
        <v>5</v>
      </c>
      <c r="O741" s="113">
        <v>5</v>
      </c>
      <c r="P741" s="113">
        <v>5</v>
      </c>
      <c r="Q741" s="113">
        <v>5</v>
      </c>
      <c r="R741" s="113">
        <v>5</v>
      </c>
    </row>
    <row r="742" spans="1:18">
      <c r="A742" s="15">
        <f t="shared" si="23"/>
        <v>742</v>
      </c>
      <c r="B742" s="78" t="s">
        <v>1611</v>
      </c>
      <c r="C742" s="78"/>
      <c r="D742" s="78" t="s">
        <v>1612</v>
      </c>
      <c r="E742" s="78" t="s">
        <v>586</v>
      </c>
      <c r="F742" s="78" t="s">
        <v>57</v>
      </c>
      <c r="G742" s="78" t="s">
        <v>50</v>
      </c>
      <c r="H742" s="79">
        <v>2017</v>
      </c>
      <c r="I742" s="123">
        <v>5</v>
      </c>
      <c r="J742" s="114">
        <v>5</v>
      </c>
      <c r="K742" s="114">
        <v>5</v>
      </c>
      <c r="L742" s="114">
        <v>5</v>
      </c>
      <c r="M742" s="113">
        <v>5</v>
      </c>
      <c r="N742" s="113">
        <v>5</v>
      </c>
      <c r="O742" s="113">
        <v>5</v>
      </c>
      <c r="P742" s="113">
        <v>5</v>
      </c>
      <c r="Q742" s="113">
        <v>5</v>
      </c>
      <c r="R742" s="113">
        <v>5</v>
      </c>
    </row>
    <row r="743" spans="1:18">
      <c r="A743" s="15">
        <f t="shared" si="23"/>
        <v>743</v>
      </c>
      <c r="B743" s="78" t="s">
        <v>1613</v>
      </c>
      <c r="C743" s="78"/>
      <c r="D743" s="78" t="s">
        <v>1614</v>
      </c>
      <c r="E743" s="78" t="s">
        <v>586</v>
      </c>
      <c r="F743" s="78" t="s">
        <v>57</v>
      </c>
      <c r="G743" s="78" t="s">
        <v>50</v>
      </c>
      <c r="H743" s="79">
        <v>2017</v>
      </c>
      <c r="I743" s="123">
        <v>5</v>
      </c>
      <c r="J743" s="114">
        <v>5</v>
      </c>
      <c r="K743" s="114">
        <v>5</v>
      </c>
      <c r="L743" s="114">
        <v>5</v>
      </c>
      <c r="M743" s="113">
        <v>5</v>
      </c>
      <c r="N743" s="113">
        <v>5</v>
      </c>
      <c r="O743" s="113">
        <v>5</v>
      </c>
      <c r="P743" s="113">
        <v>5</v>
      </c>
      <c r="Q743" s="113">
        <v>5</v>
      </c>
      <c r="R743" s="113">
        <v>5</v>
      </c>
    </row>
    <row r="744" spans="1:18" ht="15" customHeight="1">
      <c r="A744" s="15">
        <f t="shared" si="23"/>
        <v>744</v>
      </c>
      <c r="B744" s="78" t="s">
        <v>1615</v>
      </c>
      <c r="C744" s="78"/>
      <c r="D744" s="78" t="s">
        <v>1616</v>
      </c>
      <c r="E744" s="78" t="s">
        <v>1040</v>
      </c>
      <c r="F744" s="78" t="s">
        <v>57</v>
      </c>
      <c r="G744" s="78" t="s">
        <v>50</v>
      </c>
      <c r="H744" s="79">
        <v>2017</v>
      </c>
      <c r="I744" s="123">
        <v>10</v>
      </c>
      <c r="J744" s="114">
        <v>10</v>
      </c>
      <c r="K744" s="114">
        <v>10</v>
      </c>
      <c r="L744" s="114">
        <v>10</v>
      </c>
      <c r="M744" s="113">
        <v>10</v>
      </c>
      <c r="N744" s="113">
        <v>10</v>
      </c>
      <c r="O744" s="113">
        <v>10</v>
      </c>
      <c r="P744" s="113">
        <v>10</v>
      </c>
      <c r="Q744" s="113">
        <v>10</v>
      </c>
      <c r="R744" s="113">
        <v>10</v>
      </c>
    </row>
    <row r="745" spans="1:18">
      <c r="A745" s="15">
        <f t="shared" si="23"/>
        <v>745</v>
      </c>
      <c r="B745" s="78" t="s">
        <v>1617</v>
      </c>
      <c r="C745" s="78"/>
      <c r="D745" s="78" t="s">
        <v>1618</v>
      </c>
      <c r="E745" s="78" t="s">
        <v>296</v>
      </c>
      <c r="F745" s="78" t="s">
        <v>57</v>
      </c>
      <c r="G745" s="78" t="s">
        <v>50</v>
      </c>
      <c r="H745" s="79">
        <v>2017</v>
      </c>
      <c r="I745" s="123">
        <v>10</v>
      </c>
      <c r="J745" s="114">
        <v>10</v>
      </c>
      <c r="K745" s="114">
        <v>10</v>
      </c>
      <c r="L745" s="114">
        <v>10</v>
      </c>
      <c r="M745" s="113">
        <v>10</v>
      </c>
      <c r="N745" s="113">
        <v>10</v>
      </c>
      <c r="O745" s="113">
        <v>10</v>
      </c>
      <c r="P745" s="113">
        <v>10</v>
      </c>
      <c r="Q745" s="113">
        <v>10</v>
      </c>
      <c r="R745" s="113">
        <v>10</v>
      </c>
    </row>
    <row r="746" spans="1:18" ht="15" customHeight="1">
      <c r="A746" s="15">
        <f t="shared" si="23"/>
        <v>746</v>
      </c>
      <c r="B746" s="78" t="s">
        <v>1619</v>
      </c>
      <c r="C746" s="78"/>
      <c r="D746" s="78" t="s">
        <v>1620</v>
      </c>
      <c r="E746" s="78" t="s">
        <v>296</v>
      </c>
      <c r="F746" s="78" t="s">
        <v>57</v>
      </c>
      <c r="G746" s="78" t="s">
        <v>50</v>
      </c>
      <c r="H746" s="79">
        <v>2018</v>
      </c>
      <c r="I746" s="123">
        <v>5</v>
      </c>
      <c r="J746" s="114">
        <v>5</v>
      </c>
      <c r="K746" s="114">
        <v>5</v>
      </c>
      <c r="L746" s="114">
        <v>5</v>
      </c>
      <c r="M746" s="113">
        <v>5</v>
      </c>
      <c r="N746" s="113">
        <v>5</v>
      </c>
      <c r="O746" s="113">
        <v>5</v>
      </c>
      <c r="P746" s="113">
        <v>5</v>
      </c>
      <c r="Q746" s="113">
        <v>5</v>
      </c>
      <c r="R746" s="113">
        <v>5</v>
      </c>
    </row>
    <row r="747" spans="1:18">
      <c r="A747" s="15">
        <f t="shared" si="23"/>
        <v>747</v>
      </c>
      <c r="B747" s="109" t="s">
        <v>1621</v>
      </c>
      <c r="C747" s="109"/>
      <c r="D747" s="109"/>
      <c r="E747" s="109"/>
      <c r="F747" s="109"/>
      <c r="G747" s="109"/>
      <c r="H747" s="110"/>
      <c r="I747" s="144">
        <f t="shared" ref="I747:R747" si="24">SUM(I667:I746)</f>
        <v>4325.5000000000009</v>
      </c>
      <c r="J747" s="111">
        <f t="shared" si="24"/>
        <v>4325.5000000000009</v>
      </c>
      <c r="K747" s="111">
        <f t="shared" si="24"/>
        <v>4325.5000000000009</v>
      </c>
      <c r="L747" s="111">
        <f t="shared" si="24"/>
        <v>4325.5000000000009</v>
      </c>
      <c r="M747" s="112">
        <f t="shared" si="24"/>
        <v>4325.5000000000009</v>
      </c>
      <c r="N747" s="112">
        <f t="shared" si="24"/>
        <v>4325.5000000000009</v>
      </c>
      <c r="O747" s="112">
        <f t="shared" si="24"/>
        <v>4325.5000000000009</v>
      </c>
      <c r="P747" s="112">
        <f t="shared" si="24"/>
        <v>4325.5000000000009</v>
      </c>
      <c r="Q747" s="112">
        <f t="shared" si="24"/>
        <v>4325.5000000000009</v>
      </c>
      <c r="R747" s="112">
        <f t="shared" si="24"/>
        <v>4325.5000000000009</v>
      </c>
    </row>
    <row r="748" spans="1:18">
      <c r="A748" s="15">
        <f t="shared" si="23"/>
        <v>748</v>
      </c>
      <c r="B748" s="78" t="s">
        <v>1622</v>
      </c>
      <c r="C748" s="78"/>
      <c r="D748" s="78" t="s">
        <v>1623</v>
      </c>
      <c r="E748" s="78" t="s">
        <v>1487</v>
      </c>
      <c r="F748" s="78"/>
      <c r="G748" s="78"/>
      <c r="H748" s="79"/>
      <c r="I748" s="114">
        <v>80</v>
      </c>
      <c r="J748" s="114">
        <v>80</v>
      </c>
      <c r="K748" s="114">
        <v>80</v>
      </c>
      <c r="L748" s="114">
        <v>80</v>
      </c>
      <c r="M748" s="114">
        <v>80</v>
      </c>
      <c r="N748" s="114">
        <v>80</v>
      </c>
      <c r="O748" s="114">
        <v>80</v>
      </c>
      <c r="P748" s="114">
        <v>80</v>
      </c>
      <c r="Q748" s="114">
        <v>80</v>
      </c>
      <c r="R748" s="114">
        <v>80</v>
      </c>
    </row>
    <row r="749" spans="1:18">
      <c r="A749" s="15">
        <f t="shared" si="23"/>
        <v>749</v>
      </c>
      <c r="B749" s="109"/>
      <c r="C749" s="109"/>
      <c r="D749" s="109"/>
      <c r="E749" s="109"/>
      <c r="F749" s="109"/>
      <c r="G749" s="109"/>
      <c r="H749" s="110"/>
      <c r="I749" s="144"/>
      <c r="J749" s="111"/>
      <c r="K749" s="111"/>
      <c r="L749" s="111"/>
      <c r="M749" s="112"/>
      <c r="N749" s="112"/>
      <c r="O749" s="112"/>
      <c r="P749" s="112"/>
      <c r="Q749" s="112"/>
      <c r="R749" s="112"/>
    </row>
    <row r="750" spans="1:18">
      <c r="A750" s="15">
        <f t="shared" si="23"/>
        <v>750</v>
      </c>
      <c r="B750" s="109" t="s">
        <v>1624</v>
      </c>
      <c r="C750" s="109"/>
      <c r="D750" s="109"/>
      <c r="E750" s="109"/>
      <c r="F750" s="109"/>
      <c r="G750" s="109"/>
      <c r="H750" s="110"/>
      <c r="I750" s="144"/>
      <c r="J750" s="111"/>
      <c r="K750" s="111"/>
      <c r="L750" s="111"/>
      <c r="M750" s="112"/>
      <c r="N750" s="112"/>
      <c r="O750" s="112"/>
      <c r="P750" s="112"/>
      <c r="Q750" s="112"/>
      <c r="R750" s="112"/>
    </row>
    <row r="751" spans="1:18">
      <c r="A751" s="15">
        <f t="shared" si="23"/>
        <v>751</v>
      </c>
      <c r="B751" s="78" t="s">
        <v>1625</v>
      </c>
      <c r="C751" s="78"/>
      <c r="D751" s="78" t="s">
        <v>1626</v>
      </c>
      <c r="E751" s="78" t="s">
        <v>248</v>
      </c>
      <c r="F751" s="78" t="s">
        <v>1627</v>
      </c>
      <c r="G751" s="78" t="s">
        <v>52</v>
      </c>
      <c r="H751" s="79">
        <v>2017</v>
      </c>
      <c r="I751" s="123">
        <v>30</v>
      </c>
      <c r="J751" s="114">
        <v>30</v>
      </c>
      <c r="K751" s="114">
        <v>30</v>
      </c>
      <c r="L751" s="114">
        <v>30</v>
      </c>
      <c r="M751" s="113">
        <v>30</v>
      </c>
      <c r="N751" s="113">
        <v>30</v>
      </c>
      <c r="O751" s="113">
        <v>30</v>
      </c>
      <c r="P751" s="113">
        <v>30</v>
      </c>
      <c r="Q751" s="113">
        <v>30</v>
      </c>
      <c r="R751" s="113">
        <v>30</v>
      </c>
    </row>
    <row r="752" spans="1:18">
      <c r="A752" s="15">
        <f t="shared" si="23"/>
        <v>752</v>
      </c>
      <c r="B752" s="78" t="s">
        <v>2484</v>
      </c>
      <c r="C752" s="78"/>
      <c r="D752" s="78" t="s">
        <v>1990</v>
      </c>
      <c r="E752" s="78" t="s">
        <v>1666</v>
      </c>
      <c r="F752" s="78" t="s">
        <v>1627</v>
      </c>
      <c r="G752" s="78" t="s">
        <v>95</v>
      </c>
      <c r="H752" s="79">
        <v>2020</v>
      </c>
      <c r="I752" s="123">
        <v>9.9</v>
      </c>
      <c r="J752" s="114">
        <v>9.9</v>
      </c>
      <c r="K752" s="114">
        <v>9.9</v>
      </c>
      <c r="L752" s="114">
        <v>9.9</v>
      </c>
      <c r="M752" s="113">
        <v>9.9</v>
      </c>
      <c r="N752" s="113">
        <v>9.9</v>
      </c>
      <c r="O752" s="113">
        <v>9.9</v>
      </c>
      <c r="P752" s="113">
        <v>9.9</v>
      </c>
      <c r="Q752" s="113">
        <v>9.9</v>
      </c>
      <c r="R752" s="113">
        <v>9.9</v>
      </c>
    </row>
    <row r="753" spans="1:18">
      <c r="A753" s="15">
        <f t="shared" si="23"/>
        <v>753</v>
      </c>
      <c r="B753" s="78" t="s">
        <v>2609</v>
      </c>
      <c r="C753" s="78"/>
      <c r="D753" s="78" t="s">
        <v>2392</v>
      </c>
      <c r="E753" s="78" t="s">
        <v>1666</v>
      </c>
      <c r="F753" s="78" t="s">
        <v>1627</v>
      </c>
      <c r="G753" s="78" t="s">
        <v>95</v>
      </c>
      <c r="H753" s="79">
        <v>2020</v>
      </c>
      <c r="I753" s="123">
        <v>9.9</v>
      </c>
      <c r="J753" s="114">
        <v>9.9</v>
      </c>
      <c r="K753" s="114">
        <v>9.9</v>
      </c>
      <c r="L753" s="114">
        <v>9.9</v>
      </c>
      <c r="M753" s="113">
        <v>9.9</v>
      </c>
      <c r="N753" s="113">
        <v>9.9</v>
      </c>
      <c r="O753" s="113">
        <v>9.9</v>
      </c>
      <c r="P753" s="113">
        <v>9.9</v>
      </c>
      <c r="Q753" s="113">
        <v>9.9</v>
      </c>
      <c r="R753" s="113">
        <v>9.9</v>
      </c>
    </row>
    <row r="754" spans="1:18">
      <c r="A754" s="15">
        <f t="shared" si="23"/>
        <v>754</v>
      </c>
      <c r="B754" s="78" t="s">
        <v>2485</v>
      </c>
      <c r="C754" s="78"/>
      <c r="D754" s="78" t="s">
        <v>2393</v>
      </c>
      <c r="E754" s="78" t="s">
        <v>1666</v>
      </c>
      <c r="F754" s="78" t="s">
        <v>1627</v>
      </c>
      <c r="G754" s="78" t="s">
        <v>95</v>
      </c>
      <c r="H754" s="79">
        <v>2020</v>
      </c>
      <c r="I754" s="123">
        <v>9.9</v>
      </c>
      <c r="J754" s="114">
        <v>9.9</v>
      </c>
      <c r="K754" s="114">
        <v>9.9</v>
      </c>
      <c r="L754" s="114">
        <v>9.9</v>
      </c>
      <c r="M754" s="113">
        <v>9.9</v>
      </c>
      <c r="N754" s="113">
        <v>9.9</v>
      </c>
      <c r="O754" s="113">
        <v>9.9</v>
      </c>
      <c r="P754" s="113">
        <v>9.9</v>
      </c>
      <c r="Q754" s="113">
        <v>9.9</v>
      </c>
      <c r="R754" s="113">
        <v>9.9</v>
      </c>
    </row>
    <row r="755" spans="1:18">
      <c r="A755" s="15">
        <f t="shared" si="23"/>
        <v>755</v>
      </c>
      <c r="B755" s="78" t="s">
        <v>2611</v>
      </c>
      <c r="C755" s="78"/>
      <c r="D755" s="78" t="s">
        <v>2395</v>
      </c>
      <c r="E755" s="78" t="s">
        <v>705</v>
      </c>
      <c r="F755" s="78" t="s">
        <v>1627</v>
      </c>
      <c r="G755" s="78" t="s">
        <v>261</v>
      </c>
      <c r="H755" s="79">
        <v>2020</v>
      </c>
      <c r="I755" s="123">
        <v>9.9</v>
      </c>
      <c r="J755" s="114">
        <v>9.9</v>
      </c>
      <c r="K755" s="114">
        <v>9.9</v>
      </c>
      <c r="L755" s="114">
        <v>9.9</v>
      </c>
      <c r="M755" s="113">
        <v>9.9</v>
      </c>
      <c r="N755" s="113">
        <v>9.9</v>
      </c>
      <c r="O755" s="113">
        <v>9.9</v>
      </c>
      <c r="P755" s="113">
        <v>9.9</v>
      </c>
      <c r="Q755" s="113">
        <v>9.9</v>
      </c>
      <c r="R755" s="113">
        <v>9.9</v>
      </c>
    </row>
    <row r="756" spans="1:18">
      <c r="A756" s="15">
        <f t="shared" si="23"/>
        <v>756</v>
      </c>
      <c r="B756" s="78" t="s">
        <v>2612</v>
      </c>
      <c r="C756" s="78"/>
      <c r="D756" s="78" t="s">
        <v>2396</v>
      </c>
      <c r="E756" s="78" t="s">
        <v>705</v>
      </c>
      <c r="F756" s="78" t="s">
        <v>1627</v>
      </c>
      <c r="G756" s="78" t="s">
        <v>261</v>
      </c>
      <c r="H756" s="79">
        <v>2020</v>
      </c>
      <c r="I756" s="123">
        <v>9.9</v>
      </c>
      <c r="J756" s="114">
        <v>9.9</v>
      </c>
      <c r="K756" s="114">
        <v>9.9</v>
      </c>
      <c r="L756" s="114">
        <v>9.9</v>
      </c>
      <c r="M756" s="113">
        <v>9.9</v>
      </c>
      <c r="N756" s="113">
        <v>9.9</v>
      </c>
      <c r="O756" s="113">
        <v>9.9</v>
      </c>
      <c r="P756" s="113">
        <v>9.9</v>
      </c>
      <c r="Q756" s="113">
        <v>9.9</v>
      </c>
      <c r="R756" s="113">
        <v>9.9</v>
      </c>
    </row>
    <row r="757" spans="1:18">
      <c r="A757" s="15">
        <f t="shared" si="23"/>
        <v>757</v>
      </c>
      <c r="B757" s="78" t="s">
        <v>2617</v>
      </c>
      <c r="C757" s="78"/>
      <c r="D757" s="78" t="s">
        <v>2618</v>
      </c>
      <c r="E757" s="78" t="s">
        <v>1666</v>
      </c>
      <c r="F757" s="78" t="s">
        <v>1627</v>
      </c>
      <c r="G757" s="78" t="s">
        <v>95</v>
      </c>
      <c r="H757" s="79">
        <v>2020</v>
      </c>
      <c r="I757" s="123">
        <v>10</v>
      </c>
      <c r="J757" s="114">
        <v>10</v>
      </c>
      <c r="K757" s="114">
        <v>10</v>
      </c>
      <c r="L757" s="114">
        <v>10</v>
      </c>
      <c r="M757" s="113">
        <v>10</v>
      </c>
      <c r="N757" s="113">
        <v>10</v>
      </c>
      <c r="O757" s="113">
        <v>10</v>
      </c>
      <c r="P757" s="113">
        <v>10</v>
      </c>
      <c r="Q757" s="113">
        <v>10</v>
      </c>
      <c r="R757" s="113">
        <v>10</v>
      </c>
    </row>
    <row r="758" spans="1:18">
      <c r="A758" s="15">
        <f t="shared" si="23"/>
        <v>758</v>
      </c>
      <c r="B758" s="78" t="s">
        <v>2486</v>
      </c>
      <c r="C758" s="78"/>
      <c r="D758" s="78" t="s">
        <v>1991</v>
      </c>
      <c r="E758" s="78" t="s">
        <v>62</v>
      </c>
      <c r="F758" s="78" t="s">
        <v>1627</v>
      </c>
      <c r="G758" s="78" t="s">
        <v>52</v>
      </c>
      <c r="H758" s="79">
        <v>2020</v>
      </c>
      <c r="I758" s="123">
        <v>9.9</v>
      </c>
      <c r="J758" s="114">
        <v>9.9</v>
      </c>
      <c r="K758" s="114">
        <v>9.9</v>
      </c>
      <c r="L758" s="114">
        <v>9.9</v>
      </c>
      <c r="M758" s="113">
        <v>9.9</v>
      </c>
      <c r="N758" s="113">
        <v>9.9</v>
      </c>
      <c r="O758" s="113">
        <v>9.9</v>
      </c>
      <c r="P758" s="113">
        <v>9.9</v>
      </c>
      <c r="Q758" s="113">
        <v>9.9</v>
      </c>
      <c r="R758" s="113">
        <v>9.9</v>
      </c>
    </row>
    <row r="759" spans="1:18">
      <c r="A759" s="15">
        <f t="shared" si="23"/>
        <v>759</v>
      </c>
      <c r="B759" s="78" t="s">
        <v>1641</v>
      </c>
      <c r="C759" s="78"/>
      <c r="D759" s="78" t="s">
        <v>1642</v>
      </c>
      <c r="E759" s="78" t="s">
        <v>66</v>
      </c>
      <c r="F759" s="78" t="s">
        <v>1627</v>
      </c>
      <c r="G759" s="78" t="s">
        <v>52</v>
      </c>
      <c r="H759" s="79">
        <v>2019</v>
      </c>
      <c r="I759" s="123">
        <v>9.9</v>
      </c>
      <c r="J759" s="114">
        <v>9.9</v>
      </c>
      <c r="K759" s="114">
        <v>9.9</v>
      </c>
      <c r="L759" s="114">
        <v>9.9</v>
      </c>
      <c r="M759" s="113">
        <v>9.9</v>
      </c>
      <c r="N759" s="113">
        <v>9.9</v>
      </c>
      <c r="O759" s="113">
        <v>9.9</v>
      </c>
      <c r="P759" s="113">
        <v>9.9</v>
      </c>
      <c r="Q759" s="113">
        <v>9.9</v>
      </c>
      <c r="R759" s="113">
        <v>9.9</v>
      </c>
    </row>
    <row r="760" spans="1:18">
      <c r="A760" s="15">
        <f t="shared" si="23"/>
        <v>760</v>
      </c>
      <c r="B760" s="78" t="s">
        <v>2487</v>
      </c>
      <c r="C760" s="78"/>
      <c r="D760" s="78" t="s">
        <v>1992</v>
      </c>
      <c r="E760" s="78" t="s">
        <v>56</v>
      </c>
      <c r="F760" s="78" t="s">
        <v>1627</v>
      </c>
      <c r="G760" s="78" t="s">
        <v>51</v>
      </c>
      <c r="H760" s="79">
        <v>2020</v>
      </c>
      <c r="I760" s="123">
        <v>10</v>
      </c>
      <c r="J760" s="114">
        <v>10</v>
      </c>
      <c r="K760" s="114">
        <v>10</v>
      </c>
      <c r="L760" s="114">
        <v>10</v>
      </c>
      <c r="M760" s="113">
        <v>10</v>
      </c>
      <c r="N760" s="113">
        <v>10</v>
      </c>
      <c r="O760" s="113">
        <v>10</v>
      </c>
      <c r="P760" s="113">
        <v>10</v>
      </c>
      <c r="Q760" s="113">
        <v>10</v>
      </c>
      <c r="R760" s="113">
        <v>10</v>
      </c>
    </row>
    <row r="761" spans="1:18">
      <c r="A761" s="15">
        <f t="shared" si="23"/>
        <v>761</v>
      </c>
      <c r="B761" s="78" t="s">
        <v>2488</v>
      </c>
      <c r="C761" s="78"/>
      <c r="D761" s="78" t="s">
        <v>1846</v>
      </c>
      <c r="E761" s="78" t="s">
        <v>1809</v>
      </c>
      <c r="F761" s="78" t="s">
        <v>1627</v>
      </c>
      <c r="G761" s="78" t="s">
        <v>52</v>
      </c>
      <c r="H761" s="79">
        <v>2020</v>
      </c>
      <c r="I761" s="123">
        <v>9.9</v>
      </c>
      <c r="J761" s="114">
        <v>9.9</v>
      </c>
      <c r="K761" s="114">
        <v>9.9</v>
      </c>
      <c r="L761" s="114">
        <v>9.9</v>
      </c>
      <c r="M761" s="113">
        <v>9.9</v>
      </c>
      <c r="N761" s="113">
        <v>9.9</v>
      </c>
      <c r="O761" s="113">
        <v>9.9</v>
      </c>
      <c r="P761" s="113">
        <v>9.9</v>
      </c>
      <c r="Q761" s="113">
        <v>9.9</v>
      </c>
      <c r="R761" s="113">
        <v>9.9</v>
      </c>
    </row>
    <row r="762" spans="1:18">
      <c r="A762" s="15">
        <f t="shared" si="23"/>
        <v>762</v>
      </c>
      <c r="B762" s="78" t="s">
        <v>2625</v>
      </c>
      <c r="C762" s="78"/>
      <c r="D762" s="78" t="s">
        <v>2626</v>
      </c>
      <c r="E762" s="78" t="s">
        <v>1809</v>
      </c>
      <c r="F762" s="78" t="s">
        <v>1627</v>
      </c>
      <c r="G762" s="78" t="s">
        <v>52</v>
      </c>
      <c r="H762" s="79">
        <v>2021</v>
      </c>
      <c r="I762" s="123">
        <v>2</v>
      </c>
      <c r="J762" s="123">
        <v>2</v>
      </c>
      <c r="K762" s="123">
        <v>2</v>
      </c>
      <c r="L762" s="123">
        <v>2</v>
      </c>
      <c r="M762" s="123">
        <v>2</v>
      </c>
      <c r="N762" s="123">
        <v>2</v>
      </c>
      <c r="O762" s="123">
        <v>2</v>
      </c>
      <c r="P762" s="123">
        <v>2</v>
      </c>
      <c r="Q762" s="123">
        <v>2</v>
      </c>
      <c r="R762" s="123">
        <v>2</v>
      </c>
    </row>
    <row r="763" spans="1:18">
      <c r="A763" s="15">
        <f t="shared" si="23"/>
        <v>763</v>
      </c>
      <c r="B763" s="78" t="s">
        <v>1628</v>
      </c>
      <c r="C763" s="78"/>
      <c r="D763" s="78" t="s">
        <v>1629</v>
      </c>
      <c r="E763" s="78" t="s">
        <v>1129</v>
      </c>
      <c r="F763" s="78" t="s">
        <v>1627</v>
      </c>
      <c r="G763" s="78" t="s">
        <v>52</v>
      </c>
      <c r="H763" s="79">
        <v>2018</v>
      </c>
      <c r="I763" s="123">
        <v>9.9</v>
      </c>
      <c r="J763" s="114">
        <v>9.9</v>
      </c>
      <c r="K763" s="114">
        <v>9.9</v>
      </c>
      <c r="L763" s="114">
        <v>9.9</v>
      </c>
      <c r="M763" s="113">
        <v>9.9</v>
      </c>
      <c r="N763" s="113">
        <v>9.9</v>
      </c>
      <c r="O763" s="113">
        <v>9.9</v>
      </c>
      <c r="P763" s="113">
        <v>9.9</v>
      </c>
      <c r="Q763" s="113">
        <v>9.9</v>
      </c>
      <c r="R763" s="113">
        <v>9.9</v>
      </c>
    </row>
    <row r="764" spans="1:18">
      <c r="A764" s="15">
        <f t="shared" si="23"/>
        <v>764</v>
      </c>
      <c r="B764" s="78" t="s">
        <v>2489</v>
      </c>
      <c r="C764" s="78"/>
      <c r="D764" s="78" t="s">
        <v>1993</v>
      </c>
      <c r="E764" s="78" t="s">
        <v>175</v>
      </c>
      <c r="F764" s="78" t="s">
        <v>1627</v>
      </c>
      <c r="G764" s="78" t="s">
        <v>51</v>
      </c>
      <c r="H764" s="79">
        <v>2020</v>
      </c>
      <c r="I764" s="123">
        <v>2.2999999999999998</v>
      </c>
      <c r="J764" s="114">
        <v>2.2999999999999998</v>
      </c>
      <c r="K764" s="114">
        <v>2.2999999999999998</v>
      </c>
      <c r="L764" s="114">
        <v>2.2999999999999998</v>
      </c>
      <c r="M764" s="113">
        <v>2.2999999999999998</v>
      </c>
      <c r="N764" s="113">
        <v>2.2999999999999998</v>
      </c>
      <c r="O764" s="113">
        <v>2.2999999999999998</v>
      </c>
      <c r="P764" s="113">
        <v>2.2999999999999998</v>
      </c>
      <c r="Q764" s="113">
        <v>2.2999999999999998</v>
      </c>
      <c r="R764" s="113">
        <v>2.2999999999999998</v>
      </c>
    </row>
    <row r="765" spans="1:18">
      <c r="A765" s="15">
        <f t="shared" si="23"/>
        <v>765</v>
      </c>
      <c r="B765" s="78" t="s">
        <v>1630</v>
      </c>
      <c r="C765" s="78"/>
      <c r="D765" s="78" t="s">
        <v>1631</v>
      </c>
      <c r="E765" s="78" t="s">
        <v>1280</v>
      </c>
      <c r="F765" s="78" t="s">
        <v>1627</v>
      </c>
      <c r="G765" s="78" t="s">
        <v>52</v>
      </c>
      <c r="H765" s="79">
        <v>2013</v>
      </c>
      <c r="I765" s="123">
        <v>33.700000000000003</v>
      </c>
      <c r="J765" s="114">
        <v>33.700000000000003</v>
      </c>
      <c r="K765" s="114">
        <v>33.700000000000003</v>
      </c>
      <c r="L765" s="114">
        <v>33.700000000000003</v>
      </c>
      <c r="M765" s="113">
        <v>33.700000000000003</v>
      </c>
      <c r="N765" s="113">
        <v>33.700000000000003</v>
      </c>
      <c r="O765" s="113">
        <v>33.700000000000003</v>
      </c>
      <c r="P765" s="113">
        <v>33.700000000000003</v>
      </c>
      <c r="Q765" s="113">
        <v>33.700000000000003</v>
      </c>
      <c r="R765" s="113">
        <v>33.700000000000003</v>
      </c>
    </row>
    <row r="766" spans="1:18">
      <c r="A766" s="15">
        <f t="shared" si="23"/>
        <v>766</v>
      </c>
      <c r="B766" s="78" t="s">
        <v>1634</v>
      </c>
      <c r="C766" s="78"/>
      <c r="D766" s="78" t="s">
        <v>1645</v>
      </c>
      <c r="E766" s="78" t="s">
        <v>56</v>
      </c>
      <c r="F766" s="78" t="s">
        <v>1627</v>
      </c>
      <c r="G766" s="78" t="s">
        <v>51</v>
      </c>
      <c r="H766" s="79">
        <v>2016</v>
      </c>
      <c r="I766" s="123">
        <v>1</v>
      </c>
      <c r="J766" s="114">
        <v>1</v>
      </c>
      <c r="K766" s="114">
        <v>1</v>
      </c>
      <c r="L766" s="114">
        <v>1</v>
      </c>
      <c r="M766" s="113">
        <v>1</v>
      </c>
      <c r="N766" s="113">
        <v>1</v>
      </c>
      <c r="O766" s="113">
        <v>1</v>
      </c>
      <c r="P766" s="113">
        <v>1</v>
      </c>
      <c r="Q766" s="113">
        <v>1</v>
      </c>
      <c r="R766" s="113">
        <v>1</v>
      </c>
    </row>
    <row r="767" spans="1:18">
      <c r="A767" s="15">
        <f t="shared" si="23"/>
        <v>767</v>
      </c>
      <c r="B767" s="78" t="s">
        <v>2490</v>
      </c>
      <c r="C767" s="78"/>
      <c r="D767" s="78" t="s">
        <v>1847</v>
      </c>
      <c r="E767" s="78" t="s">
        <v>321</v>
      </c>
      <c r="F767" s="78" t="s">
        <v>1627</v>
      </c>
      <c r="G767" s="78" t="s">
        <v>95</v>
      </c>
      <c r="H767" s="79">
        <v>2020</v>
      </c>
      <c r="I767" s="123">
        <v>9.9</v>
      </c>
      <c r="J767" s="114">
        <v>9.9</v>
      </c>
      <c r="K767" s="114">
        <v>9.9</v>
      </c>
      <c r="L767" s="114">
        <v>9.9</v>
      </c>
      <c r="M767" s="113">
        <v>9.9</v>
      </c>
      <c r="N767" s="113">
        <v>9.9</v>
      </c>
      <c r="O767" s="113">
        <v>9.9</v>
      </c>
      <c r="P767" s="113">
        <v>9.9</v>
      </c>
      <c r="Q767" s="113">
        <v>9.9</v>
      </c>
      <c r="R767" s="113">
        <v>9.9</v>
      </c>
    </row>
    <row r="768" spans="1:18">
      <c r="A768" s="15">
        <f t="shared" si="23"/>
        <v>768</v>
      </c>
      <c r="B768" s="78" t="s">
        <v>2491</v>
      </c>
      <c r="C768" s="78"/>
      <c r="D768" s="78" t="s">
        <v>1848</v>
      </c>
      <c r="E768" s="78" t="s">
        <v>1666</v>
      </c>
      <c r="F768" s="78" t="s">
        <v>1627</v>
      </c>
      <c r="G768" s="78" t="s">
        <v>95</v>
      </c>
      <c r="H768" s="79">
        <v>2020</v>
      </c>
      <c r="I768" s="123">
        <v>9.9</v>
      </c>
      <c r="J768" s="114">
        <v>9.9</v>
      </c>
      <c r="K768" s="114">
        <v>9.9</v>
      </c>
      <c r="L768" s="114">
        <v>9.9</v>
      </c>
      <c r="M768" s="113">
        <v>9.9</v>
      </c>
      <c r="N768" s="113">
        <v>9.9</v>
      </c>
      <c r="O768" s="113">
        <v>9.9</v>
      </c>
      <c r="P768" s="113">
        <v>9.9</v>
      </c>
      <c r="Q768" s="113">
        <v>9.9</v>
      </c>
      <c r="R768" s="113">
        <v>9.9</v>
      </c>
    </row>
    <row r="769" spans="1:18">
      <c r="A769" s="15">
        <f t="shared" si="23"/>
        <v>769</v>
      </c>
      <c r="B769" s="78" t="s">
        <v>1632</v>
      </c>
      <c r="C769" s="78"/>
      <c r="D769" s="78" t="s">
        <v>1633</v>
      </c>
      <c r="E769" s="78" t="s">
        <v>1111</v>
      </c>
      <c r="F769" s="78" t="s">
        <v>1627</v>
      </c>
      <c r="G769" s="78" t="s">
        <v>52</v>
      </c>
      <c r="H769" s="79">
        <v>2018</v>
      </c>
      <c r="I769" s="123">
        <v>9.9</v>
      </c>
      <c r="J769" s="114">
        <v>9.9</v>
      </c>
      <c r="K769" s="114">
        <v>9.9</v>
      </c>
      <c r="L769" s="114">
        <v>9.9</v>
      </c>
      <c r="M769" s="113">
        <v>9.9</v>
      </c>
      <c r="N769" s="113">
        <v>9.9</v>
      </c>
      <c r="O769" s="113">
        <v>9.9</v>
      </c>
      <c r="P769" s="113">
        <v>9.9</v>
      </c>
      <c r="Q769" s="113">
        <v>9.9</v>
      </c>
      <c r="R769" s="113">
        <v>9.9</v>
      </c>
    </row>
    <row r="770" spans="1:18">
      <c r="A770" s="15">
        <f t="shared" si="23"/>
        <v>770</v>
      </c>
      <c r="B770" s="78" t="s">
        <v>2492</v>
      </c>
      <c r="C770" s="78"/>
      <c r="D770" s="78" t="s">
        <v>1849</v>
      </c>
      <c r="E770" s="78" t="s">
        <v>176</v>
      </c>
      <c r="F770" s="78" t="s">
        <v>1627</v>
      </c>
      <c r="G770" s="78" t="s">
        <v>51</v>
      </c>
      <c r="H770" s="79">
        <v>2020</v>
      </c>
      <c r="I770" s="123">
        <v>9.9</v>
      </c>
      <c r="J770" s="114">
        <v>9.9</v>
      </c>
      <c r="K770" s="114">
        <v>9.9</v>
      </c>
      <c r="L770" s="114">
        <v>9.9</v>
      </c>
      <c r="M770" s="113">
        <v>9.9</v>
      </c>
      <c r="N770" s="113">
        <v>9.9</v>
      </c>
      <c r="O770" s="113">
        <v>9.9</v>
      </c>
      <c r="P770" s="113">
        <v>9.9</v>
      </c>
      <c r="Q770" s="113">
        <v>9.9</v>
      </c>
      <c r="R770" s="113">
        <v>9.9</v>
      </c>
    </row>
    <row r="771" spans="1:18">
      <c r="A771" s="15">
        <f t="shared" si="23"/>
        <v>771</v>
      </c>
      <c r="B771" s="78" t="s">
        <v>2493</v>
      </c>
      <c r="C771" s="78"/>
      <c r="D771" s="78" t="s">
        <v>2494</v>
      </c>
      <c r="E771" s="78" t="s">
        <v>1635</v>
      </c>
      <c r="F771" s="78" t="s">
        <v>1627</v>
      </c>
      <c r="G771" s="78" t="s">
        <v>52</v>
      </c>
      <c r="H771" s="79">
        <v>2017</v>
      </c>
      <c r="I771" s="123">
        <v>2</v>
      </c>
      <c r="J771" s="114">
        <v>2</v>
      </c>
      <c r="K771" s="114">
        <v>2</v>
      </c>
      <c r="L771" s="114">
        <v>2</v>
      </c>
      <c r="M771" s="113">
        <v>2</v>
      </c>
      <c r="N771" s="113">
        <v>2</v>
      </c>
      <c r="O771" s="113">
        <v>2</v>
      </c>
      <c r="P771" s="113">
        <v>2</v>
      </c>
      <c r="Q771" s="113">
        <v>2</v>
      </c>
      <c r="R771" s="113">
        <v>2</v>
      </c>
    </row>
    <row r="772" spans="1:18">
      <c r="A772" s="15">
        <f t="shared" si="23"/>
        <v>772</v>
      </c>
      <c r="B772" s="78" t="s">
        <v>2495</v>
      </c>
      <c r="C772" s="78"/>
      <c r="D772" s="78" t="s">
        <v>1850</v>
      </c>
      <c r="E772" s="78" t="s">
        <v>1809</v>
      </c>
      <c r="F772" s="78" t="s">
        <v>1627</v>
      </c>
      <c r="G772" s="78" t="s">
        <v>52</v>
      </c>
      <c r="H772" s="79">
        <v>2020</v>
      </c>
      <c r="I772" s="123">
        <v>9.9</v>
      </c>
      <c r="J772" s="114">
        <v>9.9</v>
      </c>
      <c r="K772" s="114">
        <v>9.9</v>
      </c>
      <c r="L772" s="114">
        <v>9.9</v>
      </c>
      <c r="M772" s="113">
        <v>9.9</v>
      </c>
      <c r="N772" s="113">
        <v>9.9</v>
      </c>
      <c r="O772" s="113">
        <v>9.9</v>
      </c>
      <c r="P772" s="113">
        <v>9.9</v>
      </c>
      <c r="Q772" s="113">
        <v>9.9</v>
      </c>
      <c r="R772" s="113">
        <v>9.9</v>
      </c>
    </row>
    <row r="773" spans="1:18">
      <c r="A773" s="15">
        <f t="shared" si="23"/>
        <v>773</v>
      </c>
      <c r="B773" s="78" t="s">
        <v>1652</v>
      </c>
      <c r="C773" s="78"/>
      <c r="D773" s="78" t="s">
        <v>1653</v>
      </c>
      <c r="E773" s="78" t="s">
        <v>392</v>
      </c>
      <c r="F773" s="78" t="s">
        <v>1627</v>
      </c>
      <c r="G773" s="78" t="s">
        <v>51</v>
      </c>
      <c r="H773" s="79">
        <v>2017</v>
      </c>
      <c r="I773" s="123">
        <v>1.5</v>
      </c>
      <c r="J773" s="114">
        <v>1.5</v>
      </c>
      <c r="K773" s="114">
        <v>1.5</v>
      </c>
      <c r="L773" s="114">
        <v>1.5</v>
      </c>
      <c r="M773" s="113">
        <v>1.5</v>
      </c>
      <c r="N773" s="113">
        <v>1.5</v>
      </c>
      <c r="O773" s="113">
        <v>1.5</v>
      </c>
      <c r="P773" s="113">
        <v>1.5</v>
      </c>
      <c r="Q773" s="113">
        <v>1.5</v>
      </c>
      <c r="R773" s="113">
        <v>1.5</v>
      </c>
    </row>
    <row r="774" spans="1:18">
      <c r="A774" s="15">
        <f t="shared" ref="A774:A837" si="25">A773+1</f>
        <v>774</v>
      </c>
      <c r="B774" s="78" t="s">
        <v>1654</v>
      </c>
      <c r="C774" s="78"/>
      <c r="D774" s="78" t="s">
        <v>1655</v>
      </c>
      <c r="E774" s="78" t="s">
        <v>392</v>
      </c>
      <c r="F774" s="78" t="s">
        <v>1627</v>
      </c>
      <c r="G774" s="78" t="s">
        <v>51</v>
      </c>
      <c r="H774" s="79">
        <v>2018</v>
      </c>
      <c r="I774" s="123">
        <v>1.5</v>
      </c>
      <c r="J774" s="114">
        <v>1.5</v>
      </c>
      <c r="K774" s="114">
        <v>1.5</v>
      </c>
      <c r="L774" s="114">
        <v>1.5</v>
      </c>
      <c r="M774" s="113">
        <v>1.5</v>
      </c>
      <c r="N774" s="113">
        <v>1.5</v>
      </c>
      <c r="O774" s="113">
        <v>1.5</v>
      </c>
      <c r="P774" s="113">
        <v>1.5</v>
      </c>
      <c r="Q774" s="113">
        <v>1.5</v>
      </c>
      <c r="R774" s="113">
        <v>1.5</v>
      </c>
    </row>
    <row r="775" spans="1:18">
      <c r="A775" s="15">
        <f t="shared" si="25"/>
        <v>775</v>
      </c>
      <c r="B775" s="78" t="s">
        <v>1649</v>
      </c>
      <c r="C775" s="78"/>
      <c r="D775" s="78" t="s">
        <v>2380</v>
      </c>
      <c r="E775" s="78" t="s">
        <v>392</v>
      </c>
      <c r="F775" s="78" t="s">
        <v>1627</v>
      </c>
      <c r="G775" s="78" t="s">
        <v>51</v>
      </c>
      <c r="H775" s="79">
        <v>2015</v>
      </c>
      <c r="I775" s="123">
        <v>2</v>
      </c>
      <c r="J775" s="114">
        <v>2</v>
      </c>
      <c r="K775" s="114">
        <v>2</v>
      </c>
      <c r="L775" s="114">
        <v>2</v>
      </c>
      <c r="M775" s="113">
        <v>2</v>
      </c>
      <c r="N775" s="113">
        <v>2</v>
      </c>
      <c r="O775" s="113">
        <v>2</v>
      </c>
      <c r="P775" s="113">
        <v>2</v>
      </c>
      <c r="Q775" s="113">
        <v>2</v>
      </c>
      <c r="R775" s="113">
        <v>2</v>
      </c>
    </row>
    <row r="776" spans="1:18">
      <c r="A776" s="15">
        <f t="shared" si="25"/>
        <v>776</v>
      </c>
      <c r="B776" s="109" t="s">
        <v>1636</v>
      </c>
      <c r="C776" s="109"/>
      <c r="D776" s="109"/>
      <c r="E776" s="109"/>
      <c r="F776" s="109"/>
      <c r="G776" s="109"/>
      <c r="H776" s="110"/>
      <c r="I776" s="144">
        <f t="shared" ref="I776:R776" si="26">SUM(I751:I775)</f>
        <v>234.60000000000005</v>
      </c>
      <c r="J776" s="111">
        <f t="shared" si="26"/>
        <v>234.60000000000005</v>
      </c>
      <c r="K776" s="111">
        <f t="shared" si="26"/>
        <v>234.60000000000005</v>
      </c>
      <c r="L776" s="111">
        <f t="shared" si="26"/>
        <v>234.60000000000005</v>
      </c>
      <c r="M776" s="112">
        <f t="shared" si="26"/>
        <v>234.60000000000005</v>
      </c>
      <c r="N776" s="112">
        <f t="shared" si="26"/>
        <v>234.60000000000005</v>
      </c>
      <c r="O776" s="112">
        <f t="shared" si="26"/>
        <v>234.60000000000005</v>
      </c>
      <c r="P776" s="112">
        <f t="shared" si="26"/>
        <v>234.60000000000005</v>
      </c>
      <c r="Q776" s="112">
        <f t="shared" si="26"/>
        <v>234.60000000000005</v>
      </c>
      <c r="R776" s="112">
        <f t="shared" si="26"/>
        <v>234.60000000000005</v>
      </c>
    </row>
    <row r="777" spans="1:18">
      <c r="A777" s="15">
        <f t="shared" si="25"/>
        <v>777</v>
      </c>
      <c r="B777" s="78" t="s">
        <v>1637</v>
      </c>
      <c r="C777" s="78"/>
      <c r="D777" s="78" t="s">
        <v>1638</v>
      </c>
      <c r="E777" s="78" t="s">
        <v>1487</v>
      </c>
      <c r="F777" s="78"/>
      <c r="G777" s="78"/>
      <c r="H777" s="79"/>
      <c r="I777" s="123">
        <v>0</v>
      </c>
      <c r="J777" s="114">
        <v>0</v>
      </c>
      <c r="K777" s="114">
        <v>0</v>
      </c>
      <c r="L777" s="114">
        <v>0</v>
      </c>
      <c r="M777" s="113">
        <v>0</v>
      </c>
      <c r="N777" s="113">
        <v>0</v>
      </c>
      <c r="O777" s="113">
        <v>0</v>
      </c>
      <c r="P777" s="113">
        <v>0</v>
      </c>
      <c r="Q777" s="113">
        <v>0</v>
      </c>
      <c r="R777" s="113">
        <v>0</v>
      </c>
    </row>
    <row r="778" spans="1:18">
      <c r="A778" s="15">
        <f t="shared" si="25"/>
        <v>778</v>
      </c>
      <c r="B778" s="109"/>
      <c r="C778" s="109"/>
      <c r="D778" s="109"/>
      <c r="E778" s="109"/>
      <c r="F778" s="109"/>
      <c r="G778" s="109"/>
      <c r="H778" s="110"/>
      <c r="I778" s="144"/>
      <c r="J778" s="111"/>
      <c r="K778" s="111"/>
      <c r="L778" s="111"/>
      <c r="M778" s="112"/>
      <c r="N778" s="112"/>
      <c r="O778" s="112"/>
      <c r="P778" s="112"/>
      <c r="Q778" s="112"/>
      <c r="R778" s="112"/>
    </row>
    <row r="779" spans="1:18">
      <c r="A779" s="15">
        <f t="shared" si="25"/>
        <v>779</v>
      </c>
      <c r="B779" s="78" t="s">
        <v>1639</v>
      </c>
      <c r="C779" s="78"/>
      <c r="D779" s="78" t="s">
        <v>1640</v>
      </c>
      <c r="E779" s="78"/>
      <c r="F779" s="78" t="s">
        <v>270</v>
      </c>
      <c r="G779" s="78"/>
      <c r="H779" s="79"/>
      <c r="I779" s="123">
        <v>0</v>
      </c>
      <c r="J779" s="114">
        <v>0</v>
      </c>
      <c r="K779" s="114">
        <v>0</v>
      </c>
      <c r="L779" s="114">
        <v>0</v>
      </c>
      <c r="M779" s="113">
        <v>0</v>
      </c>
      <c r="N779" s="113">
        <v>0</v>
      </c>
      <c r="O779" s="113">
        <v>0</v>
      </c>
      <c r="P779" s="113">
        <v>0</v>
      </c>
      <c r="Q779" s="113">
        <v>0</v>
      </c>
      <c r="R779" s="113">
        <v>0</v>
      </c>
    </row>
    <row r="780" spans="1:18">
      <c r="A780" s="15">
        <f t="shared" si="25"/>
        <v>780</v>
      </c>
      <c r="B780" s="109"/>
      <c r="C780" s="109"/>
      <c r="D780" s="109"/>
      <c r="E780" s="109"/>
      <c r="F780" s="109"/>
      <c r="G780" s="109"/>
      <c r="H780" s="110"/>
      <c r="I780" s="144"/>
      <c r="J780" s="111"/>
      <c r="K780" s="111"/>
      <c r="L780" s="111"/>
      <c r="M780" s="112"/>
      <c r="N780" s="112"/>
      <c r="O780" s="112"/>
      <c r="P780" s="112"/>
      <c r="Q780" s="112"/>
      <c r="R780" s="112"/>
    </row>
    <row r="781" spans="1:18">
      <c r="A781" s="15">
        <f t="shared" si="25"/>
        <v>781</v>
      </c>
      <c r="B781" s="78" t="s">
        <v>1643</v>
      </c>
      <c r="C781" s="78"/>
      <c r="D781" s="78" t="s">
        <v>1644</v>
      </c>
      <c r="E781" s="78"/>
      <c r="F781" s="78"/>
      <c r="G781" s="78"/>
      <c r="H781" s="79"/>
      <c r="I781" s="123">
        <v>0</v>
      </c>
      <c r="J781" s="114">
        <v>0</v>
      </c>
      <c r="K781" s="114">
        <v>0</v>
      </c>
      <c r="L781" s="114">
        <v>0</v>
      </c>
      <c r="M781" s="113">
        <v>0</v>
      </c>
      <c r="N781" s="113">
        <v>0</v>
      </c>
      <c r="O781" s="113">
        <v>0</v>
      </c>
      <c r="P781" s="113">
        <v>0</v>
      </c>
      <c r="Q781" s="113">
        <v>0</v>
      </c>
      <c r="R781" s="113">
        <v>0</v>
      </c>
    </row>
    <row r="782" spans="1:18">
      <c r="A782" s="15">
        <f t="shared" si="25"/>
        <v>782</v>
      </c>
      <c r="B782" s="109"/>
      <c r="C782" s="109"/>
      <c r="D782" s="109"/>
      <c r="E782" s="109"/>
      <c r="F782" s="109"/>
      <c r="G782" s="109"/>
      <c r="H782" s="110"/>
      <c r="I782" s="144"/>
      <c r="J782" s="111"/>
      <c r="K782" s="111"/>
      <c r="L782" s="111"/>
      <c r="M782" s="112"/>
      <c r="N782" s="112"/>
      <c r="O782" s="112"/>
      <c r="P782" s="112"/>
      <c r="Q782" s="112"/>
      <c r="R782" s="112"/>
    </row>
    <row r="783" spans="1:18">
      <c r="A783" s="15">
        <f t="shared" si="25"/>
        <v>783</v>
      </c>
      <c r="B783" s="109" t="s">
        <v>1646</v>
      </c>
      <c r="C783" s="109"/>
      <c r="D783" s="109"/>
      <c r="E783" s="109"/>
      <c r="F783" s="109"/>
      <c r="G783" s="109"/>
      <c r="H783" s="110"/>
      <c r="I783" s="144"/>
      <c r="J783" s="111"/>
      <c r="K783" s="111"/>
      <c r="L783" s="111"/>
      <c r="M783" s="112"/>
      <c r="N783" s="112"/>
      <c r="O783" s="112"/>
      <c r="P783" s="112"/>
      <c r="Q783" s="112"/>
      <c r="R783" s="112"/>
    </row>
    <row r="784" spans="1:18">
      <c r="A784" s="15">
        <f t="shared" si="25"/>
        <v>784</v>
      </c>
      <c r="B784" s="78" t="s">
        <v>1647</v>
      </c>
      <c r="C784" s="78"/>
      <c r="D784" s="78" t="s">
        <v>1648</v>
      </c>
      <c r="E784" s="78" t="s">
        <v>1040</v>
      </c>
      <c r="F784" s="78" t="s">
        <v>63</v>
      </c>
      <c r="G784" s="78" t="s">
        <v>50</v>
      </c>
      <c r="H784" s="79"/>
      <c r="I784" s="123">
        <v>600</v>
      </c>
      <c r="J784" s="114">
        <v>600</v>
      </c>
      <c r="K784" s="114">
        <v>600</v>
      </c>
      <c r="L784" s="114">
        <v>600</v>
      </c>
      <c r="M784" s="113">
        <v>600</v>
      </c>
      <c r="N784" s="113">
        <v>600</v>
      </c>
      <c r="O784" s="113">
        <v>600</v>
      </c>
      <c r="P784" s="113">
        <v>600</v>
      </c>
      <c r="Q784" s="113">
        <v>600</v>
      </c>
      <c r="R784" s="113">
        <v>600</v>
      </c>
    </row>
    <row r="785" spans="1:18">
      <c r="A785" s="15">
        <f t="shared" si="25"/>
        <v>785</v>
      </c>
      <c r="B785" s="78" t="s">
        <v>1650</v>
      </c>
      <c r="C785" s="78"/>
      <c r="D785" s="78" t="s">
        <v>1651</v>
      </c>
      <c r="E785" s="78" t="s">
        <v>248</v>
      </c>
      <c r="F785" s="78" t="s">
        <v>63</v>
      </c>
      <c r="G785" s="78" t="s">
        <v>52</v>
      </c>
      <c r="H785" s="79"/>
      <c r="I785" s="123">
        <v>220</v>
      </c>
      <c r="J785" s="114">
        <v>220</v>
      </c>
      <c r="K785" s="114">
        <v>220</v>
      </c>
      <c r="L785" s="114">
        <v>220</v>
      </c>
      <c r="M785" s="113">
        <v>220</v>
      </c>
      <c r="N785" s="113">
        <v>220</v>
      </c>
      <c r="O785" s="113">
        <v>220</v>
      </c>
      <c r="P785" s="113">
        <v>220</v>
      </c>
      <c r="Q785" s="113">
        <v>220</v>
      </c>
      <c r="R785" s="113">
        <v>220</v>
      </c>
    </row>
    <row r="786" spans="1:18">
      <c r="A786" s="15">
        <f t="shared" si="25"/>
        <v>786</v>
      </c>
      <c r="B786" s="78" t="s">
        <v>1656</v>
      </c>
      <c r="C786" s="78"/>
      <c r="D786" s="78" t="s">
        <v>1657</v>
      </c>
      <c r="E786" s="78" t="s">
        <v>632</v>
      </c>
      <c r="F786" s="78" t="s">
        <v>63</v>
      </c>
      <c r="G786" s="78" t="s">
        <v>51</v>
      </c>
      <c r="H786" s="79"/>
      <c r="I786" s="123">
        <v>100</v>
      </c>
      <c r="J786" s="114">
        <v>100</v>
      </c>
      <c r="K786" s="114">
        <v>100</v>
      </c>
      <c r="L786" s="114">
        <v>100</v>
      </c>
      <c r="M786" s="113">
        <v>100</v>
      </c>
      <c r="N786" s="113">
        <v>100</v>
      </c>
      <c r="O786" s="113">
        <v>100</v>
      </c>
      <c r="P786" s="113">
        <v>100</v>
      </c>
      <c r="Q786" s="113">
        <v>100</v>
      </c>
      <c r="R786" s="113">
        <v>100</v>
      </c>
    </row>
    <row r="787" spans="1:18">
      <c r="A787" s="15">
        <f t="shared" si="25"/>
        <v>787</v>
      </c>
      <c r="B787" s="78" t="s">
        <v>1658</v>
      </c>
      <c r="C787" s="78"/>
      <c r="D787" s="78" t="s">
        <v>1659</v>
      </c>
      <c r="E787" s="78" t="s">
        <v>68</v>
      </c>
      <c r="F787" s="78" t="s">
        <v>63</v>
      </c>
      <c r="G787" s="78" t="s">
        <v>51</v>
      </c>
      <c r="H787" s="79"/>
      <c r="I787" s="123">
        <v>300</v>
      </c>
      <c r="J787" s="114">
        <v>300</v>
      </c>
      <c r="K787" s="114">
        <v>300</v>
      </c>
      <c r="L787" s="114">
        <v>300</v>
      </c>
      <c r="M787" s="113">
        <v>300</v>
      </c>
      <c r="N787" s="113">
        <v>300</v>
      </c>
      <c r="O787" s="113">
        <v>300</v>
      </c>
      <c r="P787" s="113">
        <v>300</v>
      </c>
      <c r="Q787" s="113">
        <v>300</v>
      </c>
      <c r="R787" s="113">
        <v>300</v>
      </c>
    </row>
    <row r="788" spans="1:18">
      <c r="A788" s="15">
        <f t="shared" si="25"/>
        <v>788</v>
      </c>
      <c r="B788" s="109" t="s">
        <v>1660</v>
      </c>
      <c r="C788" s="109"/>
      <c r="D788" s="109"/>
      <c r="E788" s="109"/>
      <c r="F788" s="109"/>
      <c r="G788" s="109"/>
      <c r="H788" s="110"/>
      <c r="I788" s="144">
        <f t="shared" ref="I788:R788" si="27">SUM(I784:I787)</f>
        <v>1220</v>
      </c>
      <c r="J788" s="111">
        <f t="shared" si="27"/>
        <v>1220</v>
      </c>
      <c r="K788" s="111">
        <f t="shared" si="27"/>
        <v>1220</v>
      </c>
      <c r="L788" s="111">
        <f t="shared" si="27"/>
        <v>1220</v>
      </c>
      <c r="M788" s="112">
        <f t="shared" si="27"/>
        <v>1220</v>
      </c>
      <c r="N788" s="112">
        <f t="shared" si="27"/>
        <v>1220</v>
      </c>
      <c r="O788" s="112">
        <f t="shared" si="27"/>
        <v>1220</v>
      </c>
      <c r="P788" s="112">
        <f t="shared" si="27"/>
        <v>1220</v>
      </c>
      <c r="Q788" s="112">
        <f t="shared" si="27"/>
        <v>1220</v>
      </c>
      <c r="R788" s="112">
        <f t="shared" si="27"/>
        <v>1220</v>
      </c>
    </row>
    <row r="789" spans="1:18">
      <c r="A789" s="15">
        <f t="shared" si="25"/>
        <v>789</v>
      </c>
      <c r="B789" s="78" t="s">
        <v>1661</v>
      </c>
      <c r="C789" s="78"/>
      <c r="D789" s="78" t="s">
        <v>1662</v>
      </c>
      <c r="E789" s="78" t="s">
        <v>1487</v>
      </c>
      <c r="F789" s="78"/>
      <c r="G789" s="78"/>
      <c r="H789" s="79"/>
      <c r="I789" s="135">
        <v>69.67</v>
      </c>
      <c r="J789" s="135">
        <v>69.67</v>
      </c>
      <c r="K789" s="135">
        <v>69.67</v>
      </c>
      <c r="L789" s="135">
        <v>69.67</v>
      </c>
      <c r="M789" s="135">
        <v>69.67</v>
      </c>
      <c r="N789" s="135">
        <v>69.67</v>
      </c>
      <c r="O789" s="135">
        <v>69.67</v>
      </c>
      <c r="P789" s="135">
        <v>69.67</v>
      </c>
      <c r="Q789" s="135">
        <v>69.67</v>
      </c>
      <c r="R789" s="135">
        <v>69.67</v>
      </c>
    </row>
    <row r="790" spans="1:18">
      <c r="A790" s="15">
        <f t="shared" si="25"/>
        <v>790</v>
      </c>
      <c r="B790" s="109"/>
      <c r="C790" s="109"/>
      <c r="D790" s="109"/>
      <c r="E790" s="109"/>
      <c r="F790" s="109"/>
      <c r="G790" s="109"/>
      <c r="H790" s="110"/>
      <c r="I790" s="144"/>
      <c r="J790" s="111"/>
      <c r="K790" s="111"/>
      <c r="L790" s="111"/>
      <c r="M790" s="112"/>
      <c r="N790" s="112"/>
      <c r="O790" s="112"/>
      <c r="P790" s="112"/>
      <c r="Q790" s="112"/>
      <c r="R790" s="112"/>
    </row>
    <row r="791" spans="1:18">
      <c r="A791" s="15">
        <f t="shared" si="25"/>
        <v>791</v>
      </c>
      <c r="B791" s="109" t="s">
        <v>1663</v>
      </c>
      <c r="C791" s="109"/>
      <c r="D791" s="109"/>
      <c r="E791" s="109"/>
      <c r="F791" s="109"/>
      <c r="G791" s="109"/>
      <c r="H791" s="110"/>
      <c r="I791" s="144"/>
      <c r="J791" s="111"/>
      <c r="K791" s="111"/>
      <c r="L791" s="111"/>
      <c r="M791" s="112"/>
      <c r="N791" s="112"/>
      <c r="O791" s="112"/>
      <c r="P791" s="112"/>
      <c r="Q791" s="112"/>
      <c r="R791" s="112"/>
    </row>
    <row r="792" spans="1:18">
      <c r="A792" s="15">
        <f t="shared" si="25"/>
        <v>792</v>
      </c>
      <c r="B792" s="78" t="s">
        <v>2496</v>
      </c>
      <c r="C792" s="78" t="s">
        <v>2497</v>
      </c>
      <c r="D792" s="78"/>
      <c r="E792" s="78" t="s">
        <v>705</v>
      </c>
      <c r="F792" s="78" t="s">
        <v>2451</v>
      </c>
      <c r="G792" s="78" t="s">
        <v>261</v>
      </c>
      <c r="H792" s="79">
        <v>2022</v>
      </c>
      <c r="I792" s="123">
        <v>60</v>
      </c>
      <c r="J792" s="114">
        <v>60</v>
      </c>
      <c r="K792" s="114">
        <v>60</v>
      </c>
      <c r="L792" s="114">
        <v>60</v>
      </c>
      <c r="M792" s="113">
        <v>60</v>
      </c>
      <c r="N792" s="113">
        <v>60</v>
      </c>
      <c r="O792" s="113">
        <v>60</v>
      </c>
      <c r="P792" s="113">
        <v>60</v>
      </c>
      <c r="Q792" s="113">
        <v>60</v>
      </c>
      <c r="R792" s="113">
        <v>60</v>
      </c>
    </row>
    <row r="793" spans="1:18">
      <c r="A793" s="15">
        <f t="shared" si="25"/>
        <v>793</v>
      </c>
      <c r="B793" s="78" t="s">
        <v>2700</v>
      </c>
      <c r="C793" s="78" t="s">
        <v>2701</v>
      </c>
      <c r="D793" s="78"/>
      <c r="E793" s="78" t="s">
        <v>307</v>
      </c>
      <c r="F793" s="78" t="s">
        <v>2450</v>
      </c>
      <c r="G793" s="78" t="s">
        <v>261</v>
      </c>
      <c r="H793" s="79">
        <v>2022</v>
      </c>
      <c r="I793" s="123">
        <v>408</v>
      </c>
      <c r="J793" s="114">
        <v>408</v>
      </c>
      <c r="K793" s="114">
        <v>408</v>
      </c>
      <c r="L793" s="114">
        <v>408</v>
      </c>
      <c r="M793" s="113">
        <v>408</v>
      </c>
      <c r="N793" s="113">
        <v>408</v>
      </c>
      <c r="O793" s="113">
        <v>408</v>
      </c>
      <c r="P793" s="113">
        <v>408</v>
      </c>
      <c r="Q793" s="113">
        <v>408</v>
      </c>
      <c r="R793" s="113">
        <v>408</v>
      </c>
    </row>
    <row r="794" spans="1:18">
      <c r="A794" s="15">
        <f t="shared" si="25"/>
        <v>794</v>
      </c>
      <c r="B794" s="78" t="s">
        <v>2702</v>
      </c>
      <c r="C794" s="78" t="s">
        <v>2498</v>
      </c>
      <c r="D794" s="78"/>
      <c r="E794" s="78" t="s">
        <v>310</v>
      </c>
      <c r="F794" s="78" t="s">
        <v>2450</v>
      </c>
      <c r="G794" s="78" t="s">
        <v>60</v>
      </c>
      <c r="H794" s="79">
        <v>2021</v>
      </c>
      <c r="I794" s="123">
        <v>20</v>
      </c>
      <c r="J794" s="114">
        <v>20</v>
      </c>
      <c r="K794" s="114">
        <v>20</v>
      </c>
      <c r="L794" s="114">
        <v>20</v>
      </c>
      <c r="M794" s="113">
        <v>20</v>
      </c>
      <c r="N794" s="113">
        <v>20</v>
      </c>
      <c r="O794" s="113">
        <v>20</v>
      </c>
      <c r="P794" s="113">
        <v>20</v>
      </c>
      <c r="Q794" s="113">
        <v>20</v>
      </c>
      <c r="R794" s="113">
        <v>20</v>
      </c>
    </row>
    <row r="795" spans="1:18">
      <c r="A795" s="15">
        <f t="shared" si="25"/>
        <v>795</v>
      </c>
      <c r="B795" s="78" t="s">
        <v>2648</v>
      </c>
      <c r="C795" s="78" t="s">
        <v>2649</v>
      </c>
      <c r="D795" s="78"/>
      <c r="E795" s="78" t="s">
        <v>334</v>
      </c>
      <c r="F795" s="78" t="s">
        <v>2450</v>
      </c>
      <c r="G795" s="78" t="s">
        <v>261</v>
      </c>
      <c r="H795" s="79">
        <v>2021</v>
      </c>
      <c r="I795" s="123">
        <v>100</v>
      </c>
      <c r="J795" s="114">
        <v>100</v>
      </c>
      <c r="K795" s="114">
        <v>100</v>
      </c>
      <c r="L795" s="114">
        <v>100</v>
      </c>
      <c r="M795" s="113">
        <v>100</v>
      </c>
      <c r="N795" s="113">
        <v>100</v>
      </c>
      <c r="O795" s="113">
        <v>100</v>
      </c>
      <c r="P795" s="113">
        <v>100</v>
      </c>
      <c r="Q795" s="113">
        <v>100</v>
      </c>
      <c r="R795" s="113">
        <v>100</v>
      </c>
    </row>
    <row r="796" spans="1:18">
      <c r="A796" s="15">
        <f t="shared" si="25"/>
        <v>796</v>
      </c>
      <c r="B796" s="78" t="s">
        <v>1667</v>
      </c>
      <c r="C796" s="78" t="s">
        <v>1668</v>
      </c>
      <c r="D796" s="78"/>
      <c r="E796" s="78" t="s">
        <v>334</v>
      </c>
      <c r="F796" s="78" t="s">
        <v>2450</v>
      </c>
      <c r="G796" s="78" t="s">
        <v>261</v>
      </c>
      <c r="H796" s="79">
        <v>2022</v>
      </c>
      <c r="I796" s="123">
        <v>11</v>
      </c>
      <c r="J796" s="114">
        <v>11</v>
      </c>
      <c r="K796" s="114">
        <v>11</v>
      </c>
      <c r="L796" s="114">
        <v>11</v>
      </c>
      <c r="M796" s="113">
        <v>11</v>
      </c>
      <c r="N796" s="113">
        <v>11</v>
      </c>
      <c r="O796" s="113">
        <v>11</v>
      </c>
      <c r="P796" s="113">
        <v>11</v>
      </c>
      <c r="Q796" s="113">
        <v>11</v>
      </c>
      <c r="R796" s="113">
        <v>11</v>
      </c>
    </row>
    <row r="797" spans="1:18">
      <c r="A797" s="15">
        <f t="shared" si="25"/>
        <v>797</v>
      </c>
      <c r="B797" s="78" t="s">
        <v>2646</v>
      </c>
      <c r="C797" s="78" t="s">
        <v>2647</v>
      </c>
      <c r="D797" s="78"/>
      <c r="E797" s="78" t="s">
        <v>647</v>
      </c>
      <c r="F797" s="78" t="s">
        <v>2450</v>
      </c>
      <c r="G797" s="78" t="s">
        <v>51</v>
      </c>
      <c r="H797" s="79">
        <v>2021</v>
      </c>
      <c r="I797" s="123">
        <v>88</v>
      </c>
      <c r="J797" s="114">
        <v>88</v>
      </c>
      <c r="K797" s="114">
        <v>88</v>
      </c>
      <c r="L797" s="114">
        <v>88</v>
      </c>
      <c r="M797" s="113">
        <v>88</v>
      </c>
      <c r="N797" s="113">
        <v>88</v>
      </c>
      <c r="O797" s="113">
        <v>88</v>
      </c>
      <c r="P797" s="113">
        <v>88</v>
      </c>
      <c r="Q797" s="113">
        <v>88</v>
      </c>
      <c r="R797" s="113">
        <v>88</v>
      </c>
    </row>
    <row r="798" spans="1:18">
      <c r="A798" s="15">
        <f t="shared" si="25"/>
        <v>798</v>
      </c>
      <c r="B798" s="78" t="s">
        <v>2851</v>
      </c>
      <c r="C798" s="78" t="s">
        <v>2852</v>
      </c>
      <c r="D798" s="78"/>
      <c r="E798" s="78" t="s">
        <v>334</v>
      </c>
      <c r="F798" s="78" t="s">
        <v>2450</v>
      </c>
      <c r="G798" s="78" t="s">
        <v>261</v>
      </c>
      <c r="H798" s="79">
        <v>2021</v>
      </c>
      <c r="I798" s="123">
        <v>89.1</v>
      </c>
      <c r="J798" s="123">
        <v>89.1</v>
      </c>
      <c r="K798" s="123">
        <v>89.1</v>
      </c>
      <c r="L798" s="123">
        <v>89.1</v>
      </c>
      <c r="M798" s="123">
        <v>89.1</v>
      </c>
      <c r="N798" s="123">
        <v>89.1</v>
      </c>
      <c r="O798" s="123">
        <v>89.1</v>
      </c>
      <c r="P798" s="123">
        <v>89.1</v>
      </c>
      <c r="Q798" s="123">
        <v>89.1</v>
      </c>
      <c r="R798" s="123">
        <v>89.1</v>
      </c>
    </row>
    <row r="799" spans="1:18">
      <c r="A799" s="15">
        <f t="shared" si="25"/>
        <v>799</v>
      </c>
      <c r="B799" s="78" t="s">
        <v>2499</v>
      </c>
      <c r="C799" s="78" t="s">
        <v>2500</v>
      </c>
      <c r="D799" s="78"/>
      <c r="E799" s="78" t="s">
        <v>310</v>
      </c>
      <c r="F799" s="78" t="s">
        <v>2449</v>
      </c>
      <c r="G799" s="78" t="s">
        <v>60</v>
      </c>
      <c r="H799" s="79">
        <v>2021</v>
      </c>
      <c r="I799" s="123">
        <v>74</v>
      </c>
      <c r="J799" s="114">
        <v>74</v>
      </c>
      <c r="K799" s="114">
        <v>74</v>
      </c>
      <c r="L799" s="114">
        <v>74</v>
      </c>
      <c r="M799" s="113">
        <v>74</v>
      </c>
      <c r="N799" s="113">
        <v>74</v>
      </c>
      <c r="O799" s="113">
        <v>74</v>
      </c>
      <c r="P799" s="113">
        <v>74</v>
      </c>
      <c r="Q799" s="113">
        <v>74</v>
      </c>
      <c r="R799" s="113">
        <v>74</v>
      </c>
    </row>
    <row r="800" spans="1:18">
      <c r="A800" s="15">
        <f t="shared" si="25"/>
        <v>800</v>
      </c>
      <c r="B800" s="78" t="s">
        <v>2501</v>
      </c>
      <c r="C800" s="78" t="s">
        <v>2502</v>
      </c>
      <c r="D800" s="78"/>
      <c r="E800" s="78" t="s">
        <v>705</v>
      </c>
      <c r="F800" s="78" t="s">
        <v>2450</v>
      </c>
      <c r="G800" s="78" t="s">
        <v>261</v>
      </c>
      <c r="H800" s="79">
        <v>2021</v>
      </c>
      <c r="I800" s="123">
        <v>445.3</v>
      </c>
      <c r="J800" s="114">
        <v>445.3</v>
      </c>
      <c r="K800" s="114">
        <v>445.3</v>
      </c>
      <c r="L800" s="114">
        <v>445.3</v>
      </c>
      <c r="M800" s="113">
        <v>445.3</v>
      </c>
      <c r="N800" s="113">
        <v>445.3</v>
      </c>
      <c r="O800" s="113">
        <v>445.3</v>
      </c>
      <c r="P800" s="113">
        <v>445.3</v>
      </c>
      <c r="Q800" s="113">
        <v>445.3</v>
      </c>
      <c r="R800" s="113">
        <v>445.3</v>
      </c>
    </row>
    <row r="801" spans="1:18">
      <c r="A801" s="15">
        <f t="shared" si="25"/>
        <v>801</v>
      </c>
      <c r="B801" s="78" t="s">
        <v>2503</v>
      </c>
      <c r="C801" s="78" t="s">
        <v>2504</v>
      </c>
      <c r="D801" s="78"/>
      <c r="E801" s="78" t="s">
        <v>310</v>
      </c>
      <c r="F801" s="78" t="s">
        <v>2450</v>
      </c>
      <c r="G801" s="78" t="s">
        <v>60</v>
      </c>
      <c r="H801" s="79">
        <v>2021</v>
      </c>
      <c r="I801" s="123">
        <v>31</v>
      </c>
      <c r="J801" s="114">
        <v>31</v>
      </c>
      <c r="K801" s="114">
        <v>31</v>
      </c>
      <c r="L801" s="114">
        <v>31</v>
      </c>
      <c r="M801" s="113">
        <v>31</v>
      </c>
      <c r="N801" s="113">
        <v>31</v>
      </c>
      <c r="O801" s="113">
        <v>31</v>
      </c>
      <c r="P801" s="113">
        <v>31</v>
      </c>
      <c r="Q801" s="113">
        <v>31</v>
      </c>
      <c r="R801" s="113">
        <v>31</v>
      </c>
    </row>
    <row r="802" spans="1:18">
      <c r="A802" s="15">
        <f t="shared" si="25"/>
        <v>802</v>
      </c>
      <c r="B802" s="109" t="s">
        <v>1670</v>
      </c>
      <c r="C802" s="109"/>
      <c r="D802" s="109"/>
      <c r="E802" s="109"/>
      <c r="F802" s="109"/>
      <c r="G802" s="109"/>
      <c r="H802" s="110"/>
      <c r="I802" s="144">
        <f t="shared" ref="I802:R802" si="28">SUM(I792:I801)</f>
        <v>1326.4</v>
      </c>
      <c r="J802" s="111">
        <f t="shared" si="28"/>
        <v>1326.4</v>
      </c>
      <c r="K802" s="111">
        <f t="shared" si="28"/>
        <v>1326.4</v>
      </c>
      <c r="L802" s="111">
        <f t="shared" si="28"/>
        <v>1326.4</v>
      </c>
      <c r="M802" s="112">
        <f t="shared" si="28"/>
        <v>1326.4</v>
      </c>
      <c r="N802" s="112">
        <f t="shared" si="28"/>
        <v>1326.4</v>
      </c>
      <c r="O802" s="112">
        <f t="shared" si="28"/>
        <v>1326.4</v>
      </c>
      <c r="P802" s="112">
        <f t="shared" si="28"/>
        <v>1326.4</v>
      </c>
      <c r="Q802" s="112">
        <f t="shared" si="28"/>
        <v>1326.4</v>
      </c>
      <c r="R802" s="112">
        <f t="shared" si="28"/>
        <v>1326.4</v>
      </c>
    </row>
    <row r="803" spans="1:18">
      <c r="A803" s="15">
        <f t="shared" si="25"/>
        <v>803</v>
      </c>
      <c r="B803" s="109"/>
      <c r="C803" s="109"/>
      <c r="D803" s="109"/>
      <c r="E803" s="109"/>
      <c r="F803" s="109"/>
      <c r="G803" s="109"/>
      <c r="H803" s="110"/>
      <c r="I803" s="144"/>
      <c r="J803" s="111"/>
      <c r="K803" s="111"/>
      <c r="L803" s="111"/>
      <c r="M803" s="112"/>
      <c r="N803" s="112"/>
      <c r="O803" s="112"/>
      <c r="P803" s="112"/>
      <c r="Q803" s="112"/>
      <c r="R803" s="112"/>
    </row>
    <row r="804" spans="1:18">
      <c r="A804" s="15">
        <f t="shared" si="25"/>
        <v>804</v>
      </c>
      <c r="B804" s="109" t="s">
        <v>1671</v>
      </c>
      <c r="C804" s="109"/>
      <c r="D804" s="109"/>
      <c r="E804" s="109"/>
      <c r="F804" s="109"/>
      <c r="G804" s="109"/>
      <c r="H804" s="110"/>
      <c r="I804" s="144"/>
      <c r="J804" s="111"/>
      <c r="K804" s="111"/>
      <c r="L804" s="111"/>
      <c r="M804" s="112"/>
      <c r="N804" s="112"/>
      <c r="O804" s="112"/>
      <c r="P804" s="112"/>
      <c r="Q804" s="112"/>
      <c r="R804" s="112"/>
    </row>
    <row r="805" spans="1:18">
      <c r="A805" s="15">
        <f t="shared" si="25"/>
        <v>805</v>
      </c>
      <c r="B805" s="78" t="s">
        <v>1745</v>
      </c>
      <c r="C805" s="78" t="s">
        <v>1746</v>
      </c>
      <c r="D805" s="78"/>
      <c r="E805" s="78" t="s">
        <v>53</v>
      </c>
      <c r="F805" s="78" t="s">
        <v>77</v>
      </c>
      <c r="G805" s="78" t="s">
        <v>95</v>
      </c>
      <c r="H805" s="79">
        <v>2021</v>
      </c>
      <c r="I805" s="123">
        <v>173.3</v>
      </c>
      <c r="J805" s="114">
        <v>173.3</v>
      </c>
      <c r="K805" s="114">
        <v>173.3</v>
      </c>
      <c r="L805" s="114">
        <v>173.3</v>
      </c>
      <c r="M805" s="113">
        <v>173.3</v>
      </c>
      <c r="N805" s="113">
        <v>173.3</v>
      </c>
      <c r="O805" s="113">
        <v>173.3</v>
      </c>
      <c r="P805" s="113">
        <v>173.3</v>
      </c>
      <c r="Q805" s="113">
        <v>173.3</v>
      </c>
      <c r="R805" s="113">
        <v>173.3</v>
      </c>
    </row>
    <row r="806" spans="1:18">
      <c r="A806" s="15">
        <f t="shared" si="25"/>
        <v>806</v>
      </c>
      <c r="B806" s="78" t="s">
        <v>1747</v>
      </c>
      <c r="C806" s="78" t="s">
        <v>1748</v>
      </c>
      <c r="D806" s="78"/>
      <c r="E806" s="78" t="s">
        <v>1669</v>
      </c>
      <c r="F806" s="78" t="s">
        <v>77</v>
      </c>
      <c r="G806" s="78" t="s">
        <v>95</v>
      </c>
      <c r="H806" s="79">
        <v>2021</v>
      </c>
      <c r="I806" s="123">
        <v>220</v>
      </c>
      <c r="J806" s="114">
        <v>220</v>
      </c>
      <c r="K806" s="114">
        <v>220</v>
      </c>
      <c r="L806" s="114">
        <v>220</v>
      </c>
      <c r="M806" s="113">
        <v>220</v>
      </c>
      <c r="N806" s="113">
        <v>220</v>
      </c>
      <c r="O806" s="113">
        <v>220</v>
      </c>
      <c r="P806" s="113">
        <v>220</v>
      </c>
      <c r="Q806" s="113">
        <v>220</v>
      </c>
      <c r="R806" s="113">
        <v>220</v>
      </c>
    </row>
    <row r="807" spans="1:18">
      <c r="A807" s="15">
        <f t="shared" si="25"/>
        <v>807</v>
      </c>
      <c r="B807" s="78" t="s">
        <v>1753</v>
      </c>
      <c r="C807" s="78" t="s">
        <v>1754</v>
      </c>
      <c r="D807" s="78"/>
      <c r="E807" s="78" t="s">
        <v>1439</v>
      </c>
      <c r="F807" s="78" t="s">
        <v>77</v>
      </c>
      <c r="G807" s="78" t="s">
        <v>95</v>
      </c>
      <c r="H807" s="79">
        <v>2021</v>
      </c>
      <c r="I807" s="123">
        <v>200.2</v>
      </c>
      <c r="J807" s="114">
        <v>200.2</v>
      </c>
      <c r="K807" s="114">
        <v>200.2</v>
      </c>
      <c r="L807" s="114">
        <v>200.2</v>
      </c>
      <c r="M807" s="113">
        <v>200.2</v>
      </c>
      <c r="N807" s="113">
        <v>200.2</v>
      </c>
      <c r="O807" s="113">
        <v>200.2</v>
      </c>
      <c r="P807" s="113">
        <v>200.2</v>
      </c>
      <c r="Q807" s="113">
        <v>200.2</v>
      </c>
      <c r="R807" s="113">
        <v>200.2</v>
      </c>
    </row>
    <row r="808" spans="1:18">
      <c r="A808" s="15">
        <f t="shared" si="25"/>
        <v>808</v>
      </c>
      <c r="B808" s="78" t="s">
        <v>1934</v>
      </c>
      <c r="C808" s="78" t="s">
        <v>1935</v>
      </c>
      <c r="D808" s="78"/>
      <c r="E808" s="78" t="s">
        <v>434</v>
      </c>
      <c r="F808" s="78" t="s">
        <v>77</v>
      </c>
      <c r="G808" s="78" t="s">
        <v>95</v>
      </c>
      <c r="H808" s="79">
        <v>2021</v>
      </c>
      <c r="I808" s="123">
        <v>201</v>
      </c>
      <c r="J808" s="114">
        <v>201</v>
      </c>
      <c r="K808" s="114">
        <v>201</v>
      </c>
      <c r="L808" s="114">
        <v>201</v>
      </c>
      <c r="M808" s="113">
        <v>201</v>
      </c>
      <c r="N808" s="113">
        <v>201</v>
      </c>
      <c r="O808" s="113">
        <v>201</v>
      </c>
      <c r="P808" s="113">
        <v>201</v>
      </c>
      <c r="Q808" s="113">
        <v>201</v>
      </c>
      <c r="R808" s="113">
        <v>201</v>
      </c>
    </row>
    <row r="809" spans="1:18">
      <c r="A809" s="15">
        <f t="shared" si="25"/>
        <v>809</v>
      </c>
      <c r="B809" s="78" t="s">
        <v>2703</v>
      </c>
      <c r="C809" s="78" t="s">
        <v>2704</v>
      </c>
      <c r="D809" s="78"/>
      <c r="E809" s="78" t="s">
        <v>1439</v>
      </c>
      <c r="F809" s="78" t="s">
        <v>77</v>
      </c>
      <c r="G809" s="78" t="s">
        <v>95</v>
      </c>
      <c r="H809" s="79">
        <v>2022</v>
      </c>
      <c r="I809" s="123">
        <v>0</v>
      </c>
      <c r="J809" s="114">
        <v>301.7</v>
      </c>
      <c r="K809" s="114">
        <v>301.7</v>
      </c>
      <c r="L809" s="114">
        <v>301.7</v>
      </c>
      <c r="M809" s="113">
        <v>301.7</v>
      </c>
      <c r="N809" s="113">
        <v>301.7</v>
      </c>
      <c r="O809" s="113">
        <v>301.7</v>
      </c>
      <c r="P809" s="113">
        <v>301.7</v>
      </c>
      <c r="Q809" s="113">
        <v>301.7</v>
      </c>
      <c r="R809" s="113">
        <v>301.7</v>
      </c>
    </row>
    <row r="810" spans="1:18">
      <c r="A810" s="15">
        <f t="shared" si="25"/>
        <v>810</v>
      </c>
      <c r="B810" s="78" t="s">
        <v>1936</v>
      </c>
      <c r="C810" s="78" t="s">
        <v>1937</v>
      </c>
      <c r="D810" s="78"/>
      <c r="E810" s="78" t="s">
        <v>53</v>
      </c>
      <c r="F810" s="78" t="s">
        <v>77</v>
      </c>
      <c r="G810" s="78" t="s">
        <v>95</v>
      </c>
      <c r="H810" s="79">
        <v>2021</v>
      </c>
      <c r="I810" s="123">
        <v>25.2</v>
      </c>
      <c r="J810" s="114">
        <v>25.2</v>
      </c>
      <c r="K810" s="114">
        <v>25.2</v>
      </c>
      <c r="L810" s="114">
        <v>25.2</v>
      </c>
      <c r="M810" s="113">
        <v>25.2</v>
      </c>
      <c r="N810" s="113">
        <v>25.2</v>
      </c>
      <c r="O810" s="113">
        <v>25.2</v>
      </c>
      <c r="P810" s="113">
        <v>25.2</v>
      </c>
      <c r="Q810" s="113">
        <v>25.2</v>
      </c>
      <c r="R810" s="113">
        <v>25.2</v>
      </c>
    </row>
    <row r="811" spans="1:18">
      <c r="A811" s="15">
        <f t="shared" si="25"/>
        <v>811</v>
      </c>
      <c r="B811" s="78" t="s">
        <v>1751</v>
      </c>
      <c r="C811" s="78" t="s">
        <v>1752</v>
      </c>
      <c r="D811" s="78"/>
      <c r="E811" s="78" t="s">
        <v>1439</v>
      </c>
      <c r="F811" s="78" t="s">
        <v>77</v>
      </c>
      <c r="G811" s="78" t="s">
        <v>95</v>
      </c>
      <c r="H811" s="79">
        <v>2021</v>
      </c>
      <c r="I811" s="123">
        <v>272.60000000000002</v>
      </c>
      <c r="J811" s="114">
        <v>272.60000000000002</v>
      </c>
      <c r="K811" s="114">
        <v>272.60000000000002</v>
      </c>
      <c r="L811" s="114">
        <v>272.60000000000002</v>
      </c>
      <c r="M811" s="113">
        <v>272.60000000000002</v>
      </c>
      <c r="N811" s="113">
        <v>272.60000000000002</v>
      </c>
      <c r="O811" s="113">
        <v>272.60000000000002</v>
      </c>
      <c r="P811" s="113">
        <v>272.60000000000002</v>
      </c>
      <c r="Q811" s="113">
        <v>272.60000000000002</v>
      </c>
      <c r="R811" s="113">
        <v>272.60000000000002</v>
      </c>
    </row>
    <row r="812" spans="1:18">
      <c r="A812" s="15">
        <f t="shared" si="25"/>
        <v>812</v>
      </c>
      <c r="B812" s="78" t="s">
        <v>1938</v>
      </c>
      <c r="C812" s="78" t="s">
        <v>1939</v>
      </c>
      <c r="D812" s="78"/>
      <c r="E812" s="78" t="s">
        <v>1439</v>
      </c>
      <c r="F812" s="78" t="s">
        <v>77</v>
      </c>
      <c r="G812" s="78" t="s">
        <v>95</v>
      </c>
      <c r="H812" s="79">
        <v>2022</v>
      </c>
      <c r="I812" s="123">
        <v>0</v>
      </c>
      <c r="J812" s="114">
        <v>223.8</v>
      </c>
      <c r="K812" s="114">
        <v>223.8</v>
      </c>
      <c r="L812" s="114">
        <v>223.8</v>
      </c>
      <c r="M812" s="113">
        <v>223.8</v>
      </c>
      <c r="N812" s="113">
        <v>223.8</v>
      </c>
      <c r="O812" s="113">
        <v>223.8</v>
      </c>
      <c r="P812" s="113">
        <v>223.8</v>
      </c>
      <c r="Q812" s="113">
        <v>223.8</v>
      </c>
      <c r="R812" s="113">
        <v>223.8</v>
      </c>
    </row>
    <row r="813" spans="1:18">
      <c r="A813" s="15">
        <f t="shared" si="25"/>
        <v>813</v>
      </c>
      <c r="B813" s="78" t="s">
        <v>1756</v>
      </c>
      <c r="C813" s="78" t="s">
        <v>1757</v>
      </c>
      <c r="D813" s="78"/>
      <c r="E813" s="78" t="s">
        <v>279</v>
      </c>
      <c r="F813" s="78" t="s">
        <v>77</v>
      </c>
      <c r="G813" s="78" t="s">
        <v>95</v>
      </c>
      <c r="H813" s="79">
        <v>2021</v>
      </c>
      <c r="I813" s="123">
        <v>226.1</v>
      </c>
      <c r="J813" s="114">
        <v>226.1</v>
      </c>
      <c r="K813" s="114">
        <v>226.1</v>
      </c>
      <c r="L813" s="114">
        <v>226.1</v>
      </c>
      <c r="M813" s="113">
        <v>226.1</v>
      </c>
      <c r="N813" s="113">
        <v>226.1</v>
      </c>
      <c r="O813" s="113">
        <v>226.1</v>
      </c>
      <c r="P813" s="113">
        <v>226.1</v>
      </c>
      <c r="Q813" s="113">
        <v>226.1</v>
      </c>
      <c r="R813" s="113">
        <v>226.1</v>
      </c>
    </row>
    <row r="814" spans="1:18">
      <c r="A814" s="15">
        <f t="shared" si="25"/>
        <v>814</v>
      </c>
      <c r="B814" s="78" t="s">
        <v>1761</v>
      </c>
      <c r="C814" s="78" t="s">
        <v>1762</v>
      </c>
      <c r="D814" s="78"/>
      <c r="E814" s="78" t="s">
        <v>1439</v>
      </c>
      <c r="F814" s="78" t="s">
        <v>77</v>
      </c>
      <c r="G814" s="78" t="s">
        <v>95</v>
      </c>
      <c r="H814" s="79">
        <v>2021</v>
      </c>
      <c r="I814" s="123">
        <v>239.8</v>
      </c>
      <c r="J814" s="114">
        <v>239.8</v>
      </c>
      <c r="K814" s="114">
        <v>239.8</v>
      </c>
      <c r="L814" s="114">
        <v>239.8</v>
      </c>
      <c r="M814" s="113">
        <v>239.8</v>
      </c>
      <c r="N814" s="113">
        <v>239.8</v>
      </c>
      <c r="O814" s="113">
        <v>239.8</v>
      </c>
      <c r="P814" s="113">
        <v>239.8</v>
      </c>
      <c r="Q814" s="113">
        <v>239.8</v>
      </c>
      <c r="R814" s="113">
        <v>239.8</v>
      </c>
    </row>
    <row r="815" spans="1:18">
      <c r="A815" s="15">
        <f t="shared" si="25"/>
        <v>815</v>
      </c>
      <c r="B815" s="78" t="s">
        <v>2505</v>
      </c>
      <c r="C815" s="78" t="s">
        <v>2506</v>
      </c>
      <c r="D815" s="78"/>
      <c r="E815" s="78" t="s">
        <v>2507</v>
      </c>
      <c r="F815" s="78" t="s">
        <v>1477</v>
      </c>
      <c r="G815" s="78" t="s">
        <v>60</v>
      </c>
      <c r="H815" s="79">
        <v>2022</v>
      </c>
      <c r="I815" s="123">
        <v>169.2</v>
      </c>
      <c r="J815" s="114">
        <v>169.2</v>
      </c>
      <c r="K815" s="114">
        <v>169.2</v>
      </c>
      <c r="L815" s="114">
        <v>169.2</v>
      </c>
      <c r="M815" s="113">
        <v>169.2</v>
      </c>
      <c r="N815" s="113">
        <v>169.2</v>
      </c>
      <c r="O815" s="113">
        <v>169.2</v>
      </c>
      <c r="P815" s="113">
        <v>169.2</v>
      </c>
      <c r="Q815" s="113">
        <v>169.2</v>
      </c>
      <c r="R815" s="113">
        <v>169.2</v>
      </c>
    </row>
    <row r="816" spans="1:18">
      <c r="A816" s="15">
        <f t="shared" si="25"/>
        <v>816</v>
      </c>
      <c r="B816" s="78" t="s">
        <v>1700</v>
      </c>
      <c r="C816" s="78" t="s">
        <v>1701</v>
      </c>
      <c r="D816" s="78"/>
      <c r="E816" s="78" t="s">
        <v>1684</v>
      </c>
      <c r="F816" s="78" t="s">
        <v>1477</v>
      </c>
      <c r="G816" s="78" t="s">
        <v>60</v>
      </c>
      <c r="H816" s="79">
        <v>2022</v>
      </c>
      <c r="I816" s="123">
        <v>0</v>
      </c>
      <c r="J816" s="114">
        <v>151.5</v>
      </c>
      <c r="K816" s="114">
        <v>151.5</v>
      </c>
      <c r="L816" s="114">
        <v>151.5</v>
      </c>
      <c r="M816" s="113">
        <v>151.5</v>
      </c>
      <c r="N816" s="113">
        <v>151.5</v>
      </c>
      <c r="O816" s="113">
        <v>151.5</v>
      </c>
      <c r="P816" s="113">
        <v>151.5</v>
      </c>
      <c r="Q816" s="113">
        <v>151.5</v>
      </c>
      <c r="R816" s="113">
        <v>151.5</v>
      </c>
    </row>
    <row r="817" spans="1:18">
      <c r="A817" s="15">
        <f t="shared" si="25"/>
        <v>817</v>
      </c>
      <c r="B817" s="78" t="s">
        <v>2508</v>
      </c>
      <c r="C817" s="78" t="s">
        <v>2509</v>
      </c>
      <c r="D817" s="78"/>
      <c r="E817" s="78" t="s">
        <v>248</v>
      </c>
      <c r="F817" s="78" t="s">
        <v>1871</v>
      </c>
      <c r="G817" s="78" t="s">
        <v>52</v>
      </c>
      <c r="H817" s="79">
        <v>2021</v>
      </c>
      <c r="I817" s="123">
        <v>366.6</v>
      </c>
      <c r="J817" s="114">
        <v>366.6</v>
      </c>
      <c r="K817" s="114">
        <v>366.6</v>
      </c>
      <c r="L817" s="114">
        <v>366.6</v>
      </c>
      <c r="M817" s="113">
        <v>366.6</v>
      </c>
      <c r="N817" s="113">
        <v>366.6</v>
      </c>
      <c r="O817" s="113">
        <v>366.6</v>
      </c>
      <c r="P817" s="113">
        <v>366.6</v>
      </c>
      <c r="Q817" s="113">
        <v>366.6</v>
      </c>
      <c r="R817" s="113">
        <v>366.6</v>
      </c>
    </row>
    <row r="818" spans="1:18">
      <c r="A818" s="15">
        <f t="shared" si="25"/>
        <v>818</v>
      </c>
      <c r="B818" s="78" t="s">
        <v>2644</v>
      </c>
      <c r="C818" s="78" t="s">
        <v>2645</v>
      </c>
      <c r="D818" s="78"/>
      <c r="E818" s="78" t="s">
        <v>2383</v>
      </c>
      <c r="F818" s="78" t="s">
        <v>1871</v>
      </c>
      <c r="G818" s="78" t="s">
        <v>50</v>
      </c>
      <c r="H818" s="79">
        <v>2021</v>
      </c>
      <c r="I818" s="123">
        <v>262.89999999999998</v>
      </c>
      <c r="J818" s="114">
        <v>262.89999999999998</v>
      </c>
      <c r="K818" s="114">
        <v>262.89999999999998</v>
      </c>
      <c r="L818" s="114">
        <v>262.89999999999998</v>
      </c>
      <c r="M818" s="113">
        <v>262.89999999999998</v>
      </c>
      <c r="N818" s="113">
        <v>262.89999999999998</v>
      </c>
      <c r="O818" s="113">
        <v>262.89999999999998</v>
      </c>
      <c r="P818" s="113">
        <v>262.89999999999998</v>
      </c>
      <c r="Q818" s="113">
        <v>262.89999999999998</v>
      </c>
      <c r="R818" s="113">
        <v>262.89999999999998</v>
      </c>
    </row>
    <row r="819" spans="1:18">
      <c r="A819" s="15">
        <f t="shared" si="25"/>
        <v>819</v>
      </c>
      <c r="B819" s="78" t="s">
        <v>1940</v>
      </c>
      <c r="C819" s="78" t="s">
        <v>1941</v>
      </c>
      <c r="D819" s="78"/>
      <c r="E819" s="78" t="s">
        <v>1199</v>
      </c>
      <c r="F819" s="78" t="s">
        <v>1871</v>
      </c>
      <c r="G819" s="78" t="s">
        <v>52</v>
      </c>
      <c r="H819" s="79">
        <v>2021</v>
      </c>
      <c r="I819" s="123">
        <v>393.2</v>
      </c>
      <c r="J819" s="114">
        <v>393.2</v>
      </c>
      <c r="K819" s="114">
        <v>393.2</v>
      </c>
      <c r="L819" s="114">
        <v>393.2</v>
      </c>
      <c r="M819" s="113">
        <v>393.2</v>
      </c>
      <c r="N819" s="113">
        <v>393.2</v>
      </c>
      <c r="O819" s="113">
        <v>393.2</v>
      </c>
      <c r="P819" s="113">
        <v>393.2</v>
      </c>
      <c r="Q819" s="113">
        <v>393.2</v>
      </c>
      <c r="R819" s="113">
        <v>393.2</v>
      </c>
    </row>
    <row r="820" spans="1:18">
      <c r="A820" s="15">
        <f t="shared" si="25"/>
        <v>820</v>
      </c>
      <c r="B820" s="78" t="s">
        <v>2900</v>
      </c>
      <c r="C820" s="78" t="s">
        <v>2901</v>
      </c>
      <c r="D820" s="78"/>
      <c r="E820" s="78" t="s">
        <v>66</v>
      </c>
      <c r="F820" s="78" t="s">
        <v>1871</v>
      </c>
      <c r="G820" s="78" t="s">
        <v>52</v>
      </c>
      <c r="H820" s="79">
        <v>2023</v>
      </c>
      <c r="I820" s="123">
        <v>0</v>
      </c>
      <c r="J820" s="123">
        <v>175</v>
      </c>
      <c r="K820" s="123">
        <v>175</v>
      </c>
      <c r="L820" s="123">
        <v>175</v>
      </c>
      <c r="M820" s="123">
        <v>175</v>
      </c>
      <c r="N820" s="123">
        <v>175</v>
      </c>
      <c r="O820" s="123">
        <v>175</v>
      </c>
      <c r="P820" s="123">
        <v>175</v>
      </c>
      <c r="Q820" s="123">
        <v>175</v>
      </c>
      <c r="R820" s="123">
        <v>175</v>
      </c>
    </row>
    <row r="821" spans="1:18">
      <c r="A821" s="15">
        <f t="shared" si="25"/>
        <v>821</v>
      </c>
      <c r="B821" s="78" t="s">
        <v>2512</v>
      </c>
      <c r="C821" s="78" t="s">
        <v>2513</v>
      </c>
      <c r="D821" s="78"/>
      <c r="E821" s="78" t="s">
        <v>1976</v>
      </c>
      <c r="F821" s="78" t="s">
        <v>1871</v>
      </c>
      <c r="G821" s="78" t="s">
        <v>50</v>
      </c>
      <c r="H821" s="79">
        <v>2021</v>
      </c>
      <c r="I821" s="123">
        <v>150.80000000000001</v>
      </c>
      <c r="J821" s="114">
        <v>150.80000000000001</v>
      </c>
      <c r="K821" s="114">
        <v>150.80000000000001</v>
      </c>
      <c r="L821" s="114">
        <v>150.80000000000001</v>
      </c>
      <c r="M821" s="113">
        <v>150.80000000000001</v>
      </c>
      <c r="N821" s="113">
        <v>150.80000000000001</v>
      </c>
      <c r="O821" s="113">
        <v>150.80000000000001</v>
      </c>
      <c r="P821" s="113">
        <v>150.80000000000001</v>
      </c>
      <c r="Q821" s="113">
        <v>150.80000000000001</v>
      </c>
      <c r="R821" s="113">
        <v>150.80000000000001</v>
      </c>
    </row>
    <row r="822" spans="1:18">
      <c r="A822" s="15">
        <f t="shared" si="25"/>
        <v>822</v>
      </c>
      <c r="B822" s="78" t="s">
        <v>2510</v>
      </c>
      <c r="C822" s="78" t="s">
        <v>2511</v>
      </c>
      <c r="D822" s="78"/>
      <c r="E822" s="78" t="s">
        <v>1976</v>
      </c>
      <c r="F822" s="78" t="s">
        <v>1871</v>
      </c>
      <c r="G822" s="78" t="s">
        <v>50</v>
      </c>
      <c r="H822" s="79">
        <v>2021</v>
      </c>
      <c r="I822" s="123">
        <v>149.30000000000001</v>
      </c>
      <c r="J822" s="114">
        <v>149.30000000000001</v>
      </c>
      <c r="K822" s="114">
        <v>149.30000000000001</v>
      </c>
      <c r="L822" s="114">
        <v>149.30000000000001</v>
      </c>
      <c r="M822" s="113">
        <v>149.30000000000001</v>
      </c>
      <c r="N822" s="113">
        <v>149.30000000000001</v>
      </c>
      <c r="O822" s="113">
        <v>149.30000000000001</v>
      </c>
      <c r="P822" s="113">
        <v>149.30000000000001</v>
      </c>
      <c r="Q822" s="113">
        <v>149.30000000000001</v>
      </c>
      <c r="R822" s="113">
        <v>149.30000000000001</v>
      </c>
    </row>
    <row r="823" spans="1:18">
      <c r="A823" s="15">
        <f t="shared" si="25"/>
        <v>823</v>
      </c>
      <c r="B823" s="78" t="s">
        <v>1687</v>
      </c>
      <c r="C823" s="78" t="s">
        <v>135</v>
      </c>
      <c r="D823" s="78"/>
      <c r="E823" s="78" t="s">
        <v>99</v>
      </c>
      <c r="F823" s="78" t="s">
        <v>1871</v>
      </c>
      <c r="G823" s="78" t="s">
        <v>52</v>
      </c>
      <c r="H823" s="79">
        <v>2020</v>
      </c>
      <c r="I823" s="123">
        <v>525</v>
      </c>
      <c r="J823" s="114">
        <v>525</v>
      </c>
      <c r="K823" s="114">
        <v>525</v>
      </c>
      <c r="L823" s="114">
        <v>525</v>
      </c>
      <c r="M823" s="113">
        <v>525</v>
      </c>
      <c r="N823" s="113">
        <v>525</v>
      </c>
      <c r="O823" s="113">
        <v>525</v>
      </c>
      <c r="P823" s="113">
        <v>525</v>
      </c>
      <c r="Q823" s="113">
        <v>525</v>
      </c>
      <c r="R823" s="113">
        <v>525</v>
      </c>
    </row>
    <row r="824" spans="1:18">
      <c r="A824" s="15">
        <f t="shared" si="25"/>
        <v>824</v>
      </c>
      <c r="B824" s="78" t="s">
        <v>1689</v>
      </c>
      <c r="C824" s="78" t="s">
        <v>1690</v>
      </c>
      <c r="D824" s="78"/>
      <c r="E824" s="78" t="s">
        <v>1108</v>
      </c>
      <c r="F824" s="78" t="s">
        <v>1871</v>
      </c>
      <c r="G824" s="78" t="s">
        <v>52</v>
      </c>
      <c r="H824" s="79">
        <v>2021</v>
      </c>
      <c r="I824" s="123">
        <v>350</v>
      </c>
      <c r="J824" s="114">
        <v>350</v>
      </c>
      <c r="K824" s="114">
        <v>350</v>
      </c>
      <c r="L824" s="114">
        <v>350</v>
      </c>
      <c r="M824" s="113">
        <v>350</v>
      </c>
      <c r="N824" s="113">
        <v>350</v>
      </c>
      <c r="O824" s="113">
        <v>350</v>
      </c>
      <c r="P824" s="113">
        <v>350</v>
      </c>
      <c r="Q824" s="113">
        <v>350</v>
      </c>
      <c r="R824" s="113">
        <v>350</v>
      </c>
    </row>
    <row r="825" spans="1:18">
      <c r="A825" s="15">
        <f t="shared" si="25"/>
        <v>825</v>
      </c>
      <c r="B825" s="78" t="s">
        <v>1673</v>
      </c>
      <c r="C825" s="78" t="s">
        <v>1674</v>
      </c>
      <c r="D825" s="78"/>
      <c r="E825" s="78" t="s">
        <v>125</v>
      </c>
      <c r="F825" s="78" t="s">
        <v>1871</v>
      </c>
      <c r="G825" s="78" t="s">
        <v>52</v>
      </c>
      <c r="H825" s="79">
        <v>2021</v>
      </c>
      <c r="I825" s="123">
        <v>160.69999999999999</v>
      </c>
      <c r="J825" s="114">
        <v>160.69999999999999</v>
      </c>
      <c r="K825" s="114">
        <v>160.69999999999999</v>
      </c>
      <c r="L825" s="114">
        <v>160.69999999999999</v>
      </c>
      <c r="M825" s="113">
        <v>160.69999999999999</v>
      </c>
      <c r="N825" s="113">
        <v>160.69999999999999</v>
      </c>
      <c r="O825" s="113">
        <v>160.69999999999999</v>
      </c>
      <c r="P825" s="113">
        <v>160.69999999999999</v>
      </c>
      <c r="Q825" s="113">
        <v>160.69999999999999</v>
      </c>
      <c r="R825" s="113">
        <v>160.69999999999999</v>
      </c>
    </row>
    <row r="826" spans="1:18">
      <c r="A826" s="15">
        <f t="shared" si="25"/>
        <v>826</v>
      </c>
      <c r="B826" s="78" t="s">
        <v>1695</v>
      </c>
      <c r="C826" s="78" t="s">
        <v>1696</v>
      </c>
      <c r="D826" s="78"/>
      <c r="E826" s="78" t="s">
        <v>1697</v>
      </c>
      <c r="F826" s="78" t="s">
        <v>1871</v>
      </c>
      <c r="G826" s="78" t="s">
        <v>51</v>
      </c>
      <c r="H826" s="79">
        <v>2021</v>
      </c>
      <c r="I826" s="123">
        <v>240</v>
      </c>
      <c r="J826" s="114">
        <v>240</v>
      </c>
      <c r="K826" s="114">
        <v>240</v>
      </c>
      <c r="L826" s="114">
        <v>240</v>
      </c>
      <c r="M826" s="113">
        <v>240</v>
      </c>
      <c r="N826" s="113">
        <v>240</v>
      </c>
      <c r="O826" s="113">
        <v>240</v>
      </c>
      <c r="P826" s="113">
        <v>240</v>
      </c>
      <c r="Q826" s="113">
        <v>240</v>
      </c>
      <c r="R826" s="113">
        <v>240</v>
      </c>
    </row>
    <row r="827" spans="1:18">
      <c r="A827" s="15">
        <f t="shared" si="25"/>
        <v>827</v>
      </c>
      <c r="B827" s="78" t="s">
        <v>1675</v>
      </c>
      <c r="C827" s="78" t="s">
        <v>1676</v>
      </c>
      <c r="D827" s="78"/>
      <c r="E827" s="78" t="s">
        <v>1677</v>
      </c>
      <c r="F827" s="78" t="s">
        <v>1871</v>
      </c>
      <c r="G827" s="78" t="s">
        <v>52</v>
      </c>
      <c r="H827" s="79">
        <v>2021</v>
      </c>
      <c r="I827" s="123">
        <v>148.4</v>
      </c>
      <c r="J827" s="114">
        <v>148.4</v>
      </c>
      <c r="K827" s="114">
        <v>148.4</v>
      </c>
      <c r="L827" s="114">
        <v>148.4</v>
      </c>
      <c r="M827" s="113">
        <v>148.4</v>
      </c>
      <c r="N827" s="113">
        <v>148.4</v>
      </c>
      <c r="O827" s="113">
        <v>148.4</v>
      </c>
      <c r="P827" s="113">
        <v>148.4</v>
      </c>
      <c r="Q827" s="113">
        <v>148.4</v>
      </c>
      <c r="R827" s="113">
        <v>148.4</v>
      </c>
    </row>
    <row r="828" spans="1:18" ht="15" customHeight="1">
      <c r="A828" s="15">
        <f t="shared" si="25"/>
        <v>828</v>
      </c>
      <c r="B828" s="78" t="s">
        <v>1679</v>
      </c>
      <c r="C828" s="78" t="s">
        <v>1680</v>
      </c>
      <c r="D828" s="78"/>
      <c r="E828" s="78" t="s">
        <v>1111</v>
      </c>
      <c r="F828" s="78" t="s">
        <v>1871</v>
      </c>
      <c r="G828" s="78" t="s">
        <v>52</v>
      </c>
      <c r="H828" s="79">
        <v>2022</v>
      </c>
      <c r="I828" s="123">
        <v>201.8</v>
      </c>
      <c r="J828" s="114">
        <v>201.8</v>
      </c>
      <c r="K828" s="114">
        <v>201.8</v>
      </c>
      <c r="L828" s="114">
        <v>201.8</v>
      </c>
      <c r="M828" s="113">
        <v>201.8</v>
      </c>
      <c r="N828" s="113">
        <v>201.8</v>
      </c>
      <c r="O828" s="113">
        <v>201.8</v>
      </c>
      <c r="P828" s="113">
        <v>201.8</v>
      </c>
      <c r="Q828" s="113">
        <v>201.8</v>
      </c>
      <c r="R828" s="113">
        <v>201.8</v>
      </c>
    </row>
    <row r="829" spans="1:18">
      <c r="A829" s="15">
        <f t="shared" si="25"/>
        <v>829</v>
      </c>
      <c r="B829" s="78" t="s">
        <v>1681</v>
      </c>
      <c r="C829" s="78" t="s">
        <v>1682</v>
      </c>
      <c r="D829" s="78"/>
      <c r="E829" s="78" t="s">
        <v>1111</v>
      </c>
      <c r="F829" s="78" t="s">
        <v>1871</v>
      </c>
      <c r="G829" s="78" t="s">
        <v>52</v>
      </c>
      <c r="H829" s="79">
        <v>2021</v>
      </c>
      <c r="I829" s="123">
        <v>242.6</v>
      </c>
      <c r="J829" s="114">
        <v>242.6</v>
      </c>
      <c r="K829" s="114">
        <v>242.6</v>
      </c>
      <c r="L829" s="114">
        <v>242.6</v>
      </c>
      <c r="M829" s="113">
        <v>242.6</v>
      </c>
      <c r="N829" s="113">
        <v>242.6</v>
      </c>
      <c r="O829" s="113">
        <v>242.6</v>
      </c>
      <c r="P829" s="113">
        <v>242.6</v>
      </c>
      <c r="Q829" s="113">
        <v>242.6</v>
      </c>
      <c r="R829" s="113">
        <v>242.6</v>
      </c>
    </row>
    <row r="830" spans="1:18">
      <c r="A830" s="15">
        <f t="shared" si="25"/>
        <v>830</v>
      </c>
      <c r="B830" s="78" t="s">
        <v>1685</v>
      </c>
      <c r="C830" s="78" t="s">
        <v>1686</v>
      </c>
      <c r="D830" s="78"/>
      <c r="E830" s="78" t="s">
        <v>1158</v>
      </c>
      <c r="F830" s="78" t="s">
        <v>1871</v>
      </c>
      <c r="G830" s="78" t="s">
        <v>52</v>
      </c>
      <c r="H830" s="79">
        <v>2022</v>
      </c>
      <c r="I830" s="123">
        <v>0</v>
      </c>
      <c r="J830" s="114">
        <v>293.3</v>
      </c>
      <c r="K830" s="114">
        <v>293.3</v>
      </c>
      <c r="L830" s="114">
        <v>293.3</v>
      </c>
      <c r="M830" s="113">
        <v>293.3</v>
      </c>
      <c r="N830" s="113">
        <v>293.3</v>
      </c>
      <c r="O830" s="113">
        <v>293.3</v>
      </c>
      <c r="P830" s="113">
        <v>293.3</v>
      </c>
      <c r="Q830" s="113">
        <v>293.3</v>
      </c>
      <c r="R830" s="113">
        <v>293.3</v>
      </c>
    </row>
    <row r="831" spans="1:18">
      <c r="A831" s="15">
        <f t="shared" si="25"/>
        <v>831</v>
      </c>
      <c r="B831" s="78" t="s">
        <v>2514</v>
      </c>
      <c r="C831" s="78" t="s">
        <v>2515</v>
      </c>
      <c r="D831" s="78"/>
      <c r="E831" s="78" t="s">
        <v>2482</v>
      </c>
      <c r="F831" s="78" t="s">
        <v>1871</v>
      </c>
      <c r="G831" s="78" t="s">
        <v>51</v>
      </c>
      <c r="H831" s="79">
        <v>2022</v>
      </c>
      <c r="I831" s="123">
        <v>504</v>
      </c>
      <c r="J831" s="114">
        <v>504</v>
      </c>
      <c r="K831" s="114">
        <v>504</v>
      </c>
      <c r="L831" s="114">
        <v>504</v>
      </c>
      <c r="M831" s="113">
        <v>504</v>
      </c>
      <c r="N831" s="113">
        <v>504</v>
      </c>
      <c r="O831" s="113">
        <v>504</v>
      </c>
      <c r="P831" s="113">
        <v>504</v>
      </c>
      <c r="Q831" s="113">
        <v>504</v>
      </c>
      <c r="R831" s="113">
        <v>504</v>
      </c>
    </row>
    <row r="832" spans="1:18">
      <c r="A832" s="15">
        <f t="shared" si="25"/>
        <v>832</v>
      </c>
      <c r="B832" s="78" t="s">
        <v>136</v>
      </c>
      <c r="C832" s="78" t="s">
        <v>137</v>
      </c>
      <c r="D832" s="78"/>
      <c r="E832" s="78" t="s">
        <v>138</v>
      </c>
      <c r="F832" s="78" t="s">
        <v>1871</v>
      </c>
      <c r="G832" s="78" t="s">
        <v>52</v>
      </c>
      <c r="H832" s="79">
        <v>2021</v>
      </c>
      <c r="I832" s="123">
        <v>225.6</v>
      </c>
      <c r="J832" s="114">
        <v>225.6</v>
      </c>
      <c r="K832" s="114">
        <v>225.6</v>
      </c>
      <c r="L832" s="114">
        <v>225.6</v>
      </c>
      <c r="M832" s="113">
        <v>225.6</v>
      </c>
      <c r="N832" s="113">
        <v>225.6</v>
      </c>
      <c r="O832" s="113">
        <v>225.6</v>
      </c>
      <c r="P832" s="113">
        <v>225.6</v>
      </c>
      <c r="Q832" s="113">
        <v>225.6</v>
      </c>
      <c r="R832" s="113">
        <v>225.6</v>
      </c>
    </row>
    <row r="833" spans="1:18" ht="15" customHeight="1">
      <c r="A833" s="15">
        <f t="shared" si="25"/>
        <v>833</v>
      </c>
      <c r="B833" s="78" t="s">
        <v>1698</v>
      </c>
      <c r="C833" s="78" t="s">
        <v>1699</v>
      </c>
      <c r="D833" s="78"/>
      <c r="E833" s="78" t="s">
        <v>1158</v>
      </c>
      <c r="F833" s="78" t="s">
        <v>1871</v>
      </c>
      <c r="G833" s="78" t="s">
        <v>52</v>
      </c>
      <c r="H833" s="79">
        <v>2021</v>
      </c>
      <c r="I833" s="123">
        <v>162.1</v>
      </c>
      <c r="J833" s="114">
        <v>162.1</v>
      </c>
      <c r="K833" s="114">
        <v>162.1</v>
      </c>
      <c r="L833" s="114">
        <v>162.1</v>
      </c>
      <c r="M833" s="113">
        <v>162.1</v>
      </c>
      <c r="N833" s="113">
        <v>162.1</v>
      </c>
      <c r="O833" s="113">
        <v>162.1</v>
      </c>
      <c r="P833" s="113">
        <v>162.1</v>
      </c>
      <c r="Q833" s="113">
        <v>162.1</v>
      </c>
      <c r="R833" s="113">
        <v>162.1</v>
      </c>
    </row>
    <row r="834" spans="1:18">
      <c r="A834" s="15">
        <f t="shared" si="25"/>
        <v>834</v>
      </c>
      <c r="B834" s="78" t="s">
        <v>177</v>
      </c>
      <c r="C834" s="78" t="s">
        <v>178</v>
      </c>
      <c r="D834" s="78"/>
      <c r="E834" s="78" t="s">
        <v>68</v>
      </c>
      <c r="F834" s="78" t="s">
        <v>1871</v>
      </c>
      <c r="G834" s="78" t="s">
        <v>51</v>
      </c>
      <c r="H834" s="79">
        <v>2021</v>
      </c>
      <c r="I834" s="123">
        <v>50.4</v>
      </c>
      <c r="J834" s="114">
        <v>50.4</v>
      </c>
      <c r="K834" s="114">
        <v>50.4</v>
      </c>
      <c r="L834" s="114">
        <v>50.4</v>
      </c>
      <c r="M834" s="113">
        <v>50.4</v>
      </c>
      <c r="N834" s="113">
        <v>50.4</v>
      </c>
      <c r="O834" s="113">
        <v>50.4</v>
      </c>
      <c r="P834" s="113">
        <v>50.4</v>
      </c>
      <c r="Q834" s="113">
        <v>50.4</v>
      </c>
      <c r="R834" s="113">
        <v>50.4</v>
      </c>
    </row>
    <row r="835" spans="1:18">
      <c r="A835" s="15">
        <f t="shared" si="25"/>
        <v>835</v>
      </c>
      <c r="B835" s="78" t="s">
        <v>1702</v>
      </c>
      <c r="C835" s="78" t="s">
        <v>1703</v>
      </c>
      <c r="D835" s="78"/>
      <c r="E835" s="78" t="s">
        <v>121</v>
      </c>
      <c r="F835" s="78" t="s">
        <v>1871</v>
      </c>
      <c r="G835" s="78" t="s">
        <v>52</v>
      </c>
      <c r="H835" s="79">
        <v>2021</v>
      </c>
      <c r="I835" s="123">
        <v>449.7</v>
      </c>
      <c r="J835" s="114">
        <v>449.7</v>
      </c>
      <c r="K835" s="114">
        <v>449.7</v>
      </c>
      <c r="L835" s="114">
        <v>449.7</v>
      </c>
      <c r="M835" s="113">
        <v>449.7</v>
      </c>
      <c r="N835" s="113">
        <v>449.7</v>
      </c>
      <c r="O835" s="113">
        <v>449.7</v>
      </c>
      <c r="P835" s="113">
        <v>449.7</v>
      </c>
      <c r="Q835" s="113">
        <v>449.7</v>
      </c>
      <c r="R835" s="113">
        <v>449.7</v>
      </c>
    </row>
    <row r="836" spans="1:18">
      <c r="A836" s="15">
        <f t="shared" si="25"/>
        <v>836</v>
      </c>
      <c r="B836" s="78" t="s">
        <v>1719</v>
      </c>
      <c r="C836" s="78" t="s">
        <v>1720</v>
      </c>
      <c r="D836" s="78"/>
      <c r="E836" s="78" t="s">
        <v>121</v>
      </c>
      <c r="F836" s="78" t="s">
        <v>1871</v>
      </c>
      <c r="G836" s="78" t="s">
        <v>52</v>
      </c>
      <c r="H836" s="79">
        <v>2021</v>
      </c>
      <c r="I836" s="123">
        <v>50.6</v>
      </c>
      <c r="J836" s="114">
        <v>50.6</v>
      </c>
      <c r="K836" s="114">
        <v>50.6</v>
      </c>
      <c r="L836" s="114">
        <v>50.6</v>
      </c>
      <c r="M836" s="113">
        <v>50.6</v>
      </c>
      <c r="N836" s="113">
        <v>50.6</v>
      </c>
      <c r="O836" s="113">
        <v>50.6</v>
      </c>
      <c r="P836" s="113">
        <v>50.6</v>
      </c>
      <c r="Q836" s="113">
        <v>50.6</v>
      </c>
      <c r="R836" s="113">
        <v>50.6</v>
      </c>
    </row>
    <row r="837" spans="1:18">
      <c r="A837" s="15">
        <f t="shared" si="25"/>
        <v>837</v>
      </c>
      <c r="B837" s="78" t="s">
        <v>2516</v>
      </c>
      <c r="C837" s="78" t="s">
        <v>2517</v>
      </c>
      <c r="D837" s="78"/>
      <c r="E837" s="78" t="s">
        <v>1635</v>
      </c>
      <c r="F837" s="78" t="s">
        <v>1871</v>
      </c>
      <c r="G837" s="78" t="s">
        <v>52</v>
      </c>
      <c r="H837" s="79">
        <v>2021</v>
      </c>
      <c r="I837" s="123">
        <v>336</v>
      </c>
      <c r="J837" s="114">
        <v>336</v>
      </c>
      <c r="K837" s="114">
        <v>336</v>
      </c>
      <c r="L837" s="114">
        <v>336</v>
      </c>
      <c r="M837" s="113">
        <v>336</v>
      </c>
      <c r="N837" s="113">
        <v>336</v>
      </c>
      <c r="O837" s="113">
        <v>336</v>
      </c>
      <c r="P837" s="113">
        <v>336</v>
      </c>
      <c r="Q837" s="113">
        <v>336</v>
      </c>
      <c r="R837" s="113">
        <v>336</v>
      </c>
    </row>
    <row r="838" spans="1:18">
      <c r="A838" s="15">
        <f t="shared" ref="A838:A901" si="29">A837+1</f>
        <v>838</v>
      </c>
      <c r="B838" s="78" t="s">
        <v>1704</v>
      </c>
      <c r="C838" s="78" t="s">
        <v>1705</v>
      </c>
      <c r="D838" s="78"/>
      <c r="E838" s="78" t="s">
        <v>1158</v>
      </c>
      <c r="F838" s="78" t="s">
        <v>1871</v>
      </c>
      <c r="G838" s="78" t="s">
        <v>52</v>
      </c>
      <c r="H838" s="79">
        <v>2023</v>
      </c>
      <c r="I838" s="123">
        <v>0</v>
      </c>
      <c r="J838" s="114">
        <v>250.1</v>
      </c>
      <c r="K838" s="114">
        <v>250.1</v>
      </c>
      <c r="L838" s="114">
        <v>250.1</v>
      </c>
      <c r="M838" s="113">
        <v>250.1</v>
      </c>
      <c r="N838" s="113">
        <v>250.1</v>
      </c>
      <c r="O838" s="113">
        <v>250.1</v>
      </c>
      <c r="P838" s="113">
        <v>250.1</v>
      </c>
      <c r="Q838" s="113">
        <v>250.1</v>
      </c>
      <c r="R838" s="113">
        <v>250.1</v>
      </c>
    </row>
    <row r="839" spans="1:18">
      <c r="A839" s="15">
        <f t="shared" si="29"/>
        <v>839</v>
      </c>
      <c r="B839" s="78" t="s">
        <v>1706</v>
      </c>
      <c r="C839" s="78" t="s">
        <v>1707</v>
      </c>
      <c r="D839" s="78"/>
      <c r="E839" s="78" t="s">
        <v>1158</v>
      </c>
      <c r="F839" s="78" t="s">
        <v>1871</v>
      </c>
      <c r="G839" s="78" t="s">
        <v>52</v>
      </c>
      <c r="H839" s="79">
        <v>2023</v>
      </c>
      <c r="I839" s="123">
        <v>0</v>
      </c>
      <c r="J839" s="114">
        <v>250.1</v>
      </c>
      <c r="K839" s="114">
        <v>250.1</v>
      </c>
      <c r="L839" s="114">
        <v>250.1</v>
      </c>
      <c r="M839" s="113">
        <v>250.1</v>
      </c>
      <c r="N839" s="113">
        <v>250.1</v>
      </c>
      <c r="O839" s="113">
        <v>250.1</v>
      </c>
      <c r="P839" s="113">
        <v>250.1</v>
      </c>
      <c r="Q839" s="113">
        <v>250.1</v>
      </c>
      <c r="R839" s="113">
        <v>250.1</v>
      </c>
    </row>
    <row r="840" spans="1:18">
      <c r="A840" s="15">
        <f t="shared" si="29"/>
        <v>840</v>
      </c>
      <c r="B840" s="78" t="s">
        <v>1711</v>
      </c>
      <c r="C840" s="78" t="s">
        <v>1712</v>
      </c>
      <c r="D840" s="78"/>
      <c r="E840" s="78" t="s">
        <v>690</v>
      </c>
      <c r="F840" s="78" t="s">
        <v>1871</v>
      </c>
      <c r="G840" s="78" t="s">
        <v>52</v>
      </c>
      <c r="H840" s="79">
        <v>2022</v>
      </c>
      <c r="I840" s="123">
        <v>100</v>
      </c>
      <c r="J840" s="114">
        <v>100</v>
      </c>
      <c r="K840" s="114">
        <v>100</v>
      </c>
      <c r="L840" s="114">
        <v>100</v>
      </c>
      <c r="M840" s="113">
        <v>100</v>
      </c>
      <c r="N840" s="113">
        <v>100</v>
      </c>
      <c r="O840" s="113">
        <v>100</v>
      </c>
      <c r="P840" s="113">
        <v>100</v>
      </c>
      <c r="Q840" s="113">
        <v>100</v>
      </c>
      <c r="R840" s="113">
        <v>100</v>
      </c>
    </row>
    <row r="841" spans="1:18">
      <c r="A841" s="15">
        <f t="shared" si="29"/>
        <v>841</v>
      </c>
      <c r="B841" s="78" t="s">
        <v>1708</v>
      </c>
      <c r="C841" s="78" t="s">
        <v>1709</v>
      </c>
      <c r="D841" s="78"/>
      <c r="E841" s="78" t="s">
        <v>1710</v>
      </c>
      <c r="F841" s="78" t="s">
        <v>1871</v>
      </c>
      <c r="G841" s="78" t="s">
        <v>51</v>
      </c>
      <c r="H841" s="79">
        <v>2022</v>
      </c>
      <c r="I841" s="123">
        <v>0</v>
      </c>
      <c r="J841" s="114">
        <v>200</v>
      </c>
      <c r="K841" s="114">
        <v>200</v>
      </c>
      <c r="L841" s="114">
        <v>200</v>
      </c>
      <c r="M841" s="113">
        <v>200</v>
      </c>
      <c r="N841" s="113">
        <v>200</v>
      </c>
      <c r="O841" s="113">
        <v>200</v>
      </c>
      <c r="P841" s="113">
        <v>200</v>
      </c>
      <c r="Q841" s="113">
        <v>200</v>
      </c>
      <c r="R841" s="113">
        <v>200</v>
      </c>
    </row>
    <row r="842" spans="1:18">
      <c r="A842" s="15">
        <f t="shared" si="29"/>
        <v>842</v>
      </c>
      <c r="B842" s="78" t="s">
        <v>1942</v>
      </c>
      <c r="C842" s="78" t="s">
        <v>1943</v>
      </c>
      <c r="D842" s="78"/>
      <c r="E842" s="78" t="s">
        <v>1129</v>
      </c>
      <c r="F842" s="78" t="s">
        <v>1871</v>
      </c>
      <c r="G842" s="78" t="s">
        <v>52</v>
      </c>
      <c r="H842" s="79">
        <v>2021</v>
      </c>
      <c r="I842" s="123">
        <v>182.4</v>
      </c>
      <c r="J842" s="114">
        <v>182.4</v>
      </c>
      <c r="K842" s="114">
        <v>182.4</v>
      </c>
      <c r="L842" s="114">
        <v>182.4</v>
      </c>
      <c r="M842" s="113">
        <v>182.4</v>
      </c>
      <c r="N842" s="113">
        <v>182.4</v>
      </c>
      <c r="O842" s="113">
        <v>182.4</v>
      </c>
      <c r="P842" s="113">
        <v>182.4</v>
      </c>
      <c r="Q842" s="113">
        <v>182.4</v>
      </c>
      <c r="R842" s="113">
        <v>182.4</v>
      </c>
    </row>
    <row r="843" spans="1:18">
      <c r="A843" s="15">
        <f t="shared" si="29"/>
        <v>843</v>
      </c>
      <c r="B843" s="78" t="s">
        <v>1715</v>
      </c>
      <c r="C843" s="78" t="s">
        <v>1716</v>
      </c>
      <c r="D843" s="78"/>
      <c r="E843" s="78" t="s">
        <v>1677</v>
      </c>
      <c r="F843" s="78" t="s">
        <v>1871</v>
      </c>
      <c r="G843" s="78" t="s">
        <v>52</v>
      </c>
      <c r="H843" s="79">
        <v>2021</v>
      </c>
      <c r="I843" s="123">
        <v>373.2</v>
      </c>
      <c r="J843" s="114">
        <v>373.2</v>
      </c>
      <c r="K843" s="114">
        <v>373.2</v>
      </c>
      <c r="L843" s="114">
        <v>373.2</v>
      </c>
      <c r="M843" s="113">
        <v>373.2</v>
      </c>
      <c r="N843" s="113">
        <v>373.2</v>
      </c>
      <c r="O843" s="113">
        <v>373.2</v>
      </c>
      <c r="P843" s="113">
        <v>373.2</v>
      </c>
      <c r="Q843" s="113">
        <v>373.2</v>
      </c>
      <c r="R843" s="113">
        <v>373.2</v>
      </c>
    </row>
    <row r="844" spans="1:18">
      <c r="A844" s="15">
        <f t="shared" si="29"/>
        <v>844</v>
      </c>
      <c r="B844" s="78" t="s">
        <v>1717</v>
      </c>
      <c r="C844" s="78" t="s">
        <v>1718</v>
      </c>
      <c r="D844" s="78"/>
      <c r="E844" s="78" t="s">
        <v>1677</v>
      </c>
      <c r="F844" s="78" t="s">
        <v>1871</v>
      </c>
      <c r="G844" s="78" t="s">
        <v>52</v>
      </c>
      <c r="H844" s="79">
        <v>2021</v>
      </c>
      <c r="I844" s="123">
        <v>118.8</v>
      </c>
      <c r="J844" s="114">
        <v>118.8</v>
      </c>
      <c r="K844" s="114">
        <v>118.8</v>
      </c>
      <c r="L844" s="114">
        <v>118.8</v>
      </c>
      <c r="M844" s="113">
        <v>118.8</v>
      </c>
      <c r="N844" s="113">
        <v>118.8</v>
      </c>
      <c r="O844" s="113">
        <v>118.8</v>
      </c>
      <c r="P844" s="113">
        <v>118.8</v>
      </c>
      <c r="Q844" s="113">
        <v>118.8</v>
      </c>
      <c r="R844" s="113">
        <v>118.8</v>
      </c>
    </row>
    <row r="845" spans="1:18">
      <c r="A845" s="15">
        <f t="shared" si="29"/>
        <v>845</v>
      </c>
      <c r="B845" s="78" t="s">
        <v>1721</v>
      </c>
      <c r="C845" s="78" t="s">
        <v>1722</v>
      </c>
      <c r="D845" s="78"/>
      <c r="E845" s="78" t="s">
        <v>59</v>
      </c>
      <c r="F845" s="78" t="s">
        <v>1871</v>
      </c>
      <c r="G845" s="78" t="s">
        <v>51</v>
      </c>
      <c r="H845" s="79">
        <v>2021</v>
      </c>
      <c r="I845" s="123">
        <v>201.6</v>
      </c>
      <c r="J845" s="114">
        <v>201.6</v>
      </c>
      <c r="K845" s="114">
        <v>201.6</v>
      </c>
      <c r="L845" s="114">
        <v>201.6</v>
      </c>
      <c r="M845" s="113">
        <v>201.6</v>
      </c>
      <c r="N845" s="113">
        <v>201.6</v>
      </c>
      <c r="O845" s="113">
        <v>201.6</v>
      </c>
      <c r="P845" s="113">
        <v>201.6</v>
      </c>
      <c r="Q845" s="113">
        <v>201.6</v>
      </c>
      <c r="R845" s="113">
        <v>201.6</v>
      </c>
    </row>
    <row r="846" spans="1:18">
      <c r="A846" s="15">
        <f t="shared" si="29"/>
        <v>846</v>
      </c>
      <c r="B846" s="78" t="s">
        <v>2519</v>
      </c>
      <c r="C846" s="78" t="s">
        <v>2520</v>
      </c>
      <c r="D846" s="78"/>
      <c r="E846" s="78" t="s">
        <v>2521</v>
      </c>
      <c r="F846" s="78" t="s">
        <v>1871</v>
      </c>
      <c r="G846" s="78" t="s">
        <v>52</v>
      </c>
      <c r="H846" s="79">
        <v>2021</v>
      </c>
      <c r="I846" s="123">
        <v>209</v>
      </c>
      <c r="J846" s="114">
        <v>209</v>
      </c>
      <c r="K846" s="114">
        <v>209</v>
      </c>
      <c r="L846" s="114">
        <v>209</v>
      </c>
      <c r="M846" s="113">
        <v>209</v>
      </c>
      <c r="N846" s="113">
        <v>209</v>
      </c>
      <c r="O846" s="113">
        <v>209</v>
      </c>
      <c r="P846" s="113">
        <v>209</v>
      </c>
      <c r="Q846" s="113">
        <v>209</v>
      </c>
      <c r="R846" s="113">
        <v>209</v>
      </c>
    </row>
    <row r="847" spans="1:18">
      <c r="A847" s="15">
        <f t="shared" si="29"/>
        <v>847</v>
      </c>
      <c r="B847" s="78" t="s">
        <v>1725</v>
      </c>
      <c r="C847" s="78" t="s">
        <v>1726</v>
      </c>
      <c r="D847" s="78"/>
      <c r="E847" s="78" t="s">
        <v>1727</v>
      </c>
      <c r="F847" s="78" t="s">
        <v>1871</v>
      </c>
      <c r="G847" s="78" t="s">
        <v>52</v>
      </c>
      <c r="H847" s="79">
        <v>2021</v>
      </c>
      <c r="I847" s="123">
        <v>302.39999999999998</v>
      </c>
      <c r="J847" s="114">
        <v>302.39999999999998</v>
      </c>
      <c r="K847" s="114">
        <v>302.39999999999998</v>
      </c>
      <c r="L847" s="114">
        <v>302.39999999999998</v>
      </c>
      <c r="M847" s="113">
        <v>302.39999999999998</v>
      </c>
      <c r="N847" s="113">
        <v>302.39999999999998</v>
      </c>
      <c r="O847" s="113">
        <v>302.39999999999998</v>
      </c>
      <c r="P847" s="113">
        <v>302.39999999999998</v>
      </c>
      <c r="Q847" s="113">
        <v>302.39999999999998</v>
      </c>
      <c r="R847" s="113">
        <v>302.39999999999998</v>
      </c>
    </row>
    <row r="848" spans="1:18">
      <c r="A848" s="15">
        <f t="shared" si="29"/>
        <v>848</v>
      </c>
      <c r="B848" s="78" t="s">
        <v>1730</v>
      </c>
      <c r="C848" s="78" t="s">
        <v>1731</v>
      </c>
      <c r="D848" s="78"/>
      <c r="E848" s="78" t="s">
        <v>254</v>
      </c>
      <c r="F848" s="78" t="s">
        <v>1871</v>
      </c>
      <c r="G848" s="78" t="s">
        <v>50</v>
      </c>
      <c r="H848" s="79">
        <v>2021</v>
      </c>
      <c r="I848" s="123">
        <v>300</v>
      </c>
      <c r="J848" s="114">
        <v>300</v>
      </c>
      <c r="K848" s="114">
        <v>300</v>
      </c>
      <c r="L848" s="114">
        <v>300</v>
      </c>
      <c r="M848" s="113">
        <v>300</v>
      </c>
      <c r="N848" s="113">
        <v>300</v>
      </c>
      <c r="O848" s="113">
        <v>300</v>
      </c>
      <c r="P848" s="113">
        <v>300</v>
      </c>
      <c r="Q848" s="113">
        <v>300</v>
      </c>
      <c r="R848" s="113">
        <v>300</v>
      </c>
    </row>
    <row r="849" spans="1:18">
      <c r="A849" s="15">
        <f t="shared" si="29"/>
        <v>849</v>
      </c>
      <c r="B849" s="78" t="s">
        <v>2522</v>
      </c>
      <c r="C849" s="78" t="s">
        <v>2523</v>
      </c>
      <c r="D849" s="78"/>
      <c r="E849" s="78" t="s">
        <v>1148</v>
      </c>
      <c r="F849" s="78" t="s">
        <v>1871</v>
      </c>
      <c r="G849" s="78" t="s">
        <v>50</v>
      </c>
      <c r="H849" s="79">
        <v>2021</v>
      </c>
      <c r="I849" s="123">
        <v>300</v>
      </c>
      <c r="J849" s="114">
        <v>300</v>
      </c>
      <c r="K849" s="114">
        <v>300</v>
      </c>
      <c r="L849" s="114">
        <v>300</v>
      </c>
      <c r="M849" s="113">
        <v>300</v>
      </c>
      <c r="N849" s="113">
        <v>300</v>
      </c>
      <c r="O849" s="113">
        <v>300</v>
      </c>
      <c r="P849" s="113">
        <v>300</v>
      </c>
      <c r="Q849" s="113">
        <v>300</v>
      </c>
      <c r="R849" s="113">
        <v>300</v>
      </c>
    </row>
    <row r="850" spans="1:18">
      <c r="A850" s="15">
        <f t="shared" si="29"/>
        <v>850</v>
      </c>
      <c r="B850" s="78" t="s">
        <v>140</v>
      </c>
      <c r="C850" s="78" t="s">
        <v>141</v>
      </c>
      <c r="D850" s="78"/>
      <c r="E850" s="78" t="s">
        <v>142</v>
      </c>
      <c r="F850" s="78" t="s">
        <v>1871</v>
      </c>
      <c r="G850" s="78" t="s">
        <v>51</v>
      </c>
      <c r="H850" s="79">
        <v>2021</v>
      </c>
      <c r="I850" s="123">
        <v>209.3</v>
      </c>
      <c r="J850" s="114">
        <v>209.3</v>
      </c>
      <c r="K850" s="114">
        <v>209.3</v>
      </c>
      <c r="L850" s="114">
        <v>209.3</v>
      </c>
      <c r="M850" s="113">
        <v>209.3</v>
      </c>
      <c r="N850" s="113">
        <v>209.3</v>
      </c>
      <c r="O850" s="113">
        <v>209.3</v>
      </c>
      <c r="P850" s="113">
        <v>209.3</v>
      </c>
      <c r="Q850" s="113">
        <v>209.3</v>
      </c>
      <c r="R850" s="113">
        <v>209.3</v>
      </c>
    </row>
    <row r="851" spans="1:18">
      <c r="A851" s="15">
        <f t="shared" si="29"/>
        <v>851</v>
      </c>
      <c r="B851" s="78" t="s">
        <v>2381</v>
      </c>
      <c r="C851" s="78" t="s">
        <v>2382</v>
      </c>
      <c r="D851" s="78"/>
      <c r="E851" s="78" t="s">
        <v>2383</v>
      </c>
      <c r="F851" s="78" t="s">
        <v>1871</v>
      </c>
      <c r="G851" s="78" t="s">
        <v>50</v>
      </c>
      <c r="H851" s="79">
        <v>2022</v>
      </c>
      <c r="I851" s="123">
        <v>0</v>
      </c>
      <c r="J851" s="114">
        <v>200.2</v>
      </c>
      <c r="K851" s="114">
        <v>200.2</v>
      </c>
      <c r="L851" s="114">
        <v>200.2</v>
      </c>
      <c r="M851" s="113">
        <v>200.2</v>
      </c>
      <c r="N851" s="113">
        <v>200.2</v>
      </c>
      <c r="O851" s="113">
        <v>200.2</v>
      </c>
      <c r="P851" s="113">
        <v>200.2</v>
      </c>
      <c r="Q851" s="113">
        <v>200.2</v>
      </c>
      <c r="R851" s="113">
        <v>200.2</v>
      </c>
    </row>
    <row r="852" spans="1:18" s="56" customFormat="1">
      <c r="A852" s="15">
        <f t="shared" si="29"/>
        <v>852</v>
      </c>
      <c r="B852" s="78" t="s">
        <v>1733</v>
      </c>
      <c r="C852" s="78" t="s">
        <v>1734</v>
      </c>
      <c r="D852" s="78"/>
      <c r="E852" s="78" t="s">
        <v>1328</v>
      </c>
      <c r="F852" s="78" t="s">
        <v>1871</v>
      </c>
      <c r="G852" s="78" t="s">
        <v>51</v>
      </c>
      <c r="H852" s="79">
        <v>2020</v>
      </c>
      <c r="I852" s="123">
        <v>179.8</v>
      </c>
      <c r="J852" s="114">
        <v>179.8</v>
      </c>
      <c r="K852" s="114">
        <v>179.8</v>
      </c>
      <c r="L852" s="114">
        <v>179.8</v>
      </c>
      <c r="M852" s="113">
        <v>179.8</v>
      </c>
      <c r="N852" s="113">
        <v>179.8</v>
      </c>
      <c r="O852" s="113">
        <v>179.8</v>
      </c>
      <c r="P852" s="113">
        <v>179.8</v>
      </c>
      <c r="Q852" s="113">
        <v>179.8</v>
      </c>
      <c r="R852" s="113">
        <v>179.8</v>
      </c>
    </row>
    <row r="853" spans="1:18">
      <c r="A853" s="15">
        <f t="shared" si="29"/>
        <v>853</v>
      </c>
      <c r="B853" s="78" t="s">
        <v>1735</v>
      </c>
      <c r="C853" s="78" t="s">
        <v>1736</v>
      </c>
      <c r="D853" s="78"/>
      <c r="E853" s="78" t="s">
        <v>119</v>
      </c>
      <c r="F853" s="78" t="s">
        <v>1871</v>
      </c>
      <c r="G853" s="78" t="s">
        <v>52</v>
      </c>
      <c r="H853" s="79">
        <v>2020</v>
      </c>
      <c r="I853" s="123">
        <v>338.4</v>
      </c>
      <c r="J853" s="114">
        <v>338.4</v>
      </c>
      <c r="K853" s="114">
        <v>338.4</v>
      </c>
      <c r="L853" s="114">
        <v>338.4</v>
      </c>
      <c r="M853" s="113">
        <v>338.4</v>
      </c>
      <c r="N853" s="113">
        <v>338.4</v>
      </c>
      <c r="O853" s="113">
        <v>338.4</v>
      </c>
      <c r="P853" s="113">
        <v>338.4</v>
      </c>
      <c r="Q853" s="113">
        <v>338.4</v>
      </c>
      <c r="R853" s="113">
        <v>338.4</v>
      </c>
    </row>
    <row r="854" spans="1:18">
      <c r="A854" s="15">
        <f t="shared" si="29"/>
        <v>854</v>
      </c>
      <c r="B854" s="78" t="s">
        <v>1737</v>
      </c>
      <c r="C854" s="78" t="s">
        <v>1738</v>
      </c>
      <c r="D854" s="78"/>
      <c r="E854" s="78" t="s">
        <v>138</v>
      </c>
      <c r="F854" s="78" t="s">
        <v>1871</v>
      </c>
      <c r="G854" s="78" t="s">
        <v>52</v>
      </c>
      <c r="H854" s="79">
        <v>2021</v>
      </c>
      <c r="I854" s="123">
        <v>336</v>
      </c>
      <c r="J854" s="114">
        <v>336</v>
      </c>
      <c r="K854" s="114">
        <v>336</v>
      </c>
      <c r="L854" s="114">
        <v>336</v>
      </c>
      <c r="M854" s="113">
        <v>336</v>
      </c>
      <c r="N854" s="113">
        <v>336</v>
      </c>
      <c r="O854" s="113">
        <v>336</v>
      </c>
      <c r="P854" s="113">
        <v>336</v>
      </c>
      <c r="Q854" s="113">
        <v>336</v>
      </c>
      <c r="R854" s="113">
        <v>336</v>
      </c>
    </row>
    <row r="855" spans="1:18">
      <c r="A855" s="15">
        <f t="shared" si="29"/>
        <v>855</v>
      </c>
      <c r="B855" s="78" t="s">
        <v>2518</v>
      </c>
      <c r="C855" s="78" t="s">
        <v>139</v>
      </c>
      <c r="D855" s="78"/>
      <c r="E855" s="78" t="s">
        <v>59</v>
      </c>
      <c r="F855" s="78" t="s">
        <v>1871</v>
      </c>
      <c r="G855" s="78" t="s">
        <v>51</v>
      </c>
      <c r="H855" s="79">
        <v>2021</v>
      </c>
      <c r="I855" s="123">
        <v>201.6</v>
      </c>
      <c r="J855" s="114">
        <v>201.6</v>
      </c>
      <c r="K855" s="114">
        <v>201.6</v>
      </c>
      <c r="L855" s="114">
        <v>201.6</v>
      </c>
      <c r="M855" s="113">
        <v>201.6</v>
      </c>
      <c r="N855" s="113">
        <v>201.6</v>
      </c>
      <c r="O855" s="113">
        <v>201.6</v>
      </c>
      <c r="P855" s="113">
        <v>201.6</v>
      </c>
      <c r="Q855" s="113">
        <v>201.6</v>
      </c>
      <c r="R855" s="113">
        <v>201.6</v>
      </c>
    </row>
    <row r="856" spans="1:18">
      <c r="A856" s="15">
        <f t="shared" si="29"/>
        <v>856</v>
      </c>
      <c r="B856" s="78" t="s">
        <v>1739</v>
      </c>
      <c r="C856" s="78" t="s">
        <v>1740</v>
      </c>
      <c r="D856" s="78"/>
      <c r="E856" s="78" t="s">
        <v>138</v>
      </c>
      <c r="F856" s="78" t="s">
        <v>1871</v>
      </c>
      <c r="G856" s="78" t="s">
        <v>52</v>
      </c>
      <c r="H856" s="79">
        <v>2021</v>
      </c>
      <c r="I856" s="123">
        <v>208.8</v>
      </c>
      <c r="J856" s="123">
        <v>208.8</v>
      </c>
      <c r="K856" s="123">
        <v>208.8</v>
      </c>
      <c r="L856" s="123">
        <v>208.8</v>
      </c>
      <c r="M856" s="123">
        <v>208.8</v>
      </c>
      <c r="N856" s="123">
        <v>208.8</v>
      </c>
      <c r="O856" s="123">
        <v>208.8</v>
      </c>
      <c r="P856" s="123">
        <v>208.8</v>
      </c>
      <c r="Q856" s="123">
        <v>208.8</v>
      </c>
      <c r="R856" s="123">
        <v>208.8</v>
      </c>
    </row>
    <row r="857" spans="1:18">
      <c r="A857" s="15">
        <f t="shared" si="29"/>
        <v>857</v>
      </c>
      <c r="B857" s="78" t="s">
        <v>2384</v>
      </c>
      <c r="C857" s="78" t="s">
        <v>2385</v>
      </c>
      <c r="D857" s="78"/>
      <c r="E857" s="78" t="s">
        <v>138</v>
      </c>
      <c r="F857" s="78" t="s">
        <v>1871</v>
      </c>
      <c r="G857" s="78" t="s">
        <v>52</v>
      </c>
      <c r="H857" s="79">
        <v>2021</v>
      </c>
      <c r="I857" s="123">
        <v>34</v>
      </c>
      <c r="J857" s="114">
        <v>34</v>
      </c>
      <c r="K857" s="114">
        <v>34</v>
      </c>
      <c r="L857" s="114">
        <v>34</v>
      </c>
      <c r="M857" s="113">
        <v>34</v>
      </c>
      <c r="N857" s="113">
        <v>34</v>
      </c>
      <c r="O857" s="113">
        <v>34</v>
      </c>
      <c r="P857" s="113">
        <v>34</v>
      </c>
      <c r="Q857" s="113">
        <v>34</v>
      </c>
      <c r="R857" s="113">
        <v>34</v>
      </c>
    </row>
    <row r="858" spans="1:18">
      <c r="A858" s="15">
        <f t="shared" si="29"/>
        <v>858</v>
      </c>
      <c r="B858" s="78" t="s">
        <v>2642</v>
      </c>
      <c r="C858" s="78" t="s">
        <v>2643</v>
      </c>
      <c r="D858" s="78"/>
      <c r="E858" s="78" t="s">
        <v>2521</v>
      </c>
      <c r="F858" s="78" t="s">
        <v>1871</v>
      </c>
      <c r="G858" s="78" t="s">
        <v>52</v>
      </c>
      <c r="H858" s="79">
        <v>2021</v>
      </c>
      <c r="I858" s="123">
        <v>350.1</v>
      </c>
      <c r="J858" s="114">
        <v>350.1</v>
      </c>
      <c r="K858" s="114">
        <v>350.1</v>
      </c>
      <c r="L858" s="114">
        <v>350.1</v>
      </c>
      <c r="M858" s="113">
        <v>350.1</v>
      </c>
      <c r="N858" s="113">
        <v>350.1</v>
      </c>
      <c r="O858" s="113">
        <v>350.1</v>
      </c>
      <c r="P858" s="113">
        <v>350.1</v>
      </c>
      <c r="Q858" s="113">
        <v>350.1</v>
      </c>
      <c r="R858" s="113">
        <v>350.1</v>
      </c>
    </row>
    <row r="859" spans="1:18">
      <c r="A859" s="15">
        <f t="shared" si="29"/>
        <v>859</v>
      </c>
      <c r="B859" s="78" t="s">
        <v>143</v>
      </c>
      <c r="C859" s="78" t="s">
        <v>144</v>
      </c>
      <c r="D859" s="78"/>
      <c r="E859" s="78" t="s">
        <v>121</v>
      </c>
      <c r="F859" s="78" t="s">
        <v>1871</v>
      </c>
      <c r="G859" s="78" t="s">
        <v>52</v>
      </c>
      <c r="H859" s="79">
        <v>2021</v>
      </c>
      <c r="I859" s="123">
        <v>152.30000000000001</v>
      </c>
      <c r="J859" s="114">
        <v>152.30000000000001</v>
      </c>
      <c r="K859" s="114">
        <v>152.30000000000001</v>
      </c>
      <c r="L859" s="114">
        <v>152.30000000000001</v>
      </c>
      <c r="M859" s="113">
        <v>152.30000000000001</v>
      </c>
      <c r="N859" s="113">
        <v>152.30000000000001</v>
      </c>
      <c r="O859" s="113">
        <v>152.30000000000001</v>
      </c>
      <c r="P859" s="113">
        <v>152.30000000000001</v>
      </c>
      <c r="Q859" s="113">
        <v>152.30000000000001</v>
      </c>
      <c r="R859" s="113">
        <v>152.30000000000001</v>
      </c>
    </row>
    <row r="860" spans="1:18">
      <c r="A860" s="15">
        <f t="shared" si="29"/>
        <v>860</v>
      </c>
      <c r="B860" s="78" t="s">
        <v>2705</v>
      </c>
      <c r="C860" s="78" t="s">
        <v>2706</v>
      </c>
      <c r="D860" s="78"/>
      <c r="E860" s="78" t="s">
        <v>99</v>
      </c>
      <c r="F860" s="78" t="s">
        <v>1871</v>
      </c>
      <c r="G860" s="78" t="s">
        <v>52</v>
      </c>
      <c r="H860" s="79">
        <v>2021</v>
      </c>
      <c r="I860" s="123">
        <v>348.3</v>
      </c>
      <c r="J860" s="114">
        <v>348.3</v>
      </c>
      <c r="K860" s="114">
        <v>348.3</v>
      </c>
      <c r="L860" s="114">
        <v>348.3</v>
      </c>
      <c r="M860" s="113">
        <v>348.3</v>
      </c>
      <c r="N860" s="113">
        <v>348.3</v>
      </c>
      <c r="O860" s="113">
        <v>348.3</v>
      </c>
      <c r="P860" s="113">
        <v>348.3</v>
      </c>
      <c r="Q860" s="113">
        <v>348.3</v>
      </c>
      <c r="R860" s="113">
        <v>348.3</v>
      </c>
    </row>
    <row r="861" spans="1:18">
      <c r="A861" s="15">
        <f t="shared" si="29"/>
        <v>861</v>
      </c>
      <c r="B861" s="78" t="s">
        <v>145</v>
      </c>
      <c r="C861" s="78" t="s">
        <v>146</v>
      </c>
      <c r="D861" s="78"/>
      <c r="E861" s="78" t="s">
        <v>147</v>
      </c>
      <c r="F861" s="78" t="s">
        <v>1871</v>
      </c>
      <c r="G861" s="78" t="s">
        <v>52</v>
      </c>
      <c r="H861" s="79">
        <v>2020</v>
      </c>
      <c r="I861" s="123">
        <v>418.9</v>
      </c>
      <c r="J861" s="114">
        <v>418.9</v>
      </c>
      <c r="K861" s="114">
        <v>418.9</v>
      </c>
      <c r="L861" s="114">
        <v>418.9</v>
      </c>
      <c r="M861" s="113">
        <v>418.9</v>
      </c>
      <c r="N861" s="113">
        <v>418.9</v>
      </c>
      <c r="O861" s="113">
        <v>418.9</v>
      </c>
      <c r="P861" s="113">
        <v>418.9</v>
      </c>
      <c r="Q861" s="113">
        <v>418.9</v>
      </c>
      <c r="R861" s="113">
        <v>418.9</v>
      </c>
    </row>
    <row r="862" spans="1:18">
      <c r="A862" s="15">
        <f t="shared" si="29"/>
        <v>862</v>
      </c>
      <c r="B862" s="78" t="s">
        <v>1944</v>
      </c>
      <c r="C862" s="78" t="s">
        <v>1945</v>
      </c>
      <c r="D862" s="78"/>
      <c r="E862" s="78" t="s">
        <v>1411</v>
      </c>
      <c r="F862" s="78" t="s">
        <v>1871</v>
      </c>
      <c r="G862" s="78" t="s">
        <v>50</v>
      </c>
      <c r="H862" s="79">
        <v>2021</v>
      </c>
      <c r="I862" s="123">
        <v>180.1</v>
      </c>
      <c r="J862" s="114">
        <v>180.1</v>
      </c>
      <c r="K862" s="114">
        <v>180.1</v>
      </c>
      <c r="L862" s="114">
        <v>180.1</v>
      </c>
      <c r="M862" s="113">
        <v>180.1</v>
      </c>
      <c r="N862" s="113">
        <v>180.1</v>
      </c>
      <c r="O862" s="113">
        <v>180.1</v>
      </c>
      <c r="P862" s="113">
        <v>180.1</v>
      </c>
      <c r="Q862" s="113">
        <v>180.1</v>
      </c>
      <c r="R862" s="113">
        <v>180.1</v>
      </c>
    </row>
    <row r="863" spans="1:18">
      <c r="A863" s="15">
        <f t="shared" si="29"/>
        <v>863</v>
      </c>
      <c r="B863" s="109" t="s">
        <v>1760</v>
      </c>
      <c r="C863" s="109"/>
      <c r="D863" s="109"/>
      <c r="E863" s="109"/>
      <c r="F863" s="109"/>
      <c r="G863" s="109"/>
      <c r="H863" s="110"/>
      <c r="I863" s="144">
        <f t="shared" ref="I863:R863" si="30">SUM(I805:I862)</f>
        <v>11742.099999999997</v>
      </c>
      <c r="J863" s="111">
        <f t="shared" si="30"/>
        <v>13787.799999999997</v>
      </c>
      <c r="K863" s="111">
        <f t="shared" si="30"/>
        <v>13787.799999999997</v>
      </c>
      <c r="L863" s="111">
        <f t="shared" si="30"/>
        <v>13787.799999999997</v>
      </c>
      <c r="M863" s="112">
        <f t="shared" si="30"/>
        <v>13787.799999999997</v>
      </c>
      <c r="N863" s="112">
        <f t="shared" si="30"/>
        <v>13787.799999999997</v>
      </c>
      <c r="O863" s="112">
        <f t="shared" si="30"/>
        <v>13787.799999999997</v>
      </c>
      <c r="P863" s="112">
        <f t="shared" si="30"/>
        <v>13787.799999999997</v>
      </c>
      <c r="Q863" s="112">
        <f t="shared" si="30"/>
        <v>13787.799999999997</v>
      </c>
      <c r="R863" s="112">
        <f t="shared" si="30"/>
        <v>13787.799999999997</v>
      </c>
    </row>
    <row r="864" spans="1:18">
      <c r="A864" s="15">
        <f t="shared" si="29"/>
        <v>864</v>
      </c>
      <c r="B864" s="109"/>
      <c r="C864" s="109"/>
      <c r="D864" s="109"/>
      <c r="E864" s="109"/>
      <c r="F864" s="109"/>
      <c r="G864" s="109"/>
      <c r="H864" s="110"/>
      <c r="I864" s="144"/>
      <c r="J864" s="111"/>
      <c r="K864" s="111"/>
      <c r="L864" s="111"/>
      <c r="M864" s="112"/>
      <c r="N864" s="112"/>
      <c r="O864" s="112"/>
      <c r="P864" s="112"/>
      <c r="Q864" s="112"/>
      <c r="R864" s="112"/>
    </row>
    <row r="865" spans="1:18">
      <c r="A865" s="15">
        <f t="shared" si="29"/>
        <v>865</v>
      </c>
      <c r="B865" s="78" t="s">
        <v>1763</v>
      </c>
      <c r="C865" s="78"/>
      <c r="D865" s="78" t="s">
        <v>1764</v>
      </c>
      <c r="E865" s="78"/>
      <c r="F865" s="78"/>
      <c r="G865" s="78"/>
      <c r="H865" s="79"/>
      <c r="I865" s="123">
        <f t="shared" ref="I865:R865" si="31">SUMIF($F$805:$F$862,"=WIND-C",I$805:I$862)</f>
        <v>1558.2</v>
      </c>
      <c r="J865" s="123">
        <f t="shared" si="31"/>
        <v>2083.6999999999998</v>
      </c>
      <c r="K865" s="123">
        <f t="shared" si="31"/>
        <v>2083.6999999999998</v>
      </c>
      <c r="L865" s="123">
        <f t="shared" si="31"/>
        <v>2083.6999999999998</v>
      </c>
      <c r="M865" s="123">
        <f t="shared" si="31"/>
        <v>2083.6999999999998</v>
      </c>
      <c r="N865" s="123">
        <f t="shared" si="31"/>
        <v>2083.6999999999998</v>
      </c>
      <c r="O865" s="123">
        <f t="shared" si="31"/>
        <v>2083.6999999999998</v>
      </c>
      <c r="P865" s="123">
        <f t="shared" si="31"/>
        <v>2083.6999999999998</v>
      </c>
      <c r="Q865" s="123">
        <f t="shared" si="31"/>
        <v>2083.6999999999998</v>
      </c>
      <c r="R865" s="123">
        <f t="shared" si="31"/>
        <v>2083.6999999999998</v>
      </c>
    </row>
    <row r="866" spans="1:18">
      <c r="A866" s="15">
        <f t="shared" si="29"/>
        <v>866</v>
      </c>
      <c r="B866" s="78" t="s">
        <v>1499</v>
      </c>
      <c r="C866" s="78"/>
      <c r="D866" s="78" t="s">
        <v>1765</v>
      </c>
      <c r="E866" s="78" t="s">
        <v>1487</v>
      </c>
      <c r="F866" s="78"/>
      <c r="G866" s="78"/>
      <c r="H866" s="79"/>
      <c r="I866" s="123">
        <v>61</v>
      </c>
      <c r="J866" s="123">
        <v>61</v>
      </c>
      <c r="K866" s="123">
        <v>61</v>
      </c>
      <c r="L866" s="123">
        <v>61</v>
      </c>
      <c r="M866" s="123">
        <v>61</v>
      </c>
      <c r="N866" s="123">
        <v>61</v>
      </c>
      <c r="O866" s="123">
        <v>61</v>
      </c>
      <c r="P866" s="123">
        <v>61</v>
      </c>
      <c r="Q866" s="123">
        <v>61</v>
      </c>
      <c r="R866" s="123">
        <v>61</v>
      </c>
    </row>
    <row r="867" spans="1:18">
      <c r="A867" s="15">
        <f t="shared" si="29"/>
        <v>867</v>
      </c>
      <c r="B867" s="109"/>
      <c r="C867" s="109"/>
      <c r="D867" s="109"/>
      <c r="E867" s="109"/>
      <c r="F867" s="109"/>
      <c r="G867" s="109"/>
      <c r="H867" s="110"/>
      <c r="I867" s="144"/>
      <c r="J867" s="111"/>
      <c r="K867" s="111"/>
      <c r="L867" s="111"/>
      <c r="M867" s="112"/>
      <c r="N867" s="112"/>
      <c r="O867" s="112"/>
      <c r="P867" s="112"/>
      <c r="Q867" s="112"/>
      <c r="R867" s="112"/>
    </row>
    <row r="868" spans="1:18">
      <c r="A868" s="15">
        <f t="shared" si="29"/>
        <v>868</v>
      </c>
      <c r="B868" s="78" t="s">
        <v>1774</v>
      </c>
      <c r="C868" s="78"/>
      <c r="D868" s="78" t="s">
        <v>1775</v>
      </c>
      <c r="E868" s="78"/>
      <c r="F868" s="78"/>
      <c r="G868" s="78"/>
      <c r="H868" s="79"/>
      <c r="I868" s="123">
        <f t="shared" ref="I868:R868" si="32">SUMIF($F$805:$F$862,"=WIND-P",I$805:I$862)</f>
        <v>169.2</v>
      </c>
      <c r="J868" s="123">
        <f t="shared" si="32"/>
        <v>320.7</v>
      </c>
      <c r="K868" s="123">
        <f t="shared" si="32"/>
        <v>320.7</v>
      </c>
      <c r="L868" s="123">
        <f t="shared" si="32"/>
        <v>320.7</v>
      </c>
      <c r="M868" s="123">
        <f t="shared" si="32"/>
        <v>320.7</v>
      </c>
      <c r="N868" s="123">
        <f t="shared" si="32"/>
        <v>320.7</v>
      </c>
      <c r="O868" s="123">
        <f t="shared" si="32"/>
        <v>320.7</v>
      </c>
      <c r="P868" s="123">
        <f t="shared" si="32"/>
        <v>320.7</v>
      </c>
      <c r="Q868" s="123">
        <f t="shared" si="32"/>
        <v>320.7</v>
      </c>
      <c r="R868" s="123">
        <f t="shared" si="32"/>
        <v>320.7</v>
      </c>
    </row>
    <row r="869" spans="1:18">
      <c r="A869" s="15">
        <f t="shared" si="29"/>
        <v>869</v>
      </c>
      <c r="B869" s="78" t="s">
        <v>1510</v>
      </c>
      <c r="C869" s="78"/>
      <c r="D869" s="78" t="s">
        <v>1776</v>
      </c>
      <c r="E869" s="78" t="s">
        <v>1487</v>
      </c>
      <c r="F869" s="78"/>
      <c r="G869" s="78"/>
      <c r="H869" s="79"/>
      <c r="I869" s="123">
        <v>29</v>
      </c>
      <c r="J869" s="114">
        <v>29</v>
      </c>
      <c r="K869" s="114">
        <v>29</v>
      </c>
      <c r="L869" s="114">
        <v>29</v>
      </c>
      <c r="M869" s="113">
        <v>29</v>
      </c>
      <c r="N869" s="113">
        <v>29</v>
      </c>
      <c r="O869" s="113">
        <v>29</v>
      </c>
      <c r="P869" s="113">
        <v>29</v>
      </c>
      <c r="Q869" s="113">
        <v>29</v>
      </c>
      <c r="R869" s="113">
        <v>29</v>
      </c>
    </row>
    <row r="870" spans="1:18">
      <c r="A870" s="15">
        <f t="shared" si="29"/>
        <v>870</v>
      </c>
      <c r="B870" s="109"/>
      <c r="C870" s="109"/>
      <c r="D870" s="109"/>
      <c r="E870" s="109"/>
      <c r="F870" s="109"/>
      <c r="G870" s="109"/>
      <c r="H870" s="110"/>
      <c r="I870" s="144"/>
      <c r="J870" s="111"/>
      <c r="K870" s="111"/>
      <c r="L870" s="111"/>
      <c r="M870" s="112"/>
      <c r="N870" s="112"/>
      <c r="O870" s="112"/>
      <c r="P870" s="112"/>
      <c r="Q870" s="112"/>
      <c r="R870" s="112"/>
    </row>
    <row r="871" spans="1:18">
      <c r="A871" s="15">
        <f t="shared" si="29"/>
        <v>871</v>
      </c>
      <c r="B871" s="78" t="s">
        <v>1868</v>
      </c>
      <c r="C871" s="78"/>
      <c r="D871" s="78" t="s">
        <v>1869</v>
      </c>
      <c r="E871" s="78"/>
      <c r="F871" s="78"/>
      <c r="G871" s="78"/>
      <c r="H871" s="79"/>
      <c r="I871" s="123">
        <f t="shared" ref="I871:R871" si="33">SUMIF($F$805:$F$862,"=WIND-O",I$805:I$862)</f>
        <v>10014.699999999997</v>
      </c>
      <c r="J871" s="123">
        <f t="shared" si="33"/>
        <v>11383.4</v>
      </c>
      <c r="K871" s="123">
        <f t="shared" si="33"/>
        <v>11383.4</v>
      </c>
      <c r="L871" s="123">
        <f t="shared" si="33"/>
        <v>11383.4</v>
      </c>
      <c r="M871" s="123">
        <f t="shared" si="33"/>
        <v>11383.4</v>
      </c>
      <c r="N871" s="123">
        <f t="shared" si="33"/>
        <v>11383.4</v>
      </c>
      <c r="O871" s="123">
        <f t="shared" si="33"/>
        <v>11383.4</v>
      </c>
      <c r="P871" s="123">
        <f t="shared" si="33"/>
        <v>11383.4</v>
      </c>
      <c r="Q871" s="123">
        <f t="shared" si="33"/>
        <v>11383.4</v>
      </c>
      <c r="R871" s="123">
        <f t="shared" si="33"/>
        <v>11383.4</v>
      </c>
    </row>
    <row r="872" spans="1:18">
      <c r="A872" s="15">
        <f t="shared" si="29"/>
        <v>872</v>
      </c>
      <c r="B872" s="78" t="s">
        <v>1875</v>
      </c>
      <c r="C872" s="78"/>
      <c r="D872" s="78" t="s">
        <v>1870</v>
      </c>
      <c r="E872" s="78" t="s">
        <v>1487</v>
      </c>
      <c r="F872" s="78"/>
      <c r="G872" s="78"/>
      <c r="H872" s="79"/>
      <c r="I872" s="123">
        <v>19</v>
      </c>
      <c r="J872" s="123">
        <v>19</v>
      </c>
      <c r="K872" s="123">
        <v>19</v>
      </c>
      <c r="L872" s="123">
        <v>19</v>
      </c>
      <c r="M872" s="123">
        <v>19</v>
      </c>
      <c r="N872" s="123">
        <v>19</v>
      </c>
      <c r="O872" s="123">
        <v>19</v>
      </c>
      <c r="P872" s="123">
        <v>19</v>
      </c>
      <c r="Q872" s="123">
        <v>19</v>
      </c>
      <c r="R872" s="123">
        <v>19</v>
      </c>
    </row>
    <row r="873" spans="1:18">
      <c r="A873" s="15">
        <f t="shared" si="29"/>
        <v>873</v>
      </c>
      <c r="B873" s="109"/>
      <c r="C873" s="109"/>
      <c r="D873" s="109"/>
      <c r="E873" s="109"/>
      <c r="F873" s="109"/>
      <c r="G873" s="109"/>
      <c r="H873" s="110"/>
      <c r="I873" s="144"/>
      <c r="J873" s="111"/>
      <c r="K873" s="111"/>
      <c r="L873" s="111"/>
      <c r="M873" s="112"/>
      <c r="N873" s="112"/>
      <c r="O873" s="112"/>
      <c r="P873" s="112"/>
      <c r="Q873" s="112"/>
      <c r="R873" s="112"/>
    </row>
    <row r="874" spans="1:18">
      <c r="A874" s="15">
        <f t="shared" si="29"/>
        <v>874</v>
      </c>
      <c r="B874" s="109" t="s">
        <v>1766</v>
      </c>
      <c r="C874" s="109"/>
      <c r="D874" s="109"/>
      <c r="E874" s="109"/>
      <c r="F874" s="109"/>
      <c r="G874" s="109"/>
      <c r="H874" s="110"/>
      <c r="I874" s="144"/>
      <c r="J874" s="111"/>
      <c r="K874" s="111"/>
      <c r="L874" s="111"/>
      <c r="M874" s="112"/>
      <c r="N874" s="112"/>
      <c r="O874" s="112"/>
      <c r="P874" s="112"/>
      <c r="Q874" s="112"/>
      <c r="R874" s="112"/>
    </row>
    <row r="875" spans="1:18">
      <c r="A875" s="15">
        <f t="shared" si="29"/>
        <v>875</v>
      </c>
      <c r="B875" s="78" t="s">
        <v>2524</v>
      </c>
      <c r="C875" s="78" t="s">
        <v>2525</v>
      </c>
      <c r="D875" s="78"/>
      <c r="E875" s="78" t="s">
        <v>226</v>
      </c>
      <c r="F875" s="78" t="s">
        <v>57</v>
      </c>
      <c r="G875" s="78" t="s">
        <v>51</v>
      </c>
      <c r="H875" s="79">
        <v>2023</v>
      </c>
      <c r="I875" s="123">
        <v>0</v>
      </c>
      <c r="J875" s="114">
        <v>246.3</v>
      </c>
      <c r="K875" s="114">
        <v>246.3</v>
      </c>
      <c r="L875" s="114">
        <v>246.3</v>
      </c>
      <c r="M875" s="113">
        <v>246.3</v>
      </c>
      <c r="N875" s="113">
        <v>246.3</v>
      </c>
      <c r="O875" s="113">
        <v>246.3</v>
      </c>
      <c r="P875" s="113">
        <v>246.3</v>
      </c>
      <c r="Q875" s="113">
        <v>246.3</v>
      </c>
      <c r="R875" s="113">
        <v>246.3</v>
      </c>
    </row>
    <row r="876" spans="1:18">
      <c r="A876" s="15">
        <f t="shared" si="29"/>
        <v>876</v>
      </c>
      <c r="B876" s="78" t="s">
        <v>2898</v>
      </c>
      <c r="C876" s="78" t="s">
        <v>2899</v>
      </c>
      <c r="D876" s="78"/>
      <c r="E876" s="78" t="s">
        <v>1111</v>
      </c>
      <c r="F876" s="78" t="s">
        <v>57</v>
      </c>
      <c r="G876" s="78" t="s">
        <v>52</v>
      </c>
      <c r="H876" s="79">
        <v>2023</v>
      </c>
      <c r="I876" s="123">
        <v>0</v>
      </c>
      <c r="J876" s="114">
        <v>374.4</v>
      </c>
      <c r="K876" s="114">
        <v>374.4</v>
      </c>
      <c r="L876" s="114">
        <v>374.4</v>
      </c>
      <c r="M876" s="113">
        <v>374.4</v>
      </c>
      <c r="N876" s="113">
        <v>374.4</v>
      </c>
      <c r="O876" s="113">
        <v>374.4</v>
      </c>
      <c r="P876" s="113">
        <v>374.4</v>
      </c>
      <c r="Q876" s="113">
        <v>374.4</v>
      </c>
      <c r="R876" s="113">
        <v>374.4</v>
      </c>
    </row>
    <row r="877" spans="1:18">
      <c r="A877" s="15">
        <f t="shared" si="29"/>
        <v>877</v>
      </c>
      <c r="B877" s="78" t="s">
        <v>1781</v>
      </c>
      <c r="C877" s="78" t="s">
        <v>1782</v>
      </c>
      <c r="D877" s="78"/>
      <c r="E877" s="78" t="s">
        <v>1783</v>
      </c>
      <c r="F877" s="78" t="s">
        <v>57</v>
      </c>
      <c r="G877" s="78" t="s">
        <v>52</v>
      </c>
      <c r="H877" s="79">
        <v>2021</v>
      </c>
      <c r="I877" s="123">
        <v>201.5</v>
      </c>
      <c r="J877" s="114">
        <v>201.5</v>
      </c>
      <c r="K877" s="114">
        <v>201.5</v>
      </c>
      <c r="L877" s="114">
        <v>201.5</v>
      </c>
      <c r="M877" s="113">
        <v>201.5</v>
      </c>
      <c r="N877" s="113">
        <v>201.5</v>
      </c>
      <c r="O877" s="113">
        <v>201.5</v>
      </c>
      <c r="P877" s="113">
        <v>201.5</v>
      </c>
      <c r="Q877" s="113">
        <v>201.5</v>
      </c>
      <c r="R877" s="113">
        <v>201.5</v>
      </c>
    </row>
    <row r="878" spans="1:18">
      <c r="A878" s="15">
        <f t="shared" si="29"/>
        <v>878</v>
      </c>
      <c r="B878" s="78" t="s">
        <v>1767</v>
      </c>
      <c r="C878" s="78" t="s">
        <v>1768</v>
      </c>
      <c r="D878" s="78"/>
      <c r="E878" s="78" t="s">
        <v>150</v>
      </c>
      <c r="F878" s="78" t="s">
        <v>57</v>
      </c>
      <c r="G878" s="78" t="s">
        <v>52</v>
      </c>
      <c r="H878" s="79">
        <v>2021</v>
      </c>
      <c r="I878" s="123">
        <v>185</v>
      </c>
      <c r="J878" s="114">
        <v>185</v>
      </c>
      <c r="K878" s="114">
        <v>185</v>
      </c>
      <c r="L878" s="114">
        <v>185</v>
      </c>
      <c r="M878" s="113">
        <v>185</v>
      </c>
      <c r="N878" s="113">
        <v>185</v>
      </c>
      <c r="O878" s="113">
        <v>185</v>
      </c>
      <c r="P878" s="113">
        <v>185</v>
      </c>
      <c r="Q878" s="113">
        <v>185</v>
      </c>
      <c r="R878" s="113">
        <v>185</v>
      </c>
    </row>
    <row r="879" spans="1:18">
      <c r="A879" s="15">
        <f t="shared" si="29"/>
        <v>879</v>
      </c>
      <c r="B879" s="78" t="s">
        <v>2707</v>
      </c>
      <c r="C879" s="78" t="s">
        <v>2708</v>
      </c>
      <c r="D879" s="78"/>
      <c r="E879" s="78" t="s">
        <v>2582</v>
      </c>
      <c r="F879" s="78" t="s">
        <v>57</v>
      </c>
      <c r="G879" s="78" t="s">
        <v>50</v>
      </c>
      <c r="H879" s="79">
        <v>2022</v>
      </c>
      <c r="I879" s="123">
        <v>0</v>
      </c>
      <c r="J879" s="114">
        <v>204</v>
      </c>
      <c r="K879" s="114">
        <v>204</v>
      </c>
      <c r="L879" s="114">
        <v>204</v>
      </c>
      <c r="M879" s="113">
        <v>204</v>
      </c>
      <c r="N879" s="113">
        <v>204</v>
      </c>
      <c r="O879" s="113">
        <v>204</v>
      </c>
      <c r="P879" s="113">
        <v>204</v>
      </c>
      <c r="Q879" s="113">
        <v>204</v>
      </c>
      <c r="R879" s="113">
        <v>204</v>
      </c>
    </row>
    <row r="880" spans="1:18">
      <c r="A880" s="15">
        <f t="shared" si="29"/>
        <v>880</v>
      </c>
      <c r="B880" s="78" t="s">
        <v>1946</v>
      </c>
      <c r="C880" s="78" t="s">
        <v>1947</v>
      </c>
      <c r="D880" s="78"/>
      <c r="E880" s="78" t="s">
        <v>1199</v>
      </c>
      <c r="F880" s="78" t="s">
        <v>57</v>
      </c>
      <c r="G880" s="78" t="s">
        <v>52</v>
      </c>
      <c r="H880" s="79">
        <v>2021</v>
      </c>
      <c r="I880" s="123">
        <v>228.4</v>
      </c>
      <c r="J880" s="114">
        <v>228.4</v>
      </c>
      <c r="K880" s="114">
        <v>228.4</v>
      </c>
      <c r="L880" s="114">
        <v>228.4</v>
      </c>
      <c r="M880" s="113">
        <v>228.4</v>
      </c>
      <c r="N880" s="113">
        <v>228.4</v>
      </c>
      <c r="O880" s="113">
        <v>228.4</v>
      </c>
      <c r="P880" s="113">
        <v>228.4</v>
      </c>
      <c r="Q880" s="113">
        <v>228.4</v>
      </c>
      <c r="R880" s="113">
        <v>228.4</v>
      </c>
    </row>
    <row r="881" spans="1:18">
      <c r="A881" s="15">
        <f t="shared" si="29"/>
        <v>881</v>
      </c>
      <c r="B881" s="78" t="s">
        <v>2640</v>
      </c>
      <c r="C881" s="78" t="s">
        <v>2641</v>
      </c>
      <c r="D881" s="78"/>
      <c r="E881" s="78" t="s">
        <v>288</v>
      </c>
      <c r="F881" s="78" t="s">
        <v>57</v>
      </c>
      <c r="G881" s="78" t="s">
        <v>51</v>
      </c>
      <c r="H881" s="79">
        <v>2022</v>
      </c>
      <c r="I881" s="123">
        <v>220.6</v>
      </c>
      <c r="J881" s="114">
        <v>220.6</v>
      </c>
      <c r="K881" s="114">
        <v>220.6</v>
      </c>
      <c r="L881" s="114">
        <v>220.6</v>
      </c>
      <c r="M881" s="113">
        <v>220.6</v>
      </c>
      <c r="N881" s="113">
        <v>220.6</v>
      </c>
      <c r="O881" s="113">
        <v>220.6</v>
      </c>
      <c r="P881" s="113">
        <v>220.6</v>
      </c>
      <c r="Q881" s="113">
        <v>220.6</v>
      </c>
      <c r="R881" s="113">
        <v>220.6</v>
      </c>
    </row>
    <row r="882" spans="1:18">
      <c r="A882" s="15">
        <f t="shared" si="29"/>
        <v>882</v>
      </c>
      <c r="B882" s="78" t="s">
        <v>2526</v>
      </c>
      <c r="C882" s="78" t="s">
        <v>2527</v>
      </c>
      <c r="D882" s="78"/>
      <c r="E882" s="78" t="s">
        <v>1031</v>
      </c>
      <c r="F882" s="78" t="s">
        <v>57</v>
      </c>
      <c r="G882" s="78" t="s">
        <v>50</v>
      </c>
      <c r="H882" s="79">
        <v>2021</v>
      </c>
      <c r="I882" s="123">
        <v>210</v>
      </c>
      <c r="J882" s="114">
        <v>210</v>
      </c>
      <c r="K882" s="114">
        <v>210</v>
      </c>
      <c r="L882" s="114">
        <v>210</v>
      </c>
      <c r="M882" s="113">
        <v>210</v>
      </c>
      <c r="N882" s="113">
        <v>210</v>
      </c>
      <c r="O882" s="113">
        <v>210</v>
      </c>
      <c r="P882" s="113">
        <v>210</v>
      </c>
      <c r="Q882" s="113">
        <v>210</v>
      </c>
      <c r="R882" s="113">
        <v>210</v>
      </c>
    </row>
    <row r="883" spans="1:18">
      <c r="A883" s="15">
        <f t="shared" si="29"/>
        <v>883</v>
      </c>
      <c r="B883" s="78" t="s">
        <v>1786</v>
      </c>
      <c r="C883" s="78" t="s">
        <v>1787</v>
      </c>
      <c r="D883" s="78"/>
      <c r="E883" s="78" t="s">
        <v>1240</v>
      </c>
      <c r="F883" s="78" t="s">
        <v>57</v>
      </c>
      <c r="G883" s="78" t="s">
        <v>52</v>
      </c>
      <c r="H883" s="79">
        <v>2022</v>
      </c>
      <c r="I883" s="123">
        <v>200</v>
      </c>
      <c r="J883" s="114">
        <v>200</v>
      </c>
      <c r="K883" s="114">
        <v>200</v>
      </c>
      <c r="L883" s="114">
        <v>200</v>
      </c>
      <c r="M883" s="113">
        <v>200</v>
      </c>
      <c r="N883" s="113">
        <v>200</v>
      </c>
      <c r="O883" s="113">
        <v>200</v>
      </c>
      <c r="P883" s="113">
        <v>200</v>
      </c>
      <c r="Q883" s="113">
        <v>200</v>
      </c>
      <c r="R883" s="113">
        <v>200</v>
      </c>
    </row>
    <row r="884" spans="1:18">
      <c r="A884" s="15">
        <f t="shared" si="29"/>
        <v>884</v>
      </c>
      <c r="B884" s="78" t="s">
        <v>2709</v>
      </c>
      <c r="C884" s="78" t="s">
        <v>2710</v>
      </c>
      <c r="D884" s="78"/>
      <c r="E884" s="78" t="s">
        <v>2555</v>
      </c>
      <c r="F884" s="78" t="s">
        <v>57</v>
      </c>
      <c r="G884" s="78" t="s">
        <v>50</v>
      </c>
      <c r="H884" s="79">
        <v>2022</v>
      </c>
      <c r="I884" s="123">
        <v>0</v>
      </c>
      <c r="J884" s="114">
        <v>324.7</v>
      </c>
      <c r="K884" s="114">
        <v>324.7</v>
      </c>
      <c r="L884" s="114">
        <v>324.7</v>
      </c>
      <c r="M884" s="113">
        <v>324.7</v>
      </c>
      <c r="N884" s="113">
        <v>324.7</v>
      </c>
      <c r="O884" s="113">
        <v>324.7</v>
      </c>
      <c r="P884" s="113">
        <v>324.7</v>
      </c>
      <c r="Q884" s="113">
        <v>324.7</v>
      </c>
      <c r="R884" s="113">
        <v>324.7</v>
      </c>
    </row>
    <row r="885" spans="1:18">
      <c r="A885" s="15">
        <f t="shared" si="29"/>
        <v>885</v>
      </c>
      <c r="B885" s="78" t="s">
        <v>2528</v>
      </c>
      <c r="C885" s="78" t="s">
        <v>2529</v>
      </c>
      <c r="D885" s="78"/>
      <c r="E885" s="78" t="s">
        <v>1697</v>
      </c>
      <c r="F885" s="78" t="s">
        <v>57</v>
      </c>
      <c r="G885" s="78" t="s">
        <v>51</v>
      </c>
      <c r="H885" s="79">
        <v>2021</v>
      </c>
      <c r="I885" s="123">
        <v>50</v>
      </c>
      <c r="J885" s="114">
        <v>50</v>
      </c>
      <c r="K885" s="114">
        <v>50</v>
      </c>
      <c r="L885" s="114">
        <v>50</v>
      </c>
      <c r="M885" s="113">
        <v>50</v>
      </c>
      <c r="N885" s="113">
        <v>50</v>
      </c>
      <c r="O885" s="113">
        <v>50</v>
      </c>
      <c r="P885" s="113">
        <v>50</v>
      </c>
      <c r="Q885" s="113">
        <v>50</v>
      </c>
      <c r="R885" s="113">
        <v>50</v>
      </c>
    </row>
    <row r="886" spans="1:18">
      <c r="A886" s="15">
        <f t="shared" si="29"/>
        <v>886</v>
      </c>
      <c r="B886" s="78" t="s">
        <v>2530</v>
      </c>
      <c r="C886" s="78" t="s">
        <v>2531</v>
      </c>
      <c r="D886" s="78"/>
      <c r="E886" s="78" t="s">
        <v>2507</v>
      </c>
      <c r="F886" s="78" t="s">
        <v>57</v>
      </c>
      <c r="G886" s="78" t="s">
        <v>60</v>
      </c>
      <c r="H886" s="79">
        <v>2022</v>
      </c>
      <c r="I886" s="123">
        <v>223.2</v>
      </c>
      <c r="J886" s="114">
        <v>223.2</v>
      </c>
      <c r="K886" s="114">
        <v>223.2</v>
      </c>
      <c r="L886" s="114">
        <v>223.2</v>
      </c>
      <c r="M886" s="113">
        <v>223.2</v>
      </c>
      <c r="N886" s="113">
        <v>223.2</v>
      </c>
      <c r="O886" s="113">
        <v>223.2</v>
      </c>
      <c r="P886" s="113">
        <v>223.2</v>
      </c>
      <c r="Q886" s="113">
        <v>223.2</v>
      </c>
      <c r="R886" s="113">
        <v>223.2</v>
      </c>
    </row>
    <row r="887" spans="1:18">
      <c r="A887" s="15">
        <f t="shared" si="29"/>
        <v>887</v>
      </c>
      <c r="B887" s="78" t="s">
        <v>2638</v>
      </c>
      <c r="C887" s="78" t="s">
        <v>2639</v>
      </c>
      <c r="D887" s="78"/>
      <c r="E887" s="78" t="s">
        <v>1684</v>
      </c>
      <c r="F887" s="78" t="s">
        <v>57</v>
      </c>
      <c r="G887" s="78" t="s">
        <v>60</v>
      </c>
      <c r="H887" s="79">
        <v>2022</v>
      </c>
      <c r="I887" s="123">
        <v>0</v>
      </c>
      <c r="J887" s="114">
        <v>222.9</v>
      </c>
      <c r="K887" s="114">
        <v>222.9</v>
      </c>
      <c r="L887" s="114">
        <v>222.9</v>
      </c>
      <c r="M887" s="113">
        <v>222.9</v>
      </c>
      <c r="N887" s="113">
        <v>222.9</v>
      </c>
      <c r="O887" s="113">
        <v>222.9</v>
      </c>
      <c r="P887" s="113">
        <v>222.9</v>
      </c>
      <c r="Q887" s="113">
        <v>222.9</v>
      </c>
      <c r="R887" s="113">
        <v>222.9</v>
      </c>
    </row>
    <row r="888" spans="1:18">
      <c r="A888" s="15">
        <f t="shared" si="29"/>
        <v>888</v>
      </c>
      <c r="B888" s="78" t="s">
        <v>2532</v>
      </c>
      <c r="C888" s="78" t="s">
        <v>2533</v>
      </c>
      <c r="D888" s="78"/>
      <c r="E888" s="78" t="s">
        <v>1240</v>
      </c>
      <c r="F888" s="78" t="s">
        <v>57</v>
      </c>
      <c r="G888" s="78" t="s">
        <v>52</v>
      </c>
      <c r="H888" s="79">
        <v>2022</v>
      </c>
      <c r="I888" s="123">
        <v>159.80000000000001</v>
      </c>
      <c r="J888" s="114">
        <v>159.80000000000001</v>
      </c>
      <c r="K888" s="114">
        <v>159.80000000000001</v>
      </c>
      <c r="L888" s="114">
        <v>159.80000000000001</v>
      </c>
      <c r="M888" s="113">
        <v>159.80000000000001</v>
      </c>
      <c r="N888" s="113">
        <v>159.80000000000001</v>
      </c>
      <c r="O888" s="113">
        <v>159.80000000000001</v>
      </c>
      <c r="P888" s="113">
        <v>159.80000000000001</v>
      </c>
      <c r="Q888" s="113">
        <v>159.80000000000001</v>
      </c>
      <c r="R888" s="113">
        <v>159.80000000000001</v>
      </c>
    </row>
    <row r="889" spans="1:18">
      <c r="A889" s="15">
        <f t="shared" si="29"/>
        <v>889</v>
      </c>
      <c r="B889" s="78" t="s">
        <v>1948</v>
      </c>
      <c r="C889" s="78" t="s">
        <v>1949</v>
      </c>
      <c r="D889" s="78"/>
      <c r="E889" s="78" t="s">
        <v>1040</v>
      </c>
      <c r="F889" s="78" t="s">
        <v>57</v>
      </c>
      <c r="G889" s="78" t="s">
        <v>50</v>
      </c>
      <c r="H889" s="79">
        <v>2021</v>
      </c>
      <c r="I889" s="123">
        <v>125.7</v>
      </c>
      <c r="J889" s="114">
        <v>125.7</v>
      </c>
      <c r="K889" s="114">
        <v>125.7</v>
      </c>
      <c r="L889" s="114">
        <v>125.7</v>
      </c>
      <c r="M889" s="113">
        <v>125.7</v>
      </c>
      <c r="N889" s="113">
        <v>125.7</v>
      </c>
      <c r="O889" s="113">
        <v>125.7</v>
      </c>
      <c r="P889" s="113">
        <v>125.7</v>
      </c>
      <c r="Q889" s="113">
        <v>125.7</v>
      </c>
      <c r="R889" s="113">
        <v>125.7</v>
      </c>
    </row>
    <row r="890" spans="1:18">
      <c r="A890" s="15">
        <f t="shared" si="29"/>
        <v>890</v>
      </c>
      <c r="B890" s="78" t="s">
        <v>2534</v>
      </c>
      <c r="C890" s="78" t="s">
        <v>1950</v>
      </c>
      <c r="D890" s="78"/>
      <c r="E890" s="78" t="s">
        <v>632</v>
      </c>
      <c r="F890" s="78" t="s">
        <v>57</v>
      </c>
      <c r="G890" s="78" t="s">
        <v>51</v>
      </c>
      <c r="H890" s="79">
        <v>2021</v>
      </c>
      <c r="I890" s="123">
        <v>202.6</v>
      </c>
      <c r="J890" s="114">
        <v>202.6</v>
      </c>
      <c r="K890" s="114">
        <v>202.6</v>
      </c>
      <c r="L890" s="114">
        <v>202.6</v>
      </c>
      <c r="M890" s="113">
        <v>202.6</v>
      </c>
      <c r="N890" s="113">
        <v>202.6</v>
      </c>
      <c r="O890" s="113">
        <v>202.6</v>
      </c>
      <c r="P890" s="113">
        <v>202.6</v>
      </c>
      <c r="Q890" s="113">
        <v>202.6</v>
      </c>
      <c r="R890" s="113">
        <v>202.6</v>
      </c>
    </row>
    <row r="891" spans="1:18">
      <c r="A891" s="15">
        <f t="shared" si="29"/>
        <v>891</v>
      </c>
      <c r="B891" s="78" t="s">
        <v>2535</v>
      </c>
      <c r="C891" s="78" t="s">
        <v>2536</v>
      </c>
      <c r="D891" s="78"/>
      <c r="E891" s="78" t="s">
        <v>632</v>
      </c>
      <c r="F891" s="78" t="s">
        <v>57</v>
      </c>
      <c r="G891" s="78" t="s">
        <v>51</v>
      </c>
      <c r="H891" s="79">
        <v>2022</v>
      </c>
      <c r="I891" s="123">
        <v>202.6</v>
      </c>
      <c r="J891" s="114">
        <v>202.6</v>
      </c>
      <c r="K891" s="114">
        <v>202.6</v>
      </c>
      <c r="L891" s="114">
        <v>202.6</v>
      </c>
      <c r="M891" s="113">
        <v>202.6</v>
      </c>
      <c r="N891" s="113">
        <v>202.6</v>
      </c>
      <c r="O891" s="113">
        <v>202.6</v>
      </c>
      <c r="P891" s="113">
        <v>202.6</v>
      </c>
      <c r="Q891" s="113">
        <v>202.6</v>
      </c>
      <c r="R891" s="113">
        <v>202.6</v>
      </c>
    </row>
    <row r="892" spans="1:18" ht="15" customHeight="1">
      <c r="A892" s="15">
        <f t="shared" si="29"/>
        <v>892</v>
      </c>
      <c r="B892" s="78" t="s">
        <v>1789</v>
      </c>
      <c r="C892" s="78" t="s">
        <v>1790</v>
      </c>
      <c r="D892" s="78"/>
      <c r="E892" s="78" t="s">
        <v>1666</v>
      </c>
      <c r="F892" s="78" t="s">
        <v>57</v>
      </c>
      <c r="G892" s="78" t="s">
        <v>95</v>
      </c>
      <c r="H892" s="79">
        <v>2023</v>
      </c>
      <c r="I892" s="123">
        <v>0</v>
      </c>
      <c r="J892" s="114">
        <v>150</v>
      </c>
      <c r="K892" s="114">
        <v>150</v>
      </c>
      <c r="L892" s="114">
        <v>150</v>
      </c>
      <c r="M892" s="113">
        <v>150</v>
      </c>
      <c r="N892" s="113">
        <v>150</v>
      </c>
      <c r="O892" s="113">
        <v>150</v>
      </c>
      <c r="P892" s="113">
        <v>150</v>
      </c>
      <c r="Q892" s="113">
        <v>150</v>
      </c>
      <c r="R892" s="113">
        <v>150</v>
      </c>
    </row>
    <row r="893" spans="1:18" ht="15" customHeight="1">
      <c r="A893" s="15">
        <f t="shared" si="29"/>
        <v>893</v>
      </c>
      <c r="B893" s="78" t="s">
        <v>2711</v>
      </c>
      <c r="C893" s="78" t="s">
        <v>2712</v>
      </c>
      <c r="D893" s="78"/>
      <c r="E893" s="78" t="s">
        <v>1666</v>
      </c>
      <c r="F893" s="78" t="s">
        <v>57</v>
      </c>
      <c r="G893" s="78" t="s">
        <v>95</v>
      </c>
      <c r="H893" s="79">
        <v>2023</v>
      </c>
      <c r="I893" s="123">
        <v>0</v>
      </c>
      <c r="J893" s="114">
        <v>200</v>
      </c>
      <c r="K893" s="114">
        <v>200</v>
      </c>
      <c r="L893" s="114">
        <v>200</v>
      </c>
      <c r="M893" s="113">
        <v>200</v>
      </c>
      <c r="N893" s="113">
        <v>200</v>
      </c>
      <c r="O893" s="113">
        <v>200</v>
      </c>
      <c r="P893" s="113">
        <v>200</v>
      </c>
      <c r="Q893" s="113">
        <v>200</v>
      </c>
      <c r="R893" s="113">
        <v>200</v>
      </c>
    </row>
    <row r="894" spans="1:18" ht="15" customHeight="1">
      <c r="A894" s="15">
        <f t="shared" si="29"/>
        <v>894</v>
      </c>
      <c r="B894" s="78" t="s">
        <v>1951</v>
      </c>
      <c r="C894" s="78" t="s">
        <v>1952</v>
      </c>
      <c r="D894" s="78"/>
      <c r="E894" s="78" t="s">
        <v>1783</v>
      </c>
      <c r="F894" s="78" t="s">
        <v>57</v>
      </c>
      <c r="G894" s="78" t="s">
        <v>52</v>
      </c>
      <c r="H894" s="79">
        <v>2023</v>
      </c>
      <c r="I894" s="123">
        <v>0</v>
      </c>
      <c r="J894" s="114">
        <v>0</v>
      </c>
      <c r="K894" s="114">
        <v>217.6</v>
      </c>
      <c r="L894" s="114">
        <v>217.6</v>
      </c>
      <c r="M894" s="113">
        <v>217.6</v>
      </c>
      <c r="N894" s="113">
        <v>217.6</v>
      </c>
      <c r="O894" s="113">
        <v>217.6</v>
      </c>
      <c r="P894" s="113">
        <v>217.6</v>
      </c>
      <c r="Q894" s="113">
        <v>217.6</v>
      </c>
      <c r="R894" s="113">
        <v>217.6</v>
      </c>
    </row>
    <row r="895" spans="1:18" ht="15" customHeight="1">
      <c r="A895" s="15">
        <f t="shared" si="29"/>
        <v>895</v>
      </c>
      <c r="B895" s="78" t="s">
        <v>2388</v>
      </c>
      <c r="C895" s="78" t="s">
        <v>2389</v>
      </c>
      <c r="D895" s="78"/>
      <c r="E895" s="78" t="s">
        <v>1783</v>
      </c>
      <c r="F895" s="78" t="s">
        <v>57</v>
      </c>
      <c r="G895" s="78" t="s">
        <v>52</v>
      </c>
      <c r="H895" s="79">
        <v>2023</v>
      </c>
      <c r="I895" s="123">
        <v>0</v>
      </c>
      <c r="J895" s="114">
        <v>0</v>
      </c>
      <c r="K895" s="114">
        <v>185</v>
      </c>
      <c r="L895" s="114">
        <v>185</v>
      </c>
      <c r="M895" s="113">
        <v>185</v>
      </c>
      <c r="N895" s="113">
        <v>185</v>
      </c>
      <c r="O895" s="113">
        <v>185</v>
      </c>
      <c r="P895" s="113">
        <v>185</v>
      </c>
      <c r="Q895" s="113">
        <v>185</v>
      </c>
      <c r="R895" s="113">
        <v>185</v>
      </c>
    </row>
    <row r="896" spans="1:18" ht="15" customHeight="1">
      <c r="A896" s="15">
        <f t="shared" si="29"/>
        <v>896</v>
      </c>
      <c r="B896" s="78" t="s">
        <v>2537</v>
      </c>
      <c r="C896" s="78" t="s">
        <v>2538</v>
      </c>
      <c r="D896" s="78"/>
      <c r="E896" s="78" t="s">
        <v>307</v>
      </c>
      <c r="F896" s="78" t="s">
        <v>57</v>
      </c>
      <c r="G896" s="78" t="s">
        <v>261</v>
      </c>
      <c r="H896" s="79">
        <v>2022</v>
      </c>
      <c r="I896" s="123">
        <v>0</v>
      </c>
      <c r="J896" s="114">
        <v>300</v>
      </c>
      <c r="K896" s="114">
        <v>300</v>
      </c>
      <c r="L896" s="114">
        <v>300</v>
      </c>
      <c r="M896" s="113">
        <v>300</v>
      </c>
      <c r="N896" s="113">
        <v>300</v>
      </c>
      <c r="O896" s="113">
        <v>300</v>
      </c>
      <c r="P896" s="113">
        <v>300</v>
      </c>
      <c r="Q896" s="113">
        <v>300</v>
      </c>
      <c r="R896" s="113">
        <v>300</v>
      </c>
    </row>
    <row r="897" spans="1:18" ht="15" customHeight="1">
      <c r="A897" s="15">
        <f t="shared" si="29"/>
        <v>897</v>
      </c>
      <c r="B897" s="78" t="s">
        <v>1953</v>
      </c>
      <c r="C897" s="78" t="s">
        <v>1954</v>
      </c>
      <c r="D897" s="78"/>
      <c r="E897" s="78" t="s">
        <v>1666</v>
      </c>
      <c r="F897" s="78" t="s">
        <v>57</v>
      </c>
      <c r="G897" s="78" t="s">
        <v>95</v>
      </c>
      <c r="H897" s="79">
        <v>2022</v>
      </c>
      <c r="I897" s="123">
        <v>203.2</v>
      </c>
      <c r="J897" s="114">
        <v>203.2</v>
      </c>
      <c r="K897" s="114">
        <v>203.2</v>
      </c>
      <c r="L897" s="114">
        <v>203.2</v>
      </c>
      <c r="M897" s="113">
        <v>203.2</v>
      </c>
      <c r="N897" s="113">
        <v>203.2</v>
      </c>
      <c r="O897" s="113">
        <v>203.2</v>
      </c>
      <c r="P897" s="113">
        <v>203.2</v>
      </c>
      <c r="Q897" s="113">
        <v>203.2</v>
      </c>
      <c r="R897" s="113">
        <v>203.2</v>
      </c>
    </row>
    <row r="898" spans="1:18" ht="15" customHeight="1">
      <c r="A898" s="15">
        <f t="shared" si="29"/>
        <v>898</v>
      </c>
      <c r="B898" s="78" t="s">
        <v>1955</v>
      </c>
      <c r="C898" s="78" t="s">
        <v>1956</v>
      </c>
      <c r="D898" s="78"/>
      <c r="E898" s="78" t="s">
        <v>337</v>
      </c>
      <c r="F898" s="78" t="s">
        <v>57</v>
      </c>
      <c r="G898" s="78" t="s">
        <v>51</v>
      </c>
      <c r="H898" s="79">
        <v>2022</v>
      </c>
      <c r="I898" s="123">
        <v>201</v>
      </c>
      <c r="J898" s="114">
        <v>201</v>
      </c>
      <c r="K898" s="114">
        <v>201</v>
      </c>
      <c r="L898" s="114">
        <v>201</v>
      </c>
      <c r="M898" s="113">
        <v>201</v>
      </c>
      <c r="N898" s="113">
        <v>201</v>
      </c>
      <c r="O898" s="113">
        <v>201</v>
      </c>
      <c r="P898" s="113">
        <v>201</v>
      </c>
      <c r="Q898" s="113">
        <v>201</v>
      </c>
      <c r="R898" s="113">
        <v>201</v>
      </c>
    </row>
    <row r="899" spans="1:18" ht="15" customHeight="1">
      <c r="A899" s="15">
        <f t="shared" si="29"/>
        <v>899</v>
      </c>
      <c r="B899" s="78" t="s">
        <v>1957</v>
      </c>
      <c r="C899" s="78" t="s">
        <v>1958</v>
      </c>
      <c r="D899" s="78"/>
      <c r="E899" s="78" t="s">
        <v>337</v>
      </c>
      <c r="F899" s="78" t="s">
        <v>57</v>
      </c>
      <c r="G899" s="78" t="s">
        <v>51</v>
      </c>
      <c r="H899" s="79">
        <v>2022</v>
      </c>
      <c r="I899" s="123">
        <v>201</v>
      </c>
      <c r="J899" s="114">
        <v>201</v>
      </c>
      <c r="K899" s="114">
        <v>201</v>
      </c>
      <c r="L899" s="114">
        <v>201</v>
      </c>
      <c r="M899" s="113">
        <v>201</v>
      </c>
      <c r="N899" s="113">
        <v>201</v>
      </c>
      <c r="O899" s="113">
        <v>201</v>
      </c>
      <c r="P899" s="113">
        <v>201</v>
      </c>
      <c r="Q899" s="113">
        <v>201</v>
      </c>
      <c r="R899" s="113">
        <v>201</v>
      </c>
    </row>
    <row r="900" spans="1:18">
      <c r="A900" s="15">
        <f t="shared" si="29"/>
        <v>900</v>
      </c>
      <c r="B900" s="78" t="s">
        <v>1959</v>
      </c>
      <c r="C900" s="78" t="s">
        <v>1960</v>
      </c>
      <c r="D900" s="78"/>
      <c r="E900" s="78" t="s">
        <v>337</v>
      </c>
      <c r="F900" s="78" t="s">
        <v>57</v>
      </c>
      <c r="G900" s="78" t="s">
        <v>51</v>
      </c>
      <c r="H900" s="79">
        <v>2022</v>
      </c>
      <c r="I900" s="123">
        <v>201</v>
      </c>
      <c r="J900" s="114">
        <v>201</v>
      </c>
      <c r="K900" s="114">
        <v>201</v>
      </c>
      <c r="L900" s="114">
        <v>201</v>
      </c>
      <c r="M900" s="113">
        <v>201</v>
      </c>
      <c r="N900" s="113">
        <v>201</v>
      </c>
      <c r="O900" s="113">
        <v>201</v>
      </c>
      <c r="P900" s="113">
        <v>201</v>
      </c>
      <c r="Q900" s="113">
        <v>201</v>
      </c>
      <c r="R900" s="113">
        <v>201</v>
      </c>
    </row>
    <row r="901" spans="1:18">
      <c r="A901" s="15">
        <f t="shared" si="29"/>
        <v>901</v>
      </c>
      <c r="B901" s="78" t="s">
        <v>2713</v>
      </c>
      <c r="C901" s="78" t="s">
        <v>2714</v>
      </c>
      <c r="D901" s="78"/>
      <c r="E901" s="78" t="s">
        <v>1212</v>
      </c>
      <c r="F901" s="78" t="s">
        <v>57</v>
      </c>
      <c r="G901" s="78" t="s">
        <v>60</v>
      </c>
      <c r="H901" s="79">
        <v>2021</v>
      </c>
      <c r="I901" s="123">
        <v>515.70000000000005</v>
      </c>
      <c r="J901" s="114">
        <v>515.70000000000005</v>
      </c>
      <c r="K901" s="114">
        <v>515.70000000000005</v>
      </c>
      <c r="L901" s="114">
        <v>515.70000000000005</v>
      </c>
      <c r="M901" s="113">
        <v>515.70000000000005</v>
      </c>
      <c r="N901" s="113">
        <v>515.70000000000005</v>
      </c>
      <c r="O901" s="113">
        <v>515.70000000000005</v>
      </c>
      <c r="P901" s="113">
        <v>515.70000000000005</v>
      </c>
      <c r="Q901" s="113">
        <v>515.70000000000005</v>
      </c>
      <c r="R901" s="113">
        <v>515.70000000000005</v>
      </c>
    </row>
    <row r="902" spans="1:18">
      <c r="A902" s="15">
        <f t="shared" ref="A902:A965" si="34">A901+1</f>
        <v>902</v>
      </c>
      <c r="B902" s="78" t="s">
        <v>2539</v>
      </c>
      <c r="C902" s="78" t="s">
        <v>2715</v>
      </c>
      <c r="D902" s="78"/>
      <c r="E902" s="78" t="s">
        <v>509</v>
      </c>
      <c r="F902" s="78" t="s">
        <v>57</v>
      </c>
      <c r="G902" s="78" t="s">
        <v>50</v>
      </c>
      <c r="H902" s="79">
        <v>2022</v>
      </c>
      <c r="I902" s="123">
        <v>300</v>
      </c>
      <c r="J902" s="114">
        <v>300</v>
      </c>
      <c r="K902" s="114">
        <v>300</v>
      </c>
      <c r="L902" s="114">
        <v>300</v>
      </c>
      <c r="M902" s="113">
        <v>300</v>
      </c>
      <c r="N902" s="113">
        <v>300</v>
      </c>
      <c r="O902" s="113">
        <v>300</v>
      </c>
      <c r="P902" s="113">
        <v>300</v>
      </c>
      <c r="Q902" s="113">
        <v>300</v>
      </c>
      <c r="R902" s="113">
        <v>300</v>
      </c>
    </row>
    <row r="903" spans="1:18">
      <c r="A903" s="15">
        <f t="shared" si="34"/>
        <v>903</v>
      </c>
      <c r="B903" s="78" t="s">
        <v>2716</v>
      </c>
      <c r="C903" s="78" t="s">
        <v>2717</v>
      </c>
      <c r="D903" s="78"/>
      <c r="E903" s="78" t="s">
        <v>509</v>
      </c>
      <c r="F903" s="78" t="s">
        <v>57</v>
      </c>
      <c r="G903" s="78" t="s">
        <v>50</v>
      </c>
      <c r="H903" s="79">
        <v>2023</v>
      </c>
      <c r="I903" s="123">
        <v>0</v>
      </c>
      <c r="J903" s="114">
        <v>310</v>
      </c>
      <c r="K903" s="114">
        <v>310</v>
      </c>
      <c r="L903" s="114">
        <v>310</v>
      </c>
      <c r="M903" s="113">
        <v>310</v>
      </c>
      <c r="N903" s="113">
        <v>310</v>
      </c>
      <c r="O903" s="113">
        <v>310</v>
      </c>
      <c r="P903" s="113">
        <v>310</v>
      </c>
      <c r="Q903" s="113">
        <v>310</v>
      </c>
      <c r="R903" s="113">
        <v>310</v>
      </c>
    </row>
    <row r="904" spans="1:18">
      <c r="A904" s="15">
        <f t="shared" si="34"/>
        <v>904</v>
      </c>
      <c r="B904" s="78" t="s">
        <v>2718</v>
      </c>
      <c r="C904" s="78" t="s">
        <v>2719</v>
      </c>
      <c r="D904" s="78"/>
      <c r="E904" s="78" t="s">
        <v>509</v>
      </c>
      <c r="F904" s="78" t="s">
        <v>57</v>
      </c>
      <c r="G904" s="78" t="s">
        <v>50</v>
      </c>
      <c r="H904" s="79">
        <v>2023</v>
      </c>
      <c r="I904" s="123">
        <v>0</v>
      </c>
      <c r="J904" s="114">
        <v>200</v>
      </c>
      <c r="K904" s="114">
        <v>200</v>
      </c>
      <c r="L904" s="114">
        <v>200</v>
      </c>
      <c r="M904" s="113">
        <v>200</v>
      </c>
      <c r="N904" s="113">
        <v>200</v>
      </c>
      <c r="O904" s="113">
        <v>200</v>
      </c>
      <c r="P904" s="113">
        <v>200</v>
      </c>
      <c r="Q904" s="113">
        <v>200</v>
      </c>
      <c r="R904" s="113">
        <v>200</v>
      </c>
    </row>
    <row r="905" spans="1:18">
      <c r="A905" s="15">
        <f t="shared" si="34"/>
        <v>905</v>
      </c>
      <c r="B905" s="78" t="s">
        <v>2720</v>
      </c>
      <c r="C905" s="78" t="s">
        <v>2721</v>
      </c>
      <c r="D905" s="78"/>
      <c r="E905" s="78" t="s">
        <v>509</v>
      </c>
      <c r="F905" s="78" t="s">
        <v>57</v>
      </c>
      <c r="G905" s="78" t="s">
        <v>50</v>
      </c>
      <c r="H905" s="79">
        <v>2023</v>
      </c>
      <c r="I905" s="123">
        <v>0</v>
      </c>
      <c r="J905" s="114">
        <v>90</v>
      </c>
      <c r="K905" s="114">
        <v>90</v>
      </c>
      <c r="L905" s="114">
        <v>90</v>
      </c>
      <c r="M905" s="113">
        <v>90</v>
      </c>
      <c r="N905" s="113">
        <v>90</v>
      </c>
      <c r="O905" s="113">
        <v>90</v>
      </c>
      <c r="P905" s="113">
        <v>90</v>
      </c>
      <c r="Q905" s="113">
        <v>90</v>
      </c>
      <c r="R905" s="113">
        <v>90</v>
      </c>
    </row>
    <row r="906" spans="1:18">
      <c r="A906" s="15">
        <f t="shared" si="34"/>
        <v>906</v>
      </c>
      <c r="B906" s="78" t="s">
        <v>2722</v>
      </c>
      <c r="C906" s="78" t="s">
        <v>2723</v>
      </c>
      <c r="D906" s="78"/>
      <c r="E906" s="78" t="s">
        <v>509</v>
      </c>
      <c r="F906" s="78" t="s">
        <v>57</v>
      </c>
      <c r="G906" s="78" t="s">
        <v>50</v>
      </c>
      <c r="H906" s="79">
        <v>2022</v>
      </c>
      <c r="I906" s="123">
        <v>0</v>
      </c>
      <c r="J906" s="114">
        <v>200</v>
      </c>
      <c r="K906" s="114">
        <v>200</v>
      </c>
      <c r="L906" s="114">
        <v>200</v>
      </c>
      <c r="M906" s="113">
        <v>200</v>
      </c>
      <c r="N906" s="113">
        <v>200</v>
      </c>
      <c r="O906" s="113">
        <v>200</v>
      </c>
      <c r="P906" s="113">
        <v>200</v>
      </c>
      <c r="Q906" s="113">
        <v>200</v>
      </c>
      <c r="R906" s="113">
        <v>200</v>
      </c>
    </row>
    <row r="907" spans="1:18">
      <c r="A907" s="15">
        <f t="shared" si="34"/>
        <v>907</v>
      </c>
      <c r="B907" s="78" t="s">
        <v>1791</v>
      </c>
      <c r="C907" s="78" t="s">
        <v>1792</v>
      </c>
      <c r="D907" s="78"/>
      <c r="E907" s="78" t="s">
        <v>767</v>
      </c>
      <c r="F907" s="78" t="s">
        <v>57</v>
      </c>
      <c r="G907" s="78" t="s">
        <v>51</v>
      </c>
      <c r="H907" s="79">
        <v>2021</v>
      </c>
      <c r="I907" s="123">
        <v>132.4</v>
      </c>
      <c r="J907" s="114">
        <v>132.4</v>
      </c>
      <c r="K907" s="114">
        <v>132.4</v>
      </c>
      <c r="L907" s="114">
        <v>132.4</v>
      </c>
      <c r="M907" s="113">
        <v>132.4</v>
      </c>
      <c r="N907" s="113">
        <v>132.4</v>
      </c>
      <c r="O907" s="113">
        <v>132.4</v>
      </c>
      <c r="P907" s="113">
        <v>132.4</v>
      </c>
      <c r="Q907" s="113">
        <v>132.4</v>
      </c>
      <c r="R907" s="113">
        <v>132.4</v>
      </c>
    </row>
    <row r="908" spans="1:18">
      <c r="A908" s="15">
        <f t="shared" si="34"/>
        <v>908</v>
      </c>
      <c r="B908" s="78" t="s">
        <v>1769</v>
      </c>
      <c r="C908" s="78" t="s">
        <v>1770</v>
      </c>
      <c r="D908" s="78"/>
      <c r="E908" s="78" t="s">
        <v>61</v>
      </c>
      <c r="F908" s="78" t="s">
        <v>57</v>
      </c>
      <c r="G908" s="78" t="s">
        <v>52</v>
      </c>
      <c r="H908" s="79">
        <v>2022</v>
      </c>
      <c r="I908" s="123">
        <v>108</v>
      </c>
      <c r="J908" s="114">
        <v>108</v>
      </c>
      <c r="K908" s="114">
        <v>108</v>
      </c>
      <c r="L908" s="114">
        <v>108</v>
      </c>
      <c r="M908" s="113">
        <v>108</v>
      </c>
      <c r="N908" s="113">
        <v>108</v>
      </c>
      <c r="O908" s="113">
        <v>108</v>
      </c>
      <c r="P908" s="113">
        <v>108</v>
      </c>
      <c r="Q908" s="113">
        <v>108</v>
      </c>
      <c r="R908" s="113">
        <v>108</v>
      </c>
    </row>
    <row r="909" spans="1:18">
      <c r="A909" s="15">
        <f t="shared" si="34"/>
        <v>909</v>
      </c>
      <c r="B909" s="78" t="s">
        <v>2724</v>
      </c>
      <c r="C909" s="78" t="s">
        <v>2725</v>
      </c>
      <c r="D909" s="78"/>
      <c r="E909" s="78" t="s">
        <v>59</v>
      </c>
      <c r="F909" s="78" t="s">
        <v>57</v>
      </c>
      <c r="G909" s="78" t="s">
        <v>51</v>
      </c>
      <c r="H909" s="79">
        <v>2023</v>
      </c>
      <c r="I909" s="123">
        <v>0</v>
      </c>
      <c r="J909" s="114">
        <v>200</v>
      </c>
      <c r="K909" s="114">
        <v>200</v>
      </c>
      <c r="L909" s="114">
        <v>200</v>
      </c>
      <c r="M909" s="113">
        <v>200</v>
      </c>
      <c r="N909" s="113">
        <v>200</v>
      </c>
      <c r="O909" s="113">
        <v>200</v>
      </c>
      <c r="P909" s="113">
        <v>200</v>
      </c>
      <c r="Q909" s="113">
        <v>200</v>
      </c>
      <c r="R909" s="113">
        <v>200</v>
      </c>
    </row>
    <row r="910" spans="1:18">
      <c r="A910" s="15">
        <f t="shared" si="34"/>
        <v>910</v>
      </c>
      <c r="B910" s="78" t="s">
        <v>1961</v>
      </c>
      <c r="C910" s="78" t="s">
        <v>1962</v>
      </c>
      <c r="D910" s="78"/>
      <c r="E910" s="78" t="s">
        <v>125</v>
      </c>
      <c r="F910" s="78" t="s">
        <v>57</v>
      </c>
      <c r="G910" s="78" t="s">
        <v>52</v>
      </c>
      <c r="H910" s="79">
        <v>2021</v>
      </c>
      <c r="I910" s="123">
        <v>426.7</v>
      </c>
      <c r="J910" s="114">
        <v>426.7</v>
      </c>
      <c r="K910" s="114">
        <v>426.7</v>
      </c>
      <c r="L910" s="114">
        <v>426.7</v>
      </c>
      <c r="M910" s="113">
        <v>426.7</v>
      </c>
      <c r="N910" s="113">
        <v>426.7</v>
      </c>
      <c r="O910" s="113">
        <v>426.7</v>
      </c>
      <c r="P910" s="113">
        <v>426.7</v>
      </c>
      <c r="Q910" s="113">
        <v>426.7</v>
      </c>
      <c r="R910" s="113">
        <v>426.7</v>
      </c>
    </row>
    <row r="911" spans="1:18">
      <c r="A911" s="15">
        <f t="shared" si="34"/>
        <v>911</v>
      </c>
      <c r="B911" s="78" t="s">
        <v>2543</v>
      </c>
      <c r="C911" s="78" t="s">
        <v>2544</v>
      </c>
      <c r="D911" s="78"/>
      <c r="E911" s="78" t="s">
        <v>307</v>
      </c>
      <c r="F911" s="78" t="s">
        <v>57</v>
      </c>
      <c r="G911" s="78" t="s">
        <v>261</v>
      </c>
      <c r="H911" s="79">
        <v>2022</v>
      </c>
      <c r="I911" s="123">
        <v>351.3</v>
      </c>
      <c r="J911" s="114">
        <v>351.3</v>
      </c>
      <c r="K911" s="114">
        <v>351.3</v>
      </c>
      <c r="L911" s="114">
        <v>351.3</v>
      </c>
      <c r="M911" s="113">
        <v>351.3</v>
      </c>
      <c r="N911" s="113">
        <v>351.3</v>
      </c>
      <c r="O911" s="113">
        <v>351.3</v>
      </c>
      <c r="P911" s="113">
        <v>351.3</v>
      </c>
      <c r="Q911" s="113">
        <v>351.3</v>
      </c>
      <c r="R911" s="113">
        <v>351.3</v>
      </c>
    </row>
    <row r="912" spans="1:18">
      <c r="A912" s="15">
        <f t="shared" si="34"/>
        <v>912</v>
      </c>
      <c r="B912" s="78" t="s">
        <v>1794</v>
      </c>
      <c r="C912" s="78" t="s">
        <v>1795</v>
      </c>
      <c r="D912" s="78"/>
      <c r="E912" s="78" t="s">
        <v>307</v>
      </c>
      <c r="F912" s="78" t="s">
        <v>57</v>
      </c>
      <c r="G912" s="78" t="s">
        <v>261</v>
      </c>
      <c r="H912" s="79">
        <v>2021</v>
      </c>
      <c r="I912" s="123">
        <v>240</v>
      </c>
      <c r="J912" s="114">
        <v>240</v>
      </c>
      <c r="K912" s="114">
        <v>240</v>
      </c>
      <c r="L912" s="114">
        <v>240</v>
      </c>
      <c r="M912" s="113">
        <v>240</v>
      </c>
      <c r="N912" s="113">
        <v>240</v>
      </c>
      <c r="O912" s="113">
        <v>240</v>
      </c>
      <c r="P912" s="113">
        <v>240</v>
      </c>
      <c r="Q912" s="113">
        <v>240</v>
      </c>
      <c r="R912" s="113">
        <v>240</v>
      </c>
    </row>
    <row r="913" spans="1:18">
      <c r="A913" s="15">
        <f t="shared" si="34"/>
        <v>913</v>
      </c>
      <c r="B913" s="78" t="s">
        <v>2726</v>
      </c>
      <c r="C913" s="78" t="s">
        <v>2727</v>
      </c>
      <c r="D913" s="78"/>
      <c r="E913" s="78" t="s">
        <v>1743</v>
      </c>
      <c r="F913" s="78" t="s">
        <v>57</v>
      </c>
      <c r="G913" s="78" t="s">
        <v>60</v>
      </c>
      <c r="H913" s="79">
        <v>2022</v>
      </c>
      <c r="I913" s="123">
        <v>0</v>
      </c>
      <c r="J913" s="114">
        <v>500</v>
      </c>
      <c r="K913" s="114">
        <v>500</v>
      </c>
      <c r="L913" s="114">
        <v>500</v>
      </c>
      <c r="M913" s="113">
        <v>500</v>
      </c>
      <c r="N913" s="113">
        <v>500</v>
      </c>
      <c r="O913" s="113">
        <v>500</v>
      </c>
      <c r="P913" s="113">
        <v>500</v>
      </c>
      <c r="Q913" s="113">
        <v>500</v>
      </c>
      <c r="R913" s="113">
        <v>500</v>
      </c>
    </row>
    <row r="914" spans="1:18">
      <c r="A914" s="15">
        <f t="shared" si="34"/>
        <v>914</v>
      </c>
      <c r="B914" s="78" t="s">
        <v>1963</v>
      </c>
      <c r="C914" s="78" t="s">
        <v>1771</v>
      </c>
      <c r="D914" s="78"/>
      <c r="E914" s="78" t="s">
        <v>1677</v>
      </c>
      <c r="F914" s="78" t="s">
        <v>57</v>
      </c>
      <c r="G914" s="78" t="s">
        <v>52</v>
      </c>
      <c r="H914" s="79">
        <v>2021</v>
      </c>
      <c r="I914" s="123">
        <v>257</v>
      </c>
      <c r="J914" s="114">
        <v>257</v>
      </c>
      <c r="K914" s="114">
        <v>257</v>
      </c>
      <c r="L914" s="114">
        <v>257</v>
      </c>
      <c r="M914" s="113">
        <v>257</v>
      </c>
      <c r="N914" s="113">
        <v>257</v>
      </c>
      <c r="O914" s="113">
        <v>257</v>
      </c>
      <c r="P914" s="113">
        <v>257</v>
      </c>
      <c r="Q914" s="113">
        <v>257</v>
      </c>
      <c r="R914" s="113">
        <v>257</v>
      </c>
    </row>
    <row r="915" spans="1:18">
      <c r="A915" s="15">
        <f t="shared" si="34"/>
        <v>915</v>
      </c>
      <c r="B915" s="78" t="s">
        <v>1964</v>
      </c>
      <c r="C915" s="78" t="s">
        <v>1965</v>
      </c>
      <c r="D915" s="78"/>
      <c r="E915" s="78" t="s">
        <v>1677</v>
      </c>
      <c r="F915" s="78" t="s">
        <v>57</v>
      </c>
      <c r="G915" s="78" t="s">
        <v>52</v>
      </c>
      <c r="H915" s="79">
        <v>2022</v>
      </c>
      <c r="I915" s="123">
        <v>110</v>
      </c>
      <c r="J915" s="114">
        <v>110</v>
      </c>
      <c r="K915" s="114">
        <v>110</v>
      </c>
      <c r="L915" s="114">
        <v>110</v>
      </c>
      <c r="M915" s="113">
        <v>110</v>
      </c>
      <c r="N915" s="113">
        <v>110</v>
      </c>
      <c r="O915" s="113">
        <v>110</v>
      </c>
      <c r="P915" s="113">
        <v>110</v>
      </c>
      <c r="Q915" s="113">
        <v>110</v>
      </c>
      <c r="R915" s="113">
        <v>110</v>
      </c>
    </row>
    <row r="916" spans="1:18">
      <c r="A916" s="15">
        <f t="shared" si="34"/>
        <v>916</v>
      </c>
      <c r="B916" s="78" t="s">
        <v>2728</v>
      </c>
      <c r="C916" s="78" t="s">
        <v>2729</v>
      </c>
      <c r="D916" s="78"/>
      <c r="E916" s="78" t="s">
        <v>1582</v>
      </c>
      <c r="F916" s="78" t="s">
        <v>57</v>
      </c>
      <c r="G916" s="78" t="s">
        <v>50</v>
      </c>
      <c r="H916" s="79">
        <v>2023</v>
      </c>
      <c r="I916" s="123">
        <v>0</v>
      </c>
      <c r="J916" s="114">
        <v>103.1</v>
      </c>
      <c r="K916" s="114">
        <v>103.1</v>
      </c>
      <c r="L916" s="114">
        <v>103.1</v>
      </c>
      <c r="M916" s="113">
        <v>103.1</v>
      </c>
      <c r="N916" s="113">
        <v>103.1</v>
      </c>
      <c r="O916" s="113">
        <v>103.1</v>
      </c>
      <c r="P916" s="113">
        <v>103.1</v>
      </c>
      <c r="Q916" s="113">
        <v>103.1</v>
      </c>
      <c r="R916" s="113">
        <v>103.1</v>
      </c>
    </row>
    <row r="917" spans="1:18">
      <c r="A917" s="15">
        <f t="shared" si="34"/>
        <v>917</v>
      </c>
      <c r="B917" s="78" t="s">
        <v>2730</v>
      </c>
      <c r="C917" s="78" t="s">
        <v>2731</v>
      </c>
      <c r="D917" s="78"/>
      <c r="E917" s="78" t="s">
        <v>251</v>
      </c>
      <c r="F917" s="78" t="s">
        <v>57</v>
      </c>
      <c r="G917" s="78" t="s">
        <v>51</v>
      </c>
      <c r="H917" s="79">
        <v>2022</v>
      </c>
      <c r="I917" s="123">
        <v>0</v>
      </c>
      <c r="J917" s="114">
        <v>228.2</v>
      </c>
      <c r="K917" s="114">
        <v>228.2</v>
      </c>
      <c r="L917" s="114">
        <v>228.2</v>
      </c>
      <c r="M917" s="113">
        <v>228.2</v>
      </c>
      <c r="N917" s="113">
        <v>228.2</v>
      </c>
      <c r="O917" s="113">
        <v>228.2</v>
      </c>
      <c r="P917" s="113">
        <v>228.2</v>
      </c>
      <c r="Q917" s="113">
        <v>228.2</v>
      </c>
      <c r="R917" s="113">
        <v>228.2</v>
      </c>
    </row>
    <row r="918" spans="1:18">
      <c r="A918" s="15">
        <f t="shared" si="34"/>
        <v>918</v>
      </c>
      <c r="B918" s="78" t="s">
        <v>2545</v>
      </c>
      <c r="C918" s="78" t="s">
        <v>2546</v>
      </c>
      <c r="D918" s="78"/>
      <c r="E918" s="78" t="s">
        <v>94</v>
      </c>
      <c r="F918" s="78" t="s">
        <v>57</v>
      </c>
      <c r="G918" s="78" t="s">
        <v>52</v>
      </c>
      <c r="H918" s="79">
        <v>2023</v>
      </c>
      <c r="I918" s="123">
        <v>0</v>
      </c>
      <c r="J918" s="114">
        <v>413.6</v>
      </c>
      <c r="K918" s="114">
        <v>413.6</v>
      </c>
      <c r="L918" s="114">
        <v>413.6</v>
      </c>
      <c r="M918" s="113">
        <v>413.6</v>
      </c>
      <c r="N918" s="113">
        <v>413.6</v>
      </c>
      <c r="O918" s="113">
        <v>413.6</v>
      </c>
      <c r="P918" s="113">
        <v>413.6</v>
      </c>
      <c r="Q918" s="113">
        <v>413.6</v>
      </c>
      <c r="R918" s="113">
        <v>413.6</v>
      </c>
    </row>
    <row r="919" spans="1:18">
      <c r="A919" s="15">
        <f t="shared" si="34"/>
        <v>919</v>
      </c>
      <c r="B919" s="78" t="s">
        <v>2732</v>
      </c>
      <c r="C919" s="78" t="s">
        <v>2733</v>
      </c>
      <c r="D919" s="78"/>
      <c r="E919" s="78" t="s">
        <v>2555</v>
      </c>
      <c r="F919" s="78" t="s">
        <v>57</v>
      </c>
      <c r="G919" s="78" t="s">
        <v>50</v>
      </c>
      <c r="H919" s="79">
        <v>2022</v>
      </c>
      <c r="I919" s="123">
        <v>0</v>
      </c>
      <c r="J919" s="114">
        <v>320</v>
      </c>
      <c r="K919" s="114">
        <v>320</v>
      </c>
      <c r="L919" s="114">
        <v>320</v>
      </c>
      <c r="M919" s="113">
        <v>320</v>
      </c>
      <c r="N919" s="113">
        <v>320</v>
      </c>
      <c r="O919" s="113">
        <v>320</v>
      </c>
      <c r="P919" s="113">
        <v>320</v>
      </c>
      <c r="Q919" s="113">
        <v>320</v>
      </c>
      <c r="R919" s="113">
        <v>320</v>
      </c>
    </row>
    <row r="920" spans="1:18">
      <c r="A920" s="15">
        <f t="shared" si="34"/>
        <v>920</v>
      </c>
      <c r="B920" s="78" t="s">
        <v>1772</v>
      </c>
      <c r="C920" s="78" t="s">
        <v>1773</v>
      </c>
      <c r="D920" s="78"/>
      <c r="E920" s="78" t="s">
        <v>61</v>
      </c>
      <c r="F920" s="78" t="s">
        <v>57</v>
      </c>
      <c r="G920" s="78" t="s">
        <v>52</v>
      </c>
      <c r="H920" s="79">
        <v>2020</v>
      </c>
      <c r="I920" s="123">
        <v>7.4</v>
      </c>
      <c r="J920" s="114">
        <v>7.4</v>
      </c>
      <c r="K920" s="114">
        <v>7.4</v>
      </c>
      <c r="L920" s="114">
        <v>7.4</v>
      </c>
      <c r="M920" s="113">
        <v>7.4</v>
      </c>
      <c r="N920" s="113">
        <v>7.4</v>
      </c>
      <c r="O920" s="113">
        <v>7.4</v>
      </c>
      <c r="P920" s="113">
        <v>7.4</v>
      </c>
      <c r="Q920" s="113">
        <v>7.4</v>
      </c>
      <c r="R920" s="113">
        <v>7.4</v>
      </c>
    </row>
    <row r="921" spans="1:18">
      <c r="A921" s="15">
        <f t="shared" si="34"/>
        <v>921</v>
      </c>
      <c r="B921" s="78" t="s">
        <v>1801</v>
      </c>
      <c r="C921" s="78" t="s">
        <v>1802</v>
      </c>
      <c r="D921" s="78"/>
      <c r="E921" s="78" t="s">
        <v>509</v>
      </c>
      <c r="F921" s="78" t="s">
        <v>57</v>
      </c>
      <c r="G921" s="78" t="s">
        <v>50</v>
      </c>
      <c r="H921" s="79">
        <v>2021</v>
      </c>
      <c r="I921" s="123">
        <v>198.5</v>
      </c>
      <c r="J921" s="114">
        <v>198.5</v>
      </c>
      <c r="K921" s="114">
        <v>198.5</v>
      </c>
      <c r="L921" s="114">
        <v>198.5</v>
      </c>
      <c r="M921" s="113">
        <v>198.5</v>
      </c>
      <c r="N921" s="113">
        <v>198.5</v>
      </c>
      <c r="O921" s="113">
        <v>198.5</v>
      </c>
      <c r="P921" s="113">
        <v>198.5</v>
      </c>
      <c r="Q921" s="113">
        <v>198.5</v>
      </c>
      <c r="R921" s="113">
        <v>198.5</v>
      </c>
    </row>
    <row r="922" spans="1:18">
      <c r="A922" s="15">
        <f t="shared" si="34"/>
        <v>922</v>
      </c>
      <c r="B922" s="78" t="s">
        <v>2547</v>
      </c>
      <c r="C922" s="78" t="s">
        <v>2548</v>
      </c>
      <c r="D922" s="78"/>
      <c r="E922" s="78" t="s">
        <v>147</v>
      </c>
      <c r="F922" s="78" t="s">
        <v>57</v>
      </c>
      <c r="G922" s="78" t="s">
        <v>52</v>
      </c>
      <c r="H922" s="79">
        <v>2021</v>
      </c>
      <c r="I922" s="123">
        <v>125</v>
      </c>
      <c r="J922" s="114">
        <v>125</v>
      </c>
      <c r="K922" s="114">
        <v>125</v>
      </c>
      <c r="L922" s="114">
        <v>125</v>
      </c>
      <c r="M922" s="113">
        <v>125</v>
      </c>
      <c r="N922" s="113">
        <v>125</v>
      </c>
      <c r="O922" s="113">
        <v>125</v>
      </c>
      <c r="P922" s="113">
        <v>125</v>
      </c>
      <c r="Q922" s="113">
        <v>125</v>
      </c>
      <c r="R922" s="113">
        <v>125</v>
      </c>
    </row>
    <row r="923" spans="1:18">
      <c r="A923" s="15">
        <f t="shared" si="34"/>
        <v>923</v>
      </c>
      <c r="B923" s="78" t="s">
        <v>2734</v>
      </c>
      <c r="C923" s="78" t="s">
        <v>2735</v>
      </c>
      <c r="D923" s="78"/>
      <c r="E923" s="78" t="s">
        <v>1111</v>
      </c>
      <c r="F923" s="78" t="s">
        <v>57</v>
      </c>
      <c r="G923" s="78" t="s">
        <v>52</v>
      </c>
      <c r="H923" s="79">
        <v>2022</v>
      </c>
      <c r="I923" s="123">
        <v>0</v>
      </c>
      <c r="J923" s="114">
        <v>374.4</v>
      </c>
      <c r="K923" s="114">
        <v>374.4</v>
      </c>
      <c r="L923" s="114">
        <v>374.4</v>
      </c>
      <c r="M923" s="113">
        <v>374.4</v>
      </c>
      <c r="N923" s="113">
        <v>374.4</v>
      </c>
      <c r="O923" s="113">
        <v>374.4</v>
      </c>
      <c r="P923" s="113">
        <v>374.4</v>
      </c>
      <c r="Q923" s="113">
        <v>374.4</v>
      </c>
      <c r="R923" s="113">
        <v>374.4</v>
      </c>
    </row>
    <row r="924" spans="1:18">
      <c r="A924" s="15">
        <f t="shared" si="34"/>
        <v>924</v>
      </c>
      <c r="B924" s="78" t="s">
        <v>1966</v>
      </c>
      <c r="C924" s="78" t="s">
        <v>154</v>
      </c>
      <c r="D924" s="78"/>
      <c r="E924" s="78" t="s">
        <v>54</v>
      </c>
      <c r="F924" s="78" t="s">
        <v>57</v>
      </c>
      <c r="G924" s="78" t="s">
        <v>52</v>
      </c>
      <c r="H924" s="79">
        <v>2021</v>
      </c>
      <c r="I924" s="123">
        <v>162.1</v>
      </c>
      <c r="J924" s="114">
        <v>162.1</v>
      </c>
      <c r="K924" s="114">
        <v>162.1</v>
      </c>
      <c r="L924" s="114">
        <v>162.1</v>
      </c>
      <c r="M924" s="113">
        <v>162.1</v>
      </c>
      <c r="N924" s="113">
        <v>162.1</v>
      </c>
      <c r="O924" s="113">
        <v>162.1</v>
      </c>
      <c r="P924" s="113">
        <v>162.1</v>
      </c>
      <c r="Q924" s="113">
        <v>162.1</v>
      </c>
      <c r="R924" s="113">
        <v>162.1</v>
      </c>
    </row>
    <row r="925" spans="1:18">
      <c r="A925" s="15">
        <f t="shared" si="34"/>
        <v>925</v>
      </c>
      <c r="B925" s="78" t="s">
        <v>1967</v>
      </c>
      <c r="C925" s="78" t="s">
        <v>1968</v>
      </c>
      <c r="D925" s="78"/>
      <c r="E925" s="78" t="s">
        <v>54</v>
      </c>
      <c r="F925" s="78" t="s">
        <v>57</v>
      </c>
      <c r="G925" s="78" t="s">
        <v>52</v>
      </c>
      <c r="H925" s="79">
        <v>2021</v>
      </c>
      <c r="I925" s="123">
        <v>143.5</v>
      </c>
      <c r="J925" s="114">
        <v>143.5</v>
      </c>
      <c r="K925" s="114">
        <v>143.5</v>
      </c>
      <c r="L925" s="114">
        <v>143.5</v>
      </c>
      <c r="M925" s="113">
        <v>143.5</v>
      </c>
      <c r="N925" s="113">
        <v>143.5</v>
      </c>
      <c r="O925" s="113">
        <v>143.5</v>
      </c>
      <c r="P925" s="113">
        <v>143.5</v>
      </c>
      <c r="Q925" s="113">
        <v>143.5</v>
      </c>
      <c r="R925" s="113">
        <v>143.5</v>
      </c>
    </row>
    <row r="926" spans="1:18">
      <c r="A926" s="15">
        <f t="shared" si="34"/>
        <v>926</v>
      </c>
      <c r="B926" s="78" t="s">
        <v>155</v>
      </c>
      <c r="C926" s="78" t="s">
        <v>156</v>
      </c>
      <c r="D926" s="78"/>
      <c r="E926" s="78" t="s">
        <v>64</v>
      </c>
      <c r="F926" s="78" t="s">
        <v>57</v>
      </c>
      <c r="G926" s="78" t="s">
        <v>50</v>
      </c>
      <c r="H926" s="79">
        <v>2021</v>
      </c>
      <c r="I926" s="123">
        <v>147.6</v>
      </c>
      <c r="J926" s="114">
        <v>147.6</v>
      </c>
      <c r="K926" s="114">
        <v>147.6</v>
      </c>
      <c r="L926" s="114">
        <v>147.6</v>
      </c>
      <c r="M926" s="113">
        <v>147.6</v>
      </c>
      <c r="N926" s="113">
        <v>147.6</v>
      </c>
      <c r="O926" s="113">
        <v>147.6</v>
      </c>
      <c r="P926" s="113">
        <v>147.6</v>
      </c>
      <c r="Q926" s="113">
        <v>147.6</v>
      </c>
      <c r="R926" s="113">
        <v>147.6</v>
      </c>
    </row>
    <row r="927" spans="1:18">
      <c r="A927" s="15">
        <f t="shared" si="34"/>
        <v>927</v>
      </c>
      <c r="B927" s="78" t="s">
        <v>2736</v>
      </c>
      <c r="C927" s="78" t="s">
        <v>2737</v>
      </c>
      <c r="D927" s="78"/>
      <c r="E927" s="78" t="s">
        <v>1666</v>
      </c>
      <c r="F927" s="78" t="s">
        <v>57</v>
      </c>
      <c r="G927" s="78" t="s">
        <v>95</v>
      </c>
      <c r="H927" s="79">
        <v>2022</v>
      </c>
      <c r="I927" s="123">
        <v>80</v>
      </c>
      <c r="J927" s="114">
        <v>80</v>
      </c>
      <c r="K927" s="114">
        <v>80</v>
      </c>
      <c r="L927" s="114">
        <v>80</v>
      </c>
      <c r="M927" s="113">
        <v>80</v>
      </c>
      <c r="N927" s="113">
        <v>80</v>
      </c>
      <c r="O927" s="113">
        <v>80</v>
      </c>
      <c r="P927" s="113">
        <v>80</v>
      </c>
      <c r="Q927" s="113">
        <v>80</v>
      </c>
      <c r="R927" s="113">
        <v>80</v>
      </c>
    </row>
    <row r="928" spans="1:18">
      <c r="A928" s="15">
        <f t="shared" si="34"/>
        <v>928</v>
      </c>
      <c r="B928" s="78" t="s">
        <v>1777</v>
      </c>
      <c r="C928" s="78" t="s">
        <v>1778</v>
      </c>
      <c r="D928" s="78"/>
      <c r="E928" s="78" t="s">
        <v>54</v>
      </c>
      <c r="F928" s="78" t="s">
        <v>57</v>
      </c>
      <c r="G928" s="78" t="s">
        <v>52</v>
      </c>
      <c r="H928" s="79">
        <v>2021</v>
      </c>
      <c r="I928" s="123">
        <v>225</v>
      </c>
      <c r="J928" s="114">
        <v>225</v>
      </c>
      <c r="K928" s="114">
        <v>225</v>
      </c>
      <c r="L928" s="114">
        <v>225</v>
      </c>
      <c r="M928" s="113">
        <v>225</v>
      </c>
      <c r="N928" s="113">
        <v>225</v>
      </c>
      <c r="O928" s="113">
        <v>225</v>
      </c>
      <c r="P928" s="113">
        <v>225</v>
      </c>
      <c r="Q928" s="113">
        <v>225</v>
      </c>
      <c r="R928" s="113">
        <v>225</v>
      </c>
    </row>
    <row r="929" spans="1:18">
      <c r="A929" s="15">
        <f t="shared" si="34"/>
        <v>929</v>
      </c>
      <c r="B929" s="78" t="s">
        <v>1810</v>
      </c>
      <c r="C929" s="78" t="s">
        <v>1811</v>
      </c>
      <c r="D929" s="78"/>
      <c r="E929" s="78" t="s">
        <v>1666</v>
      </c>
      <c r="F929" s="78" t="s">
        <v>57</v>
      </c>
      <c r="G929" s="78" t="s">
        <v>95</v>
      </c>
      <c r="H929" s="79">
        <v>2022</v>
      </c>
      <c r="I929" s="123">
        <v>101.3</v>
      </c>
      <c r="J929" s="114">
        <v>101.3</v>
      </c>
      <c r="K929" s="114">
        <v>101.3</v>
      </c>
      <c r="L929" s="114">
        <v>101.3</v>
      </c>
      <c r="M929" s="113">
        <v>101.3</v>
      </c>
      <c r="N929" s="113">
        <v>101.3</v>
      </c>
      <c r="O929" s="113">
        <v>101.3</v>
      </c>
      <c r="P929" s="113">
        <v>101.3</v>
      </c>
      <c r="Q929" s="113">
        <v>101.3</v>
      </c>
      <c r="R929" s="113">
        <v>101.3</v>
      </c>
    </row>
    <row r="930" spans="1:18">
      <c r="A930" s="15">
        <f t="shared" si="34"/>
        <v>930</v>
      </c>
      <c r="B930" s="78" t="s">
        <v>2738</v>
      </c>
      <c r="C930" s="78" t="s">
        <v>2739</v>
      </c>
      <c r="D930" s="78"/>
      <c r="E930" s="78" t="s">
        <v>307</v>
      </c>
      <c r="F930" s="78" t="s">
        <v>57</v>
      </c>
      <c r="G930" s="78" t="s">
        <v>261</v>
      </c>
      <c r="H930" s="79">
        <v>2023</v>
      </c>
      <c r="I930" s="123">
        <v>0</v>
      </c>
      <c r="J930" s="114">
        <v>254.9</v>
      </c>
      <c r="K930" s="114">
        <v>254.9</v>
      </c>
      <c r="L930" s="114">
        <v>254.9</v>
      </c>
      <c r="M930" s="113">
        <v>254.9</v>
      </c>
      <c r="N930" s="113">
        <v>254.9</v>
      </c>
      <c r="O930" s="113">
        <v>254.9</v>
      </c>
      <c r="P930" s="113">
        <v>254.9</v>
      </c>
      <c r="Q930" s="113">
        <v>254.9</v>
      </c>
      <c r="R930" s="113">
        <v>254.9</v>
      </c>
    </row>
    <row r="931" spans="1:18">
      <c r="A931" s="15">
        <f t="shared" si="34"/>
        <v>931</v>
      </c>
      <c r="B931" s="78" t="s">
        <v>1779</v>
      </c>
      <c r="C931" s="78" t="s">
        <v>1780</v>
      </c>
      <c r="D931" s="78"/>
      <c r="E931" s="78" t="s">
        <v>157</v>
      </c>
      <c r="F931" s="78" t="s">
        <v>57</v>
      </c>
      <c r="G931" s="78" t="s">
        <v>60</v>
      </c>
      <c r="H931" s="79">
        <v>2021</v>
      </c>
      <c r="I931" s="123">
        <v>240</v>
      </c>
      <c r="J931" s="114">
        <v>240</v>
      </c>
      <c r="K931" s="114">
        <v>240</v>
      </c>
      <c r="L931" s="114">
        <v>240</v>
      </c>
      <c r="M931" s="113">
        <v>240</v>
      </c>
      <c r="N931" s="113">
        <v>240</v>
      </c>
      <c r="O931" s="113">
        <v>240</v>
      </c>
      <c r="P931" s="113">
        <v>240</v>
      </c>
      <c r="Q931" s="113">
        <v>240</v>
      </c>
      <c r="R931" s="113">
        <v>240</v>
      </c>
    </row>
    <row r="932" spans="1:18">
      <c r="A932" s="15">
        <f t="shared" si="34"/>
        <v>932</v>
      </c>
      <c r="B932" s="78" t="s">
        <v>158</v>
      </c>
      <c r="C932" s="78" t="s">
        <v>159</v>
      </c>
      <c r="D932" s="78"/>
      <c r="E932" s="78" t="s">
        <v>157</v>
      </c>
      <c r="F932" s="78" t="s">
        <v>57</v>
      </c>
      <c r="G932" s="78" t="s">
        <v>60</v>
      </c>
      <c r="H932" s="79">
        <v>2023</v>
      </c>
      <c r="I932" s="123">
        <v>0</v>
      </c>
      <c r="J932" s="114">
        <v>0</v>
      </c>
      <c r="K932" s="114">
        <v>517.29999999999995</v>
      </c>
      <c r="L932" s="114">
        <v>517.29999999999995</v>
      </c>
      <c r="M932" s="113">
        <v>517.29999999999995</v>
      </c>
      <c r="N932" s="113">
        <v>517.29999999999995</v>
      </c>
      <c r="O932" s="113">
        <v>517.29999999999995</v>
      </c>
      <c r="P932" s="113">
        <v>517.29999999999995</v>
      </c>
      <c r="Q932" s="113">
        <v>517.29999999999995</v>
      </c>
      <c r="R932" s="113">
        <v>517.29999999999995</v>
      </c>
    </row>
    <row r="933" spans="1:18">
      <c r="A933" s="15">
        <f t="shared" si="34"/>
        <v>933</v>
      </c>
      <c r="B933" s="78" t="s">
        <v>1814</v>
      </c>
      <c r="C933" s="78" t="s">
        <v>1815</v>
      </c>
      <c r="D933" s="78"/>
      <c r="E933" s="78" t="s">
        <v>767</v>
      </c>
      <c r="F933" s="78" t="s">
        <v>57</v>
      </c>
      <c r="G933" s="78" t="s">
        <v>51</v>
      </c>
      <c r="H933" s="79">
        <v>2022</v>
      </c>
      <c r="I933" s="123">
        <v>204</v>
      </c>
      <c r="J933" s="114">
        <v>204</v>
      </c>
      <c r="K933" s="114">
        <v>204</v>
      </c>
      <c r="L933" s="114">
        <v>204</v>
      </c>
      <c r="M933" s="113">
        <v>204</v>
      </c>
      <c r="N933" s="113">
        <v>204</v>
      </c>
      <c r="O933" s="113">
        <v>204</v>
      </c>
      <c r="P933" s="113">
        <v>204</v>
      </c>
      <c r="Q933" s="113">
        <v>204</v>
      </c>
      <c r="R933" s="113">
        <v>204</v>
      </c>
    </row>
    <row r="934" spans="1:18" ht="15" customHeight="1">
      <c r="A934" s="15">
        <f t="shared" si="34"/>
        <v>934</v>
      </c>
      <c r="B934" s="78" t="s">
        <v>160</v>
      </c>
      <c r="C934" s="78" t="s">
        <v>161</v>
      </c>
      <c r="D934" s="78"/>
      <c r="E934" s="78" t="s">
        <v>162</v>
      </c>
      <c r="F934" s="78" t="s">
        <v>57</v>
      </c>
      <c r="G934" s="78" t="s">
        <v>51</v>
      </c>
      <c r="H934" s="79">
        <v>2022</v>
      </c>
      <c r="I934" s="123">
        <v>152.30000000000001</v>
      </c>
      <c r="J934" s="114">
        <v>152.30000000000001</v>
      </c>
      <c r="K934" s="114">
        <v>152.30000000000001</v>
      </c>
      <c r="L934" s="114">
        <v>152.30000000000001</v>
      </c>
      <c r="M934" s="113">
        <v>152.30000000000001</v>
      </c>
      <c r="N934" s="113">
        <v>152.30000000000001</v>
      </c>
      <c r="O934" s="113">
        <v>152.30000000000001</v>
      </c>
      <c r="P934" s="113">
        <v>152.30000000000001</v>
      </c>
      <c r="Q934" s="113">
        <v>152.30000000000001</v>
      </c>
      <c r="R934" s="113">
        <v>152.30000000000001</v>
      </c>
    </row>
    <row r="935" spans="1:18" ht="15" customHeight="1">
      <c r="A935" s="15">
        <f t="shared" si="34"/>
        <v>935</v>
      </c>
      <c r="B935" s="78" t="s">
        <v>1817</v>
      </c>
      <c r="C935" s="78" t="s">
        <v>1818</v>
      </c>
      <c r="D935" s="78"/>
      <c r="E935" s="78" t="s">
        <v>1666</v>
      </c>
      <c r="F935" s="78" t="s">
        <v>57</v>
      </c>
      <c r="G935" s="78" t="s">
        <v>95</v>
      </c>
      <c r="H935" s="79">
        <v>2022</v>
      </c>
      <c r="I935" s="123">
        <v>240</v>
      </c>
      <c r="J935" s="114">
        <v>240</v>
      </c>
      <c r="K935" s="114">
        <v>240</v>
      </c>
      <c r="L935" s="114">
        <v>240</v>
      </c>
      <c r="M935" s="113">
        <v>240</v>
      </c>
      <c r="N935" s="113">
        <v>240</v>
      </c>
      <c r="O935" s="113">
        <v>240</v>
      </c>
      <c r="P935" s="113">
        <v>240</v>
      </c>
      <c r="Q935" s="113">
        <v>240</v>
      </c>
      <c r="R935" s="113">
        <v>240</v>
      </c>
    </row>
    <row r="936" spans="1:18" ht="15" customHeight="1">
      <c r="A936" s="15">
        <f t="shared" si="34"/>
        <v>936</v>
      </c>
      <c r="B936" s="78" t="s">
        <v>2740</v>
      </c>
      <c r="C936" s="78" t="s">
        <v>2741</v>
      </c>
      <c r="D936" s="78"/>
      <c r="E936" s="78" t="s">
        <v>1666</v>
      </c>
      <c r="F936" s="78" t="s">
        <v>57</v>
      </c>
      <c r="G936" s="78" t="s">
        <v>95</v>
      </c>
      <c r="H936" s="79">
        <v>2022</v>
      </c>
      <c r="I936" s="123">
        <v>100</v>
      </c>
      <c r="J936" s="114">
        <v>100</v>
      </c>
      <c r="K936" s="114">
        <v>100</v>
      </c>
      <c r="L936" s="114">
        <v>100</v>
      </c>
      <c r="M936" s="113">
        <v>100</v>
      </c>
      <c r="N936" s="113">
        <v>100</v>
      </c>
      <c r="O936" s="113">
        <v>100</v>
      </c>
      <c r="P936" s="113">
        <v>100</v>
      </c>
      <c r="Q936" s="113">
        <v>100</v>
      </c>
      <c r="R936" s="113">
        <v>100</v>
      </c>
    </row>
    <row r="937" spans="1:18">
      <c r="A937" s="15">
        <f t="shared" si="34"/>
        <v>937</v>
      </c>
      <c r="B937" s="78" t="s">
        <v>2742</v>
      </c>
      <c r="C937" s="78" t="s">
        <v>2743</v>
      </c>
      <c r="D937" s="78"/>
      <c r="E937" s="78" t="s">
        <v>1578</v>
      </c>
      <c r="F937" s="78" t="s">
        <v>57</v>
      </c>
      <c r="G937" s="78" t="s">
        <v>50</v>
      </c>
      <c r="H937" s="79">
        <v>2022</v>
      </c>
      <c r="I937" s="123">
        <v>400</v>
      </c>
      <c r="J937" s="114">
        <v>400</v>
      </c>
      <c r="K937" s="114">
        <v>400</v>
      </c>
      <c r="L937" s="114">
        <v>400</v>
      </c>
      <c r="M937" s="113">
        <v>400</v>
      </c>
      <c r="N937" s="113">
        <v>400</v>
      </c>
      <c r="O937" s="113">
        <v>400</v>
      </c>
      <c r="P937" s="113">
        <v>400</v>
      </c>
      <c r="Q937" s="113">
        <v>400</v>
      </c>
      <c r="R937" s="113">
        <v>400</v>
      </c>
    </row>
    <row r="938" spans="1:18">
      <c r="A938" s="15">
        <f t="shared" si="34"/>
        <v>938</v>
      </c>
      <c r="B938" s="78" t="s">
        <v>1784</v>
      </c>
      <c r="C938" s="78" t="s">
        <v>1785</v>
      </c>
      <c r="D938" s="78"/>
      <c r="E938" s="78" t="s">
        <v>1684</v>
      </c>
      <c r="F938" s="78" t="s">
        <v>57</v>
      </c>
      <c r="G938" s="78" t="s">
        <v>60</v>
      </c>
      <c r="H938" s="79">
        <v>2023</v>
      </c>
      <c r="I938" s="123">
        <v>0</v>
      </c>
      <c r="J938" s="114">
        <v>201</v>
      </c>
      <c r="K938" s="114">
        <v>201</v>
      </c>
      <c r="L938" s="114">
        <v>201</v>
      </c>
      <c r="M938" s="113">
        <v>201</v>
      </c>
      <c r="N938" s="113">
        <v>201</v>
      </c>
      <c r="O938" s="113">
        <v>201</v>
      </c>
      <c r="P938" s="113">
        <v>201</v>
      </c>
      <c r="Q938" s="113">
        <v>201</v>
      </c>
      <c r="R938" s="113">
        <v>201</v>
      </c>
    </row>
    <row r="939" spans="1:18">
      <c r="A939" s="15">
        <f t="shared" si="34"/>
        <v>939</v>
      </c>
      <c r="B939" s="78" t="s">
        <v>2549</v>
      </c>
      <c r="C939" s="78" t="s">
        <v>2550</v>
      </c>
      <c r="D939" s="78"/>
      <c r="E939" s="78" t="s">
        <v>437</v>
      </c>
      <c r="F939" s="78" t="s">
        <v>57</v>
      </c>
      <c r="G939" s="78" t="s">
        <v>50</v>
      </c>
      <c r="H939" s="79">
        <v>2022</v>
      </c>
      <c r="I939" s="123">
        <v>279</v>
      </c>
      <c r="J939" s="114">
        <v>279</v>
      </c>
      <c r="K939" s="114">
        <v>279</v>
      </c>
      <c r="L939" s="114">
        <v>279</v>
      </c>
      <c r="M939" s="113">
        <v>279</v>
      </c>
      <c r="N939" s="113">
        <v>279</v>
      </c>
      <c r="O939" s="113">
        <v>279</v>
      </c>
      <c r="P939" s="113">
        <v>279</v>
      </c>
      <c r="Q939" s="113">
        <v>279</v>
      </c>
      <c r="R939" s="113">
        <v>279</v>
      </c>
    </row>
    <row r="940" spans="1:18">
      <c r="A940" s="15">
        <f t="shared" si="34"/>
        <v>940</v>
      </c>
      <c r="B940" s="78" t="s">
        <v>1819</v>
      </c>
      <c r="C940" s="78" t="s">
        <v>1820</v>
      </c>
      <c r="D940" s="78"/>
      <c r="E940" s="78" t="s">
        <v>1821</v>
      </c>
      <c r="F940" s="78" t="s">
        <v>57</v>
      </c>
      <c r="G940" s="78" t="s">
        <v>52</v>
      </c>
      <c r="H940" s="79">
        <v>2022</v>
      </c>
      <c r="I940" s="123">
        <v>125</v>
      </c>
      <c r="J940" s="114">
        <v>125</v>
      </c>
      <c r="K940" s="114">
        <v>125</v>
      </c>
      <c r="L940" s="114">
        <v>125</v>
      </c>
      <c r="M940" s="113">
        <v>125</v>
      </c>
      <c r="N940" s="113">
        <v>125</v>
      </c>
      <c r="O940" s="113">
        <v>125</v>
      </c>
      <c r="P940" s="113">
        <v>125</v>
      </c>
      <c r="Q940" s="113">
        <v>125</v>
      </c>
      <c r="R940" s="113">
        <v>125</v>
      </c>
    </row>
    <row r="941" spans="1:18">
      <c r="A941" s="15">
        <f t="shared" si="34"/>
        <v>941</v>
      </c>
      <c r="B941" s="78" t="s">
        <v>2386</v>
      </c>
      <c r="C941" s="78" t="s">
        <v>2387</v>
      </c>
      <c r="D941" s="78"/>
      <c r="E941" s="78" t="s">
        <v>307</v>
      </c>
      <c r="F941" s="78" t="s">
        <v>57</v>
      </c>
      <c r="G941" s="78" t="s">
        <v>261</v>
      </c>
      <c r="H941" s="79">
        <v>2021</v>
      </c>
      <c r="I941" s="123">
        <v>438.8</v>
      </c>
      <c r="J941" s="114">
        <v>438.8</v>
      </c>
      <c r="K941" s="114">
        <v>438.8</v>
      </c>
      <c r="L941" s="114">
        <v>438.8</v>
      </c>
      <c r="M941" s="113">
        <v>438.8</v>
      </c>
      <c r="N941" s="113">
        <v>438.8</v>
      </c>
      <c r="O941" s="113">
        <v>438.8</v>
      </c>
      <c r="P941" s="113">
        <v>438.8</v>
      </c>
      <c r="Q941" s="113">
        <v>438.8</v>
      </c>
      <c r="R941" s="113">
        <v>438.8</v>
      </c>
    </row>
    <row r="942" spans="1:18">
      <c r="A942" s="15">
        <f t="shared" si="34"/>
        <v>942</v>
      </c>
      <c r="B942" s="78" t="s">
        <v>2551</v>
      </c>
      <c r="C942" s="78" t="s">
        <v>2552</v>
      </c>
      <c r="D942" s="78"/>
      <c r="E942" s="78" t="s">
        <v>162</v>
      </c>
      <c r="F942" s="78" t="s">
        <v>57</v>
      </c>
      <c r="G942" s="78" t="s">
        <v>51</v>
      </c>
      <c r="H942" s="79">
        <v>2022</v>
      </c>
      <c r="I942" s="123">
        <v>206</v>
      </c>
      <c r="J942" s="114">
        <v>206</v>
      </c>
      <c r="K942" s="114">
        <v>206</v>
      </c>
      <c r="L942" s="114">
        <v>206</v>
      </c>
      <c r="M942" s="113">
        <v>206</v>
      </c>
      <c r="N942" s="113">
        <v>206</v>
      </c>
      <c r="O942" s="113">
        <v>206</v>
      </c>
      <c r="P942" s="113">
        <v>206</v>
      </c>
      <c r="Q942" s="113">
        <v>206</v>
      </c>
      <c r="R942" s="113">
        <v>206</v>
      </c>
    </row>
    <row r="943" spans="1:18">
      <c r="A943" s="15">
        <f t="shared" si="34"/>
        <v>943</v>
      </c>
      <c r="B943" s="78" t="s">
        <v>2893</v>
      </c>
      <c r="C943" s="78" t="s">
        <v>1793</v>
      </c>
      <c r="D943" s="78"/>
      <c r="E943" s="78" t="s">
        <v>392</v>
      </c>
      <c r="F943" s="78" t="s">
        <v>57</v>
      </c>
      <c r="G943" s="78" t="s">
        <v>51</v>
      </c>
      <c r="H943" s="79">
        <v>2021</v>
      </c>
      <c r="I943" s="123">
        <v>144</v>
      </c>
      <c r="J943" s="114">
        <v>144</v>
      </c>
      <c r="K943" s="114">
        <v>144</v>
      </c>
      <c r="L943" s="114">
        <v>144</v>
      </c>
      <c r="M943" s="113">
        <v>144</v>
      </c>
      <c r="N943" s="113">
        <v>144</v>
      </c>
      <c r="O943" s="113">
        <v>144</v>
      </c>
      <c r="P943" s="113">
        <v>144</v>
      </c>
      <c r="Q943" s="113">
        <v>144</v>
      </c>
      <c r="R943" s="113">
        <v>144</v>
      </c>
    </row>
    <row r="944" spans="1:18">
      <c r="A944" s="15">
        <f t="shared" si="34"/>
        <v>944</v>
      </c>
      <c r="B944" s="78" t="s">
        <v>1824</v>
      </c>
      <c r="C944" s="78" t="s">
        <v>1825</v>
      </c>
      <c r="D944" s="78"/>
      <c r="E944" s="78" t="s">
        <v>1040</v>
      </c>
      <c r="F944" s="78" t="s">
        <v>57</v>
      </c>
      <c r="G944" s="78" t="s">
        <v>50</v>
      </c>
      <c r="H944" s="79">
        <v>2021</v>
      </c>
      <c r="I944" s="123">
        <v>83.9</v>
      </c>
      <c r="J944" s="114">
        <v>83.9</v>
      </c>
      <c r="K944" s="114">
        <v>83.9</v>
      </c>
      <c r="L944" s="114">
        <v>83.9</v>
      </c>
      <c r="M944" s="113">
        <v>83.9</v>
      </c>
      <c r="N944" s="113">
        <v>83.9</v>
      </c>
      <c r="O944" s="113">
        <v>83.9</v>
      </c>
      <c r="P944" s="113">
        <v>83.9</v>
      </c>
      <c r="Q944" s="113">
        <v>83.9</v>
      </c>
      <c r="R944" s="113">
        <v>83.9</v>
      </c>
    </row>
    <row r="945" spans="1:18">
      <c r="A945" s="15">
        <f t="shared" si="34"/>
        <v>945</v>
      </c>
      <c r="B945" s="78" t="s">
        <v>2553</v>
      </c>
      <c r="C945" s="78" t="s">
        <v>2554</v>
      </c>
      <c r="D945" s="78"/>
      <c r="E945" s="78" t="s">
        <v>2555</v>
      </c>
      <c r="F945" s="78" t="s">
        <v>57</v>
      </c>
      <c r="G945" s="78" t="s">
        <v>50</v>
      </c>
      <c r="H945" s="79">
        <v>2022</v>
      </c>
      <c r="I945" s="123">
        <v>0</v>
      </c>
      <c r="J945" s="114">
        <v>284.3</v>
      </c>
      <c r="K945" s="114">
        <v>284.3</v>
      </c>
      <c r="L945" s="114">
        <v>284.3</v>
      </c>
      <c r="M945" s="113">
        <v>284.3</v>
      </c>
      <c r="N945" s="113">
        <v>284.3</v>
      </c>
      <c r="O945" s="113">
        <v>284.3</v>
      </c>
      <c r="P945" s="113">
        <v>284.3</v>
      </c>
      <c r="Q945" s="113">
        <v>284.3</v>
      </c>
      <c r="R945" s="113">
        <v>284.3</v>
      </c>
    </row>
    <row r="946" spans="1:18">
      <c r="A946" s="15">
        <f t="shared" si="34"/>
        <v>946</v>
      </c>
      <c r="B946" s="78" t="s">
        <v>2744</v>
      </c>
      <c r="C946" s="78" t="s">
        <v>2745</v>
      </c>
      <c r="D946" s="78"/>
      <c r="E946" s="78" t="s">
        <v>2582</v>
      </c>
      <c r="F946" s="78" t="s">
        <v>57</v>
      </c>
      <c r="G946" s="78" t="s">
        <v>50</v>
      </c>
      <c r="H946" s="79">
        <v>2022</v>
      </c>
      <c r="I946" s="123">
        <v>0</v>
      </c>
      <c r="J946" s="114">
        <v>253.9</v>
      </c>
      <c r="K946" s="114">
        <v>253.9</v>
      </c>
      <c r="L946" s="114">
        <v>253.9</v>
      </c>
      <c r="M946" s="113">
        <v>253.9</v>
      </c>
      <c r="N946" s="113">
        <v>253.9</v>
      </c>
      <c r="O946" s="113">
        <v>253.9</v>
      </c>
      <c r="P946" s="113">
        <v>253.9</v>
      </c>
      <c r="Q946" s="113">
        <v>253.9</v>
      </c>
      <c r="R946" s="113">
        <v>253.9</v>
      </c>
    </row>
    <row r="947" spans="1:18">
      <c r="A947" s="15">
        <f t="shared" si="34"/>
        <v>947</v>
      </c>
      <c r="B947" s="78" t="s">
        <v>1969</v>
      </c>
      <c r="C947" s="78" t="s">
        <v>1970</v>
      </c>
      <c r="D947" s="78"/>
      <c r="E947" s="78" t="s">
        <v>125</v>
      </c>
      <c r="F947" s="78" t="s">
        <v>57</v>
      </c>
      <c r="G947" s="78" t="s">
        <v>52</v>
      </c>
      <c r="H947" s="79">
        <v>2021</v>
      </c>
      <c r="I947" s="123">
        <v>252.9</v>
      </c>
      <c r="J947" s="114">
        <v>252.9</v>
      </c>
      <c r="K947" s="114">
        <v>252.9</v>
      </c>
      <c r="L947" s="114">
        <v>252.9</v>
      </c>
      <c r="M947" s="113">
        <v>252.9</v>
      </c>
      <c r="N947" s="113">
        <v>252.9</v>
      </c>
      <c r="O947" s="113">
        <v>252.9</v>
      </c>
      <c r="P947" s="113">
        <v>252.9</v>
      </c>
      <c r="Q947" s="113">
        <v>252.9</v>
      </c>
      <c r="R947" s="113">
        <v>252.9</v>
      </c>
    </row>
    <row r="948" spans="1:18">
      <c r="A948" s="15">
        <f t="shared" si="34"/>
        <v>948</v>
      </c>
      <c r="B948" s="78" t="s">
        <v>2746</v>
      </c>
      <c r="C948" s="78" t="s">
        <v>2747</v>
      </c>
      <c r="D948" s="78"/>
      <c r="E948" s="78" t="s">
        <v>2748</v>
      </c>
      <c r="F948" s="78" t="s">
        <v>57</v>
      </c>
      <c r="G948" s="78" t="s">
        <v>50</v>
      </c>
      <c r="H948" s="79">
        <v>2022</v>
      </c>
      <c r="I948" s="123">
        <v>0</v>
      </c>
      <c r="J948" s="114">
        <v>374.4</v>
      </c>
      <c r="K948" s="114">
        <v>374.4</v>
      </c>
      <c r="L948" s="114">
        <v>374.4</v>
      </c>
      <c r="M948" s="113">
        <v>374.4</v>
      </c>
      <c r="N948" s="113">
        <v>374.4</v>
      </c>
      <c r="O948" s="113">
        <v>374.4</v>
      </c>
      <c r="P948" s="113">
        <v>374.4</v>
      </c>
      <c r="Q948" s="113">
        <v>374.4</v>
      </c>
      <c r="R948" s="113">
        <v>374.4</v>
      </c>
    </row>
    <row r="949" spans="1:18">
      <c r="A949" s="15">
        <f t="shared" si="34"/>
        <v>949</v>
      </c>
      <c r="B949" s="78" t="s">
        <v>2749</v>
      </c>
      <c r="C949" s="78" t="s">
        <v>2556</v>
      </c>
      <c r="D949" s="78"/>
      <c r="E949" s="78" t="s">
        <v>337</v>
      </c>
      <c r="F949" s="78" t="s">
        <v>57</v>
      </c>
      <c r="G949" s="78" t="s">
        <v>51</v>
      </c>
      <c r="H949" s="79">
        <v>2021</v>
      </c>
      <c r="I949" s="123">
        <v>514</v>
      </c>
      <c r="J949" s="114">
        <v>514</v>
      </c>
      <c r="K949" s="114">
        <v>514</v>
      </c>
      <c r="L949" s="114">
        <v>514</v>
      </c>
      <c r="M949" s="113">
        <v>514</v>
      </c>
      <c r="N949" s="113">
        <v>514</v>
      </c>
      <c r="O949" s="113">
        <v>514</v>
      </c>
      <c r="P949" s="113">
        <v>514</v>
      </c>
      <c r="Q949" s="113">
        <v>514</v>
      </c>
      <c r="R949" s="113">
        <v>514</v>
      </c>
    </row>
    <row r="950" spans="1:18">
      <c r="A950" s="15">
        <f t="shared" si="34"/>
        <v>950</v>
      </c>
      <c r="B950" s="78" t="s">
        <v>163</v>
      </c>
      <c r="C950" s="78" t="s">
        <v>164</v>
      </c>
      <c r="D950" s="78"/>
      <c r="E950" s="78" t="s">
        <v>53</v>
      </c>
      <c r="F950" s="78" t="s">
        <v>57</v>
      </c>
      <c r="G950" s="78" t="s">
        <v>95</v>
      </c>
      <c r="H950" s="79">
        <v>2021</v>
      </c>
      <c r="I950" s="123">
        <v>137.4</v>
      </c>
      <c r="J950" s="114">
        <v>137.4</v>
      </c>
      <c r="K950" s="114">
        <v>137.4</v>
      </c>
      <c r="L950" s="114">
        <v>137.4</v>
      </c>
      <c r="M950" s="113">
        <v>137.4</v>
      </c>
      <c r="N950" s="113">
        <v>137.4</v>
      </c>
      <c r="O950" s="113">
        <v>137.4</v>
      </c>
      <c r="P950" s="113">
        <v>137.4</v>
      </c>
      <c r="Q950" s="113">
        <v>137.4</v>
      </c>
      <c r="R950" s="113">
        <v>137.4</v>
      </c>
    </row>
    <row r="951" spans="1:18">
      <c r="A951" s="15">
        <f t="shared" si="34"/>
        <v>951</v>
      </c>
      <c r="B951" s="78" t="s">
        <v>2750</v>
      </c>
      <c r="C951" s="78" t="s">
        <v>1797</v>
      </c>
      <c r="D951" s="78"/>
      <c r="E951" s="78" t="s">
        <v>61</v>
      </c>
      <c r="F951" s="78" t="s">
        <v>57</v>
      </c>
      <c r="G951" s="78" t="s">
        <v>52</v>
      </c>
      <c r="H951" s="79">
        <v>2021</v>
      </c>
      <c r="I951" s="123">
        <v>222</v>
      </c>
      <c r="J951" s="114">
        <v>222</v>
      </c>
      <c r="K951" s="114">
        <v>222</v>
      </c>
      <c r="L951" s="114">
        <v>222</v>
      </c>
      <c r="M951" s="113">
        <v>222</v>
      </c>
      <c r="N951" s="113">
        <v>222</v>
      </c>
      <c r="O951" s="113">
        <v>222</v>
      </c>
      <c r="P951" s="113">
        <v>222</v>
      </c>
      <c r="Q951" s="113">
        <v>222</v>
      </c>
      <c r="R951" s="113">
        <v>222</v>
      </c>
    </row>
    <row r="952" spans="1:18">
      <c r="A952" s="15">
        <f t="shared" si="34"/>
        <v>952</v>
      </c>
      <c r="B952" s="78" t="s">
        <v>2751</v>
      </c>
      <c r="C952" s="78" t="s">
        <v>1798</v>
      </c>
      <c r="D952" s="78"/>
      <c r="E952" s="78" t="s">
        <v>61</v>
      </c>
      <c r="F952" s="78" t="s">
        <v>57</v>
      </c>
      <c r="G952" s="78" t="s">
        <v>52</v>
      </c>
      <c r="H952" s="79">
        <v>2021</v>
      </c>
      <c r="I952" s="123">
        <v>28</v>
      </c>
      <c r="J952" s="114">
        <v>28</v>
      </c>
      <c r="K952" s="114">
        <v>28</v>
      </c>
      <c r="L952" s="114">
        <v>28</v>
      </c>
      <c r="M952" s="113">
        <v>28</v>
      </c>
      <c r="N952" s="113">
        <v>28</v>
      </c>
      <c r="O952" s="113">
        <v>28</v>
      </c>
      <c r="P952" s="113">
        <v>28</v>
      </c>
      <c r="Q952" s="113">
        <v>28</v>
      </c>
      <c r="R952" s="113">
        <v>28</v>
      </c>
    </row>
    <row r="953" spans="1:18">
      <c r="A953" s="15">
        <f t="shared" si="34"/>
        <v>953</v>
      </c>
      <c r="B953" s="78" t="s">
        <v>2557</v>
      </c>
      <c r="C953" s="78" t="s">
        <v>2558</v>
      </c>
      <c r="D953" s="78"/>
      <c r="E953" s="78" t="s">
        <v>94</v>
      </c>
      <c r="F953" s="78" t="s">
        <v>57</v>
      </c>
      <c r="G953" s="78" t="s">
        <v>52</v>
      </c>
      <c r="H953" s="79">
        <v>2023</v>
      </c>
      <c r="I953" s="123">
        <v>0</v>
      </c>
      <c r="J953" s="114">
        <v>0</v>
      </c>
      <c r="K953" s="114">
        <v>260</v>
      </c>
      <c r="L953" s="114">
        <v>260</v>
      </c>
      <c r="M953" s="113">
        <v>260</v>
      </c>
      <c r="N953" s="113">
        <v>260</v>
      </c>
      <c r="O953" s="113">
        <v>260</v>
      </c>
      <c r="P953" s="113">
        <v>260</v>
      </c>
      <c r="Q953" s="113">
        <v>260</v>
      </c>
      <c r="R953" s="113">
        <v>260</v>
      </c>
    </row>
    <row r="954" spans="1:18">
      <c r="A954" s="15">
        <f t="shared" si="34"/>
        <v>954</v>
      </c>
      <c r="B954" s="78" t="s">
        <v>2559</v>
      </c>
      <c r="C954" s="78" t="s">
        <v>2560</v>
      </c>
      <c r="D954" s="78"/>
      <c r="E954" s="78" t="s">
        <v>337</v>
      </c>
      <c r="F954" s="78" t="s">
        <v>57</v>
      </c>
      <c r="G954" s="78" t="s">
        <v>51</v>
      </c>
      <c r="H954" s="79">
        <v>2022</v>
      </c>
      <c r="I954" s="123">
        <v>355.3</v>
      </c>
      <c r="J954" s="114">
        <v>355.3</v>
      </c>
      <c r="K954" s="114">
        <v>355.3</v>
      </c>
      <c r="L954" s="114">
        <v>355.3</v>
      </c>
      <c r="M954" s="113">
        <v>355.3</v>
      </c>
      <c r="N954" s="113">
        <v>355.3</v>
      </c>
      <c r="O954" s="113">
        <v>355.3</v>
      </c>
      <c r="P954" s="113">
        <v>355.3</v>
      </c>
      <c r="Q954" s="113">
        <v>355.3</v>
      </c>
      <c r="R954" s="113">
        <v>355.3</v>
      </c>
    </row>
    <row r="955" spans="1:18">
      <c r="A955" s="15">
        <f t="shared" si="34"/>
        <v>955</v>
      </c>
      <c r="B955" s="78" t="s">
        <v>1836</v>
      </c>
      <c r="C955" s="78" t="s">
        <v>1837</v>
      </c>
      <c r="D955" s="78"/>
      <c r="E955" s="78" t="s">
        <v>125</v>
      </c>
      <c r="F955" s="78" t="s">
        <v>57</v>
      </c>
      <c r="G955" s="78" t="s">
        <v>52</v>
      </c>
      <c r="H955" s="79">
        <v>2022</v>
      </c>
      <c r="I955" s="123">
        <v>200</v>
      </c>
      <c r="J955" s="114">
        <v>200</v>
      </c>
      <c r="K955" s="114">
        <v>200</v>
      </c>
      <c r="L955" s="114">
        <v>200</v>
      </c>
      <c r="M955" s="113">
        <v>200</v>
      </c>
      <c r="N955" s="113">
        <v>200</v>
      </c>
      <c r="O955" s="113">
        <v>200</v>
      </c>
      <c r="P955" s="113">
        <v>200</v>
      </c>
      <c r="Q955" s="113">
        <v>200</v>
      </c>
      <c r="R955" s="113">
        <v>200</v>
      </c>
    </row>
    <row r="956" spans="1:18">
      <c r="A956" s="15">
        <f t="shared" si="34"/>
        <v>956</v>
      </c>
      <c r="B956" s="78" t="s">
        <v>2651</v>
      </c>
      <c r="C956" s="78" t="s">
        <v>2652</v>
      </c>
      <c r="D956" s="78"/>
      <c r="E956" s="78" t="s">
        <v>1582</v>
      </c>
      <c r="F956" s="78" t="s">
        <v>57</v>
      </c>
      <c r="G956" s="78" t="s">
        <v>50</v>
      </c>
      <c r="H956" s="79">
        <v>2022</v>
      </c>
      <c r="I956" s="123">
        <v>500</v>
      </c>
      <c r="J956" s="114">
        <v>500</v>
      </c>
      <c r="K956" s="114">
        <v>500</v>
      </c>
      <c r="L956" s="114">
        <v>500</v>
      </c>
      <c r="M956" s="113">
        <v>500</v>
      </c>
      <c r="N956" s="113">
        <v>500</v>
      </c>
      <c r="O956" s="113">
        <v>500</v>
      </c>
      <c r="P956" s="113">
        <v>500</v>
      </c>
      <c r="Q956" s="113">
        <v>500</v>
      </c>
      <c r="R956" s="113">
        <v>500</v>
      </c>
    </row>
    <row r="957" spans="1:18">
      <c r="A957" s="15">
        <f t="shared" si="34"/>
        <v>957</v>
      </c>
      <c r="B957" s="78" t="s">
        <v>2561</v>
      </c>
      <c r="C957" s="78" t="s">
        <v>2562</v>
      </c>
      <c r="D957" s="78"/>
      <c r="E957" s="78" t="s">
        <v>296</v>
      </c>
      <c r="F957" s="78" t="s">
        <v>57</v>
      </c>
      <c r="G957" s="78" t="s">
        <v>50</v>
      </c>
      <c r="H957" s="79">
        <v>2022</v>
      </c>
      <c r="I957" s="123">
        <v>0</v>
      </c>
      <c r="J957" s="114">
        <v>200</v>
      </c>
      <c r="K957" s="114">
        <v>200</v>
      </c>
      <c r="L957" s="114">
        <v>200</v>
      </c>
      <c r="M957" s="113">
        <v>200</v>
      </c>
      <c r="N957" s="113">
        <v>200</v>
      </c>
      <c r="O957" s="113">
        <v>200</v>
      </c>
      <c r="P957" s="113">
        <v>200</v>
      </c>
      <c r="Q957" s="113">
        <v>200</v>
      </c>
      <c r="R957" s="113">
        <v>200</v>
      </c>
    </row>
    <row r="958" spans="1:18">
      <c r="A958" s="15">
        <f t="shared" si="34"/>
        <v>958</v>
      </c>
      <c r="B958" s="78" t="s">
        <v>2752</v>
      </c>
      <c r="C958" s="78" t="s">
        <v>2540</v>
      </c>
      <c r="D958" s="78"/>
      <c r="E958" s="78" t="s">
        <v>509</v>
      </c>
      <c r="F958" s="78" t="s">
        <v>57</v>
      </c>
      <c r="G958" s="78" t="s">
        <v>50</v>
      </c>
      <c r="H958" s="79">
        <v>2021</v>
      </c>
      <c r="I958" s="123">
        <v>250</v>
      </c>
      <c r="J958" s="114">
        <v>250</v>
      </c>
      <c r="K958" s="114">
        <v>250</v>
      </c>
      <c r="L958" s="114">
        <v>250</v>
      </c>
      <c r="M958" s="113">
        <v>250</v>
      </c>
      <c r="N958" s="113">
        <v>250</v>
      </c>
      <c r="O958" s="113">
        <v>250</v>
      </c>
      <c r="P958" s="113">
        <v>250</v>
      </c>
      <c r="Q958" s="113">
        <v>250</v>
      </c>
      <c r="R958" s="113">
        <v>250</v>
      </c>
    </row>
    <row r="959" spans="1:18">
      <c r="A959" s="15">
        <f t="shared" si="34"/>
        <v>959</v>
      </c>
      <c r="B959" s="78" t="s">
        <v>2753</v>
      </c>
      <c r="C959" s="78" t="s">
        <v>2541</v>
      </c>
      <c r="D959" s="78"/>
      <c r="E959" s="78" t="s">
        <v>509</v>
      </c>
      <c r="F959" s="78" t="s">
        <v>57</v>
      </c>
      <c r="G959" s="78" t="s">
        <v>50</v>
      </c>
      <c r="H959" s="79">
        <v>2023</v>
      </c>
      <c r="I959" s="123">
        <v>0</v>
      </c>
      <c r="J959" s="114">
        <v>200</v>
      </c>
      <c r="K959" s="114">
        <v>200</v>
      </c>
      <c r="L959" s="114">
        <v>200</v>
      </c>
      <c r="M959" s="113">
        <v>200</v>
      </c>
      <c r="N959" s="113">
        <v>200</v>
      </c>
      <c r="O959" s="113">
        <v>200</v>
      </c>
      <c r="P959" s="113">
        <v>200</v>
      </c>
      <c r="Q959" s="113">
        <v>200</v>
      </c>
      <c r="R959" s="113">
        <v>200</v>
      </c>
    </row>
    <row r="960" spans="1:18">
      <c r="A960" s="15">
        <f t="shared" si="34"/>
        <v>960</v>
      </c>
      <c r="B960" s="78" t="s">
        <v>2754</v>
      </c>
      <c r="C960" s="78" t="s">
        <v>2542</v>
      </c>
      <c r="D960" s="78"/>
      <c r="E960" s="78" t="s">
        <v>509</v>
      </c>
      <c r="F960" s="78" t="s">
        <v>57</v>
      </c>
      <c r="G960" s="78" t="s">
        <v>50</v>
      </c>
      <c r="H960" s="79">
        <v>2021</v>
      </c>
      <c r="I960" s="123">
        <v>250</v>
      </c>
      <c r="J960" s="114">
        <v>250</v>
      </c>
      <c r="K960" s="114">
        <v>250</v>
      </c>
      <c r="L960" s="114">
        <v>250</v>
      </c>
      <c r="M960" s="113">
        <v>250</v>
      </c>
      <c r="N960" s="113">
        <v>250</v>
      </c>
      <c r="O960" s="113">
        <v>250</v>
      </c>
      <c r="P960" s="113">
        <v>250</v>
      </c>
      <c r="Q960" s="113">
        <v>250</v>
      </c>
      <c r="R960" s="113">
        <v>250</v>
      </c>
    </row>
    <row r="961" spans="1:18">
      <c r="A961" s="15">
        <f t="shared" si="34"/>
        <v>961</v>
      </c>
      <c r="B961" s="78" t="s">
        <v>2563</v>
      </c>
      <c r="C961" s="78" t="s">
        <v>2564</v>
      </c>
      <c r="D961" s="78"/>
      <c r="E961" s="78" t="s">
        <v>337</v>
      </c>
      <c r="F961" s="78" t="s">
        <v>57</v>
      </c>
      <c r="G961" s="78" t="s">
        <v>51</v>
      </c>
      <c r="H961" s="79">
        <v>2022</v>
      </c>
      <c r="I961" s="123">
        <v>230</v>
      </c>
      <c r="J961" s="114">
        <v>230</v>
      </c>
      <c r="K961" s="114">
        <v>230</v>
      </c>
      <c r="L961" s="114">
        <v>230</v>
      </c>
      <c r="M961" s="113">
        <v>230</v>
      </c>
      <c r="N961" s="113">
        <v>230</v>
      </c>
      <c r="O961" s="113">
        <v>230</v>
      </c>
      <c r="P961" s="113">
        <v>230</v>
      </c>
      <c r="Q961" s="113">
        <v>230</v>
      </c>
      <c r="R961" s="113">
        <v>230</v>
      </c>
    </row>
    <row r="962" spans="1:18">
      <c r="A962" s="15">
        <f t="shared" si="34"/>
        <v>962</v>
      </c>
      <c r="B962" s="78" t="s">
        <v>2565</v>
      </c>
      <c r="C962" s="78" t="s">
        <v>2566</v>
      </c>
      <c r="D962" s="78"/>
      <c r="E962" s="78" t="s">
        <v>1666</v>
      </c>
      <c r="F962" s="78" t="s">
        <v>57</v>
      </c>
      <c r="G962" s="78" t="s">
        <v>95</v>
      </c>
      <c r="H962" s="79">
        <v>2022</v>
      </c>
      <c r="I962" s="123">
        <v>100</v>
      </c>
      <c r="J962" s="114">
        <v>100</v>
      </c>
      <c r="K962" s="114">
        <v>100</v>
      </c>
      <c r="L962" s="114">
        <v>100</v>
      </c>
      <c r="M962" s="113">
        <v>100</v>
      </c>
      <c r="N962" s="113">
        <v>100</v>
      </c>
      <c r="O962" s="113">
        <v>100</v>
      </c>
      <c r="P962" s="113">
        <v>100</v>
      </c>
      <c r="Q962" s="113">
        <v>100</v>
      </c>
      <c r="R962" s="113">
        <v>100</v>
      </c>
    </row>
    <row r="963" spans="1:18">
      <c r="A963" s="15">
        <f t="shared" si="34"/>
        <v>963</v>
      </c>
      <c r="B963" s="78" t="s">
        <v>165</v>
      </c>
      <c r="C963" s="78" t="s">
        <v>166</v>
      </c>
      <c r="D963" s="78"/>
      <c r="E963" s="78" t="s">
        <v>167</v>
      </c>
      <c r="F963" s="78" t="s">
        <v>57</v>
      </c>
      <c r="G963" s="78" t="s">
        <v>51</v>
      </c>
      <c r="H963" s="79">
        <v>2022</v>
      </c>
      <c r="I963" s="123">
        <v>0</v>
      </c>
      <c r="J963" s="114">
        <v>206</v>
      </c>
      <c r="K963" s="114">
        <v>206</v>
      </c>
      <c r="L963" s="114">
        <v>206</v>
      </c>
      <c r="M963" s="113">
        <v>206</v>
      </c>
      <c r="N963" s="113">
        <v>206</v>
      </c>
      <c r="O963" s="113">
        <v>206</v>
      </c>
      <c r="P963" s="113">
        <v>206</v>
      </c>
      <c r="Q963" s="113">
        <v>206</v>
      </c>
      <c r="R963" s="113">
        <v>206</v>
      </c>
    </row>
    <row r="964" spans="1:18">
      <c r="A964" s="15">
        <f t="shared" si="34"/>
        <v>964</v>
      </c>
      <c r="B964" s="78" t="s">
        <v>2755</v>
      </c>
      <c r="C964" s="78" t="s">
        <v>2756</v>
      </c>
      <c r="D964" s="78"/>
      <c r="E964" s="78" t="s">
        <v>553</v>
      </c>
      <c r="F964" s="78" t="s">
        <v>57</v>
      </c>
      <c r="G964" s="78" t="s">
        <v>50</v>
      </c>
      <c r="H964" s="79">
        <v>2022</v>
      </c>
      <c r="I964" s="123">
        <v>50</v>
      </c>
      <c r="J964" s="114">
        <v>50</v>
      </c>
      <c r="K964" s="114">
        <v>50</v>
      </c>
      <c r="L964" s="114">
        <v>50</v>
      </c>
      <c r="M964" s="113">
        <v>50</v>
      </c>
      <c r="N964" s="113">
        <v>50</v>
      </c>
      <c r="O964" s="113">
        <v>50</v>
      </c>
      <c r="P964" s="113">
        <v>50</v>
      </c>
      <c r="Q964" s="113">
        <v>50</v>
      </c>
      <c r="R964" s="113">
        <v>50</v>
      </c>
    </row>
    <row r="965" spans="1:18">
      <c r="A965" s="15">
        <f t="shared" si="34"/>
        <v>965</v>
      </c>
      <c r="B965" s="78" t="s">
        <v>1803</v>
      </c>
      <c r="C965" s="78" t="s">
        <v>1804</v>
      </c>
      <c r="D965" s="78"/>
      <c r="E965" s="78" t="s">
        <v>152</v>
      </c>
      <c r="F965" s="78" t="s">
        <v>57</v>
      </c>
      <c r="G965" s="78" t="s">
        <v>52</v>
      </c>
      <c r="H965" s="79">
        <v>2023</v>
      </c>
      <c r="I965" s="123">
        <v>0</v>
      </c>
      <c r="J965" s="114">
        <v>203</v>
      </c>
      <c r="K965" s="114">
        <v>203</v>
      </c>
      <c r="L965" s="114">
        <v>203</v>
      </c>
      <c r="M965" s="113">
        <v>203</v>
      </c>
      <c r="N965" s="113">
        <v>203</v>
      </c>
      <c r="O965" s="113">
        <v>203</v>
      </c>
      <c r="P965" s="113">
        <v>203</v>
      </c>
      <c r="Q965" s="113">
        <v>203</v>
      </c>
      <c r="R965" s="113">
        <v>203</v>
      </c>
    </row>
    <row r="966" spans="1:18">
      <c r="A966" s="15">
        <f t="shared" ref="A966:A1029" si="35">A965+1</f>
        <v>966</v>
      </c>
      <c r="B966" s="78" t="s">
        <v>2567</v>
      </c>
      <c r="C966" s="78" t="s">
        <v>2568</v>
      </c>
      <c r="D966" s="78"/>
      <c r="E966" s="78" t="s">
        <v>2555</v>
      </c>
      <c r="F966" s="78" t="s">
        <v>57</v>
      </c>
      <c r="G966" s="78" t="s">
        <v>50</v>
      </c>
      <c r="H966" s="79">
        <v>2022</v>
      </c>
      <c r="I966" s="123">
        <v>81.400000000000006</v>
      </c>
      <c r="J966" s="114">
        <v>81.400000000000006</v>
      </c>
      <c r="K966" s="114">
        <v>81.400000000000006</v>
      </c>
      <c r="L966" s="114">
        <v>81.400000000000006</v>
      </c>
      <c r="M966" s="113">
        <v>81.400000000000006</v>
      </c>
      <c r="N966" s="113">
        <v>81.400000000000006</v>
      </c>
      <c r="O966" s="113">
        <v>81.400000000000006</v>
      </c>
      <c r="P966" s="113">
        <v>81.400000000000006</v>
      </c>
      <c r="Q966" s="113">
        <v>81.400000000000006</v>
      </c>
      <c r="R966" s="113">
        <v>81.400000000000006</v>
      </c>
    </row>
    <row r="967" spans="1:18">
      <c r="A967" s="15">
        <f t="shared" si="35"/>
        <v>967</v>
      </c>
      <c r="B967" s="78" t="s">
        <v>2757</v>
      </c>
      <c r="C967" s="78" t="s">
        <v>2758</v>
      </c>
      <c r="D967" s="78"/>
      <c r="E967" s="78" t="s">
        <v>337</v>
      </c>
      <c r="F967" s="78" t="s">
        <v>57</v>
      </c>
      <c r="G967" s="78" t="s">
        <v>51</v>
      </c>
      <c r="H967" s="79">
        <v>2022</v>
      </c>
      <c r="I967" s="123">
        <v>609.70000000000005</v>
      </c>
      <c r="J967" s="114">
        <v>609.70000000000005</v>
      </c>
      <c r="K967" s="114">
        <v>609.70000000000005</v>
      </c>
      <c r="L967" s="114">
        <v>609.70000000000005</v>
      </c>
      <c r="M967" s="113">
        <v>609.70000000000005</v>
      </c>
      <c r="N967" s="113">
        <v>609.70000000000005</v>
      </c>
      <c r="O967" s="113">
        <v>609.70000000000005</v>
      </c>
      <c r="P967" s="113">
        <v>609.70000000000005</v>
      </c>
      <c r="Q967" s="113">
        <v>609.70000000000005</v>
      </c>
      <c r="R967" s="113">
        <v>609.70000000000005</v>
      </c>
    </row>
    <row r="968" spans="1:18">
      <c r="A968" s="15">
        <f t="shared" si="35"/>
        <v>968</v>
      </c>
      <c r="B968" s="78" t="s">
        <v>2759</v>
      </c>
      <c r="C968" s="78" t="s">
        <v>2760</v>
      </c>
      <c r="D968" s="78"/>
      <c r="E968" s="78" t="s">
        <v>1582</v>
      </c>
      <c r="F968" s="78" t="s">
        <v>57</v>
      </c>
      <c r="G968" s="78" t="s">
        <v>50</v>
      </c>
      <c r="H968" s="79">
        <v>2022</v>
      </c>
      <c r="I968" s="123">
        <v>0</v>
      </c>
      <c r="J968" s="114">
        <v>103.1</v>
      </c>
      <c r="K968" s="114">
        <v>103.1</v>
      </c>
      <c r="L968" s="114">
        <v>103.1</v>
      </c>
      <c r="M968" s="113">
        <v>103.1</v>
      </c>
      <c r="N968" s="113">
        <v>103.1</v>
      </c>
      <c r="O968" s="113">
        <v>103.1</v>
      </c>
      <c r="P968" s="113">
        <v>103.1</v>
      </c>
      <c r="Q968" s="113">
        <v>103.1</v>
      </c>
      <c r="R968" s="113">
        <v>103.1</v>
      </c>
    </row>
    <row r="969" spans="1:18">
      <c r="A969" s="15">
        <f t="shared" si="35"/>
        <v>969</v>
      </c>
      <c r="B969" s="78" t="s">
        <v>2569</v>
      </c>
      <c r="C969" s="78" t="s">
        <v>2570</v>
      </c>
      <c r="D969" s="78"/>
      <c r="E969" s="78" t="s">
        <v>1697</v>
      </c>
      <c r="F969" s="78" t="s">
        <v>57</v>
      </c>
      <c r="G969" s="78" t="s">
        <v>51</v>
      </c>
      <c r="H969" s="79">
        <v>2022</v>
      </c>
      <c r="I969" s="123">
        <v>256</v>
      </c>
      <c r="J969" s="114">
        <v>256</v>
      </c>
      <c r="K969" s="114">
        <v>256</v>
      </c>
      <c r="L969" s="114">
        <v>256</v>
      </c>
      <c r="M969" s="113">
        <v>256</v>
      </c>
      <c r="N969" s="113">
        <v>256</v>
      </c>
      <c r="O969" s="113">
        <v>256</v>
      </c>
      <c r="P969" s="113">
        <v>256</v>
      </c>
      <c r="Q969" s="113">
        <v>256</v>
      </c>
      <c r="R969" s="113">
        <v>256</v>
      </c>
    </row>
    <row r="970" spans="1:18">
      <c r="A970" s="15">
        <f t="shared" si="35"/>
        <v>970</v>
      </c>
      <c r="B970" s="78" t="s">
        <v>2571</v>
      </c>
      <c r="C970" s="78" t="s">
        <v>2572</v>
      </c>
      <c r="D970" s="78"/>
      <c r="E970" s="78" t="s">
        <v>59</v>
      </c>
      <c r="F970" s="78" t="s">
        <v>57</v>
      </c>
      <c r="G970" s="78" t="s">
        <v>51</v>
      </c>
      <c r="H970" s="79">
        <v>2022</v>
      </c>
      <c r="I970" s="123">
        <v>0</v>
      </c>
      <c r="J970" s="114">
        <v>136</v>
      </c>
      <c r="K970" s="114">
        <v>136</v>
      </c>
      <c r="L970" s="114">
        <v>136</v>
      </c>
      <c r="M970" s="113">
        <v>136</v>
      </c>
      <c r="N970" s="113">
        <v>136</v>
      </c>
      <c r="O970" s="113">
        <v>136</v>
      </c>
      <c r="P970" s="113">
        <v>136</v>
      </c>
      <c r="Q970" s="113">
        <v>136</v>
      </c>
      <c r="R970" s="113">
        <v>136</v>
      </c>
    </row>
    <row r="971" spans="1:18">
      <c r="A971" s="15">
        <f t="shared" si="35"/>
        <v>971</v>
      </c>
      <c r="B971" s="78" t="s">
        <v>2573</v>
      </c>
      <c r="C971" s="78" t="s">
        <v>1973</v>
      </c>
      <c r="D971" s="78"/>
      <c r="E971" s="78" t="s">
        <v>67</v>
      </c>
      <c r="F971" s="78" t="s">
        <v>57</v>
      </c>
      <c r="G971" s="78" t="s">
        <v>50</v>
      </c>
      <c r="H971" s="79">
        <v>2021</v>
      </c>
      <c r="I971" s="123">
        <v>136.80000000000001</v>
      </c>
      <c r="J971" s="114">
        <v>136.80000000000001</v>
      </c>
      <c r="K971" s="114">
        <v>136.80000000000001</v>
      </c>
      <c r="L971" s="114">
        <v>136.80000000000001</v>
      </c>
      <c r="M971" s="113">
        <v>136.80000000000001</v>
      </c>
      <c r="N971" s="113">
        <v>136.80000000000001</v>
      </c>
      <c r="O971" s="113">
        <v>136.80000000000001</v>
      </c>
      <c r="P971" s="113">
        <v>136.80000000000001</v>
      </c>
      <c r="Q971" s="113">
        <v>136.80000000000001</v>
      </c>
      <c r="R971" s="113">
        <v>136.80000000000001</v>
      </c>
    </row>
    <row r="972" spans="1:18">
      <c r="A972" s="15">
        <f t="shared" si="35"/>
        <v>972</v>
      </c>
      <c r="B972" s="78" t="s">
        <v>1974</v>
      </c>
      <c r="C972" s="78" t="s">
        <v>1975</v>
      </c>
      <c r="D972" s="78"/>
      <c r="E972" s="78" t="s">
        <v>1976</v>
      </c>
      <c r="F972" s="78" t="s">
        <v>57</v>
      </c>
      <c r="G972" s="78" t="s">
        <v>50</v>
      </c>
      <c r="H972" s="79">
        <v>2022</v>
      </c>
      <c r="I972" s="123">
        <v>0</v>
      </c>
      <c r="J972" s="114">
        <v>250</v>
      </c>
      <c r="K972" s="114">
        <v>250</v>
      </c>
      <c r="L972" s="114">
        <v>250</v>
      </c>
      <c r="M972" s="113">
        <v>250</v>
      </c>
      <c r="N972" s="113">
        <v>250</v>
      </c>
      <c r="O972" s="113">
        <v>250</v>
      </c>
      <c r="P972" s="113">
        <v>250</v>
      </c>
      <c r="Q972" s="113">
        <v>250</v>
      </c>
      <c r="R972" s="113">
        <v>250</v>
      </c>
    </row>
    <row r="973" spans="1:18">
      <c r="A973" s="15">
        <f t="shared" si="35"/>
        <v>973</v>
      </c>
      <c r="B973" s="78" t="s">
        <v>173</v>
      </c>
      <c r="C973" s="78" t="s">
        <v>174</v>
      </c>
      <c r="D973" s="78"/>
      <c r="E973" s="78" t="s">
        <v>61</v>
      </c>
      <c r="F973" s="78" t="s">
        <v>57</v>
      </c>
      <c r="G973" s="78" t="s">
        <v>52</v>
      </c>
      <c r="H973" s="79">
        <v>2021</v>
      </c>
      <c r="I973" s="123">
        <v>203.8</v>
      </c>
      <c r="J973" s="114">
        <v>203.8</v>
      </c>
      <c r="K973" s="114">
        <v>203.8</v>
      </c>
      <c r="L973" s="114">
        <v>203.8</v>
      </c>
      <c r="M973" s="113">
        <v>203.8</v>
      </c>
      <c r="N973" s="113">
        <v>203.8</v>
      </c>
      <c r="O973" s="113">
        <v>203.8</v>
      </c>
      <c r="P973" s="113">
        <v>203.8</v>
      </c>
      <c r="Q973" s="113">
        <v>203.8</v>
      </c>
      <c r="R973" s="113">
        <v>203.8</v>
      </c>
    </row>
    <row r="974" spans="1:18" ht="15" customHeight="1">
      <c r="A974" s="15">
        <f t="shared" si="35"/>
        <v>974</v>
      </c>
      <c r="B974" s="78" t="s">
        <v>171</v>
      </c>
      <c r="C974" s="78" t="s">
        <v>172</v>
      </c>
      <c r="D974" s="78"/>
      <c r="E974" s="78" t="s">
        <v>61</v>
      </c>
      <c r="F974" s="78" t="s">
        <v>57</v>
      </c>
      <c r="G974" s="78" t="s">
        <v>52</v>
      </c>
      <c r="H974" s="79">
        <v>2021</v>
      </c>
      <c r="I974" s="123">
        <v>254.8</v>
      </c>
      <c r="J974" s="114">
        <v>254.8</v>
      </c>
      <c r="K974" s="114">
        <v>254.8</v>
      </c>
      <c r="L974" s="114">
        <v>254.8</v>
      </c>
      <c r="M974" s="113">
        <v>254.8</v>
      </c>
      <c r="N974" s="113">
        <v>254.8</v>
      </c>
      <c r="O974" s="113">
        <v>254.8</v>
      </c>
      <c r="P974" s="113">
        <v>254.8</v>
      </c>
      <c r="Q974" s="113">
        <v>254.8</v>
      </c>
      <c r="R974" s="113">
        <v>254.8</v>
      </c>
    </row>
    <row r="975" spans="1:18" ht="15" customHeight="1">
      <c r="A975" s="15">
        <f t="shared" si="35"/>
        <v>975</v>
      </c>
      <c r="B975" s="78" t="s">
        <v>1839</v>
      </c>
      <c r="C975" s="78" t="s">
        <v>1840</v>
      </c>
      <c r="D975" s="78"/>
      <c r="E975" s="78" t="s">
        <v>1418</v>
      </c>
      <c r="F975" s="78" t="s">
        <v>57</v>
      </c>
      <c r="G975" s="78" t="s">
        <v>52</v>
      </c>
      <c r="H975" s="79">
        <v>2022</v>
      </c>
      <c r="I975" s="123">
        <v>252.2</v>
      </c>
      <c r="J975" s="114">
        <v>252.2</v>
      </c>
      <c r="K975" s="114">
        <v>252.2</v>
      </c>
      <c r="L975" s="114">
        <v>252.2</v>
      </c>
      <c r="M975" s="113">
        <v>252.2</v>
      </c>
      <c r="N975" s="113">
        <v>252.2</v>
      </c>
      <c r="O975" s="113">
        <v>252.2</v>
      </c>
      <c r="P975" s="113">
        <v>252.2</v>
      </c>
      <c r="Q975" s="113">
        <v>252.2</v>
      </c>
      <c r="R975" s="113">
        <v>252.2</v>
      </c>
    </row>
    <row r="976" spans="1:18" ht="15" customHeight="1">
      <c r="A976" s="15">
        <f t="shared" si="35"/>
        <v>976</v>
      </c>
      <c r="B976" s="78" t="s">
        <v>2761</v>
      </c>
      <c r="C976" s="78" t="s">
        <v>153</v>
      </c>
      <c r="D976" s="78"/>
      <c r="E976" s="78" t="s">
        <v>150</v>
      </c>
      <c r="F976" s="78" t="s">
        <v>57</v>
      </c>
      <c r="G976" s="78" t="s">
        <v>52</v>
      </c>
      <c r="H976" s="79">
        <v>2021</v>
      </c>
      <c r="I976" s="123">
        <v>267.89999999999998</v>
      </c>
      <c r="J976" s="114">
        <v>267.89999999999998</v>
      </c>
      <c r="K976" s="114">
        <v>267.89999999999998</v>
      </c>
      <c r="L976" s="114">
        <v>267.89999999999998</v>
      </c>
      <c r="M976" s="113">
        <v>267.89999999999998</v>
      </c>
      <c r="N976" s="113">
        <v>267.89999999999998</v>
      </c>
      <c r="O976" s="113">
        <v>267.89999999999998</v>
      </c>
      <c r="P976" s="113">
        <v>267.89999999999998</v>
      </c>
      <c r="Q976" s="113">
        <v>267.89999999999998</v>
      </c>
      <c r="R976" s="113">
        <v>267.89999999999998</v>
      </c>
    </row>
    <row r="977" spans="1:18">
      <c r="A977" s="15">
        <f t="shared" si="35"/>
        <v>977</v>
      </c>
      <c r="B977" s="78" t="s">
        <v>2574</v>
      </c>
      <c r="C977" s="78" t="s">
        <v>2575</v>
      </c>
      <c r="D977" s="78"/>
      <c r="E977" s="78" t="s">
        <v>321</v>
      </c>
      <c r="F977" s="78" t="s">
        <v>57</v>
      </c>
      <c r="G977" s="78" t="s">
        <v>95</v>
      </c>
      <c r="H977" s="79">
        <v>2022</v>
      </c>
      <c r="I977" s="123">
        <v>195</v>
      </c>
      <c r="J977" s="114">
        <v>195</v>
      </c>
      <c r="K977" s="114">
        <v>195</v>
      </c>
      <c r="L977" s="114">
        <v>195</v>
      </c>
      <c r="M977" s="113">
        <v>195</v>
      </c>
      <c r="N977" s="113">
        <v>195</v>
      </c>
      <c r="O977" s="113">
        <v>195</v>
      </c>
      <c r="P977" s="113">
        <v>195</v>
      </c>
      <c r="Q977" s="113">
        <v>195</v>
      </c>
      <c r="R977" s="113">
        <v>195</v>
      </c>
    </row>
    <row r="978" spans="1:18">
      <c r="A978" s="15">
        <f t="shared" si="35"/>
        <v>978</v>
      </c>
      <c r="B978" s="78" t="s">
        <v>2576</v>
      </c>
      <c r="C978" s="78" t="s">
        <v>2577</v>
      </c>
      <c r="D978" s="78"/>
      <c r="E978" s="78" t="s">
        <v>509</v>
      </c>
      <c r="F978" s="78" t="s">
        <v>57</v>
      </c>
      <c r="G978" s="78" t="s">
        <v>50</v>
      </c>
      <c r="H978" s="79">
        <v>2022</v>
      </c>
      <c r="I978" s="123">
        <v>90</v>
      </c>
      <c r="J978" s="114">
        <v>90</v>
      </c>
      <c r="K978" s="114">
        <v>90</v>
      </c>
      <c r="L978" s="114">
        <v>90</v>
      </c>
      <c r="M978" s="113">
        <v>90</v>
      </c>
      <c r="N978" s="113">
        <v>90</v>
      </c>
      <c r="O978" s="113">
        <v>90</v>
      </c>
      <c r="P978" s="113">
        <v>90</v>
      </c>
      <c r="Q978" s="113">
        <v>90</v>
      </c>
      <c r="R978" s="113">
        <v>90</v>
      </c>
    </row>
    <row r="979" spans="1:18">
      <c r="A979" s="15">
        <f t="shared" si="35"/>
        <v>979</v>
      </c>
      <c r="B979" s="78" t="s">
        <v>2578</v>
      </c>
      <c r="C979" s="78" t="s">
        <v>2579</v>
      </c>
      <c r="D979" s="78"/>
      <c r="E979" s="78" t="s">
        <v>53</v>
      </c>
      <c r="F979" s="78" t="s">
        <v>57</v>
      </c>
      <c r="G979" s="78" t="s">
        <v>95</v>
      </c>
      <c r="H979" s="79">
        <v>2021</v>
      </c>
      <c r="I979" s="123">
        <v>45.7</v>
      </c>
      <c r="J979" s="114">
        <v>45.7</v>
      </c>
      <c r="K979" s="114">
        <v>45.7</v>
      </c>
      <c r="L979" s="114">
        <v>45.7</v>
      </c>
      <c r="M979" s="113">
        <v>45.7</v>
      </c>
      <c r="N979" s="113">
        <v>45.7</v>
      </c>
      <c r="O979" s="113">
        <v>45.7</v>
      </c>
      <c r="P979" s="113">
        <v>45.7</v>
      </c>
      <c r="Q979" s="113">
        <v>45.7</v>
      </c>
      <c r="R979" s="113">
        <v>45.7</v>
      </c>
    </row>
    <row r="980" spans="1:18">
      <c r="A980" s="15">
        <f t="shared" si="35"/>
        <v>980</v>
      </c>
      <c r="B980" s="78" t="s">
        <v>2580</v>
      </c>
      <c r="C980" s="78" t="s">
        <v>2581</v>
      </c>
      <c r="D980" s="78"/>
      <c r="E980" s="78" t="s">
        <v>2582</v>
      </c>
      <c r="F980" s="78" t="s">
        <v>57</v>
      </c>
      <c r="G980" s="78" t="s">
        <v>50</v>
      </c>
      <c r="H980" s="79">
        <v>2021</v>
      </c>
      <c r="I980" s="123">
        <v>129.19999999999999</v>
      </c>
      <c r="J980" s="114">
        <v>129.19999999999999</v>
      </c>
      <c r="K980" s="114">
        <v>129.19999999999999</v>
      </c>
      <c r="L980" s="114">
        <v>129.19999999999999</v>
      </c>
      <c r="M980" s="113">
        <v>129.19999999999999</v>
      </c>
      <c r="N980" s="113">
        <v>129.19999999999999</v>
      </c>
      <c r="O980" s="113">
        <v>129.19999999999999</v>
      </c>
      <c r="P980" s="113">
        <v>129.19999999999999</v>
      </c>
      <c r="Q980" s="113">
        <v>129.19999999999999</v>
      </c>
      <c r="R980" s="113">
        <v>129.19999999999999</v>
      </c>
    </row>
    <row r="981" spans="1:18">
      <c r="A981" s="15">
        <f t="shared" si="35"/>
        <v>981</v>
      </c>
      <c r="B981" s="78" t="s">
        <v>1842</v>
      </c>
      <c r="C981" s="78" t="s">
        <v>1843</v>
      </c>
      <c r="D981" s="78"/>
      <c r="E981" s="78" t="s">
        <v>1666</v>
      </c>
      <c r="F981" s="78" t="s">
        <v>57</v>
      </c>
      <c r="G981" s="78" t="s">
        <v>95</v>
      </c>
      <c r="H981" s="79">
        <v>2021</v>
      </c>
      <c r="I981" s="123">
        <v>120</v>
      </c>
      <c r="J981" s="114">
        <v>120</v>
      </c>
      <c r="K981" s="114">
        <v>120</v>
      </c>
      <c r="L981" s="114">
        <v>120</v>
      </c>
      <c r="M981" s="113">
        <v>120</v>
      </c>
      <c r="N981" s="113">
        <v>120</v>
      </c>
      <c r="O981" s="113">
        <v>120</v>
      </c>
      <c r="P981" s="113">
        <v>120</v>
      </c>
      <c r="Q981" s="113">
        <v>120</v>
      </c>
      <c r="R981" s="113">
        <v>120</v>
      </c>
    </row>
    <row r="982" spans="1:18">
      <c r="A982" s="15">
        <f t="shared" si="35"/>
        <v>982</v>
      </c>
      <c r="B982" s="78" t="s">
        <v>1977</v>
      </c>
      <c r="C982" s="78" t="s">
        <v>1978</v>
      </c>
      <c r="D982" s="78"/>
      <c r="E982" s="78" t="s">
        <v>1666</v>
      </c>
      <c r="F982" s="78" t="s">
        <v>57</v>
      </c>
      <c r="G982" s="78" t="s">
        <v>95</v>
      </c>
      <c r="H982" s="79">
        <v>2021</v>
      </c>
      <c r="I982" s="123">
        <v>203.4</v>
      </c>
      <c r="J982" s="114">
        <v>203.4</v>
      </c>
      <c r="K982" s="114">
        <v>203.4</v>
      </c>
      <c r="L982" s="114">
        <v>203.4</v>
      </c>
      <c r="M982" s="113">
        <v>203.4</v>
      </c>
      <c r="N982" s="113">
        <v>203.4</v>
      </c>
      <c r="O982" s="113">
        <v>203.4</v>
      </c>
      <c r="P982" s="113">
        <v>203.4</v>
      </c>
      <c r="Q982" s="113">
        <v>203.4</v>
      </c>
      <c r="R982" s="113">
        <v>203.4</v>
      </c>
    </row>
    <row r="983" spans="1:18">
      <c r="A983" s="15">
        <f t="shared" si="35"/>
        <v>983</v>
      </c>
      <c r="B983" s="78" t="s">
        <v>2583</v>
      </c>
      <c r="C983" s="78" t="s">
        <v>2584</v>
      </c>
      <c r="D983" s="78"/>
      <c r="E983" s="78" t="s">
        <v>1075</v>
      </c>
      <c r="F983" s="78" t="s">
        <v>57</v>
      </c>
      <c r="G983" s="78" t="s">
        <v>51</v>
      </c>
      <c r="H983" s="79">
        <v>2022</v>
      </c>
      <c r="I983" s="123">
        <v>160</v>
      </c>
      <c r="J983" s="114">
        <v>160</v>
      </c>
      <c r="K983" s="114">
        <v>160</v>
      </c>
      <c r="L983" s="114">
        <v>160</v>
      </c>
      <c r="M983" s="113">
        <v>160</v>
      </c>
      <c r="N983" s="113">
        <v>160</v>
      </c>
      <c r="O983" s="113">
        <v>160</v>
      </c>
      <c r="P983" s="113">
        <v>160</v>
      </c>
      <c r="Q983" s="113">
        <v>160</v>
      </c>
      <c r="R983" s="113">
        <v>160</v>
      </c>
    </row>
    <row r="984" spans="1:18">
      <c r="A984" s="15">
        <f t="shared" si="35"/>
        <v>984</v>
      </c>
      <c r="B984" s="109" t="s">
        <v>1812</v>
      </c>
      <c r="C984" s="109"/>
      <c r="D984" s="109"/>
      <c r="E984" s="109"/>
      <c r="F984" s="109"/>
      <c r="G984" s="109"/>
      <c r="H984" s="110"/>
      <c r="I984" s="144">
        <f t="shared" ref="I984:R984" si="36">SUM(I875:I983)</f>
        <v>15355.599999999999</v>
      </c>
      <c r="J984" s="111">
        <f t="shared" si="36"/>
        <v>22983.8</v>
      </c>
      <c r="K984" s="111">
        <f t="shared" si="36"/>
        <v>24163.7</v>
      </c>
      <c r="L984" s="111">
        <f t="shared" si="36"/>
        <v>24163.7</v>
      </c>
      <c r="M984" s="112">
        <f t="shared" si="36"/>
        <v>24163.7</v>
      </c>
      <c r="N984" s="112">
        <f t="shared" si="36"/>
        <v>24163.7</v>
      </c>
      <c r="O984" s="112">
        <f t="shared" si="36"/>
        <v>24163.7</v>
      </c>
      <c r="P984" s="112">
        <f t="shared" si="36"/>
        <v>24163.7</v>
      </c>
      <c r="Q984" s="112">
        <f t="shared" si="36"/>
        <v>24163.7</v>
      </c>
      <c r="R984" s="112">
        <f t="shared" si="36"/>
        <v>24163.7</v>
      </c>
    </row>
    <row r="985" spans="1:18">
      <c r="A985" s="15">
        <f t="shared" si="35"/>
        <v>985</v>
      </c>
      <c r="B985" s="78" t="s">
        <v>1622</v>
      </c>
      <c r="C985" s="78"/>
      <c r="D985" s="78" t="s">
        <v>1813</v>
      </c>
      <c r="E985" s="78" t="s">
        <v>1487</v>
      </c>
      <c r="F985" s="78"/>
      <c r="G985" s="78"/>
      <c r="H985" s="79"/>
      <c r="I985" s="123">
        <v>80</v>
      </c>
      <c r="J985" s="123">
        <v>80</v>
      </c>
      <c r="K985" s="123">
        <v>80</v>
      </c>
      <c r="L985" s="123">
        <v>80</v>
      </c>
      <c r="M985" s="123">
        <v>80</v>
      </c>
      <c r="N985" s="123">
        <v>80</v>
      </c>
      <c r="O985" s="123">
        <v>80</v>
      </c>
      <c r="P985" s="123">
        <v>80</v>
      </c>
      <c r="Q985" s="123">
        <v>80</v>
      </c>
      <c r="R985" s="123">
        <v>80</v>
      </c>
    </row>
    <row r="986" spans="1:18">
      <c r="A986" s="15">
        <f t="shared" si="35"/>
        <v>986</v>
      </c>
      <c r="B986" s="78"/>
      <c r="C986" s="78"/>
      <c r="D986" s="78"/>
      <c r="E986" s="78"/>
      <c r="F986" s="78"/>
      <c r="G986" s="78"/>
      <c r="H986" s="79"/>
      <c r="I986" s="123"/>
      <c r="J986" s="114"/>
      <c r="K986" s="114"/>
      <c r="L986" s="114"/>
      <c r="M986" s="113"/>
      <c r="N986" s="113"/>
      <c r="O986" s="113"/>
      <c r="P986" s="113"/>
      <c r="Q986" s="113"/>
      <c r="R986" s="113"/>
    </row>
    <row r="987" spans="1:18">
      <c r="A987" s="15">
        <f t="shared" si="35"/>
        <v>987</v>
      </c>
      <c r="B987" s="109" t="s">
        <v>1816</v>
      </c>
      <c r="C987" s="109"/>
      <c r="D987" s="109"/>
      <c r="E987" s="109"/>
      <c r="F987" s="109"/>
      <c r="G987" s="109"/>
      <c r="H987" s="110"/>
      <c r="I987" s="144"/>
      <c r="J987" s="111"/>
      <c r="K987" s="111"/>
      <c r="L987" s="111"/>
      <c r="M987" s="112"/>
      <c r="N987" s="112"/>
      <c r="O987" s="112"/>
      <c r="P987" s="112"/>
      <c r="Q987" s="112"/>
      <c r="R987" s="112"/>
    </row>
    <row r="988" spans="1:18">
      <c r="A988" s="15">
        <f t="shared" si="35"/>
        <v>988</v>
      </c>
      <c r="B988" s="78" t="s">
        <v>2762</v>
      </c>
      <c r="C988" s="78" t="s">
        <v>2763</v>
      </c>
      <c r="D988" s="78"/>
      <c r="E988" s="78" t="s">
        <v>2383</v>
      </c>
      <c r="F988" s="78" t="s">
        <v>1627</v>
      </c>
      <c r="G988" s="78" t="s">
        <v>50</v>
      </c>
      <c r="H988" s="79">
        <v>2021</v>
      </c>
      <c r="I988" s="123">
        <v>71.400000000000006</v>
      </c>
      <c r="J988" s="114">
        <v>71.400000000000006</v>
      </c>
      <c r="K988" s="114">
        <v>71.400000000000006</v>
      </c>
      <c r="L988" s="114">
        <v>71.400000000000006</v>
      </c>
      <c r="M988" s="113">
        <v>71.400000000000006</v>
      </c>
      <c r="N988" s="113">
        <v>71.400000000000006</v>
      </c>
      <c r="O988" s="113">
        <v>71.400000000000006</v>
      </c>
      <c r="P988" s="113">
        <v>71.400000000000006</v>
      </c>
      <c r="Q988" s="113">
        <v>71.400000000000006</v>
      </c>
      <c r="R988" s="113">
        <v>71.400000000000006</v>
      </c>
    </row>
    <row r="989" spans="1:18">
      <c r="A989" s="15">
        <f t="shared" si="35"/>
        <v>989</v>
      </c>
      <c r="B989" s="78" t="s">
        <v>1979</v>
      </c>
      <c r="C989" s="78" t="s">
        <v>1980</v>
      </c>
      <c r="D989" s="78"/>
      <c r="E989" s="78" t="s">
        <v>1199</v>
      </c>
      <c r="F989" s="78" t="s">
        <v>1627</v>
      </c>
      <c r="G989" s="78" t="s">
        <v>52</v>
      </c>
      <c r="H989" s="79">
        <v>2021</v>
      </c>
      <c r="I989" s="123">
        <v>77.599999999999994</v>
      </c>
      <c r="J989" s="114">
        <v>77.599999999999994</v>
      </c>
      <c r="K989" s="114">
        <v>77.599999999999994</v>
      </c>
      <c r="L989" s="114">
        <v>77.599999999999994</v>
      </c>
      <c r="M989" s="113">
        <v>77.599999999999994</v>
      </c>
      <c r="N989" s="113">
        <v>77.599999999999994</v>
      </c>
      <c r="O989" s="113">
        <v>77.599999999999994</v>
      </c>
      <c r="P989" s="113">
        <v>77.599999999999994</v>
      </c>
      <c r="Q989" s="113">
        <v>77.599999999999994</v>
      </c>
      <c r="R989" s="113">
        <v>77.599999999999994</v>
      </c>
    </row>
    <row r="990" spans="1:18">
      <c r="A990" s="15">
        <f t="shared" si="35"/>
        <v>990</v>
      </c>
      <c r="B990" s="78" t="s">
        <v>1981</v>
      </c>
      <c r="C990" s="78" t="s">
        <v>1982</v>
      </c>
      <c r="D990" s="78"/>
      <c r="E990" s="78" t="s">
        <v>1983</v>
      </c>
      <c r="F990" s="78" t="s">
        <v>1627</v>
      </c>
      <c r="G990" s="78" t="s">
        <v>51</v>
      </c>
      <c r="H990" s="79">
        <v>2021</v>
      </c>
      <c r="I990" s="123">
        <v>100.5</v>
      </c>
      <c r="J990" s="114">
        <v>100.5</v>
      </c>
      <c r="K990" s="114">
        <v>100.5</v>
      </c>
      <c r="L990" s="114">
        <v>100.5</v>
      </c>
      <c r="M990" s="113">
        <v>100.5</v>
      </c>
      <c r="N990" s="113">
        <v>100.5</v>
      </c>
      <c r="O990" s="113">
        <v>100.5</v>
      </c>
      <c r="P990" s="113">
        <v>100.5</v>
      </c>
      <c r="Q990" s="113">
        <v>100.5</v>
      </c>
      <c r="R990" s="113">
        <v>100.5</v>
      </c>
    </row>
    <row r="991" spans="1:18">
      <c r="A991" s="15">
        <f t="shared" si="35"/>
        <v>991</v>
      </c>
      <c r="B991" s="78" t="s">
        <v>2585</v>
      </c>
      <c r="C991" s="78" t="s">
        <v>2586</v>
      </c>
      <c r="D991" s="78"/>
      <c r="E991" s="78" t="s">
        <v>1335</v>
      </c>
      <c r="F991" s="78" t="s">
        <v>1627</v>
      </c>
      <c r="G991" s="78" t="s">
        <v>60</v>
      </c>
      <c r="H991" s="79">
        <v>2022</v>
      </c>
      <c r="I991" s="114">
        <v>202.4</v>
      </c>
      <c r="J991" s="114">
        <v>202.4</v>
      </c>
      <c r="K991" s="114">
        <v>202.4</v>
      </c>
      <c r="L991" s="114">
        <v>202.4</v>
      </c>
      <c r="M991" s="113">
        <v>202.4</v>
      </c>
      <c r="N991" s="113">
        <v>202.4</v>
      </c>
      <c r="O991" s="113">
        <v>202.4</v>
      </c>
      <c r="P991" s="113">
        <v>202.4</v>
      </c>
      <c r="Q991" s="113">
        <v>202.4</v>
      </c>
      <c r="R991" s="113">
        <v>202.4</v>
      </c>
    </row>
    <row r="992" spans="1:18">
      <c r="A992" s="15">
        <f t="shared" si="35"/>
        <v>992</v>
      </c>
      <c r="B992" s="78" t="s">
        <v>2764</v>
      </c>
      <c r="C992" s="78" t="s">
        <v>2765</v>
      </c>
      <c r="D992" s="78"/>
      <c r="E992" s="78" t="s">
        <v>461</v>
      </c>
      <c r="F992" s="78" t="s">
        <v>1627</v>
      </c>
      <c r="G992" s="78" t="s">
        <v>60</v>
      </c>
      <c r="H992" s="79">
        <v>2022</v>
      </c>
      <c r="I992" s="123">
        <v>0</v>
      </c>
      <c r="J992" s="114">
        <v>202.4</v>
      </c>
      <c r="K992" s="114">
        <v>202.4</v>
      </c>
      <c r="L992" s="114">
        <v>202.4</v>
      </c>
      <c r="M992" s="113">
        <v>202.4</v>
      </c>
      <c r="N992" s="113">
        <v>202.4</v>
      </c>
      <c r="O992" s="113">
        <v>202.4</v>
      </c>
      <c r="P992" s="113">
        <v>202.4</v>
      </c>
      <c r="Q992" s="113">
        <v>202.4</v>
      </c>
      <c r="R992" s="113">
        <v>202.4</v>
      </c>
    </row>
    <row r="993" spans="1:18">
      <c r="A993" s="15">
        <f t="shared" si="35"/>
        <v>993</v>
      </c>
      <c r="B993" s="78" t="s">
        <v>1844</v>
      </c>
      <c r="C993" s="78" t="s">
        <v>1845</v>
      </c>
      <c r="D993" s="78"/>
      <c r="E993" s="78" t="s">
        <v>576</v>
      </c>
      <c r="F993" s="78" t="s">
        <v>1627</v>
      </c>
      <c r="G993" s="78" t="s">
        <v>50</v>
      </c>
      <c r="H993" s="79">
        <v>2021</v>
      </c>
      <c r="I993" s="123">
        <v>101.7</v>
      </c>
      <c r="J993" s="114">
        <v>101.7</v>
      </c>
      <c r="K993" s="114">
        <v>101.7</v>
      </c>
      <c r="L993" s="114">
        <v>101.7</v>
      </c>
      <c r="M993" s="113">
        <v>101.7</v>
      </c>
      <c r="N993" s="113">
        <v>101.7</v>
      </c>
      <c r="O993" s="113">
        <v>101.7</v>
      </c>
      <c r="P993" s="113">
        <v>101.7</v>
      </c>
      <c r="Q993" s="113">
        <v>101.7</v>
      </c>
      <c r="R993" s="113">
        <v>101.7</v>
      </c>
    </row>
    <row r="994" spans="1:18">
      <c r="A994" s="15">
        <f t="shared" si="35"/>
        <v>994</v>
      </c>
      <c r="B994" s="78" t="s">
        <v>2587</v>
      </c>
      <c r="C994" s="78" t="s">
        <v>2588</v>
      </c>
      <c r="D994" s="78"/>
      <c r="E994" s="78" t="s">
        <v>152</v>
      </c>
      <c r="F994" s="78" t="s">
        <v>1627</v>
      </c>
      <c r="G994" s="78" t="s">
        <v>52</v>
      </c>
      <c r="H994" s="79">
        <v>2021</v>
      </c>
      <c r="I994" s="123">
        <v>200</v>
      </c>
      <c r="J994" s="114">
        <v>200</v>
      </c>
      <c r="K994" s="114">
        <v>200</v>
      </c>
      <c r="L994" s="114">
        <v>200</v>
      </c>
      <c r="M994" s="113">
        <v>200</v>
      </c>
      <c r="N994" s="113">
        <v>200</v>
      </c>
      <c r="O994" s="113">
        <v>200</v>
      </c>
      <c r="P994" s="113">
        <v>200</v>
      </c>
      <c r="Q994" s="113">
        <v>200</v>
      </c>
      <c r="R994" s="113">
        <v>200</v>
      </c>
    </row>
    <row r="995" spans="1:18">
      <c r="A995" s="15">
        <f t="shared" si="35"/>
        <v>995</v>
      </c>
      <c r="B995" s="78" t="s">
        <v>2766</v>
      </c>
      <c r="C995" s="78" t="s">
        <v>2767</v>
      </c>
      <c r="D995" s="78"/>
      <c r="E995" s="78" t="s">
        <v>1111</v>
      </c>
      <c r="F995" s="78" t="s">
        <v>1627</v>
      </c>
      <c r="G995" s="78" t="s">
        <v>52</v>
      </c>
      <c r="H995" s="79">
        <v>2022</v>
      </c>
      <c r="I995" s="123">
        <v>52.3</v>
      </c>
      <c r="J995" s="114">
        <v>52.3</v>
      </c>
      <c r="K995" s="114">
        <v>52.3</v>
      </c>
      <c r="L995" s="114">
        <v>52.3</v>
      </c>
      <c r="M995" s="113">
        <v>52.3</v>
      </c>
      <c r="N995" s="113">
        <v>52.3</v>
      </c>
      <c r="O995" s="113">
        <v>52.3</v>
      </c>
      <c r="P995" s="113">
        <v>52.3</v>
      </c>
      <c r="Q995" s="113">
        <v>52.3</v>
      </c>
      <c r="R995" s="113">
        <v>52.3</v>
      </c>
    </row>
    <row r="996" spans="1:18">
      <c r="A996" s="15">
        <f t="shared" si="35"/>
        <v>996</v>
      </c>
      <c r="B996" s="78" t="s">
        <v>1984</v>
      </c>
      <c r="C996" s="78" t="s">
        <v>1985</v>
      </c>
      <c r="D996" s="78"/>
      <c r="E996" s="78" t="s">
        <v>125</v>
      </c>
      <c r="F996" s="78" t="s">
        <v>1627</v>
      </c>
      <c r="G996" s="78" t="s">
        <v>52</v>
      </c>
      <c r="H996" s="79">
        <v>2021</v>
      </c>
      <c r="I996" s="123">
        <v>40.299999999999997</v>
      </c>
      <c r="J996" s="114">
        <v>40.299999999999997</v>
      </c>
      <c r="K996" s="114">
        <v>40.299999999999997</v>
      </c>
      <c r="L996" s="114">
        <v>40.299999999999997</v>
      </c>
      <c r="M996" s="113">
        <v>40.299999999999997</v>
      </c>
      <c r="N996" s="113">
        <v>40.299999999999997</v>
      </c>
      <c r="O996" s="113">
        <v>40.299999999999997</v>
      </c>
      <c r="P996" s="113">
        <v>40.299999999999997</v>
      </c>
      <c r="Q996" s="113">
        <v>40.299999999999997</v>
      </c>
      <c r="R996" s="113">
        <v>40.299999999999997</v>
      </c>
    </row>
    <row r="997" spans="1:18">
      <c r="A997" s="15">
        <f t="shared" si="35"/>
        <v>997</v>
      </c>
      <c r="B997" s="78" t="s">
        <v>2589</v>
      </c>
      <c r="C997" s="78" t="s">
        <v>2590</v>
      </c>
      <c r="D997" s="78"/>
      <c r="E997" s="78" t="s">
        <v>1666</v>
      </c>
      <c r="F997" s="78" t="s">
        <v>1627</v>
      </c>
      <c r="G997" s="78" t="s">
        <v>95</v>
      </c>
      <c r="H997" s="79">
        <v>2021</v>
      </c>
      <c r="I997" s="123">
        <v>100</v>
      </c>
      <c r="J997" s="114">
        <v>100</v>
      </c>
      <c r="K997" s="114">
        <v>100</v>
      </c>
      <c r="L997" s="114">
        <v>100</v>
      </c>
      <c r="M997" s="113">
        <v>100</v>
      </c>
      <c r="N997" s="113">
        <v>100</v>
      </c>
      <c r="O997" s="113">
        <v>100</v>
      </c>
      <c r="P997" s="113">
        <v>100</v>
      </c>
      <c r="Q997" s="113">
        <v>100</v>
      </c>
      <c r="R997" s="113">
        <v>100</v>
      </c>
    </row>
    <row r="998" spans="1:18">
      <c r="A998" s="15">
        <f t="shared" si="35"/>
        <v>998</v>
      </c>
      <c r="B998" s="78" t="s">
        <v>2591</v>
      </c>
      <c r="C998" s="78" t="s">
        <v>2592</v>
      </c>
      <c r="D998" s="78"/>
      <c r="E998" s="78" t="s">
        <v>94</v>
      </c>
      <c r="F998" s="78" t="s">
        <v>1627</v>
      </c>
      <c r="G998" s="78" t="s">
        <v>52</v>
      </c>
      <c r="H998" s="79">
        <v>2023</v>
      </c>
      <c r="I998" s="123">
        <v>0</v>
      </c>
      <c r="J998" s="114">
        <v>0</v>
      </c>
      <c r="K998" s="114">
        <v>50</v>
      </c>
      <c r="L998" s="114">
        <v>50</v>
      </c>
      <c r="M998" s="113">
        <v>50</v>
      </c>
      <c r="N998" s="113">
        <v>50</v>
      </c>
      <c r="O998" s="113">
        <v>50</v>
      </c>
      <c r="P998" s="113">
        <v>50</v>
      </c>
      <c r="Q998" s="113">
        <v>50</v>
      </c>
      <c r="R998" s="113">
        <v>50</v>
      </c>
    </row>
    <row r="999" spans="1:18">
      <c r="A999" s="15">
        <f t="shared" si="35"/>
        <v>999</v>
      </c>
      <c r="B999" s="78" t="s">
        <v>2593</v>
      </c>
      <c r="C999" s="78" t="s">
        <v>2594</v>
      </c>
      <c r="D999" s="78"/>
      <c r="E999" s="78" t="s">
        <v>121</v>
      </c>
      <c r="F999" s="78" t="s">
        <v>1627</v>
      </c>
      <c r="G999" s="78" t="s">
        <v>52</v>
      </c>
      <c r="H999" s="79">
        <v>2022</v>
      </c>
      <c r="I999" s="123">
        <v>51.1</v>
      </c>
      <c r="J999" s="114">
        <v>51.1</v>
      </c>
      <c r="K999" s="114">
        <v>51.1</v>
      </c>
      <c r="L999" s="114">
        <v>51.1</v>
      </c>
      <c r="M999" s="113">
        <v>51.1</v>
      </c>
      <c r="N999" s="113">
        <v>51.1</v>
      </c>
      <c r="O999" s="113">
        <v>51.1</v>
      </c>
      <c r="P999" s="113">
        <v>51.1</v>
      </c>
      <c r="Q999" s="113">
        <v>51.1</v>
      </c>
      <c r="R999" s="113">
        <v>51.1</v>
      </c>
    </row>
    <row r="1000" spans="1:18">
      <c r="A1000" s="15">
        <f t="shared" si="35"/>
        <v>1000</v>
      </c>
      <c r="B1000" s="78" t="s">
        <v>2595</v>
      </c>
      <c r="C1000" s="78" t="s">
        <v>2596</v>
      </c>
      <c r="D1000" s="78"/>
      <c r="E1000" s="78" t="s">
        <v>68</v>
      </c>
      <c r="F1000" s="78" t="s">
        <v>1627</v>
      </c>
      <c r="G1000" s="78" t="s">
        <v>51</v>
      </c>
      <c r="H1000" s="79">
        <v>2022</v>
      </c>
      <c r="I1000" s="123">
        <v>101.5</v>
      </c>
      <c r="J1000" s="114">
        <v>101.5</v>
      </c>
      <c r="K1000" s="114">
        <v>101.5</v>
      </c>
      <c r="L1000" s="114">
        <v>101.5</v>
      </c>
      <c r="M1000" s="113">
        <v>101.5</v>
      </c>
      <c r="N1000" s="113">
        <v>101.5</v>
      </c>
      <c r="O1000" s="113">
        <v>101.5</v>
      </c>
      <c r="P1000" s="113">
        <v>101.5</v>
      </c>
      <c r="Q1000" s="113">
        <v>101.5</v>
      </c>
      <c r="R1000" s="113">
        <v>101.5</v>
      </c>
    </row>
    <row r="1001" spans="1:18">
      <c r="A1001" s="15">
        <f t="shared" si="35"/>
        <v>1001</v>
      </c>
      <c r="B1001" s="78" t="s">
        <v>2597</v>
      </c>
      <c r="C1001" s="78" t="s">
        <v>2598</v>
      </c>
      <c r="D1001" s="78"/>
      <c r="E1001" s="78" t="s">
        <v>64</v>
      </c>
      <c r="F1001" s="78" t="s">
        <v>1627</v>
      </c>
      <c r="G1001" s="78" t="s">
        <v>50</v>
      </c>
      <c r="H1001" s="79">
        <v>2021</v>
      </c>
      <c r="I1001" s="123">
        <v>51.7</v>
      </c>
      <c r="J1001" s="114">
        <v>51.7</v>
      </c>
      <c r="K1001" s="114">
        <v>51.7</v>
      </c>
      <c r="L1001" s="114">
        <v>51.7</v>
      </c>
      <c r="M1001" s="113">
        <v>51.7</v>
      </c>
      <c r="N1001" s="113">
        <v>51.7</v>
      </c>
      <c r="O1001" s="113">
        <v>51.7</v>
      </c>
      <c r="P1001" s="113">
        <v>51.7</v>
      </c>
      <c r="Q1001" s="113">
        <v>51.7</v>
      </c>
      <c r="R1001" s="113">
        <v>51.7</v>
      </c>
    </row>
    <row r="1002" spans="1:18">
      <c r="A1002" s="15">
        <f t="shared" si="35"/>
        <v>1002</v>
      </c>
      <c r="B1002" s="78" t="s">
        <v>1986</v>
      </c>
      <c r="C1002" s="78" t="s">
        <v>1987</v>
      </c>
      <c r="D1002" s="78"/>
      <c r="E1002" s="78" t="s">
        <v>68</v>
      </c>
      <c r="F1002" s="78" t="s">
        <v>1627</v>
      </c>
      <c r="G1002" s="78" t="s">
        <v>51</v>
      </c>
      <c r="H1002" s="79">
        <v>2022</v>
      </c>
      <c r="I1002" s="123">
        <v>101.5</v>
      </c>
      <c r="J1002" s="114">
        <v>101.5</v>
      </c>
      <c r="K1002" s="114">
        <v>101.5</v>
      </c>
      <c r="L1002" s="114">
        <v>101.5</v>
      </c>
      <c r="M1002" s="113">
        <v>101.5</v>
      </c>
      <c r="N1002" s="113">
        <v>101.5</v>
      </c>
      <c r="O1002" s="113">
        <v>101.5</v>
      </c>
      <c r="P1002" s="113">
        <v>101.5</v>
      </c>
      <c r="Q1002" s="113">
        <v>101.5</v>
      </c>
      <c r="R1002" s="113">
        <v>101.5</v>
      </c>
    </row>
    <row r="1003" spans="1:18">
      <c r="A1003" s="15">
        <f t="shared" si="35"/>
        <v>1003</v>
      </c>
      <c r="B1003" s="78" t="s">
        <v>2390</v>
      </c>
      <c r="C1003" s="78" t="s">
        <v>2391</v>
      </c>
      <c r="D1003" s="78"/>
      <c r="E1003" s="78" t="s">
        <v>176</v>
      </c>
      <c r="F1003" s="78" t="s">
        <v>1627</v>
      </c>
      <c r="G1003" s="78" t="s">
        <v>51</v>
      </c>
      <c r="H1003" s="79">
        <v>2021</v>
      </c>
      <c r="I1003" s="123">
        <v>100.5</v>
      </c>
      <c r="J1003" s="114">
        <v>100.5</v>
      </c>
      <c r="K1003" s="114">
        <v>100.5</v>
      </c>
      <c r="L1003" s="114">
        <v>100.5</v>
      </c>
      <c r="M1003" s="113">
        <v>100.5</v>
      </c>
      <c r="N1003" s="113">
        <v>100.5</v>
      </c>
      <c r="O1003" s="113">
        <v>100.5</v>
      </c>
      <c r="P1003" s="113">
        <v>100.5</v>
      </c>
      <c r="Q1003" s="113">
        <v>100.5</v>
      </c>
      <c r="R1003" s="113">
        <v>100.5</v>
      </c>
    </row>
    <row r="1004" spans="1:18">
      <c r="A1004" s="15">
        <f t="shared" si="35"/>
        <v>1004</v>
      </c>
      <c r="B1004" s="78" t="s">
        <v>2599</v>
      </c>
      <c r="C1004" s="78" t="s">
        <v>2600</v>
      </c>
      <c r="D1004" s="78"/>
      <c r="E1004" s="78" t="s">
        <v>66</v>
      </c>
      <c r="F1004" s="78" t="s">
        <v>1627</v>
      </c>
      <c r="G1004" s="78" t="s">
        <v>52</v>
      </c>
      <c r="H1004" s="79">
        <v>2022</v>
      </c>
      <c r="I1004" s="123">
        <v>51.1</v>
      </c>
      <c r="J1004" s="114">
        <v>51.1</v>
      </c>
      <c r="K1004" s="114">
        <v>51.1</v>
      </c>
      <c r="L1004" s="114">
        <v>51.1</v>
      </c>
      <c r="M1004" s="113">
        <v>51.1</v>
      </c>
      <c r="N1004" s="113">
        <v>51.1</v>
      </c>
      <c r="O1004" s="113">
        <v>51.1</v>
      </c>
      <c r="P1004" s="113">
        <v>51.1</v>
      </c>
      <c r="Q1004" s="113">
        <v>51.1</v>
      </c>
      <c r="R1004" s="113">
        <v>51.1</v>
      </c>
    </row>
    <row r="1005" spans="1:18">
      <c r="A1005" s="15">
        <f t="shared" si="35"/>
        <v>1005</v>
      </c>
      <c r="B1005" s="78" t="s">
        <v>2601</v>
      </c>
      <c r="C1005" s="78" t="s">
        <v>2602</v>
      </c>
      <c r="D1005" s="78"/>
      <c r="E1005" s="78" t="s">
        <v>94</v>
      </c>
      <c r="F1005" s="78" t="s">
        <v>1627</v>
      </c>
      <c r="G1005" s="78" t="s">
        <v>52</v>
      </c>
      <c r="H1005" s="79">
        <v>2023</v>
      </c>
      <c r="I1005" s="123">
        <v>0</v>
      </c>
      <c r="J1005" s="114">
        <v>0</v>
      </c>
      <c r="K1005" s="114">
        <v>50</v>
      </c>
      <c r="L1005" s="114">
        <v>50</v>
      </c>
      <c r="M1005" s="113">
        <v>50</v>
      </c>
      <c r="N1005" s="113">
        <v>50</v>
      </c>
      <c r="O1005" s="113">
        <v>50</v>
      </c>
      <c r="P1005" s="113">
        <v>50</v>
      </c>
      <c r="Q1005" s="113">
        <v>50</v>
      </c>
      <c r="R1005" s="113">
        <v>50</v>
      </c>
    </row>
    <row r="1006" spans="1:18">
      <c r="A1006" s="15">
        <f t="shared" si="35"/>
        <v>1006</v>
      </c>
      <c r="B1006" s="78" t="s">
        <v>2603</v>
      </c>
      <c r="C1006" s="78" t="s">
        <v>2604</v>
      </c>
      <c r="D1006" s="78"/>
      <c r="E1006" s="78" t="s">
        <v>245</v>
      </c>
      <c r="F1006" s="78" t="s">
        <v>1627</v>
      </c>
      <c r="G1006" s="78" t="s">
        <v>50</v>
      </c>
      <c r="H1006" s="79">
        <v>2021</v>
      </c>
      <c r="I1006" s="123">
        <v>51.8</v>
      </c>
      <c r="J1006" s="114">
        <v>51.8</v>
      </c>
      <c r="K1006" s="114">
        <v>51.8</v>
      </c>
      <c r="L1006" s="114">
        <v>51.8</v>
      </c>
      <c r="M1006" s="113">
        <v>51.8</v>
      </c>
      <c r="N1006" s="113">
        <v>51.8</v>
      </c>
      <c r="O1006" s="113">
        <v>51.8</v>
      </c>
      <c r="P1006" s="113">
        <v>51.8</v>
      </c>
      <c r="Q1006" s="113">
        <v>51.8</v>
      </c>
      <c r="R1006" s="113">
        <v>51.8</v>
      </c>
    </row>
    <row r="1007" spans="1:18">
      <c r="A1007" s="15">
        <f t="shared" si="35"/>
        <v>1007</v>
      </c>
      <c r="B1007" s="78" t="s">
        <v>2605</v>
      </c>
      <c r="C1007" s="78" t="s">
        <v>2606</v>
      </c>
      <c r="D1007" s="78"/>
      <c r="E1007" s="78" t="s">
        <v>1666</v>
      </c>
      <c r="F1007" s="78" t="s">
        <v>1627</v>
      </c>
      <c r="G1007" s="78" t="s">
        <v>95</v>
      </c>
      <c r="H1007" s="79">
        <v>2021</v>
      </c>
      <c r="I1007" s="123">
        <v>50</v>
      </c>
      <c r="J1007" s="114">
        <v>50</v>
      </c>
      <c r="K1007" s="114">
        <v>50</v>
      </c>
      <c r="L1007" s="114">
        <v>50</v>
      </c>
      <c r="M1007" s="113">
        <v>50</v>
      </c>
      <c r="N1007" s="113">
        <v>50</v>
      </c>
      <c r="O1007" s="113">
        <v>50</v>
      </c>
      <c r="P1007" s="113">
        <v>50</v>
      </c>
      <c r="Q1007" s="113">
        <v>50</v>
      </c>
      <c r="R1007" s="113">
        <v>50</v>
      </c>
    </row>
    <row r="1008" spans="1:18">
      <c r="A1008" s="15">
        <f t="shared" si="35"/>
        <v>1008</v>
      </c>
      <c r="B1008" s="78" t="s">
        <v>2768</v>
      </c>
      <c r="C1008" s="78" t="s">
        <v>2769</v>
      </c>
      <c r="D1008" s="78"/>
      <c r="E1008" s="78" t="s">
        <v>2289</v>
      </c>
      <c r="F1008" s="78" t="s">
        <v>1627</v>
      </c>
      <c r="G1008" s="78" t="s">
        <v>50</v>
      </c>
      <c r="H1008" s="79">
        <v>2023</v>
      </c>
      <c r="I1008" s="123">
        <v>0</v>
      </c>
      <c r="J1008" s="114">
        <v>50</v>
      </c>
      <c r="K1008" s="114">
        <v>50</v>
      </c>
      <c r="L1008" s="114">
        <v>50</v>
      </c>
      <c r="M1008" s="113">
        <v>50</v>
      </c>
      <c r="N1008" s="113">
        <v>50</v>
      </c>
      <c r="O1008" s="113">
        <v>50</v>
      </c>
      <c r="P1008" s="113">
        <v>50</v>
      </c>
      <c r="Q1008" s="113">
        <v>50</v>
      </c>
      <c r="R1008" s="113">
        <v>50</v>
      </c>
    </row>
    <row r="1009" spans="1:19">
      <c r="A1009" s="15">
        <f t="shared" si="35"/>
        <v>1009</v>
      </c>
      <c r="B1009" s="78" t="s">
        <v>1988</v>
      </c>
      <c r="C1009" s="78" t="s">
        <v>1989</v>
      </c>
      <c r="D1009" s="78"/>
      <c r="E1009" s="78" t="s">
        <v>392</v>
      </c>
      <c r="F1009" s="78" t="s">
        <v>1627</v>
      </c>
      <c r="G1009" s="78" t="s">
        <v>51</v>
      </c>
      <c r="H1009" s="79">
        <v>2021</v>
      </c>
      <c r="I1009" s="123">
        <v>100</v>
      </c>
      <c r="J1009" s="114">
        <v>100</v>
      </c>
      <c r="K1009" s="114">
        <v>100</v>
      </c>
      <c r="L1009" s="114">
        <v>100</v>
      </c>
      <c r="M1009" s="113">
        <v>100</v>
      </c>
      <c r="N1009" s="113">
        <v>100</v>
      </c>
      <c r="O1009" s="113">
        <v>100</v>
      </c>
      <c r="P1009" s="113">
        <v>100</v>
      </c>
      <c r="Q1009" s="113">
        <v>100</v>
      </c>
      <c r="R1009" s="113">
        <v>100</v>
      </c>
    </row>
    <row r="1010" spans="1:19">
      <c r="A1010" s="15">
        <f t="shared" si="35"/>
        <v>1010</v>
      </c>
      <c r="B1010" s="256" t="s">
        <v>2607</v>
      </c>
      <c r="C1010" s="256" t="s">
        <v>2608</v>
      </c>
      <c r="D1010" s="256"/>
      <c r="E1010" s="256" t="s">
        <v>66</v>
      </c>
      <c r="F1010" s="256" t="s">
        <v>1627</v>
      </c>
      <c r="G1010" s="256" t="s">
        <v>52</v>
      </c>
      <c r="H1010" s="257">
        <v>2021</v>
      </c>
      <c r="I1010" s="260">
        <v>22.7</v>
      </c>
      <c r="J1010" s="259">
        <v>22.7</v>
      </c>
      <c r="K1010" s="259">
        <v>22.7</v>
      </c>
      <c r="L1010" s="259">
        <v>22.7</v>
      </c>
      <c r="M1010" s="258">
        <v>22.7</v>
      </c>
      <c r="N1010" s="258">
        <v>22.7</v>
      </c>
      <c r="O1010" s="258">
        <v>22.7</v>
      </c>
      <c r="P1010" s="258">
        <v>22.7</v>
      </c>
      <c r="Q1010" s="258">
        <v>22.7</v>
      </c>
      <c r="R1010" s="258">
        <v>22.7</v>
      </c>
      <c r="S1010" s="255"/>
    </row>
    <row r="1011" spans="1:19">
      <c r="A1011" s="15">
        <f t="shared" si="35"/>
        <v>1011</v>
      </c>
      <c r="B1011" s="78" t="s">
        <v>3076</v>
      </c>
      <c r="C1011" s="78" t="s">
        <v>3077</v>
      </c>
      <c r="D1011" s="78"/>
      <c r="E1011" s="78" t="s">
        <v>2521</v>
      </c>
      <c r="F1011" s="78" t="s">
        <v>1627</v>
      </c>
      <c r="G1011" s="78" t="s">
        <v>52</v>
      </c>
      <c r="H1011" s="79">
        <v>2021</v>
      </c>
      <c r="I1011" s="123">
        <v>121.8</v>
      </c>
      <c r="J1011" s="114">
        <v>121.8</v>
      </c>
      <c r="K1011" s="114">
        <v>121.8</v>
      </c>
      <c r="L1011" s="114">
        <v>121.8</v>
      </c>
      <c r="M1011" s="113">
        <v>121.8</v>
      </c>
      <c r="N1011" s="113">
        <v>121.8</v>
      </c>
      <c r="O1011" s="113">
        <v>121.8</v>
      </c>
      <c r="P1011" s="113">
        <v>121.8</v>
      </c>
      <c r="Q1011" s="113">
        <v>121.8</v>
      </c>
      <c r="R1011" s="113">
        <v>121.8</v>
      </c>
    </row>
    <row r="1012" spans="1:19">
      <c r="A1012" s="15">
        <f t="shared" si="35"/>
        <v>1012</v>
      </c>
      <c r="B1012" s="78" t="s">
        <v>2610</v>
      </c>
      <c r="C1012" s="78"/>
      <c r="D1012" s="78" t="s">
        <v>2394</v>
      </c>
      <c r="E1012" s="78" t="s">
        <v>705</v>
      </c>
      <c r="F1012" s="78" t="s">
        <v>1627</v>
      </c>
      <c r="G1012" s="78" t="s">
        <v>261</v>
      </c>
      <c r="H1012" s="79">
        <v>2020</v>
      </c>
      <c r="I1012" s="123">
        <v>9.9</v>
      </c>
      <c r="J1012" s="114">
        <v>9.9</v>
      </c>
      <c r="K1012" s="114">
        <v>9.9</v>
      </c>
      <c r="L1012" s="114">
        <v>9.9</v>
      </c>
      <c r="M1012" s="113">
        <v>9.9</v>
      </c>
      <c r="N1012" s="113">
        <v>9.9</v>
      </c>
      <c r="O1012" s="113">
        <v>9.9</v>
      </c>
      <c r="P1012" s="113">
        <v>9.9</v>
      </c>
      <c r="Q1012" s="113">
        <v>9.9</v>
      </c>
      <c r="R1012" s="113">
        <v>9.9</v>
      </c>
    </row>
    <row r="1013" spans="1:19">
      <c r="A1013" s="15">
        <f t="shared" si="35"/>
        <v>1013</v>
      </c>
      <c r="B1013" s="78" t="s">
        <v>2613</v>
      </c>
      <c r="C1013" s="78"/>
      <c r="D1013" s="78" t="s">
        <v>2614</v>
      </c>
      <c r="E1013" s="78" t="s">
        <v>971</v>
      </c>
      <c r="F1013" s="78" t="s">
        <v>1627</v>
      </c>
      <c r="G1013" s="78" t="s">
        <v>51</v>
      </c>
      <c r="H1013" s="79">
        <v>2021</v>
      </c>
      <c r="I1013" s="123">
        <v>10</v>
      </c>
      <c r="J1013" s="114">
        <v>10</v>
      </c>
      <c r="K1013" s="114">
        <v>10</v>
      </c>
      <c r="L1013" s="114">
        <v>10</v>
      </c>
      <c r="M1013" s="113">
        <v>10</v>
      </c>
      <c r="N1013" s="113">
        <v>10</v>
      </c>
      <c r="O1013" s="113">
        <v>10</v>
      </c>
      <c r="P1013" s="113">
        <v>10</v>
      </c>
      <c r="Q1013" s="113">
        <v>10</v>
      </c>
      <c r="R1013" s="113">
        <v>10</v>
      </c>
    </row>
    <row r="1014" spans="1:19">
      <c r="A1014" s="15">
        <f t="shared" si="35"/>
        <v>1014</v>
      </c>
      <c r="B1014" s="78" t="s">
        <v>2615</v>
      </c>
      <c r="C1014" s="78"/>
      <c r="D1014" s="78" t="s">
        <v>2616</v>
      </c>
      <c r="E1014" s="78" t="s">
        <v>971</v>
      </c>
      <c r="F1014" s="78" t="s">
        <v>1627</v>
      </c>
      <c r="G1014" s="78" t="s">
        <v>51</v>
      </c>
      <c r="H1014" s="79">
        <v>2020</v>
      </c>
      <c r="I1014" s="123">
        <v>10</v>
      </c>
      <c r="J1014" s="114">
        <v>10</v>
      </c>
      <c r="K1014" s="114">
        <v>10</v>
      </c>
      <c r="L1014" s="114">
        <v>10</v>
      </c>
      <c r="M1014" s="113">
        <v>10</v>
      </c>
      <c r="N1014" s="113">
        <v>10</v>
      </c>
      <c r="O1014" s="113">
        <v>10</v>
      </c>
      <c r="P1014" s="113">
        <v>10</v>
      </c>
      <c r="Q1014" s="113">
        <v>10</v>
      </c>
      <c r="R1014" s="113">
        <v>10</v>
      </c>
    </row>
    <row r="1015" spans="1:19">
      <c r="A1015" s="15">
        <f t="shared" si="35"/>
        <v>1015</v>
      </c>
      <c r="B1015" s="78" t="s">
        <v>2770</v>
      </c>
      <c r="C1015" s="78"/>
      <c r="D1015" s="78" t="s">
        <v>2771</v>
      </c>
      <c r="E1015" s="78" t="s">
        <v>56</v>
      </c>
      <c r="F1015" s="78" t="s">
        <v>1627</v>
      </c>
      <c r="G1015" s="78" t="s">
        <v>51</v>
      </c>
      <c r="H1015" s="79">
        <v>2021</v>
      </c>
      <c r="I1015" s="123">
        <v>9.9</v>
      </c>
      <c r="J1015" s="114">
        <v>9.9</v>
      </c>
      <c r="K1015" s="114">
        <v>9.9</v>
      </c>
      <c r="L1015" s="114">
        <v>9.9</v>
      </c>
      <c r="M1015" s="113">
        <v>9.9</v>
      </c>
      <c r="N1015" s="113">
        <v>9.9</v>
      </c>
      <c r="O1015" s="113">
        <v>9.9</v>
      </c>
      <c r="P1015" s="113">
        <v>9.9</v>
      </c>
      <c r="Q1015" s="113">
        <v>9.9</v>
      </c>
      <c r="R1015" s="113">
        <v>9.9</v>
      </c>
    </row>
    <row r="1016" spans="1:19">
      <c r="A1016" s="15">
        <f t="shared" si="35"/>
        <v>1016</v>
      </c>
      <c r="B1016" s="78" t="s">
        <v>2619</v>
      </c>
      <c r="C1016" s="78"/>
      <c r="D1016" s="78" t="s">
        <v>2620</v>
      </c>
      <c r="E1016" s="78" t="s">
        <v>142</v>
      </c>
      <c r="F1016" s="78" t="s">
        <v>1627</v>
      </c>
      <c r="G1016" s="78" t="s">
        <v>51</v>
      </c>
      <c r="H1016" s="79">
        <v>2020</v>
      </c>
      <c r="I1016" s="123">
        <v>10</v>
      </c>
      <c r="J1016" s="114">
        <v>10</v>
      </c>
      <c r="K1016" s="114">
        <v>10</v>
      </c>
      <c r="L1016" s="114">
        <v>10</v>
      </c>
      <c r="M1016" s="113">
        <v>10</v>
      </c>
      <c r="N1016" s="113">
        <v>10</v>
      </c>
      <c r="O1016" s="113">
        <v>10</v>
      </c>
      <c r="P1016" s="113">
        <v>10</v>
      </c>
      <c r="Q1016" s="113">
        <v>10</v>
      </c>
      <c r="R1016" s="113">
        <v>10</v>
      </c>
    </row>
    <row r="1017" spans="1:19">
      <c r="A1017" s="15">
        <f t="shared" si="35"/>
        <v>1017</v>
      </c>
      <c r="B1017" s="78" t="s">
        <v>2621</v>
      </c>
      <c r="C1017" s="78"/>
      <c r="D1017" s="78" t="s">
        <v>2622</v>
      </c>
      <c r="E1017" s="78" t="s">
        <v>142</v>
      </c>
      <c r="F1017" s="78" t="s">
        <v>1627</v>
      </c>
      <c r="G1017" s="78" t="s">
        <v>51</v>
      </c>
      <c r="H1017" s="79">
        <v>2021</v>
      </c>
      <c r="I1017" s="123">
        <v>10</v>
      </c>
      <c r="J1017" s="114">
        <v>10</v>
      </c>
      <c r="K1017" s="114">
        <v>10</v>
      </c>
      <c r="L1017" s="114">
        <v>10</v>
      </c>
      <c r="M1017" s="113">
        <v>10</v>
      </c>
      <c r="N1017" s="113">
        <v>10</v>
      </c>
      <c r="O1017" s="113">
        <v>10</v>
      </c>
      <c r="P1017" s="113">
        <v>10</v>
      </c>
      <c r="Q1017" s="113">
        <v>10</v>
      </c>
      <c r="R1017" s="113">
        <v>10</v>
      </c>
    </row>
    <row r="1018" spans="1:19">
      <c r="A1018" s="15">
        <f t="shared" si="35"/>
        <v>1018</v>
      </c>
      <c r="B1018" s="78" t="s">
        <v>2623</v>
      </c>
      <c r="C1018" s="78"/>
      <c r="D1018" s="78" t="s">
        <v>2624</v>
      </c>
      <c r="E1018" s="78" t="s">
        <v>1809</v>
      </c>
      <c r="F1018" s="78" t="s">
        <v>1627</v>
      </c>
      <c r="G1018" s="78" t="s">
        <v>52</v>
      </c>
      <c r="H1018" s="79">
        <v>2020</v>
      </c>
      <c r="I1018" s="123">
        <v>9.9</v>
      </c>
      <c r="J1018" s="114">
        <v>9.9</v>
      </c>
      <c r="K1018" s="114">
        <v>9.9</v>
      </c>
      <c r="L1018" s="114">
        <v>9.9</v>
      </c>
      <c r="M1018" s="113">
        <v>9.9</v>
      </c>
      <c r="N1018" s="113">
        <v>9.9</v>
      </c>
      <c r="O1018" s="113">
        <v>9.9</v>
      </c>
      <c r="P1018" s="113">
        <v>9.9</v>
      </c>
      <c r="Q1018" s="113">
        <v>9.9</v>
      </c>
      <c r="R1018" s="113">
        <v>9.9</v>
      </c>
    </row>
    <row r="1019" spans="1:19">
      <c r="A1019" s="15">
        <f t="shared" si="35"/>
        <v>1019</v>
      </c>
      <c r="B1019" s="78" t="s">
        <v>2843</v>
      </c>
      <c r="C1019" s="78"/>
      <c r="D1019" s="78" t="s">
        <v>2844</v>
      </c>
      <c r="E1019" s="78" t="s">
        <v>1111</v>
      </c>
      <c r="F1019" s="78" t="s">
        <v>1627</v>
      </c>
      <c r="G1019" s="78" t="s">
        <v>52</v>
      </c>
      <c r="H1019" s="79">
        <v>2021</v>
      </c>
      <c r="I1019" s="123">
        <v>9.9499999999999993</v>
      </c>
      <c r="J1019" s="123">
        <v>9.9499999999999993</v>
      </c>
      <c r="K1019" s="123">
        <v>9.9499999999999993</v>
      </c>
      <c r="L1019" s="123">
        <v>9.9499999999999993</v>
      </c>
      <c r="M1019" s="123">
        <v>9.9499999999999993</v>
      </c>
      <c r="N1019" s="123">
        <v>9.9499999999999993</v>
      </c>
      <c r="O1019" s="123">
        <v>9.9499999999999993</v>
      </c>
      <c r="P1019" s="123">
        <v>9.9499999999999993</v>
      </c>
      <c r="Q1019" s="123">
        <v>9.9499999999999993</v>
      </c>
      <c r="R1019" s="123">
        <v>9.9499999999999993</v>
      </c>
    </row>
    <row r="1020" spans="1:19">
      <c r="A1020" s="15">
        <f t="shared" si="35"/>
        <v>1020</v>
      </c>
      <c r="B1020" s="78" t="s">
        <v>2845</v>
      </c>
      <c r="C1020" s="78"/>
      <c r="D1020" s="78" t="s">
        <v>2846</v>
      </c>
      <c r="E1020" s="78" t="s">
        <v>1129</v>
      </c>
      <c r="F1020" s="78" t="s">
        <v>1627</v>
      </c>
      <c r="G1020" s="78" t="s">
        <v>52</v>
      </c>
      <c r="H1020" s="79">
        <v>2021</v>
      </c>
      <c r="I1020" s="123">
        <v>9.9499999999999993</v>
      </c>
      <c r="J1020" s="123">
        <v>9.9499999999999993</v>
      </c>
      <c r="K1020" s="123">
        <v>9.9499999999999993</v>
      </c>
      <c r="L1020" s="123">
        <v>9.9499999999999993</v>
      </c>
      <c r="M1020" s="123">
        <v>9.9499999999999993</v>
      </c>
      <c r="N1020" s="123">
        <v>9.9499999999999993</v>
      </c>
      <c r="O1020" s="123">
        <v>9.9499999999999993</v>
      </c>
      <c r="P1020" s="123">
        <v>9.9499999999999993</v>
      </c>
      <c r="Q1020" s="123">
        <v>9.9499999999999993</v>
      </c>
      <c r="R1020" s="123">
        <v>9.9499999999999993</v>
      </c>
    </row>
    <row r="1021" spans="1:19">
      <c r="A1021" s="15">
        <f t="shared" si="35"/>
        <v>1021</v>
      </c>
      <c r="B1021" s="78" t="s">
        <v>2627</v>
      </c>
      <c r="C1021" s="78"/>
      <c r="D1021" s="78" t="s">
        <v>2628</v>
      </c>
      <c r="E1021" s="78" t="s">
        <v>776</v>
      </c>
      <c r="F1021" s="78" t="s">
        <v>1627</v>
      </c>
      <c r="G1021" s="78" t="s">
        <v>52</v>
      </c>
      <c r="H1021" s="79">
        <v>2020</v>
      </c>
      <c r="I1021" s="123">
        <v>9.9</v>
      </c>
      <c r="J1021" s="123">
        <v>9.9</v>
      </c>
      <c r="K1021" s="123">
        <v>9.9</v>
      </c>
      <c r="L1021" s="123">
        <v>9.9</v>
      </c>
      <c r="M1021" s="123">
        <v>9.9</v>
      </c>
      <c r="N1021" s="123">
        <v>9.9</v>
      </c>
      <c r="O1021" s="123">
        <v>9.9</v>
      </c>
      <c r="P1021" s="123">
        <v>9.9</v>
      </c>
      <c r="Q1021" s="123">
        <v>9.9</v>
      </c>
      <c r="R1021" s="123">
        <v>9.9</v>
      </c>
    </row>
    <row r="1022" spans="1:19">
      <c r="A1022" s="15">
        <f t="shared" si="35"/>
        <v>1022</v>
      </c>
      <c r="B1022" s="78" t="s">
        <v>2848</v>
      </c>
      <c r="C1022" s="78"/>
      <c r="D1022" s="78" t="s">
        <v>2847</v>
      </c>
      <c r="E1022" s="78" t="s">
        <v>1809</v>
      </c>
      <c r="F1022" s="78" t="s">
        <v>1627</v>
      </c>
      <c r="G1022" s="78" t="s">
        <v>52</v>
      </c>
      <c r="H1022" s="79">
        <v>2021</v>
      </c>
      <c r="I1022" s="123">
        <v>9.9499999999999993</v>
      </c>
      <c r="J1022" s="123">
        <v>9.9499999999999993</v>
      </c>
      <c r="K1022" s="123">
        <v>9.9499999999999993</v>
      </c>
      <c r="L1022" s="123">
        <v>9.9499999999999993</v>
      </c>
      <c r="M1022" s="123">
        <v>9.9499999999999993</v>
      </c>
      <c r="N1022" s="123">
        <v>9.9499999999999993</v>
      </c>
      <c r="O1022" s="123">
        <v>9.9499999999999993</v>
      </c>
      <c r="P1022" s="123">
        <v>9.9499999999999993</v>
      </c>
      <c r="Q1022" s="123">
        <v>9.9499999999999993</v>
      </c>
      <c r="R1022" s="123">
        <v>9.9499999999999993</v>
      </c>
    </row>
    <row r="1023" spans="1:19">
      <c r="A1023" s="15">
        <f t="shared" si="35"/>
        <v>1023</v>
      </c>
      <c r="B1023" s="78" t="s">
        <v>2629</v>
      </c>
      <c r="C1023" s="78"/>
      <c r="D1023" s="78" t="s">
        <v>2630</v>
      </c>
      <c r="E1023" s="78" t="s">
        <v>61</v>
      </c>
      <c r="F1023" s="78" t="s">
        <v>1627</v>
      </c>
      <c r="G1023" s="78" t="s">
        <v>52</v>
      </c>
      <c r="H1023" s="79">
        <v>2021</v>
      </c>
      <c r="I1023" s="123">
        <v>7.5</v>
      </c>
      <c r="J1023" s="123">
        <v>7.5</v>
      </c>
      <c r="K1023" s="123">
        <v>7.5</v>
      </c>
      <c r="L1023" s="123">
        <v>7.5</v>
      </c>
      <c r="M1023" s="123">
        <v>7.5</v>
      </c>
      <c r="N1023" s="123">
        <v>7.5</v>
      </c>
      <c r="O1023" s="123">
        <v>7.5</v>
      </c>
      <c r="P1023" s="123">
        <v>7.5</v>
      </c>
      <c r="Q1023" s="123">
        <v>7.5</v>
      </c>
      <c r="R1023" s="123">
        <v>7.5</v>
      </c>
    </row>
    <row r="1024" spans="1:19">
      <c r="A1024" s="15">
        <f t="shared" si="35"/>
        <v>1024</v>
      </c>
      <c r="B1024" s="78" t="s">
        <v>2849</v>
      </c>
      <c r="C1024" s="78"/>
      <c r="D1024" s="78" t="s">
        <v>2850</v>
      </c>
      <c r="E1024" s="78" t="s">
        <v>62</v>
      </c>
      <c r="F1024" s="78" t="s">
        <v>1627</v>
      </c>
      <c r="G1024" s="78" t="s">
        <v>52</v>
      </c>
      <c r="H1024" s="79">
        <v>2021</v>
      </c>
      <c r="I1024" s="123">
        <v>9.9499999999999993</v>
      </c>
      <c r="J1024" s="123">
        <v>9.9499999999999993</v>
      </c>
      <c r="K1024" s="123">
        <v>9.9499999999999993</v>
      </c>
      <c r="L1024" s="123">
        <v>9.9499999999999993</v>
      </c>
      <c r="M1024" s="123">
        <v>9.9499999999999993</v>
      </c>
      <c r="N1024" s="123">
        <v>9.9499999999999993</v>
      </c>
      <c r="O1024" s="123">
        <v>9.9499999999999993</v>
      </c>
      <c r="P1024" s="123">
        <v>9.9499999999999993</v>
      </c>
      <c r="Q1024" s="123">
        <v>9.9499999999999993</v>
      </c>
      <c r="R1024" s="123">
        <v>9.9499999999999993</v>
      </c>
    </row>
    <row r="1025" spans="1:18">
      <c r="A1025" s="15">
        <f t="shared" si="35"/>
        <v>1025</v>
      </c>
      <c r="B1025" s="109" t="s">
        <v>1822</v>
      </c>
      <c r="C1025" s="109"/>
      <c r="D1025" s="109"/>
      <c r="E1025" s="109"/>
      <c r="F1025" s="109"/>
      <c r="G1025" s="109"/>
      <c r="H1025" s="110"/>
      <c r="I1025" s="144">
        <f t="shared" ref="I1025:R1025" si="37">SUM(I988:I1024)</f>
        <v>1876.8000000000004</v>
      </c>
      <c r="J1025" s="144">
        <f t="shared" si="37"/>
        <v>2129.1999999999994</v>
      </c>
      <c r="K1025" s="144">
        <f t="shared" si="37"/>
        <v>2229.1999999999994</v>
      </c>
      <c r="L1025" s="144">
        <f t="shared" si="37"/>
        <v>2229.1999999999994</v>
      </c>
      <c r="M1025" s="144">
        <f t="shared" si="37"/>
        <v>2229.1999999999994</v>
      </c>
      <c r="N1025" s="144">
        <f t="shared" si="37"/>
        <v>2229.1999999999994</v>
      </c>
      <c r="O1025" s="144">
        <f t="shared" si="37"/>
        <v>2229.1999999999994</v>
      </c>
      <c r="P1025" s="144">
        <f t="shared" si="37"/>
        <v>2229.1999999999994</v>
      </c>
      <c r="Q1025" s="144">
        <f t="shared" si="37"/>
        <v>2229.1999999999994</v>
      </c>
      <c r="R1025" s="144">
        <f t="shared" si="37"/>
        <v>2229.1999999999994</v>
      </c>
    </row>
    <row r="1026" spans="1:18">
      <c r="A1026" s="15">
        <f t="shared" si="35"/>
        <v>1026</v>
      </c>
      <c r="B1026" s="78" t="s">
        <v>1637</v>
      </c>
      <c r="C1026" s="78"/>
      <c r="D1026" s="78" t="s">
        <v>1823</v>
      </c>
      <c r="E1026" s="78" t="s">
        <v>1487</v>
      </c>
      <c r="F1026" s="78"/>
      <c r="G1026" s="78"/>
      <c r="H1026" s="79"/>
      <c r="I1026" s="123">
        <v>0</v>
      </c>
      <c r="J1026" s="114">
        <v>0</v>
      </c>
      <c r="K1026" s="114">
        <v>0</v>
      </c>
      <c r="L1026" s="114">
        <v>0</v>
      </c>
      <c r="M1026" s="113">
        <v>0</v>
      </c>
      <c r="N1026" s="113">
        <v>0</v>
      </c>
      <c r="O1026" s="113">
        <v>0</v>
      </c>
      <c r="P1026" s="113">
        <v>0</v>
      </c>
      <c r="Q1026" s="113">
        <v>0</v>
      </c>
      <c r="R1026" s="113">
        <v>0</v>
      </c>
    </row>
    <row r="1027" spans="1:18" ht="15" customHeight="1">
      <c r="A1027" s="15">
        <f t="shared" si="35"/>
        <v>1027</v>
      </c>
      <c r="B1027" s="78"/>
      <c r="C1027" s="78"/>
      <c r="D1027" s="78"/>
      <c r="E1027" s="78"/>
      <c r="F1027" s="78"/>
      <c r="G1027" s="78"/>
      <c r="H1027" s="79"/>
      <c r="I1027" s="123"/>
      <c r="J1027" s="114"/>
      <c r="K1027" s="114"/>
      <c r="L1027" s="114"/>
      <c r="M1027" s="113"/>
      <c r="N1027" s="113"/>
      <c r="O1027" s="113"/>
      <c r="P1027" s="113"/>
      <c r="Q1027" s="113"/>
      <c r="R1027" s="113"/>
    </row>
    <row r="1028" spans="1:18" ht="15" customHeight="1">
      <c r="A1028" s="15">
        <f t="shared" si="35"/>
        <v>1028</v>
      </c>
      <c r="B1028" s="109" t="s">
        <v>1994</v>
      </c>
      <c r="C1028" s="109"/>
      <c r="D1028" s="109"/>
      <c r="E1028" s="109"/>
      <c r="F1028" s="109"/>
      <c r="G1028" s="109"/>
      <c r="H1028" s="110"/>
      <c r="I1028" s="144"/>
      <c r="J1028" s="111"/>
      <c r="K1028" s="111"/>
      <c r="L1028" s="111"/>
      <c r="M1028" s="112"/>
      <c r="N1028" s="112"/>
      <c r="O1028" s="112"/>
      <c r="P1028" s="112"/>
      <c r="Q1028" s="112"/>
      <c r="R1028" s="112"/>
    </row>
    <row r="1029" spans="1:18" ht="15" customHeight="1">
      <c r="A1029" s="15">
        <f t="shared" si="35"/>
        <v>1029</v>
      </c>
      <c r="B1029" s="78" t="s">
        <v>1664</v>
      </c>
      <c r="C1029" s="78" t="s">
        <v>1665</v>
      </c>
      <c r="D1029" s="78"/>
      <c r="E1029" s="78" t="s">
        <v>337</v>
      </c>
      <c r="F1029" s="78" t="s">
        <v>2450</v>
      </c>
      <c r="G1029" s="78" t="s">
        <v>51</v>
      </c>
      <c r="H1029" s="79">
        <v>2021</v>
      </c>
      <c r="I1029" s="123">
        <v>484</v>
      </c>
      <c r="J1029" s="114">
        <v>484</v>
      </c>
      <c r="K1029" s="114">
        <v>484</v>
      </c>
      <c r="L1029" s="114">
        <v>484</v>
      </c>
      <c r="M1029" s="113">
        <v>484</v>
      </c>
      <c r="N1029" s="113">
        <v>484</v>
      </c>
      <c r="O1029" s="113">
        <v>484</v>
      </c>
      <c r="P1029" s="113">
        <v>484</v>
      </c>
      <c r="Q1029" s="113">
        <v>484</v>
      </c>
      <c r="R1029" s="113">
        <v>484</v>
      </c>
    </row>
    <row r="1030" spans="1:18" ht="15" customHeight="1">
      <c r="A1030" s="15">
        <f t="shared" ref="A1030:A1059" si="38">A1029+1</f>
        <v>1030</v>
      </c>
      <c r="B1030" s="78" t="s">
        <v>1693</v>
      </c>
      <c r="C1030" s="78" t="s">
        <v>1694</v>
      </c>
      <c r="D1030" s="78"/>
      <c r="E1030" s="78" t="s">
        <v>121</v>
      </c>
      <c r="F1030" s="78" t="s">
        <v>1871</v>
      </c>
      <c r="G1030" s="78" t="s">
        <v>52</v>
      </c>
      <c r="H1030" s="79">
        <v>2023</v>
      </c>
      <c r="I1030" s="123">
        <v>0</v>
      </c>
      <c r="J1030" s="114">
        <v>0</v>
      </c>
      <c r="K1030" s="114">
        <v>400</v>
      </c>
      <c r="L1030" s="114">
        <v>400</v>
      </c>
      <c r="M1030" s="113">
        <v>400</v>
      </c>
      <c r="N1030" s="113">
        <v>400</v>
      </c>
      <c r="O1030" s="113">
        <v>400</v>
      </c>
      <c r="P1030" s="113">
        <v>400</v>
      </c>
      <c r="Q1030" s="113">
        <v>400</v>
      </c>
      <c r="R1030" s="113">
        <v>400</v>
      </c>
    </row>
    <row r="1031" spans="1:18">
      <c r="A1031" s="15">
        <f t="shared" si="38"/>
        <v>1031</v>
      </c>
      <c r="B1031" s="78" t="s">
        <v>1749</v>
      </c>
      <c r="C1031" s="78" t="s">
        <v>1750</v>
      </c>
      <c r="D1031" s="78"/>
      <c r="E1031" s="78" t="s">
        <v>1666</v>
      </c>
      <c r="F1031" s="78" t="s">
        <v>77</v>
      </c>
      <c r="G1031" s="78" t="s">
        <v>95</v>
      </c>
      <c r="H1031" s="79">
        <v>2022</v>
      </c>
      <c r="I1031" s="123">
        <v>149.5</v>
      </c>
      <c r="J1031" s="114">
        <v>149.5</v>
      </c>
      <c r="K1031" s="114">
        <v>149.5</v>
      </c>
      <c r="L1031" s="114">
        <v>149.5</v>
      </c>
      <c r="M1031" s="113">
        <v>149.5</v>
      </c>
      <c r="N1031" s="113">
        <v>149.5</v>
      </c>
      <c r="O1031" s="113">
        <v>149.5</v>
      </c>
      <c r="P1031" s="113">
        <v>149.5</v>
      </c>
      <c r="Q1031" s="113">
        <v>149.5</v>
      </c>
      <c r="R1031" s="113">
        <v>149.5</v>
      </c>
    </row>
    <row r="1032" spans="1:18">
      <c r="A1032" s="15">
        <f t="shared" si="38"/>
        <v>1032</v>
      </c>
      <c r="B1032" s="78" t="s">
        <v>1691</v>
      </c>
      <c r="C1032" s="78" t="s">
        <v>1692</v>
      </c>
      <c r="D1032" s="78"/>
      <c r="E1032" s="78" t="s">
        <v>1672</v>
      </c>
      <c r="F1032" s="78" t="s">
        <v>1477</v>
      </c>
      <c r="G1032" s="78" t="s">
        <v>60</v>
      </c>
      <c r="H1032" s="79">
        <v>2022</v>
      </c>
      <c r="I1032" s="123">
        <v>0</v>
      </c>
      <c r="J1032" s="114">
        <v>506.6</v>
      </c>
      <c r="K1032" s="114">
        <v>506.6</v>
      </c>
      <c r="L1032" s="114">
        <v>506.6</v>
      </c>
      <c r="M1032" s="113">
        <v>506.6</v>
      </c>
      <c r="N1032" s="113">
        <v>506.6</v>
      </c>
      <c r="O1032" s="113">
        <v>506.6</v>
      </c>
      <c r="P1032" s="113">
        <v>506.6</v>
      </c>
      <c r="Q1032" s="113">
        <v>506.6</v>
      </c>
      <c r="R1032" s="113">
        <v>506.6</v>
      </c>
    </row>
    <row r="1033" spans="1:18">
      <c r="A1033" s="15">
        <f t="shared" si="38"/>
        <v>1033</v>
      </c>
      <c r="B1033" s="78" t="s">
        <v>1713</v>
      </c>
      <c r="C1033" s="78" t="s">
        <v>1714</v>
      </c>
      <c r="D1033" s="78"/>
      <c r="E1033" s="78" t="s">
        <v>1312</v>
      </c>
      <c r="F1033" s="78" t="s">
        <v>1477</v>
      </c>
      <c r="G1033" s="78" t="s">
        <v>60</v>
      </c>
      <c r="H1033" s="79">
        <v>2020</v>
      </c>
      <c r="I1033" s="123">
        <v>152.5</v>
      </c>
      <c r="J1033" s="114">
        <v>152.5</v>
      </c>
      <c r="K1033" s="114">
        <v>152.5</v>
      </c>
      <c r="L1033" s="114">
        <v>152.5</v>
      </c>
      <c r="M1033" s="113">
        <v>152.5</v>
      </c>
      <c r="N1033" s="113">
        <v>152.5</v>
      </c>
      <c r="O1033" s="113">
        <v>152.5</v>
      </c>
      <c r="P1033" s="113">
        <v>152.5</v>
      </c>
      <c r="Q1033" s="113">
        <v>152.5</v>
      </c>
      <c r="R1033" s="113">
        <v>152.5</v>
      </c>
    </row>
    <row r="1034" spans="1:18">
      <c r="A1034" s="15">
        <f t="shared" si="38"/>
        <v>1034</v>
      </c>
      <c r="B1034" s="78" t="s">
        <v>1723</v>
      </c>
      <c r="C1034" s="78" t="s">
        <v>1724</v>
      </c>
      <c r="D1034" s="78"/>
      <c r="E1034" s="78" t="s">
        <v>1170</v>
      </c>
      <c r="F1034" s="78" t="s">
        <v>1477</v>
      </c>
      <c r="G1034" s="78" t="s">
        <v>60</v>
      </c>
      <c r="H1034" s="79">
        <v>2020</v>
      </c>
      <c r="I1034" s="123">
        <v>150</v>
      </c>
      <c r="J1034" s="114">
        <v>150</v>
      </c>
      <c r="K1034" s="114">
        <v>150</v>
      </c>
      <c r="L1034" s="114">
        <v>150</v>
      </c>
      <c r="M1034" s="113">
        <v>150</v>
      </c>
      <c r="N1034" s="113">
        <v>150</v>
      </c>
      <c r="O1034" s="113">
        <v>150</v>
      </c>
      <c r="P1034" s="113">
        <v>150</v>
      </c>
      <c r="Q1034" s="113">
        <v>150</v>
      </c>
      <c r="R1034" s="113">
        <v>150</v>
      </c>
    </row>
    <row r="1035" spans="1:18">
      <c r="A1035" s="15">
        <f t="shared" si="38"/>
        <v>1035</v>
      </c>
      <c r="B1035" s="78" t="s">
        <v>1728</v>
      </c>
      <c r="C1035" s="78" t="s">
        <v>1729</v>
      </c>
      <c r="D1035" s="78"/>
      <c r="E1035" s="78" t="s">
        <v>1155</v>
      </c>
      <c r="F1035" s="78" t="s">
        <v>1477</v>
      </c>
      <c r="G1035" s="78" t="s">
        <v>60</v>
      </c>
      <c r="H1035" s="79">
        <v>2022</v>
      </c>
      <c r="I1035" s="123">
        <v>0</v>
      </c>
      <c r="J1035" s="114">
        <v>248</v>
      </c>
      <c r="K1035" s="114">
        <v>248</v>
      </c>
      <c r="L1035" s="114">
        <v>248</v>
      </c>
      <c r="M1035" s="113">
        <v>248</v>
      </c>
      <c r="N1035" s="113">
        <v>248</v>
      </c>
      <c r="O1035" s="113">
        <v>248</v>
      </c>
      <c r="P1035" s="113">
        <v>248</v>
      </c>
      <c r="Q1035" s="113">
        <v>248</v>
      </c>
      <c r="R1035" s="113">
        <v>248</v>
      </c>
    </row>
    <row r="1036" spans="1:18">
      <c r="A1036" s="15">
        <f t="shared" si="38"/>
        <v>1036</v>
      </c>
      <c r="B1036" s="78" t="s">
        <v>1741</v>
      </c>
      <c r="C1036" s="78" t="s">
        <v>1742</v>
      </c>
      <c r="D1036" s="78"/>
      <c r="E1036" s="78" t="s">
        <v>1743</v>
      </c>
      <c r="F1036" s="78" t="s">
        <v>1477</v>
      </c>
      <c r="G1036" s="78" t="s">
        <v>60</v>
      </c>
      <c r="H1036" s="79">
        <v>2021</v>
      </c>
      <c r="I1036" s="123">
        <v>302.5</v>
      </c>
      <c r="J1036" s="114">
        <v>302.5</v>
      </c>
      <c r="K1036" s="114">
        <v>302.5</v>
      </c>
      <c r="L1036" s="114">
        <v>302.5</v>
      </c>
      <c r="M1036" s="113">
        <v>302.5</v>
      </c>
      <c r="N1036" s="113">
        <v>302.5</v>
      </c>
      <c r="O1036" s="113">
        <v>302.5</v>
      </c>
      <c r="P1036" s="113">
        <v>302.5</v>
      </c>
      <c r="Q1036" s="113">
        <v>302.5</v>
      </c>
      <c r="R1036" s="113">
        <v>302.5</v>
      </c>
    </row>
    <row r="1037" spans="1:18">
      <c r="A1037" s="15">
        <f t="shared" si="38"/>
        <v>1037</v>
      </c>
      <c r="B1037" s="78" t="s">
        <v>148</v>
      </c>
      <c r="C1037" s="78" t="s">
        <v>149</v>
      </c>
      <c r="D1037" s="78"/>
      <c r="E1037" s="78" t="s">
        <v>67</v>
      </c>
      <c r="F1037" s="78" t="s">
        <v>57</v>
      </c>
      <c r="G1037" s="78" t="s">
        <v>50</v>
      </c>
      <c r="H1037" s="79">
        <v>2020</v>
      </c>
      <c r="I1037" s="123">
        <v>60</v>
      </c>
      <c r="J1037" s="114">
        <v>60</v>
      </c>
      <c r="K1037" s="114">
        <v>60</v>
      </c>
      <c r="L1037" s="114">
        <v>60</v>
      </c>
      <c r="M1037" s="113">
        <v>60</v>
      </c>
      <c r="N1037" s="113">
        <v>60</v>
      </c>
      <c r="O1037" s="113">
        <v>60</v>
      </c>
      <c r="P1037" s="113">
        <v>60</v>
      </c>
      <c r="Q1037" s="113">
        <v>60</v>
      </c>
      <c r="R1037" s="113">
        <v>60</v>
      </c>
    </row>
    <row r="1038" spans="1:18">
      <c r="A1038" s="15">
        <f t="shared" si="38"/>
        <v>1038</v>
      </c>
      <c r="B1038" s="78" t="s">
        <v>179</v>
      </c>
      <c r="C1038" s="78" t="s">
        <v>180</v>
      </c>
      <c r="D1038" s="78"/>
      <c r="E1038" s="78" t="s">
        <v>176</v>
      </c>
      <c r="F1038" s="78" t="s">
        <v>57</v>
      </c>
      <c r="G1038" s="78" t="s">
        <v>51</v>
      </c>
      <c r="H1038" s="79">
        <v>2020</v>
      </c>
      <c r="I1038" s="123">
        <v>20</v>
      </c>
      <c r="J1038" s="114">
        <v>20</v>
      </c>
      <c r="K1038" s="114">
        <v>20</v>
      </c>
      <c r="L1038" s="114">
        <v>20</v>
      </c>
      <c r="M1038" s="113">
        <v>20</v>
      </c>
      <c r="N1038" s="113">
        <v>20</v>
      </c>
      <c r="O1038" s="113">
        <v>20</v>
      </c>
      <c r="P1038" s="113">
        <v>20</v>
      </c>
      <c r="Q1038" s="113">
        <v>20</v>
      </c>
      <c r="R1038" s="113">
        <v>20</v>
      </c>
    </row>
    <row r="1039" spans="1:18">
      <c r="A1039" s="15">
        <f t="shared" si="38"/>
        <v>1039</v>
      </c>
      <c r="B1039" s="78" t="s">
        <v>168</v>
      </c>
      <c r="C1039" s="78" t="s">
        <v>169</v>
      </c>
      <c r="D1039" s="78"/>
      <c r="E1039" s="78" t="s">
        <v>170</v>
      </c>
      <c r="F1039" s="78" t="s">
        <v>57</v>
      </c>
      <c r="G1039" s="78" t="s">
        <v>51</v>
      </c>
      <c r="H1039" s="79">
        <v>2020</v>
      </c>
      <c r="I1039" s="123">
        <v>30</v>
      </c>
      <c r="J1039" s="114">
        <v>30</v>
      </c>
      <c r="K1039" s="114">
        <v>30</v>
      </c>
      <c r="L1039" s="114">
        <v>30</v>
      </c>
      <c r="M1039" s="113">
        <v>30</v>
      </c>
      <c r="N1039" s="113">
        <v>30</v>
      </c>
      <c r="O1039" s="113">
        <v>30</v>
      </c>
      <c r="P1039" s="113">
        <v>30</v>
      </c>
      <c r="Q1039" s="113">
        <v>30</v>
      </c>
      <c r="R1039" s="113">
        <v>30</v>
      </c>
    </row>
    <row r="1040" spans="1:18">
      <c r="A1040" s="15">
        <f t="shared" si="38"/>
        <v>1040</v>
      </c>
      <c r="B1040" s="78" t="s">
        <v>1799</v>
      </c>
      <c r="C1040" s="78" t="s">
        <v>1800</v>
      </c>
      <c r="D1040" s="78"/>
      <c r="E1040" s="78" t="s">
        <v>767</v>
      </c>
      <c r="F1040" s="78" t="s">
        <v>57</v>
      </c>
      <c r="G1040" s="78" t="s">
        <v>51</v>
      </c>
      <c r="H1040" s="79">
        <v>2022</v>
      </c>
      <c r="I1040" s="123">
        <v>0</v>
      </c>
      <c r="J1040" s="114">
        <v>204.1</v>
      </c>
      <c r="K1040" s="114">
        <v>204.1</v>
      </c>
      <c r="L1040" s="114">
        <v>204.1</v>
      </c>
      <c r="M1040" s="113">
        <v>204.1</v>
      </c>
      <c r="N1040" s="113">
        <v>204.1</v>
      </c>
      <c r="O1040" s="113">
        <v>204.1</v>
      </c>
      <c r="P1040" s="113">
        <v>204.1</v>
      </c>
      <c r="Q1040" s="113">
        <v>204.1</v>
      </c>
      <c r="R1040" s="113">
        <v>204.1</v>
      </c>
    </row>
    <row r="1041" spans="1:18">
      <c r="A1041" s="15">
        <f t="shared" si="38"/>
        <v>1041</v>
      </c>
      <c r="B1041" s="109" t="s">
        <v>1995</v>
      </c>
      <c r="C1041" s="109"/>
      <c r="D1041" s="109"/>
      <c r="E1041" s="109"/>
      <c r="F1041" s="109"/>
      <c r="G1041" s="109"/>
      <c r="H1041" s="110"/>
      <c r="I1041" s="144">
        <f t="shared" ref="I1041:R1041" si="39">SUM(I1029:I1040)</f>
        <v>1348.5</v>
      </c>
      <c r="J1041" s="111">
        <f t="shared" si="39"/>
        <v>2307.1999999999998</v>
      </c>
      <c r="K1041" s="111">
        <f t="shared" si="39"/>
        <v>2707.2</v>
      </c>
      <c r="L1041" s="111">
        <f t="shared" si="39"/>
        <v>2707.2</v>
      </c>
      <c r="M1041" s="112">
        <f t="shared" si="39"/>
        <v>2707.2</v>
      </c>
      <c r="N1041" s="112">
        <f t="shared" si="39"/>
        <v>2707.2</v>
      </c>
      <c r="O1041" s="112">
        <f t="shared" si="39"/>
        <v>2707.2</v>
      </c>
      <c r="P1041" s="112">
        <f t="shared" si="39"/>
        <v>2707.2</v>
      </c>
      <c r="Q1041" s="112">
        <f t="shared" si="39"/>
        <v>2707.2</v>
      </c>
      <c r="R1041" s="112">
        <f t="shared" si="39"/>
        <v>2707.2</v>
      </c>
    </row>
    <row r="1042" spans="1:18">
      <c r="A1042" s="15">
        <f t="shared" si="38"/>
        <v>1042</v>
      </c>
      <c r="B1042" s="109"/>
      <c r="C1042" s="109"/>
      <c r="D1042" s="109"/>
      <c r="E1042" s="109"/>
      <c r="F1042" s="109"/>
      <c r="G1042" s="109"/>
      <c r="H1042" s="110"/>
      <c r="I1042" s="144"/>
      <c r="J1042" s="111"/>
      <c r="K1042" s="111"/>
      <c r="L1042" s="111"/>
      <c r="M1042" s="112"/>
      <c r="N1042" s="112"/>
      <c r="O1042" s="112"/>
      <c r="P1042" s="112"/>
      <c r="Q1042" s="112"/>
      <c r="R1042" s="112"/>
    </row>
    <row r="1043" spans="1:18">
      <c r="A1043" s="15">
        <f t="shared" si="38"/>
        <v>1043</v>
      </c>
      <c r="B1043" s="109" t="s">
        <v>1826</v>
      </c>
      <c r="C1043" s="109"/>
      <c r="D1043" s="109"/>
      <c r="E1043" s="109"/>
      <c r="F1043" s="109"/>
      <c r="G1043" s="109"/>
      <c r="H1043" s="110"/>
      <c r="I1043" s="144"/>
      <c r="J1043" s="111"/>
      <c r="K1043" s="111"/>
      <c r="L1043" s="111"/>
      <c r="M1043" s="112"/>
      <c r="N1043" s="112"/>
      <c r="O1043" s="112"/>
      <c r="P1043" s="112"/>
      <c r="Q1043" s="112"/>
      <c r="R1043" s="112"/>
    </row>
    <row r="1044" spans="1:18">
      <c r="A1044" s="15">
        <f t="shared" si="38"/>
        <v>1044</v>
      </c>
      <c r="B1044" s="78" t="s">
        <v>2772</v>
      </c>
      <c r="C1044" s="78"/>
      <c r="D1044" s="78" t="s">
        <v>433</v>
      </c>
      <c r="E1044" s="78" t="s">
        <v>434</v>
      </c>
      <c r="F1044" s="78" t="s">
        <v>2449</v>
      </c>
      <c r="G1044" s="78" t="s">
        <v>95</v>
      </c>
      <c r="H1044" s="79">
        <v>2000</v>
      </c>
      <c r="I1044" s="123">
        <v>145</v>
      </c>
      <c r="J1044" s="114">
        <v>145</v>
      </c>
      <c r="K1044" s="114">
        <v>145</v>
      </c>
      <c r="L1044" s="114">
        <v>145</v>
      </c>
      <c r="M1044" s="113">
        <v>145</v>
      </c>
      <c r="N1044" s="113">
        <v>145</v>
      </c>
      <c r="O1044" s="113">
        <v>145</v>
      </c>
      <c r="P1044" s="113">
        <v>145</v>
      </c>
      <c r="Q1044" s="113">
        <v>145</v>
      </c>
      <c r="R1044" s="113">
        <v>145</v>
      </c>
    </row>
    <row r="1045" spans="1:18">
      <c r="A1045" s="15">
        <f t="shared" si="38"/>
        <v>1045</v>
      </c>
      <c r="B1045" s="78" t="s">
        <v>2773</v>
      </c>
      <c r="C1045" s="78"/>
      <c r="D1045" s="78" t="s">
        <v>438</v>
      </c>
      <c r="E1045" s="78" t="s">
        <v>434</v>
      </c>
      <c r="F1045" s="78" t="s">
        <v>2449</v>
      </c>
      <c r="G1045" s="78" t="s">
        <v>95</v>
      </c>
      <c r="H1045" s="79">
        <v>2000</v>
      </c>
      <c r="I1045" s="123">
        <v>145</v>
      </c>
      <c r="J1045" s="114">
        <v>145</v>
      </c>
      <c r="K1045" s="114">
        <v>145</v>
      </c>
      <c r="L1045" s="114">
        <v>145</v>
      </c>
      <c r="M1045" s="113">
        <v>145</v>
      </c>
      <c r="N1045" s="113">
        <v>145</v>
      </c>
      <c r="O1045" s="113">
        <v>145</v>
      </c>
      <c r="P1045" s="113">
        <v>145</v>
      </c>
      <c r="Q1045" s="113">
        <v>145</v>
      </c>
      <c r="R1045" s="113">
        <v>145</v>
      </c>
    </row>
    <row r="1046" spans="1:18">
      <c r="A1046" s="15">
        <f t="shared" si="38"/>
        <v>1046</v>
      </c>
      <c r="B1046" s="78" t="s">
        <v>2774</v>
      </c>
      <c r="C1046" s="78"/>
      <c r="D1046" s="78" t="s">
        <v>441</v>
      </c>
      <c r="E1046" s="78" t="s">
        <v>434</v>
      </c>
      <c r="F1046" s="78" t="s">
        <v>2449</v>
      </c>
      <c r="G1046" s="78" t="s">
        <v>95</v>
      </c>
      <c r="H1046" s="79">
        <v>2000</v>
      </c>
      <c r="I1046" s="123">
        <v>75</v>
      </c>
      <c r="J1046" s="114">
        <v>75</v>
      </c>
      <c r="K1046" s="114">
        <v>75</v>
      </c>
      <c r="L1046" s="114">
        <v>75</v>
      </c>
      <c r="M1046" s="113">
        <v>75</v>
      </c>
      <c r="N1046" s="113">
        <v>75</v>
      </c>
      <c r="O1046" s="113">
        <v>75</v>
      </c>
      <c r="P1046" s="113">
        <v>75</v>
      </c>
      <c r="Q1046" s="113">
        <v>75</v>
      </c>
      <c r="R1046" s="113">
        <v>75</v>
      </c>
    </row>
    <row r="1047" spans="1:18">
      <c r="A1047" s="15">
        <f t="shared" si="38"/>
        <v>1047</v>
      </c>
      <c r="B1047" s="78" t="s">
        <v>2775</v>
      </c>
      <c r="C1047" s="78"/>
      <c r="D1047" s="78" t="s">
        <v>1827</v>
      </c>
      <c r="E1047" s="78" t="s">
        <v>437</v>
      </c>
      <c r="F1047" s="78" t="s">
        <v>2451</v>
      </c>
      <c r="G1047" s="78" t="s">
        <v>50</v>
      </c>
      <c r="H1047" s="79">
        <v>1966</v>
      </c>
      <c r="I1047" s="123">
        <v>57</v>
      </c>
      <c r="J1047" s="114">
        <v>57</v>
      </c>
      <c r="K1047" s="114">
        <v>57</v>
      </c>
      <c r="L1047" s="114">
        <v>57</v>
      </c>
      <c r="M1047" s="113">
        <v>57</v>
      </c>
      <c r="N1047" s="113">
        <v>57</v>
      </c>
      <c r="O1047" s="113">
        <v>57</v>
      </c>
      <c r="P1047" s="113">
        <v>57</v>
      </c>
      <c r="Q1047" s="113">
        <v>57</v>
      </c>
      <c r="R1047" s="113">
        <v>57</v>
      </c>
    </row>
    <row r="1048" spans="1:18">
      <c r="A1048" s="15">
        <f t="shared" si="38"/>
        <v>1048</v>
      </c>
      <c r="B1048" s="78" t="s">
        <v>2776</v>
      </c>
      <c r="C1048" s="78"/>
      <c r="D1048" s="78" t="s">
        <v>1828</v>
      </c>
      <c r="E1048" s="78" t="s">
        <v>437</v>
      </c>
      <c r="F1048" s="78" t="s">
        <v>2451</v>
      </c>
      <c r="G1048" s="78" t="s">
        <v>50</v>
      </c>
      <c r="H1048" s="79">
        <v>1973</v>
      </c>
      <c r="I1048" s="123">
        <v>61</v>
      </c>
      <c r="J1048" s="114">
        <v>61</v>
      </c>
      <c r="K1048" s="114">
        <v>61</v>
      </c>
      <c r="L1048" s="114">
        <v>61</v>
      </c>
      <c r="M1048" s="113">
        <v>61</v>
      </c>
      <c r="N1048" s="113">
        <v>61</v>
      </c>
      <c r="O1048" s="113">
        <v>61</v>
      </c>
      <c r="P1048" s="113">
        <v>61</v>
      </c>
      <c r="Q1048" s="113">
        <v>61</v>
      </c>
      <c r="R1048" s="113">
        <v>61</v>
      </c>
    </row>
    <row r="1049" spans="1:18">
      <c r="A1049" s="15">
        <f t="shared" si="38"/>
        <v>1049</v>
      </c>
      <c r="B1049" s="78" t="s">
        <v>2631</v>
      </c>
      <c r="C1049" s="78"/>
      <c r="D1049" s="78" t="s">
        <v>920</v>
      </c>
      <c r="E1049" s="78" t="s">
        <v>921</v>
      </c>
      <c r="F1049" s="78" t="s">
        <v>922</v>
      </c>
      <c r="G1049" s="78" t="s">
        <v>50</v>
      </c>
      <c r="H1049" s="79">
        <v>2012</v>
      </c>
      <c r="I1049" s="123">
        <v>105</v>
      </c>
      <c r="J1049" s="114">
        <v>105</v>
      </c>
      <c r="K1049" s="114">
        <v>105</v>
      </c>
      <c r="L1049" s="114">
        <v>105</v>
      </c>
      <c r="M1049" s="113">
        <v>105</v>
      </c>
      <c r="N1049" s="113">
        <v>105</v>
      </c>
      <c r="O1049" s="113">
        <v>105</v>
      </c>
      <c r="P1049" s="113">
        <v>105</v>
      </c>
      <c r="Q1049" s="113">
        <v>105</v>
      </c>
      <c r="R1049" s="113">
        <v>105</v>
      </c>
    </row>
    <row r="1050" spans="1:18">
      <c r="A1050" s="15">
        <f t="shared" si="38"/>
        <v>1050</v>
      </c>
      <c r="B1050" s="109" t="s">
        <v>1829</v>
      </c>
      <c r="C1050" s="109"/>
      <c r="D1050" s="109"/>
      <c r="E1050" s="109"/>
      <c r="F1050" s="109"/>
      <c r="G1050" s="109"/>
      <c r="H1050" s="110"/>
      <c r="I1050" s="144">
        <f t="shared" ref="I1050:R1050" si="40">SUM(I1044:I1049)</f>
        <v>588</v>
      </c>
      <c r="J1050" s="111">
        <f t="shared" si="40"/>
        <v>588</v>
      </c>
      <c r="K1050" s="111">
        <f t="shared" si="40"/>
        <v>588</v>
      </c>
      <c r="L1050" s="111">
        <f t="shared" si="40"/>
        <v>588</v>
      </c>
      <c r="M1050" s="112">
        <f t="shared" si="40"/>
        <v>588</v>
      </c>
      <c r="N1050" s="112">
        <f t="shared" si="40"/>
        <v>588</v>
      </c>
      <c r="O1050" s="112">
        <f t="shared" si="40"/>
        <v>588</v>
      </c>
      <c r="P1050" s="112">
        <f t="shared" si="40"/>
        <v>588</v>
      </c>
      <c r="Q1050" s="112">
        <f t="shared" si="40"/>
        <v>588</v>
      </c>
      <c r="R1050" s="112">
        <f t="shared" si="40"/>
        <v>588</v>
      </c>
    </row>
    <row r="1051" spans="1:18">
      <c r="A1051" s="15">
        <f t="shared" si="38"/>
        <v>1051</v>
      </c>
      <c r="B1051" s="109"/>
      <c r="C1051" s="109"/>
      <c r="D1051" s="109"/>
      <c r="E1051" s="109"/>
      <c r="F1051" s="109"/>
      <c r="G1051" s="109"/>
      <c r="H1051" s="110"/>
      <c r="I1051" s="144"/>
      <c r="J1051" s="111"/>
      <c r="K1051" s="111"/>
      <c r="L1051" s="111"/>
      <c r="M1051" s="112"/>
      <c r="N1051" s="112"/>
      <c r="O1051" s="112"/>
      <c r="P1051" s="112"/>
      <c r="Q1051" s="112"/>
      <c r="R1051" s="112"/>
    </row>
    <row r="1052" spans="1:18">
      <c r="A1052" s="15">
        <f t="shared" si="38"/>
        <v>1052</v>
      </c>
      <c r="B1052" s="109" t="s">
        <v>1830</v>
      </c>
      <c r="C1052" s="109"/>
      <c r="D1052" s="109"/>
      <c r="E1052" s="109"/>
      <c r="F1052" s="109"/>
      <c r="G1052" s="109"/>
      <c r="H1052" s="110"/>
      <c r="I1052" s="144"/>
      <c r="J1052" s="111"/>
      <c r="K1052" s="111"/>
      <c r="L1052" s="111"/>
      <c r="M1052" s="112"/>
      <c r="N1052" s="112"/>
      <c r="O1052" s="112"/>
      <c r="P1052" s="112"/>
      <c r="Q1052" s="112"/>
      <c r="R1052" s="112"/>
    </row>
    <row r="1053" spans="1:18">
      <c r="A1053" s="15">
        <f t="shared" si="38"/>
        <v>1053</v>
      </c>
      <c r="B1053" s="78" t="s">
        <v>1831</v>
      </c>
      <c r="C1053" s="78"/>
      <c r="D1053" s="78" t="s">
        <v>1832</v>
      </c>
      <c r="E1053" s="78" t="s">
        <v>56</v>
      </c>
      <c r="F1053" s="78" t="s">
        <v>225</v>
      </c>
      <c r="G1053" s="78" t="s">
        <v>51</v>
      </c>
      <c r="H1053" s="79">
        <v>1977</v>
      </c>
      <c r="I1053" s="123">
        <v>420</v>
      </c>
      <c r="J1053" s="114">
        <v>420</v>
      </c>
      <c r="K1053" s="114">
        <v>420</v>
      </c>
      <c r="L1053" s="114">
        <v>420</v>
      </c>
      <c r="M1053" s="113">
        <v>420</v>
      </c>
      <c r="N1053" s="113">
        <v>420</v>
      </c>
      <c r="O1053" s="113">
        <v>420</v>
      </c>
      <c r="P1053" s="113">
        <v>420</v>
      </c>
      <c r="Q1053" s="113">
        <v>420</v>
      </c>
      <c r="R1053" s="113">
        <v>420</v>
      </c>
    </row>
    <row r="1054" spans="1:18">
      <c r="A1054" s="15">
        <f t="shared" si="38"/>
        <v>1054</v>
      </c>
      <c r="B1054" s="78" t="s">
        <v>1833</v>
      </c>
      <c r="C1054" s="78"/>
      <c r="D1054" s="78" t="s">
        <v>1834</v>
      </c>
      <c r="E1054" s="78" t="s">
        <v>56</v>
      </c>
      <c r="F1054" s="78" t="s">
        <v>225</v>
      </c>
      <c r="G1054" s="78" t="s">
        <v>51</v>
      </c>
      <c r="H1054" s="79">
        <v>1978</v>
      </c>
      <c r="I1054" s="123">
        <v>420</v>
      </c>
      <c r="J1054" s="114">
        <v>420</v>
      </c>
      <c r="K1054" s="114">
        <v>420</v>
      </c>
      <c r="L1054" s="114">
        <v>420</v>
      </c>
      <c r="M1054" s="113">
        <v>420</v>
      </c>
      <c r="N1054" s="113">
        <v>420</v>
      </c>
      <c r="O1054" s="113">
        <v>420</v>
      </c>
      <c r="P1054" s="113">
        <v>420</v>
      </c>
      <c r="Q1054" s="113">
        <v>420</v>
      </c>
      <c r="R1054" s="113">
        <v>420</v>
      </c>
    </row>
    <row r="1055" spans="1:18">
      <c r="A1055" s="15">
        <f t="shared" si="38"/>
        <v>1055</v>
      </c>
      <c r="B1055" s="109" t="s">
        <v>1838</v>
      </c>
      <c r="C1055" s="109"/>
      <c r="D1055" s="109"/>
      <c r="E1055" s="109"/>
      <c r="F1055" s="109"/>
      <c r="G1055" s="109"/>
      <c r="H1055" s="110"/>
      <c r="I1055" s="144">
        <f t="shared" ref="I1055:R1055" si="41">SUM(I1053:I1054)</f>
        <v>840</v>
      </c>
      <c r="J1055" s="111">
        <f t="shared" si="41"/>
        <v>840</v>
      </c>
      <c r="K1055" s="111">
        <f t="shared" si="41"/>
        <v>840</v>
      </c>
      <c r="L1055" s="111">
        <f t="shared" si="41"/>
        <v>840</v>
      </c>
      <c r="M1055" s="112">
        <f t="shared" si="41"/>
        <v>840</v>
      </c>
      <c r="N1055" s="112">
        <f t="shared" si="41"/>
        <v>840</v>
      </c>
      <c r="O1055" s="112">
        <f t="shared" si="41"/>
        <v>840</v>
      </c>
      <c r="P1055" s="112">
        <f t="shared" si="41"/>
        <v>840</v>
      </c>
      <c r="Q1055" s="112">
        <f t="shared" si="41"/>
        <v>840</v>
      </c>
      <c r="R1055" s="112">
        <f t="shared" si="41"/>
        <v>840</v>
      </c>
    </row>
    <row r="1056" spans="1:18">
      <c r="A1056" s="15">
        <f t="shared" si="38"/>
        <v>1056</v>
      </c>
      <c r="B1056" s="109"/>
      <c r="C1056" s="109"/>
      <c r="D1056" s="109"/>
      <c r="E1056" s="109"/>
      <c r="F1056" s="109"/>
      <c r="G1056" s="109"/>
      <c r="H1056" s="110"/>
      <c r="I1056" s="144"/>
      <c r="J1056" s="111"/>
      <c r="K1056" s="111"/>
      <c r="L1056" s="111"/>
      <c r="M1056" s="112"/>
      <c r="N1056" s="112"/>
      <c r="O1056" s="112"/>
      <c r="P1056" s="112"/>
      <c r="Q1056" s="112"/>
      <c r="R1056" s="112"/>
    </row>
    <row r="1057" spans="1:18">
      <c r="A1057" s="15">
        <f t="shared" si="38"/>
        <v>1057</v>
      </c>
      <c r="B1057" s="109" t="s">
        <v>1851</v>
      </c>
      <c r="C1057" s="109"/>
      <c r="D1057" s="109"/>
      <c r="E1057" s="109"/>
      <c r="F1057" s="109"/>
      <c r="G1057" s="109"/>
      <c r="H1057" s="110"/>
      <c r="I1057" s="144"/>
      <c r="J1057" s="111"/>
      <c r="K1057" s="111"/>
      <c r="L1057" s="111"/>
      <c r="M1057" s="112"/>
      <c r="N1057" s="112"/>
      <c r="O1057" s="112"/>
      <c r="P1057" s="112"/>
      <c r="Q1057" s="112"/>
      <c r="R1057" s="112"/>
    </row>
    <row r="1058" spans="1:18">
      <c r="A1058" s="15">
        <f t="shared" si="38"/>
        <v>1058</v>
      </c>
      <c r="B1058" s="78" t="s">
        <v>933</v>
      </c>
      <c r="C1058" s="78"/>
      <c r="D1058" s="78" t="s">
        <v>934</v>
      </c>
      <c r="E1058" s="78" t="s">
        <v>614</v>
      </c>
      <c r="F1058" s="78" t="s">
        <v>922</v>
      </c>
      <c r="G1058" s="78" t="s">
        <v>50</v>
      </c>
      <c r="H1058" s="79">
        <v>2007</v>
      </c>
      <c r="I1058" s="123">
        <v>6.4</v>
      </c>
      <c r="J1058" s="114">
        <v>6.4</v>
      </c>
      <c r="K1058" s="114">
        <v>6.4</v>
      </c>
      <c r="L1058" s="114">
        <v>6.4</v>
      </c>
      <c r="M1058" s="113">
        <v>6.4</v>
      </c>
      <c r="N1058" s="113">
        <v>6.4</v>
      </c>
      <c r="O1058" s="113">
        <v>6.4</v>
      </c>
      <c r="P1058" s="113">
        <v>6.4</v>
      </c>
      <c r="Q1058" s="113">
        <v>6.4</v>
      </c>
      <c r="R1058" s="113">
        <v>6.4</v>
      </c>
    </row>
    <row r="1059" spans="1:18">
      <c r="A1059" s="15">
        <f t="shared" si="38"/>
        <v>1059</v>
      </c>
      <c r="B1059" s="78" t="s">
        <v>1484</v>
      </c>
      <c r="C1059" s="78"/>
      <c r="D1059" s="78" t="s">
        <v>1485</v>
      </c>
      <c r="E1059" s="78" t="s">
        <v>1486</v>
      </c>
      <c r="F1059" s="78" t="s">
        <v>1477</v>
      </c>
      <c r="G1059" s="78" t="s">
        <v>60</v>
      </c>
      <c r="H1059" s="79">
        <v>2007</v>
      </c>
      <c r="I1059" s="123">
        <v>1</v>
      </c>
      <c r="J1059" s="114">
        <v>1</v>
      </c>
      <c r="K1059" s="114">
        <v>1</v>
      </c>
      <c r="L1059" s="114">
        <v>1</v>
      </c>
      <c r="M1059" s="113">
        <v>1</v>
      </c>
      <c r="N1059" s="113">
        <v>1</v>
      </c>
      <c r="O1059" s="113">
        <v>1</v>
      </c>
      <c r="P1059" s="113">
        <v>1</v>
      </c>
      <c r="Q1059" s="113">
        <v>1</v>
      </c>
      <c r="R1059" s="113">
        <v>1</v>
      </c>
    </row>
    <row r="1060" spans="1:18">
      <c r="A1060" s="15">
        <f t="shared" ref="A1060" si="42">A1059+1</f>
        <v>1060</v>
      </c>
      <c r="B1060" s="109" t="s">
        <v>1841</v>
      </c>
      <c r="C1060" s="109"/>
      <c r="D1060" s="109"/>
      <c r="E1060" s="109"/>
      <c r="F1060" s="109"/>
      <c r="G1060" s="109"/>
      <c r="H1060" s="110"/>
      <c r="I1060" s="144">
        <f t="shared" ref="I1060:R1060" si="43">SUM(I1058:I1059)</f>
        <v>7.4</v>
      </c>
      <c r="J1060" s="111">
        <f t="shared" si="43"/>
        <v>7.4</v>
      </c>
      <c r="K1060" s="111">
        <f t="shared" si="43"/>
        <v>7.4</v>
      </c>
      <c r="L1060" s="111">
        <f t="shared" si="43"/>
        <v>7.4</v>
      </c>
      <c r="M1060" s="112">
        <f t="shared" si="43"/>
        <v>7.4</v>
      </c>
      <c r="N1060" s="112">
        <f t="shared" si="43"/>
        <v>7.4</v>
      </c>
      <c r="O1060" s="112">
        <f t="shared" si="43"/>
        <v>7.4</v>
      </c>
      <c r="P1060" s="112">
        <f t="shared" si="43"/>
        <v>7.4</v>
      </c>
      <c r="Q1060" s="112">
        <f t="shared" si="43"/>
        <v>7.4</v>
      </c>
      <c r="R1060" s="112">
        <f t="shared" si="43"/>
        <v>7.4</v>
      </c>
    </row>
    <row r="1062" spans="1:18">
      <c r="A1062" s="15"/>
      <c r="B1062" s="200" t="s">
        <v>2880</v>
      </c>
      <c r="C1062" s="200"/>
      <c r="D1062" s="200"/>
      <c r="E1062" s="200"/>
      <c r="F1062" s="200"/>
      <c r="G1062" s="200"/>
      <c r="H1062" s="201"/>
      <c r="I1062" s="202"/>
    </row>
    <row r="1063" spans="1:18" ht="30" customHeight="1">
      <c r="A1063" s="15"/>
      <c r="B1063" s="305" t="s">
        <v>3130</v>
      </c>
      <c r="C1063" s="305"/>
      <c r="D1063" s="305"/>
      <c r="E1063" s="305"/>
      <c r="F1063" s="305"/>
      <c r="G1063" s="305"/>
      <c r="H1063" s="305"/>
      <c r="I1063" s="305"/>
    </row>
    <row r="1064" spans="1:18" ht="30" customHeight="1">
      <c r="A1064" s="15"/>
      <c r="B1064" s="305" t="s">
        <v>2881</v>
      </c>
      <c r="C1064" s="305"/>
      <c r="D1064" s="305"/>
      <c r="E1064" s="305"/>
      <c r="F1064" s="305"/>
      <c r="G1064" s="305"/>
      <c r="H1064" s="305"/>
      <c r="I1064" s="305"/>
    </row>
    <row r="1065" spans="1:18" ht="24" customHeight="1">
      <c r="A1065" s="15"/>
      <c r="B1065" s="305" t="s">
        <v>2882</v>
      </c>
      <c r="C1065" s="305"/>
      <c r="D1065" s="305"/>
      <c r="E1065" s="305"/>
      <c r="F1065" s="305"/>
      <c r="G1065" s="305"/>
      <c r="H1065" s="305"/>
      <c r="I1065" s="305"/>
    </row>
    <row r="1066" spans="1:18" ht="30" customHeight="1">
      <c r="A1066" s="15"/>
      <c r="B1066" s="305" t="s">
        <v>2883</v>
      </c>
      <c r="C1066" s="305"/>
      <c r="D1066" s="305"/>
      <c r="E1066" s="305"/>
      <c r="F1066" s="305"/>
      <c r="G1066" s="305"/>
      <c r="H1066" s="305"/>
      <c r="I1066" s="305"/>
    </row>
  </sheetData>
  <mergeCells count="5">
    <mergeCell ref="P1:R1"/>
    <mergeCell ref="B1063:I1063"/>
    <mergeCell ref="B1064:I1064"/>
    <mergeCell ref="B1065:I1065"/>
    <mergeCell ref="B1066:I1066"/>
  </mergeCells>
  <pageMargins left="0.5" right="0.5" top="0.75" bottom="0.75" header="0.3" footer="0.3"/>
  <pageSetup scale="32" orientation="portrait" r:id="rId1"/>
  <headerFooter>
    <oddFooter>&amp;LERCOT PUBLIC&amp;C&amp;P</oddFooter>
  </headerFooter>
  <rowBreaks count="2" manualBreakCount="2">
    <brk id="791" max="17" man="1"/>
    <brk id="1001" max="16383" man="1"/>
  </rowBreaks>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tabColor theme="4"/>
    <pageSetUpPr fitToPage="1"/>
  </sheetPr>
  <dimension ref="A1:O91"/>
  <sheetViews>
    <sheetView topLeftCell="A14" zoomScaleNormal="100" zoomScaleSheetLayoutView="100" workbookViewId="0">
      <selection activeCell="F38" sqref="F38"/>
    </sheetView>
  </sheetViews>
  <sheetFormatPr defaultRowHeight="12.75"/>
  <cols>
    <col min="1" max="1" width="2" bestFit="1" customWidth="1"/>
    <col min="2" max="2" width="12.85546875" customWidth="1"/>
    <col min="3" max="3" width="13.42578125" customWidth="1"/>
    <col min="4" max="4" width="10.85546875" customWidth="1"/>
    <col min="5" max="8" width="11.140625" customWidth="1"/>
    <col min="9" max="19" width="10.85546875" customWidth="1"/>
    <col min="20" max="20" width="12" bestFit="1" customWidth="1"/>
    <col min="21" max="21" width="4.7109375" customWidth="1"/>
    <col min="22" max="28" width="10.85546875" customWidth="1"/>
    <col min="29" max="30" width="4.7109375" customWidth="1"/>
    <col min="31" max="37" width="10.85546875" customWidth="1"/>
    <col min="38" max="38" width="4.7109375" customWidth="1"/>
  </cols>
  <sheetData>
    <row r="1" spans="1:15" ht="12.95" customHeight="1">
      <c r="A1" s="15"/>
      <c r="B1" s="307" t="s">
        <v>21</v>
      </c>
      <c r="C1" s="307"/>
      <c r="D1" s="307"/>
      <c r="E1" s="307"/>
      <c r="F1" s="307"/>
      <c r="G1" s="307"/>
      <c r="H1" s="307"/>
      <c r="I1" s="307"/>
      <c r="J1" s="307"/>
      <c r="K1" s="307"/>
      <c r="L1" s="307"/>
      <c r="M1" s="307"/>
    </row>
    <row r="2" spans="1:15" ht="12.95" customHeight="1">
      <c r="B2" s="307"/>
      <c r="C2" s="307"/>
      <c r="D2" s="307"/>
      <c r="E2" s="307"/>
      <c r="F2" s="307"/>
      <c r="G2" s="307"/>
      <c r="H2" s="307"/>
      <c r="I2" s="307"/>
      <c r="J2" s="307"/>
      <c r="K2" s="307"/>
      <c r="L2" s="307"/>
      <c r="M2" s="307"/>
    </row>
    <row r="3" spans="1:15" ht="12.95" customHeight="1">
      <c r="A3" s="2"/>
      <c r="B3" s="1"/>
      <c r="C3" s="1"/>
      <c r="D3" s="1"/>
      <c r="E3" s="1"/>
      <c r="F3" s="1"/>
      <c r="G3" s="1"/>
      <c r="H3" s="1"/>
    </row>
    <row r="4" spans="1:15" ht="84.95" customHeight="1">
      <c r="A4" s="2"/>
      <c r="B4" s="296" t="s">
        <v>2653</v>
      </c>
      <c r="C4" s="306"/>
      <c r="D4" s="306"/>
      <c r="E4" s="306"/>
      <c r="F4" s="306"/>
      <c r="G4" s="306"/>
      <c r="H4" s="306"/>
      <c r="I4" s="306"/>
      <c r="J4" s="306"/>
      <c r="K4" s="306"/>
      <c r="L4" s="306"/>
      <c r="M4" s="306"/>
    </row>
    <row r="5" spans="1:15" ht="12.95" customHeight="1">
      <c r="A5" s="2"/>
      <c r="B5" s="4"/>
      <c r="C5" s="4"/>
    </row>
    <row r="6" spans="1:15" ht="12.95" customHeight="1">
      <c r="A6" s="2"/>
      <c r="B6" s="4"/>
      <c r="C6" s="4"/>
      <c r="D6" s="13"/>
      <c r="E6" s="13"/>
      <c r="F6" s="13"/>
      <c r="G6" s="13"/>
      <c r="H6" s="13"/>
    </row>
    <row r="7" spans="1:15" ht="15" customHeight="1">
      <c r="B7" s="308" t="s">
        <v>25</v>
      </c>
      <c r="C7" s="308"/>
      <c r="D7" s="308"/>
      <c r="E7" s="308"/>
      <c r="F7" s="308"/>
      <c r="G7" s="308"/>
      <c r="H7" s="308"/>
      <c r="I7" s="308"/>
      <c r="J7" s="308"/>
      <c r="K7" s="308"/>
      <c r="L7" s="308"/>
      <c r="M7" s="308"/>
    </row>
    <row r="8" spans="1:15" ht="39.950000000000003" customHeight="1">
      <c r="B8" s="6" t="s">
        <v>80</v>
      </c>
      <c r="C8" s="25" t="s">
        <v>90</v>
      </c>
      <c r="D8" s="26">
        <f>SummerCapacities!I2</f>
        <v>2022</v>
      </c>
      <c r="E8" s="26">
        <f>SummerCapacities!J2</f>
        <v>2023</v>
      </c>
      <c r="F8" s="26">
        <f>SummerCapacities!K2</f>
        <v>2024</v>
      </c>
      <c r="G8" s="26">
        <f>SummerCapacities!L2</f>
        <v>2025</v>
      </c>
      <c r="H8" s="26">
        <f>SummerCapacities!M2</f>
        <v>2026</v>
      </c>
      <c r="I8" s="26">
        <f>SummerCapacities!N2</f>
        <v>2027</v>
      </c>
      <c r="J8" s="26">
        <f>SummerCapacities!O2</f>
        <v>2028</v>
      </c>
      <c r="K8" s="26">
        <f>SummerCapacities!P2</f>
        <v>2029</v>
      </c>
      <c r="L8" s="26">
        <f>SummerCapacities!Q2</f>
        <v>2030</v>
      </c>
      <c r="M8" s="26">
        <f>SummerCapacities!R2</f>
        <v>2031</v>
      </c>
    </row>
    <row r="9" spans="1:15">
      <c r="B9" s="6"/>
      <c r="C9" s="6"/>
      <c r="D9" s="23"/>
      <c r="E9" s="7"/>
      <c r="F9" s="7"/>
      <c r="G9" s="7"/>
      <c r="H9" s="7"/>
      <c r="I9" s="23"/>
      <c r="J9" s="7"/>
      <c r="K9" s="7"/>
      <c r="L9" s="7"/>
      <c r="M9" s="7"/>
    </row>
    <row r="10" spans="1:15">
      <c r="B10" s="10" t="s">
        <v>26</v>
      </c>
      <c r="C10" s="20">
        <v>1</v>
      </c>
      <c r="D10" s="185">
        <f>SUMIF(SummerCapacities!$F$4:$F$1026,SummerFuelTypes!$B10,SummerCapacities!I$4:I$1026)*$C10
+105</f>
        <v>162.80000000000001</v>
      </c>
      <c r="E10" s="185">
        <f>SUMIF(SummerCapacities!$F$4:$F$1026,SummerFuelTypes!$B10,SummerCapacities!J$4:J$1026)*$C10
+105</f>
        <v>162.80000000000001</v>
      </c>
      <c r="F10" s="185">
        <f>SUMIF(SummerCapacities!$F$4:$F$1026,SummerFuelTypes!$B10,SummerCapacities!K$4:K$1026)*$C10
+105</f>
        <v>162.80000000000001</v>
      </c>
      <c r="G10" s="185">
        <f>SUMIF(SummerCapacities!$F$4:$F$1026,SummerFuelTypes!$B10,SummerCapacities!L$4:L$1026)*$C10
+105</f>
        <v>162.80000000000001</v>
      </c>
      <c r="H10" s="185">
        <f>SUMIF(SummerCapacities!$F$4:$F$1026,SummerFuelTypes!$B10,SummerCapacities!M$4:M$1026)*$C10
+105</f>
        <v>162.80000000000001</v>
      </c>
      <c r="I10" s="185">
        <f>SUMIF(SummerCapacities!$F$4:$F$1026,SummerFuelTypes!$B10,SummerCapacities!N$4:N$1026)*$C10
+105</f>
        <v>162.80000000000001</v>
      </c>
      <c r="J10" s="185">
        <f>SUMIF(SummerCapacities!$F$4:$F$1026,SummerFuelTypes!$B10,SummerCapacities!O$4:O$1026)*$C10
+105</f>
        <v>162.80000000000001</v>
      </c>
      <c r="K10" s="185">
        <f>SUMIF(SummerCapacities!$F$4:$F$1026,SummerFuelTypes!$B10,SummerCapacities!P$4:P$1026)*$C10
+105</f>
        <v>162.80000000000001</v>
      </c>
      <c r="L10" s="185">
        <f>SUMIF(SummerCapacities!$F$4:$F$1026,SummerFuelTypes!$B10,SummerCapacities!Q$4:Q$1026)*$C10
+105</f>
        <v>162.80000000000001</v>
      </c>
      <c r="M10" s="185">
        <f>SUMIF(SummerCapacities!$F$4:$F$1026,SummerFuelTypes!$B10,SummerCapacities!R$4:R$1026)*$C10
+105</f>
        <v>162.80000000000001</v>
      </c>
    </row>
    <row r="11" spans="1:15" ht="12.95" customHeight="1">
      <c r="B11" s="10" t="s">
        <v>27</v>
      </c>
      <c r="C11" s="20">
        <v>1</v>
      </c>
      <c r="D11" s="185">
        <f>SUMIF(SummerCapacities!$F$4:$F$1026,SummerFuelTypes!$B11,SummerCapacities!I$4:I$1026)*$C11</f>
        <v>13567.6</v>
      </c>
      <c r="E11" s="185">
        <f>SUMIF(SummerCapacities!$F$4:$F$1026,SummerFuelTypes!$B11,SummerCapacities!J$4:J$1026)*$C11</f>
        <v>13567.6</v>
      </c>
      <c r="F11" s="185">
        <f>SUMIF(SummerCapacities!$F$4:$F$1026,SummerFuelTypes!$B11,SummerCapacities!K$4:K$1026)*$C11</f>
        <v>13567.6</v>
      </c>
      <c r="G11" s="185">
        <f>SUMIF(SummerCapacities!$F$4:$F$1026,SummerFuelTypes!$B11,SummerCapacities!L$4:L$1026)*$C11</f>
        <v>13567.6</v>
      </c>
      <c r="H11" s="185">
        <f>SUMIF(SummerCapacities!$F$4:$F$1026,SummerFuelTypes!$B11,SummerCapacities!M$4:M$1026)*$C11</f>
        <v>13567.6</v>
      </c>
      <c r="I11" s="185">
        <f>SUMIF(SummerCapacities!$F$4:$F$1026,SummerFuelTypes!$B11,SummerCapacities!N$4:N$1026)*$C11</f>
        <v>13567.6</v>
      </c>
      <c r="J11" s="185">
        <f>SUMIF(SummerCapacities!$F$4:$F$1026,SummerFuelTypes!$B11,SummerCapacities!O$4:O$1026)*$C11</f>
        <v>13567.6</v>
      </c>
      <c r="K11" s="185">
        <f>SUMIF(SummerCapacities!$F$4:$F$1026,SummerFuelTypes!$B11,SummerCapacities!P$4:P$1026)*$C11</f>
        <v>13567.6</v>
      </c>
      <c r="L11" s="185">
        <f>SUMIF(SummerCapacities!$F$4:$F$1026,SummerFuelTypes!$B11,SummerCapacities!Q$4:Q$1026)*$C11</f>
        <v>13567.6</v>
      </c>
      <c r="M11" s="185">
        <f>SUMIF(SummerCapacities!$F$4:$F$1026,SummerFuelTypes!$B11,SummerCapacities!R$4:R$1026)*$C11</f>
        <v>13567.6</v>
      </c>
    </row>
    <row r="12" spans="1:15" ht="12.95" customHeight="1">
      <c r="B12" s="6" t="s">
        <v>35</v>
      </c>
      <c r="C12" s="20">
        <v>1</v>
      </c>
      <c r="D12" s="185">
        <f>SUMIF(SummerCapacities!$F$4:$F$1026,"=GAS",SummerCapacities!I$4:I$1026)*$C12
+SUMIF(SummerCapacities!$F$4:$F$1026,"=GAS-CC",SummerCapacities!I$4:I$1026)*$C12
+SUMIF(SummerCapacities!$F$4:$F$1026,"=GAS-GT",SummerCapacities!I$4:I$1026)*$C12
+SUMIF(SummerCapacities!$F$4:$F$1026,"=GAS-IC",SummerCapacities!I$4:I$1026)*$C12
+SUMIF(SummerCapacities!$F$4:$F$1026,"=GAS-ST",SummerCapacities!I$4:I$1026)*$C12
+483</f>
        <v>53304.439165542834</v>
      </c>
      <c r="E12" s="185">
        <f>SUMIF(SummerCapacities!$F$4:$F$1026,"=GAS",SummerCapacities!J$4:J$1026)*$C12
+SUMIF(SummerCapacities!$F$4:$F$1026,"=GAS-CC",SummerCapacities!J$4:J$1026)*$C12
+SUMIF(SummerCapacities!$F$4:$F$1026,"=GAS-GT",SummerCapacities!J$4:J$1026)*$C12
+SUMIF(SummerCapacities!$F$4:$F$1026,"=GAS-IC",SummerCapacities!J$4:J$1026)*$C12
+SUMIF(SummerCapacities!$F$4:$F$1026,"=GAS-ST",SummerCapacities!J$4:J$1026)*$C12
+483</f>
        <v>53259.439165542834</v>
      </c>
      <c r="F12" s="185">
        <f>SUMIF(SummerCapacities!$F$4:$F$1026,"=GAS",SummerCapacities!K$4:K$1026)*$C12
+SUMIF(SummerCapacities!$F$4:$F$1026,"=GAS-CC",SummerCapacities!K$4:K$1026)*$C12
+SUMIF(SummerCapacities!$F$4:$F$1026,"=GAS-GT",SummerCapacities!K$4:K$1026)*$C12
+SUMIF(SummerCapacities!$F$4:$F$1026,"=GAS-IC",SummerCapacities!K$4:K$1026)*$C12
+SUMIF(SummerCapacities!$F$4:$F$1026,"=GAS-ST",SummerCapacities!K$4:K$1026)*$C12
+483</f>
        <v>53212.439165542834</v>
      </c>
      <c r="G12" s="185">
        <f>SUMIF(SummerCapacities!$F$4:$F$1026,"=GAS",SummerCapacities!L$4:L$1026)*$C12
+SUMIF(SummerCapacities!$F$4:$F$1026,"=GAS-CC",SummerCapacities!L$4:L$1026)*$C12
+SUMIF(SummerCapacities!$F$4:$F$1026,"=GAS-GT",SummerCapacities!L$4:L$1026)*$C12
+SUMIF(SummerCapacities!$F$4:$F$1026,"=GAS-IC",SummerCapacities!L$4:L$1026)*$C12
+SUMIF(SummerCapacities!$F$4:$F$1026,"=GAS-ST",SummerCapacities!L$4:L$1026)*$C12
+483</f>
        <v>53215.439165542834</v>
      </c>
      <c r="H12" s="185">
        <f>SUMIF(SummerCapacities!$F$4:$F$1026,"=GAS",SummerCapacities!M$4:M$1026)*$C12
+SUMIF(SummerCapacities!$F$4:$F$1026,"=GAS-CC",SummerCapacities!M$4:M$1026)*$C12
+SUMIF(SummerCapacities!$F$4:$F$1026,"=GAS-GT",SummerCapacities!M$4:M$1026)*$C12
+SUMIF(SummerCapacities!$F$4:$F$1026,"=GAS-IC",SummerCapacities!M$4:M$1026)*$C12
+SUMIF(SummerCapacities!$F$4:$F$1026,"=GAS-ST",SummerCapacities!M$4:M$1026)*$C12
+483</f>
        <v>53218.439165542834</v>
      </c>
      <c r="I12" s="185">
        <f>SUMIF(SummerCapacities!$F$4:$F$1026,"=GAS",SummerCapacities!N$4:N$1026)*$C12
+SUMIF(SummerCapacities!$F$4:$F$1026,"=GAS-CC",SummerCapacities!N$4:N$1026)*$C12
+SUMIF(SummerCapacities!$F$4:$F$1026,"=GAS-GT",SummerCapacities!N$4:N$1026)*$C12
+SUMIF(SummerCapacities!$F$4:$F$1026,"=GAS-IC",SummerCapacities!N$4:N$1026)*$C12
+SUMIF(SummerCapacities!$F$4:$F$1026,"=GAS-ST",SummerCapacities!N$4:N$1026)*$C12
+483</f>
        <v>53221.439165542834</v>
      </c>
      <c r="J12" s="185">
        <f>SUMIF(SummerCapacities!$F$4:$F$1026,"=GAS",SummerCapacities!O$4:O$1026)*$C12
+SUMIF(SummerCapacities!$F$4:$F$1026,"=GAS-CC",SummerCapacities!O$4:O$1026)*$C12
+SUMIF(SummerCapacities!$F$4:$F$1026,"=GAS-GT",SummerCapacities!O$4:O$1026)*$C12
+SUMIF(SummerCapacities!$F$4:$F$1026,"=GAS-IC",SummerCapacities!O$4:O$1026)*$C12
+SUMIF(SummerCapacities!$F$4:$F$1026,"=GAS-ST",SummerCapacities!O$4:O$1026)*$C12
+483</f>
        <v>53219.439165542834</v>
      </c>
      <c r="K12" s="185">
        <f>SUMIF(SummerCapacities!$F$4:$F$1026,"=GAS",SummerCapacities!P$4:P$1026)*$C12
+SUMIF(SummerCapacities!$F$4:$F$1026,"=GAS-CC",SummerCapacities!P$4:P$1026)*$C12
+SUMIF(SummerCapacities!$F$4:$F$1026,"=GAS-GT",SummerCapacities!P$4:P$1026)*$C12
+SUMIF(SummerCapacities!$F$4:$F$1026,"=GAS-IC",SummerCapacities!P$4:P$1026)*$C12
+SUMIF(SummerCapacities!$F$4:$F$1026,"=GAS-ST",SummerCapacities!P$4:P$1026)*$C12
+483</f>
        <v>53222.439165542834</v>
      </c>
      <c r="L12" s="185">
        <f>SUMIF(SummerCapacities!$F$4:$F$1026,"=GAS",SummerCapacities!Q$4:Q$1026)*$C12
+SUMIF(SummerCapacities!$F$4:$F$1026,"=GAS-CC",SummerCapacities!Q$4:Q$1026)*$C12
+SUMIF(SummerCapacities!$F$4:$F$1026,"=GAS-GT",SummerCapacities!Q$4:Q$1026)*$C12
+SUMIF(SummerCapacities!$F$4:$F$1026,"=GAS-IC",SummerCapacities!Q$4:Q$1026)*$C12
+SUMIF(SummerCapacities!$F$4:$F$1026,"=GAS-ST",SummerCapacities!Q$4:Q$1026)*$C12
+483</f>
        <v>53225.439165542834</v>
      </c>
      <c r="M12" s="185">
        <f>SUMIF(SummerCapacities!$F$4:$F$1026,"=GAS",SummerCapacities!R$4:R$1026)*$C12
+SUMIF(SummerCapacities!$F$4:$F$1026,"=GAS-CC",SummerCapacities!R$4:R$1026)*$C12
+SUMIF(SummerCapacities!$F$4:$F$1026,"=GAS-GT",SummerCapacities!R$4:R$1026)*$C12
+SUMIF(SummerCapacities!$F$4:$F$1026,"=GAS-IC",SummerCapacities!R$4:R$1026)*$C12
+SUMIF(SummerCapacities!$F$4:$F$1026,"=GAS-ST",SummerCapacities!R$4:R$1026)*$C12
+483</f>
        <v>53228.439165542834</v>
      </c>
      <c r="N12" s="14"/>
      <c r="O12" s="15"/>
    </row>
    <row r="13" spans="1:15" ht="12.95" customHeight="1">
      <c r="B13" s="10" t="s">
        <v>29</v>
      </c>
      <c r="C13" s="20">
        <v>1</v>
      </c>
      <c r="D13" s="185">
        <f>SUMIF(SummerCapacities!$F$4:$F$1026,SummerFuelTypes!$B13,SummerCapacities!I$4:I$1026)*$C13</f>
        <v>4973.2</v>
      </c>
      <c r="E13" s="185">
        <f>SUMIF(SummerCapacities!$F$4:$F$1026,SummerFuelTypes!$B13,SummerCapacities!J$4:J$1026)*$C13</f>
        <v>4973.2</v>
      </c>
      <c r="F13" s="185">
        <f>SUMIF(SummerCapacities!$F$4:$F$1026,SummerFuelTypes!$B13,SummerCapacities!K$4:K$1026)*$C13</f>
        <v>4973.2</v>
      </c>
      <c r="G13" s="185">
        <f>SUMIF(SummerCapacities!$F$4:$F$1026,SummerFuelTypes!$B13,SummerCapacities!L$4:L$1026)*$C13</f>
        <v>4973.2</v>
      </c>
      <c r="H13" s="185">
        <f>SUMIF(SummerCapacities!$F$4:$F$1026,SummerFuelTypes!$B13,SummerCapacities!M$4:M$1026)*$C13</f>
        <v>4973.2</v>
      </c>
      <c r="I13" s="185">
        <f>SUMIF(SummerCapacities!$F$4:$F$1026,SummerFuelTypes!$B13,SummerCapacities!N$4:N$1026)*$C13</f>
        <v>4973.2</v>
      </c>
      <c r="J13" s="185">
        <f>SUMIF(SummerCapacities!$F$4:$F$1026,SummerFuelTypes!$B13,SummerCapacities!O$4:O$1026)*$C13</f>
        <v>4973.2</v>
      </c>
      <c r="K13" s="185">
        <f>SUMIF(SummerCapacities!$F$4:$F$1026,SummerFuelTypes!$B13,SummerCapacities!P$4:P$1026)*$C13</f>
        <v>4973.2</v>
      </c>
      <c r="L13" s="185">
        <f>SUMIF(SummerCapacities!$F$4:$F$1026,SummerFuelTypes!$B13,SummerCapacities!Q$4:Q$1026)*$C13</f>
        <v>4973.2</v>
      </c>
      <c r="M13" s="185">
        <f>SUMIF(SummerCapacities!$F$4:$F$1026,SummerFuelTypes!$B13,SummerCapacities!R$4:R$1026)*$C13</f>
        <v>4973.2</v>
      </c>
      <c r="O13" s="15"/>
    </row>
    <row r="14" spans="1:15" ht="12.95" customHeight="1">
      <c r="B14" s="10" t="s">
        <v>30</v>
      </c>
      <c r="C14" s="20">
        <f>SummerCapacities!I789/100</f>
        <v>0.69669999999999999</v>
      </c>
      <c r="D14" s="185">
        <f>SUMIF(SummerCapacities!$F$4:$F$1026,SummerFuelTypes!$B14,SummerCapacities!I$4:I$1026)*$C14</f>
        <v>849.97399999999993</v>
      </c>
      <c r="E14" s="185">
        <f>SUMIF(SummerCapacities!$F$4:$F$1026,SummerFuelTypes!$B14,SummerCapacities!J$4:J$1026)*$C14</f>
        <v>849.97399999999993</v>
      </c>
      <c r="F14" s="185">
        <f>SUMIF(SummerCapacities!$F$4:$F$1026,SummerFuelTypes!$B14,SummerCapacities!K$4:K$1026)*$C14</f>
        <v>849.97399999999993</v>
      </c>
      <c r="G14" s="185">
        <f>SUMIF(SummerCapacities!$F$4:$F$1026,SummerFuelTypes!$B14,SummerCapacities!L$4:L$1026)*$C14</f>
        <v>849.97399999999993</v>
      </c>
      <c r="H14" s="185">
        <f>SUMIF(SummerCapacities!$F$4:$F$1026,SummerFuelTypes!$B14,SummerCapacities!M$4:M$1026)*$C14</f>
        <v>849.97399999999993</v>
      </c>
      <c r="I14" s="185">
        <f>SUMIF(SummerCapacities!$F$4:$F$1026,SummerFuelTypes!$B14,SummerCapacities!N$4:N$1026)*$C14</f>
        <v>849.97399999999993</v>
      </c>
      <c r="J14" s="185">
        <f>SUMIF(SummerCapacities!$F$4:$F$1026,SummerFuelTypes!$B14,SummerCapacities!O$4:O$1026)*$C14</f>
        <v>849.97399999999993</v>
      </c>
      <c r="K14" s="185">
        <f>SUMIF(SummerCapacities!$F$4:$F$1026,SummerFuelTypes!$B14,SummerCapacities!P$4:P$1026)*$C14</f>
        <v>849.97399999999993</v>
      </c>
      <c r="L14" s="185">
        <f>SUMIF(SummerCapacities!$F$4:$F$1026,SummerFuelTypes!$B14,SummerCapacities!Q$4:Q$1026)*$C14</f>
        <v>849.97399999999993</v>
      </c>
      <c r="M14" s="185">
        <f>SUMIF(SummerCapacities!$F$4:$F$1026,SummerFuelTypes!$B14,SummerCapacities!R$4:R$1026)*$C14</f>
        <v>849.97399999999993</v>
      </c>
      <c r="O14" s="15"/>
    </row>
    <row r="15" spans="1:15" ht="12.95" customHeight="1">
      <c r="B15" s="10" t="s">
        <v>23</v>
      </c>
      <c r="C15" s="20">
        <f>SummerCapacities!I384/SummerCapacities!I383</f>
        <v>0.86158608918275192</v>
      </c>
      <c r="D15" s="185">
        <f>SUMIF(SummerCapacities!$F$4:$F$1026,SummerFuelTypes!$B15,SummerCapacities!I$4:I$1026)*$C15
-5.2</f>
        <v>473.92802419452835</v>
      </c>
      <c r="E15" s="185">
        <f>SUMIF(SummerCapacities!$F$4:$F$1026,SummerFuelTypes!$B15,SummerCapacities!J$4:J$1026)*$C15
-5.2</f>
        <v>473.92802419452835</v>
      </c>
      <c r="F15" s="185">
        <f>SUMIF(SummerCapacities!$F$4:$F$1026,SummerFuelTypes!$B15,SummerCapacities!K$4:K$1026)*$C15
-5.2</f>
        <v>473.92802419452835</v>
      </c>
      <c r="G15" s="185">
        <f>SUMIF(SummerCapacities!$F$4:$F$1026,SummerFuelTypes!$B15,SummerCapacities!L$4:L$1026)*$C15
-5.2</f>
        <v>473.92802419452835</v>
      </c>
      <c r="H15" s="185">
        <f>SUMIF(SummerCapacities!$F$4:$F$1026,SummerFuelTypes!$B15,SummerCapacities!M$4:M$1026)*$C15
-5.2</f>
        <v>473.92802419452835</v>
      </c>
      <c r="I15" s="185">
        <f>SUMIF(SummerCapacities!$F$4:$F$1026,SummerFuelTypes!$B15,SummerCapacities!N$4:N$1026)*$C15
-5.2</f>
        <v>473.92802419452835</v>
      </c>
      <c r="J15" s="185">
        <f>SUMIF(SummerCapacities!$F$4:$F$1026,SummerFuelTypes!$B15,SummerCapacities!O$4:O$1026)*$C15
-5.2</f>
        <v>473.92802419452835</v>
      </c>
      <c r="K15" s="185">
        <f>SUMIF(SummerCapacities!$F$4:$F$1026,SummerFuelTypes!$B15,SummerCapacities!P$4:P$1026)*$C15
-5.2</f>
        <v>473.92802419452835</v>
      </c>
      <c r="L15" s="185">
        <f>SUMIF(SummerCapacities!$F$4:$F$1026,SummerFuelTypes!$B15,SummerCapacities!Q$4:Q$1026)*$C15
-5.2</f>
        <v>473.92802419452835</v>
      </c>
      <c r="M15" s="185">
        <f>SUMIF(SummerCapacities!$F$4:$F$1026,SummerFuelTypes!$B15,SummerCapacities!R$4:R$1026)*$C15
-5.2</f>
        <v>473.92802419452835</v>
      </c>
      <c r="O15" s="15"/>
    </row>
    <row r="16" spans="1:15" ht="12.95" customHeight="1">
      <c r="B16" s="10" t="s">
        <v>76</v>
      </c>
      <c r="C16" s="20">
        <f>SummerCapacities!I658/100</f>
        <v>0.61</v>
      </c>
      <c r="D16" s="185">
        <f>SUMIF(SummerCapacities!$F$4:$F$1026,SummerFuelTypes!$B16,SummerCapacities!I$4:I$1026)*$C16</f>
        <v>3138.2670000000003</v>
      </c>
      <c r="E16" s="185">
        <f>SUMIF(SummerCapacities!$F$4:$F$1026,SummerFuelTypes!$B16,SummerCapacities!J$4:J$1026)*$C16</f>
        <v>3458.8220000000006</v>
      </c>
      <c r="F16" s="185">
        <f>SUMIF(SummerCapacities!$F$4:$F$1026,SummerFuelTypes!$B16,SummerCapacities!K$4:K$1026)*$C16</f>
        <v>3458.8220000000006</v>
      </c>
      <c r="G16" s="185">
        <f>SUMIF(SummerCapacities!$F$4:$F$1026,SummerFuelTypes!$B16,SummerCapacities!L$4:L$1026)*$C16</f>
        <v>3458.8220000000006</v>
      </c>
      <c r="H16" s="185">
        <f>SUMIF(SummerCapacities!$F$4:$F$1026,SummerFuelTypes!$B16,SummerCapacities!M$4:M$1026)*$C16</f>
        <v>3458.8220000000006</v>
      </c>
      <c r="I16" s="185">
        <f>SUMIF(SummerCapacities!$F$4:$F$1026,SummerFuelTypes!$B16,SummerCapacities!N$4:N$1026)*$C16</f>
        <v>3458.8220000000006</v>
      </c>
      <c r="J16" s="185">
        <f>SUMIF(SummerCapacities!$F$4:$F$1026,SummerFuelTypes!$B16,SummerCapacities!O$4:O$1026)*$C16</f>
        <v>3458.8220000000006</v>
      </c>
      <c r="K16" s="185">
        <f>SUMIF(SummerCapacities!$F$4:$F$1026,SummerFuelTypes!$B16,SummerCapacities!P$4:P$1026)*$C16</f>
        <v>3458.8220000000006</v>
      </c>
      <c r="L16" s="185">
        <f>SUMIF(SummerCapacities!$F$4:$F$1026,SummerFuelTypes!$B16,SummerCapacities!Q$4:Q$1026)*$C16</f>
        <v>3458.8220000000006</v>
      </c>
      <c r="M16" s="185">
        <f>SUMIF(SummerCapacities!$F$4:$F$1026,SummerFuelTypes!$B16,SummerCapacities!R$4:R$1026)*$C16</f>
        <v>3458.8220000000006</v>
      </c>
      <c r="O16" s="15"/>
    </row>
    <row r="17" spans="1:15" ht="12.95" customHeight="1">
      <c r="B17" s="10" t="s">
        <v>1865</v>
      </c>
      <c r="C17" s="20">
        <f>SummerCapacities!I661/100</f>
        <v>0.28999999999999998</v>
      </c>
      <c r="D17" s="185">
        <f>SUMIF(SummerCapacities!$F$4:$F$1026,SummerFuelTypes!$B17,SummerCapacities!I$4:I$1026)*$C17</f>
        <v>1327.3009999999997</v>
      </c>
      <c r="E17" s="185">
        <f>SUMIF(SummerCapacities!$F$4:$F$1026,SummerFuelTypes!$B17,SummerCapacities!J$4:J$1026)*$C17</f>
        <v>1371.2359999999999</v>
      </c>
      <c r="F17" s="185">
        <f>SUMIF(SummerCapacities!$F$4:$F$1026,SummerFuelTypes!$B17,SummerCapacities!K$4:K$1026)*$C17</f>
        <v>1371.2359999999999</v>
      </c>
      <c r="G17" s="185">
        <f>SUMIF(SummerCapacities!$F$4:$F$1026,SummerFuelTypes!$B17,SummerCapacities!L$4:L$1026)*$C17</f>
        <v>1371.2359999999999</v>
      </c>
      <c r="H17" s="185">
        <f>SUMIF(SummerCapacities!$F$4:$F$1026,SummerFuelTypes!$B17,SummerCapacities!M$4:M$1026)*$C17</f>
        <v>1371.2359999999999</v>
      </c>
      <c r="I17" s="185">
        <f>SUMIF(SummerCapacities!$F$4:$F$1026,SummerFuelTypes!$B17,SummerCapacities!N$4:N$1026)*$C17</f>
        <v>1371.2359999999999</v>
      </c>
      <c r="J17" s="185">
        <f>SUMIF(SummerCapacities!$F$4:$F$1026,SummerFuelTypes!$B17,SummerCapacities!O$4:O$1026)*$C17</f>
        <v>1371.2359999999999</v>
      </c>
      <c r="K17" s="185">
        <f>SUMIF(SummerCapacities!$F$4:$F$1026,SummerFuelTypes!$B17,SummerCapacities!P$4:P$1026)*$C17</f>
        <v>1371.2359999999999</v>
      </c>
      <c r="L17" s="185">
        <f>SUMIF(SummerCapacities!$F$4:$F$1026,SummerFuelTypes!$B17,SummerCapacities!Q$4:Q$1026)*$C17</f>
        <v>1371.2359999999999</v>
      </c>
      <c r="M17" s="185">
        <f>SUMIF(SummerCapacities!$F$4:$F$1026,SummerFuelTypes!$B17,SummerCapacities!R$4:R$1026)*$C17</f>
        <v>1371.2359999999999</v>
      </c>
      <c r="O17" s="15"/>
    </row>
    <row r="18" spans="1:15" ht="12.95" customHeight="1">
      <c r="B18" s="10" t="s">
        <v>1878</v>
      </c>
      <c r="C18" s="20">
        <f>SummerCapacities!I664/100</f>
        <v>0.19</v>
      </c>
      <c r="D18" s="185">
        <f>SUMIF(SummerCapacities!$F$4:$F$1026,SummerFuelTypes!$B18,SummerCapacities!I$4:I$1026)*$C18</f>
        <v>5174.4409999999989</v>
      </c>
      <c r="E18" s="185">
        <f>SUMIF(SummerCapacities!$F$4:$F$1026,SummerFuelTypes!$B18,SummerCapacities!J$4:J$1026)*$C18</f>
        <v>5434.4939999999988</v>
      </c>
      <c r="F18" s="185">
        <f>SUMIF(SummerCapacities!$F$4:$F$1026,SummerFuelTypes!$B18,SummerCapacities!K$4:K$1026)*$C18</f>
        <v>5434.4939999999988</v>
      </c>
      <c r="G18" s="185">
        <f>SUMIF(SummerCapacities!$F$4:$F$1026,SummerFuelTypes!$B18,SummerCapacities!L$4:L$1026)*$C18</f>
        <v>5434.4939999999988</v>
      </c>
      <c r="H18" s="185">
        <f>SUMIF(SummerCapacities!$F$4:$F$1026,SummerFuelTypes!$B18,SummerCapacities!M$4:M$1026)*$C18</f>
        <v>5434.4939999999988</v>
      </c>
      <c r="I18" s="185">
        <f>SUMIF(SummerCapacities!$F$4:$F$1026,SummerFuelTypes!$B18,SummerCapacities!N$4:N$1026)*$C18</f>
        <v>5434.4939999999988</v>
      </c>
      <c r="J18" s="185">
        <f>SUMIF(SummerCapacities!$F$4:$F$1026,SummerFuelTypes!$B18,SummerCapacities!O$4:O$1026)*$C18</f>
        <v>5434.4939999999988</v>
      </c>
      <c r="K18" s="185">
        <f>SUMIF(SummerCapacities!$F$4:$F$1026,SummerFuelTypes!$B18,SummerCapacities!P$4:P$1026)*$C18</f>
        <v>5434.4939999999988</v>
      </c>
      <c r="L18" s="185">
        <f>SUMIF(SummerCapacities!$F$4:$F$1026,SummerFuelTypes!$B18,SummerCapacities!Q$4:Q$1026)*$C18</f>
        <v>5434.4939999999988</v>
      </c>
      <c r="M18" s="185">
        <f>SUMIF(SummerCapacities!$F$4:$F$1026,SummerFuelTypes!$B18,SummerCapacities!R$4:R$1026)*$C18</f>
        <v>5434.4939999999988</v>
      </c>
      <c r="O18" s="15"/>
    </row>
    <row r="19" spans="1:15" ht="12.95" customHeight="1">
      <c r="B19" s="10" t="s">
        <v>44</v>
      </c>
      <c r="C19" s="20">
        <f>SummerCapacities!I748/100</f>
        <v>0.8</v>
      </c>
      <c r="D19" s="185">
        <f>SUMIF(SummerCapacities!$F$4:$F$1026,SummerFuelTypes!$B19,SummerCapacities!I$4:I$1026)*$C19</f>
        <v>15744.880000000003</v>
      </c>
      <c r="E19" s="185">
        <f>SUMIF(SummerCapacities!$F$4:$F$1026,SummerFuelTypes!$B19,SummerCapacities!J$4:J$1026)*$C19</f>
        <v>21847.44000000001</v>
      </c>
      <c r="F19" s="185">
        <f>SUMIF(SummerCapacities!$F$4:$F$1026,SummerFuelTypes!$B19,SummerCapacities!K$4:K$1026)*$C19</f>
        <v>22791.360000000011</v>
      </c>
      <c r="G19" s="185">
        <f>SUMIF(SummerCapacities!$F$4:$F$1026,SummerFuelTypes!$B19,SummerCapacities!L$4:L$1026)*$C19</f>
        <v>22791.360000000011</v>
      </c>
      <c r="H19" s="185">
        <f>SUMIF(SummerCapacities!$F$4:$F$1026,SummerFuelTypes!$B19,SummerCapacities!M$4:M$1026)*$C19</f>
        <v>22791.360000000011</v>
      </c>
      <c r="I19" s="185">
        <f>SUMIF(SummerCapacities!$F$4:$F$1026,SummerFuelTypes!$B19,SummerCapacities!N$4:N$1026)*$C19</f>
        <v>22791.360000000011</v>
      </c>
      <c r="J19" s="185">
        <f>SUMIF(SummerCapacities!$F$4:$F$1026,SummerFuelTypes!$B19,SummerCapacities!O$4:O$1026)*$C19</f>
        <v>22791.360000000011</v>
      </c>
      <c r="K19" s="185">
        <f>SUMIF(SummerCapacities!$F$4:$F$1026,SummerFuelTypes!$B19,SummerCapacities!P$4:P$1026)*$C19</f>
        <v>22791.360000000011</v>
      </c>
      <c r="L19" s="185">
        <f>SUMIF(SummerCapacities!$F$4:$F$1026,SummerFuelTypes!$B19,SummerCapacities!Q$4:Q$1026)*$C19</f>
        <v>22791.360000000011</v>
      </c>
      <c r="M19" s="185">
        <f>SUMIF(SummerCapacities!$F$4:$F$1026,SummerFuelTypes!$B19,SummerCapacities!R$4:R$1026)*$C19</f>
        <v>22791.360000000011</v>
      </c>
      <c r="O19" s="15"/>
    </row>
    <row r="20" spans="1:15" ht="12.95" customHeight="1">
      <c r="B20" s="10" t="s">
        <v>49</v>
      </c>
      <c r="C20" s="20">
        <v>0</v>
      </c>
      <c r="D20" s="185">
        <f>SUMIF(SummerCapacities!$F$4:$F$1026,SummerFuelTypes!$B20,SummerCapacities!I$4:I$1026)*$C20</f>
        <v>0</v>
      </c>
      <c r="E20" s="185">
        <f>SUMIF(SummerCapacities!$F$4:$F$1026,SummerFuelTypes!$B20,SummerCapacities!J$4:J$1026)*$C20</f>
        <v>0</v>
      </c>
      <c r="F20" s="185">
        <f>SUMIF(SummerCapacities!$F$4:$F$1026,SummerFuelTypes!$B20,SummerCapacities!K$4:K$1026)*$C20</f>
        <v>0</v>
      </c>
      <c r="G20" s="185">
        <f>SUMIF(SummerCapacities!$F$4:$F$1026,SummerFuelTypes!$B20,SummerCapacities!L$4:L$1026)*$C20</f>
        <v>0</v>
      </c>
      <c r="H20" s="185">
        <f>SUMIF(SummerCapacities!$F$4:$F$1026,SummerFuelTypes!$B20,SummerCapacities!M$4:M$1026)*$C20</f>
        <v>0</v>
      </c>
      <c r="I20" s="185">
        <f>SUMIF(SummerCapacities!$F$4:$F$1026,SummerFuelTypes!$B20,SummerCapacities!N$4:N$1026)*$C20</f>
        <v>0</v>
      </c>
      <c r="J20" s="185">
        <f>SUMIF(SummerCapacities!$F$4:$F$1026,SummerFuelTypes!$B20,SummerCapacities!O$4:O$1026)*$C20</f>
        <v>0</v>
      </c>
      <c r="K20" s="185">
        <f>SUMIF(SummerCapacities!$F$4:$F$1026,SummerFuelTypes!$B20,SummerCapacities!P$4:P$1026)*$C20</f>
        <v>0</v>
      </c>
      <c r="L20" s="185">
        <f>SUMIF(SummerCapacities!$F$4:$F$1026,SummerFuelTypes!$B20,SummerCapacities!Q$4:Q$1026)*$C20</f>
        <v>0</v>
      </c>
      <c r="M20" s="185">
        <f>SUMIF(SummerCapacities!$F$4:$F$1026,SummerFuelTypes!$B20,SummerCapacities!R$4:R$1026)*$C20</f>
        <v>0</v>
      </c>
    </row>
    <row r="21" spans="1:15" ht="12.95" customHeight="1">
      <c r="B21" s="5" t="s">
        <v>31</v>
      </c>
      <c r="C21" s="5"/>
      <c r="D21" s="21">
        <f>SUM(D10:D20)</f>
        <v>98716.830189737375</v>
      </c>
      <c r="E21" s="21">
        <f t="shared" ref="E21:H21" si="0">SUM(E10:E20)</f>
        <v>105398.93318973735</v>
      </c>
      <c r="F21" s="21">
        <f t="shared" si="0"/>
        <v>106295.85318973736</v>
      </c>
      <c r="G21" s="21">
        <f t="shared" si="0"/>
        <v>106298.85318973736</v>
      </c>
      <c r="H21" s="21">
        <f t="shared" si="0"/>
        <v>106301.85318973736</v>
      </c>
      <c r="I21" s="21">
        <f>SUM(I10:I20)</f>
        <v>106304.85318973736</v>
      </c>
      <c r="J21" s="21">
        <f t="shared" ref="J21:M21" si="1">SUM(J10:J20)</f>
        <v>106302.85318973736</v>
      </c>
      <c r="K21" s="21">
        <f t="shared" si="1"/>
        <v>106305.85318973736</v>
      </c>
      <c r="L21" s="21">
        <f t="shared" si="1"/>
        <v>106308.85318973736</v>
      </c>
      <c r="M21" s="21">
        <f t="shared" si="1"/>
        <v>106311.85318973736</v>
      </c>
      <c r="N21" s="14"/>
    </row>
    <row r="22" spans="1:15" ht="12.95" customHeight="1">
      <c r="B22" s="5"/>
      <c r="C22" s="5"/>
      <c r="D22" s="8"/>
      <c r="E22" s="8"/>
      <c r="F22" s="8"/>
      <c r="G22" s="8"/>
      <c r="H22" s="8"/>
      <c r="J22" s="14"/>
      <c r="K22" s="14"/>
      <c r="L22" s="14"/>
      <c r="M22" s="14"/>
      <c r="N22" s="14"/>
    </row>
    <row r="23" spans="1:15" ht="12.95" customHeight="1">
      <c r="A23" s="16"/>
      <c r="B23" s="5"/>
      <c r="C23" s="5"/>
      <c r="D23" s="8"/>
      <c r="E23" s="8"/>
      <c r="F23" s="8"/>
      <c r="G23" s="8"/>
      <c r="H23" s="8"/>
      <c r="I23" s="8"/>
      <c r="J23" s="8"/>
      <c r="K23" s="8"/>
      <c r="L23" s="8"/>
      <c r="M23" s="8"/>
    </row>
    <row r="24" spans="1:15" ht="12.95" customHeight="1">
      <c r="B24" s="308" t="s">
        <v>32</v>
      </c>
      <c r="C24" s="308"/>
      <c r="D24" s="308"/>
      <c r="E24" s="308"/>
      <c r="F24" s="308"/>
      <c r="G24" s="308"/>
      <c r="H24" s="308"/>
      <c r="I24" s="308"/>
      <c r="J24" s="308"/>
      <c r="K24" s="308"/>
      <c r="L24" s="308"/>
      <c r="M24" s="308"/>
    </row>
    <row r="25" spans="1:15" ht="12.95" customHeight="1">
      <c r="B25" s="6" t="s">
        <v>80</v>
      </c>
      <c r="C25" s="6"/>
      <c r="D25" s="7">
        <f t="shared" ref="D25:H25" si="2">+D8</f>
        <v>2022</v>
      </c>
      <c r="E25" s="7">
        <f t="shared" si="2"/>
        <v>2023</v>
      </c>
      <c r="F25" s="7">
        <f t="shared" si="2"/>
        <v>2024</v>
      </c>
      <c r="G25" s="7">
        <f t="shared" si="2"/>
        <v>2025</v>
      </c>
      <c r="H25" s="7">
        <f t="shared" si="2"/>
        <v>2026</v>
      </c>
      <c r="I25" s="7">
        <f t="shared" ref="I25:M25" si="3">+I8</f>
        <v>2027</v>
      </c>
      <c r="J25" s="7">
        <f t="shared" si="3"/>
        <v>2028</v>
      </c>
      <c r="K25" s="7">
        <f t="shared" si="3"/>
        <v>2029</v>
      </c>
      <c r="L25" s="7">
        <f t="shared" si="3"/>
        <v>2030</v>
      </c>
      <c r="M25" s="7">
        <f t="shared" si="3"/>
        <v>2031</v>
      </c>
    </row>
    <row r="26" spans="1:15" ht="12.95" customHeight="1">
      <c r="B26" s="6"/>
      <c r="C26" s="6"/>
      <c r="D26" s="8"/>
      <c r="E26" s="8"/>
      <c r="F26" s="8"/>
      <c r="G26" s="8"/>
      <c r="H26" s="8"/>
      <c r="I26" s="8"/>
      <c r="J26" s="8"/>
      <c r="K26" s="8"/>
      <c r="L26" s="8"/>
      <c r="M26" s="8"/>
    </row>
    <row r="27" spans="1:15" ht="12.95" customHeight="1">
      <c r="B27" s="10" t="s">
        <v>26</v>
      </c>
      <c r="C27" s="20"/>
      <c r="D27" s="145">
        <f>D10/D$21</f>
        <v>1.6491615430427864E-3</v>
      </c>
      <c r="E27" s="145">
        <f>E10/E$21</f>
        <v>1.5446076641680068E-3</v>
      </c>
      <c r="F27" s="145">
        <f t="shared" ref="D27:H35" si="4">F10/F$21</f>
        <v>1.5315743287689985E-3</v>
      </c>
      <c r="G27" s="145">
        <f t="shared" si="4"/>
        <v>1.5315311041917954E-3</v>
      </c>
      <c r="H27" s="145">
        <f t="shared" si="4"/>
        <v>1.5314878820543189E-3</v>
      </c>
      <c r="I27" s="145">
        <f t="shared" ref="I27:M27" si="5">I10/I$21</f>
        <v>1.5314446623563623E-3</v>
      </c>
      <c r="J27" s="145">
        <f t="shared" si="5"/>
        <v>1.5314734752172859E-3</v>
      </c>
      <c r="K27" s="145">
        <f t="shared" si="5"/>
        <v>1.5314302563324569E-3</v>
      </c>
      <c r="L27" s="145">
        <f t="shared" si="5"/>
        <v>1.5313870398868726E-3</v>
      </c>
      <c r="M27" s="145">
        <f t="shared" si="5"/>
        <v>1.5313438258803265E-3</v>
      </c>
    </row>
    <row r="28" spans="1:15" ht="12.95" customHeight="1">
      <c r="B28" s="10" t="s">
        <v>27</v>
      </c>
      <c r="C28" s="20"/>
      <c r="D28" s="145">
        <f t="shared" si="4"/>
        <v>0.13743958323947977</v>
      </c>
      <c r="E28" s="145">
        <f t="shared" si="4"/>
        <v>0.12872616059192782</v>
      </c>
      <c r="F28" s="145">
        <f t="shared" si="4"/>
        <v>0.12763997458849055</v>
      </c>
      <c r="G28" s="145">
        <f t="shared" si="4"/>
        <v>0.12763637229258354</v>
      </c>
      <c r="H28" s="145">
        <f t="shared" si="4"/>
        <v>0.12763277020000108</v>
      </c>
      <c r="I28" s="145">
        <f t="shared" ref="I28:M28" si="6">I11/I$21</f>
        <v>0.12762916831072593</v>
      </c>
      <c r="J28" s="145">
        <f t="shared" si="6"/>
        <v>0.12763156954765384</v>
      </c>
      <c r="K28" s="145">
        <f t="shared" si="6"/>
        <v>0.12762796772614399</v>
      </c>
      <c r="L28" s="145">
        <f t="shared" si="6"/>
        <v>0.1276243661079185</v>
      </c>
      <c r="M28" s="145">
        <f t="shared" si="6"/>
        <v>0.12762076469296019</v>
      </c>
    </row>
    <row r="29" spans="1:15">
      <c r="B29" s="6" t="s">
        <v>28</v>
      </c>
      <c r="C29" s="20"/>
      <c r="D29" s="145">
        <f t="shared" si="4"/>
        <v>0.539973164283028</v>
      </c>
      <c r="E29" s="145">
        <f t="shared" si="4"/>
        <v>0.50531288651343464</v>
      </c>
      <c r="F29" s="145">
        <f t="shared" si="4"/>
        <v>0.5006069152157705</v>
      </c>
      <c r="G29" s="145">
        <f t="shared" si="4"/>
        <v>0.50062100924603881</v>
      </c>
      <c r="H29" s="145">
        <f t="shared" si="4"/>
        <v>0.50063510248079734</v>
      </c>
      <c r="I29" s="145">
        <f t="shared" ref="I29:M29" si="7">I12/I$21</f>
        <v>0.50064919492011317</v>
      </c>
      <c r="J29" s="145">
        <f t="shared" si="7"/>
        <v>0.50063980004894848</v>
      </c>
      <c r="K29" s="145">
        <f t="shared" si="7"/>
        <v>0.50065389222313172</v>
      </c>
      <c r="L29" s="145">
        <f t="shared" si="7"/>
        <v>0.50066798360196219</v>
      </c>
      <c r="M29" s="145">
        <f t="shared" si="7"/>
        <v>0.50068207418550725</v>
      </c>
    </row>
    <row r="30" spans="1:15">
      <c r="B30" s="10" t="s">
        <v>29</v>
      </c>
      <c r="C30" s="20"/>
      <c r="D30" s="145">
        <f t="shared" si="4"/>
        <v>5.0378440945088358E-2</v>
      </c>
      <c r="E30" s="145">
        <f t="shared" si="4"/>
        <v>4.7184538301230532E-2</v>
      </c>
      <c r="F30" s="145">
        <f t="shared" si="4"/>
        <v>4.6786397124287366E-2</v>
      </c>
      <c r="G30" s="145">
        <f t="shared" si="4"/>
        <v>4.6785076703726267E-2</v>
      </c>
      <c r="H30" s="145">
        <f t="shared" si="4"/>
        <v>4.6783756357693718E-2</v>
      </c>
      <c r="I30" s="145">
        <f t="shared" ref="I30:M30" si="8">I13/I$21</f>
        <v>4.6782436086183418E-2</v>
      </c>
      <c r="J30" s="145">
        <f t="shared" si="8"/>
        <v>4.678331625891035E-2</v>
      </c>
      <c r="K30" s="145">
        <f t="shared" si="8"/>
        <v>4.6781996012239396E-2</v>
      </c>
      <c r="L30" s="145">
        <f t="shared" si="8"/>
        <v>4.6780675840082275E-2</v>
      </c>
      <c r="M30" s="145">
        <f t="shared" si="8"/>
        <v>4.6779355742432673E-2</v>
      </c>
    </row>
    <row r="31" spans="1:15">
      <c r="B31" s="10" t="s">
        <v>30</v>
      </c>
      <c r="C31" s="20"/>
      <c r="D31" s="145">
        <f t="shared" si="4"/>
        <v>8.6102237922988274E-3</v>
      </c>
      <c r="E31" s="145">
        <f t="shared" si="4"/>
        <v>8.0643510733632504E-3</v>
      </c>
      <c r="F31" s="145">
        <f t="shared" si="4"/>
        <v>7.9963044135202745E-3</v>
      </c>
      <c r="G31" s="145">
        <f t="shared" si="4"/>
        <v>7.996078739277131E-3</v>
      </c>
      <c r="H31" s="145">
        <f t="shared" si="4"/>
        <v>7.995853077771729E-3</v>
      </c>
      <c r="I31" s="145">
        <f t="shared" ref="I31:M31" si="9">I14/I$21</f>
        <v>7.9956274290029893E-3</v>
      </c>
      <c r="J31" s="145">
        <f t="shared" si="9"/>
        <v>7.9957778601003511E-3</v>
      </c>
      <c r="K31" s="145">
        <f t="shared" si="9"/>
        <v>7.9955522155769256E-3</v>
      </c>
      <c r="L31" s="145">
        <f t="shared" si="9"/>
        <v>7.9953265837887245E-3</v>
      </c>
      <c r="M31" s="145">
        <f t="shared" si="9"/>
        <v>7.9951009647346721E-3</v>
      </c>
    </row>
    <row r="32" spans="1:15">
      <c r="B32" s="10" t="s">
        <v>23</v>
      </c>
      <c r="C32" s="20"/>
      <c r="D32" s="145">
        <f t="shared" si="4"/>
        <v>4.8008837326281775E-3</v>
      </c>
      <c r="E32" s="145">
        <f t="shared" si="4"/>
        <v>4.496516329452512E-3</v>
      </c>
      <c r="F32" s="145">
        <f t="shared" si="4"/>
        <v>4.4585749111827541E-3</v>
      </c>
      <c r="G32" s="145">
        <f t="shared" si="4"/>
        <v>4.4584490798653675E-3</v>
      </c>
      <c r="H32" s="145">
        <f t="shared" si="4"/>
        <v>4.4583232556502832E-3</v>
      </c>
      <c r="I32" s="145">
        <f t="shared" ref="I32:M32" si="10">I15/I$21</f>
        <v>4.4581974385369001E-3</v>
      </c>
      <c r="J32" s="145">
        <f t="shared" si="10"/>
        <v>4.4582813158234409E-3</v>
      </c>
      <c r="K32" s="145">
        <f t="shared" si="10"/>
        <v>4.4581555010771582E-3</v>
      </c>
      <c r="L32" s="145">
        <f t="shared" si="10"/>
        <v>4.4580296934317743E-3</v>
      </c>
      <c r="M32" s="145">
        <f t="shared" si="10"/>
        <v>4.4579038928866891E-3</v>
      </c>
    </row>
    <row r="33" spans="2:13">
      <c r="B33" s="10" t="s">
        <v>76</v>
      </c>
      <c r="C33" s="20"/>
      <c r="D33" s="145">
        <f t="shared" si="4"/>
        <v>3.1790597347667419E-2</v>
      </c>
      <c r="E33" s="145">
        <f t="shared" si="4"/>
        <v>3.2816480160890137E-2</v>
      </c>
      <c r="F33" s="145">
        <f t="shared" si="4"/>
        <v>3.2539576062539592E-2</v>
      </c>
      <c r="G33" s="145">
        <f t="shared" si="4"/>
        <v>3.2538657720287925E-2</v>
      </c>
      <c r="H33" s="145">
        <f t="shared" si="4"/>
        <v>3.2537739429870295E-2</v>
      </c>
      <c r="I33" s="145">
        <f t="shared" ref="I33:M33" si="11">I16/I$21</f>
        <v>3.2536821191282303E-2</v>
      </c>
      <c r="J33" s="145">
        <f t="shared" si="11"/>
        <v>3.2537433344582332E-2</v>
      </c>
      <c r="K33" s="145">
        <f t="shared" si="11"/>
        <v>3.253651512326991E-2</v>
      </c>
      <c r="L33" s="145">
        <f t="shared" si="11"/>
        <v>3.2535596953781283E-2</v>
      </c>
      <c r="M33" s="145">
        <f t="shared" si="11"/>
        <v>3.2534678836112059E-2</v>
      </c>
    </row>
    <row r="34" spans="2:13">
      <c r="B34" s="10" t="s">
        <v>1865</v>
      </c>
      <c r="C34" s="20"/>
      <c r="D34" s="145">
        <f t="shared" si="4"/>
        <v>1.3445539098539513E-2</v>
      </c>
      <c r="E34" s="145">
        <f t="shared" si="4"/>
        <v>1.3009960902844475E-2</v>
      </c>
      <c r="F34" s="145">
        <f t="shared" si="4"/>
        <v>1.2900183392407163E-2</v>
      </c>
      <c r="G34" s="145">
        <f t="shared" si="4"/>
        <v>1.2899819319333787E-2</v>
      </c>
      <c r="H34" s="145">
        <f t="shared" si="4"/>
        <v>1.2899455266809801E-2</v>
      </c>
      <c r="I34" s="145">
        <f t="shared" ref="I34:M34" si="12">I17/I$21</f>
        <v>1.2899091234833468E-2</v>
      </c>
      <c r="J34" s="145">
        <f t="shared" si="12"/>
        <v>1.2899333920534703E-2</v>
      </c>
      <c r="K34" s="145">
        <f t="shared" si="12"/>
        <v>1.2898969895407201E-2</v>
      </c>
      <c r="L34" s="145">
        <f t="shared" si="12"/>
        <v>1.2898605890825032E-2</v>
      </c>
      <c r="M34" s="145">
        <f t="shared" si="12"/>
        <v>1.2898241906786456E-2</v>
      </c>
    </row>
    <row r="35" spans="2:13">
      <c r="B35" s="10" t="s">
        <v>1878</v>
      </c>
      <c r="C35" s="20"/>
      <c r="D35" s="145">
        <f t="shared" si="4"/>
        <v>5.2417009237984376E-2</v>
      </c>
      <c r="E35" s="145">
        <f t="shared" si="4"/>
        <v>5.156118601520298E-2</v>
      </c>
      <c r="F35" s="145">
        <f t="shared" si="4"/>
        <v>5.1126114866395254E-2</v>
      </c>
      <c r="G35" s="145">
        <f t="shared" si="4"/>
        <v>5.1124671968941549E-2</v>
      </c>
      <c r="H35" s="145">
        <f t="shared" si="4"/>
        <v>5.112322915292937E-2</v>
      </c>
      <c r="I35" s="145">
        <f t="shared" ref="I35:M35" si="13">I18/I$21</f>
        <v>5.1121786418351814E-2</v>
      </c>
      <c r="J35" s="145">
        <f t="shared" si="13"/>
        <v>5.1122748232355568E-2</v>
      </c>
      <c r="K35" s="145">
        <f t="shared" si="13"/>
        <v>5.1121305524921355E-2</v>
      </c>
      <c r="L35" s="145">
        <f t="shared" si="13"/>
        <v>5.1119862898912578E-2</v>
      </c>
      <c r="M35" s="145">
        <f t="shared" si="13"/>
        <v>5.111842035432234E-2</v>
      </c>
    </row>
    <row r="36" spans="2:13">
      <c r="B36" s="6" t="s">
        <v>44</v>
      </c>
      <c r="C36" s="20"/>
      <c r="D36" s="145">
        <f t="shared" ref="D36:H37" si="14">D19/D$21</f>
        <v>0.15949539678024269</v>
      </c>
      <c r="E36" s="145">
        <f t="shared" si="14"/>
        <v>0.20728331244748582</v>
      </c>
      <c r="F36" s="145">
        <f t="shared" si="14"/>
        <v>0.21441438509663771</v>
      </c>
      <c r="G36" s="145">
        <f t="shared" si="14"/>
        <v>0.21440833382575389</v>
      </c>
      <c r="H36" s="145">
        <f t="shared" si="14"/>
        <v>0.21440228289642221</v>
      </c>
      <c r="I36" s="145">
        <f t="shared" ref="I36:M36" si="15">I19/I$21</f>
        <v>0.21439623230861377</v>
      </c>
      <c r="J36" s="145">
        <f t="shared" si="15"/>
        <v>0.21440026599587381</v>
      </c>
      <c r="K36" s="145">
        <f t="shared" si="15"/>
        <v>0.21439421552189999</v>
      </c>
      <c r="L36" s="145">
        <f t="shared" si="15"/>
        <v>0.21438816538941086</v>
      </c>
      <c r="M36" s="145">
        <f t="shared" si="15"/>
        <v>0.2143821155983775</v>
      </c>
    </row>
    <row r="37" spans="2:13">
      <c r="B37" s="6" t="s">
        <v>49</v>
      </c>
      <c r="C37" s="20"/>
      <c r="D37" s="145">
        <f t="shared" si="14"/>
        <v>0</v>
      </c>
      <c r="E37" s="145">
        <f t="shared" si="14"/>
        <v>0</v>
      </c>
      <c r="F37" s="145">
        <f t="shared" si="14"/>
        <v>0</v>
      </c>
      <c r="G37" s="145">
        <f t="shared" si="14"/>
        <v>0</v>
      </c>
      <c r="H37" s="145">
        <f t="shared" si="14"/>
        <v>0</v>
      </c>
      <c r="I37" s="145">
        <f t="shared" ref="I37:M37" si="16">I20/I$21</f>
        <v>0</v>
      </c>
      <c r="J37" s="145">
        <f t="shared" si="16"/>
        <v>0</v>
      </c>
      <c r="K37" s="145">
        <f t="shared" si="16"/>
        <v>0</v>
      </c>
      <c r="L37" s="145">
        <f t="shared" si="16"/>
        <v>0</v>
      </c>
      <c r="M37" s="145">
        <f t="shared" si="16"/>
        <v>0</v>
      </c>
    </row>
    <row r="38" spans="2:13" ht="12.95" customHeight="1">
      <c r="B38" s="5" t="s">
        <v>31</v>
      </c>
      <c r="C38" s="5"/>
      <c r="D38" s="22">
        <f>SUM(D27:D37)</f>
        <v>1</v>
      </c>
      <c r="E38" s="22">
        <f t="shared" ref="E38:H38" si="17">SUM(E27:E37)</f>
        <v>1</v>
      </c>
      <c r="F38" s="22">
        <f t="shared" si="17"/>
        <v>1.0000000000000002</v>
      </c>
      <c r="G38" s="22">
        <f t="shared" si="17"/>
        <v>1</v>
      </c>
      <c r="H38" s="22">
        <f t="shared" si="17"/>
        <v>1</v>
      </c>
      <c r="I38" s="22">
        <f>SUM(I27:I37)</f>
        <v>1.0000000000000002</v>
      </c>
      <c r="J38" s="22">
        <f t="shared" ref="J38:M38" si="18">SUM(J27:J37)</f>
        <v>1</v>
      </c>
      <c r="K38" s="22">
        <f t="shared" si="18"/>
        <v>1.0000000000000002</v>
      </c>
      <c r="L38" s="22">
        <f t="shared" si="18"/>
        <v>1</v>
      </c>
      <c r="M38" s="22">
        <f t="shared" si="18"/>
        <v>1</v>
      </c>
    </row>
    <row r="39" spans="2:13" ht="12.95" customHeight="1">
      <c r="D39" s="17"/>
      <c r="E39" s="17"/>
      <c r="F39" s="17"/>
      <c r="G39" s="17"/>
      <c r="H39" s="17"/>
    </row>
    <row r="40" spans="2:13" ht="12.95" customHeight="1">
      <c r="D40" s="18"/>
      <c r="E40" s="18"/>
      <c r="F40" s="18"/>
      <c r="G40" s="18"/>
      <c r="H40" s="18"/>
    </row>
    <row r="41" spans="2:13" ht="12.95" customHeight="1"/>
    <row r="42" spans="2:13" ht="12.95" customHeight="1">
      <c r="B42" s="15"/>
      <c r="C42" s="15"/>
      <c r="D42" s="3"/>
    </row>
    <row r="43" spans="2:13" ht="12.95" customHeight="1">
      <c r="B43" s="15"/>
      <c r="C43" s="15"/>
      <c r="D43" s="3"/>
    </row>
    <row r="44" spans="2:13" ht="12.95" customHeight="1">
      <c r="B44" s="15"/>
      <c r="C44" s="15"/>
      <c r="D44" s="3"/>
    </row>
    <row r="45" spans="2:13" ht="12.95" customHeight="1">
      <c r="B45" s="15"/>
      <c r="C45" s="15"/>
      <c r="D45" s="3"/>
    </row>
    <row r="46" spans="2:13" ht="12.95" customHeight="1">
      <c r="B46" s="15"/>
      <c r="C46" s="15"/>
      <c r="D46" s="3"/>
    </row>
    <row r="47" spans="2:13" ht="12.95" customHeight="1">
      <c r="B47" s="10"/>
      <c r="C47" s="10"/>
      <c r="D47" s="3"/>
    </row>
    <row r="48" spans="2:13" ht="12.95" customHeight="1">
      <c r="B48" s="10"/>
      <c r="C48" s="10"/>
      <c r="D48" s="3"/>
    </row>
    <row r="49" spans="2:4" ht="12.95" customHeight="1">
      <c r="B49" s="10"/>
      <c r="C49" s="10"/>
      <c r="D49" s="3"/>
    </row>
    <row r="50" spans="2:4" ht="12.95" customHeight="1">
      <c r="B50" s="10"/>
      <c r="C50" s="10"/>
      <c r="D50" s="3"/>
    </row>
    <row r="51" spans="2:4" ht="12.95" customHeight="1">
      <c r="B51" s="10"/>
      <c r="C51" s="10"/>
      <c r="D51" s="3"/>
    </row>
    <row r="52" spans="2:4" ht="12.95" customHeight="1">
      <c r="B52" s="15"/>
      <c r="C52" s="15"/>
      <c r="D52" s="3"/>
    </row>
    <row r="53" spans="2:4" ht="12.95" customHeight="1">
      <c r="B53" s="15"/>
      <c r="C53" s="15"/>
      <c r="D53" s="3"/>
    </row>
    <row r="54" spans="2:4" ht="12.95" customHeight="1">
      <c r="B54" s="15"/>
      <c r="C54" s="15"/>
      <c r="D54" s="3"/>
    </row>
    <row r="55" spans="2:4" ht="12.95" customHeight="1">
      <c r="B55" s="15"/>
      <c r="C55" s="15"/>
      <c r="D55" s="3"/>
    </row>
    <row r="56" spans="2:4" ht="12.95" customHeight="1">
      <c r="B56" s="15"/>
      <c r="C56" s="15"/>
      <c r="D56" s="3"/>
    </row>
    <row r="57" spans="2:4" ht="12.95" customHeight="1">
      <c r="B57" s="10"/>
      <c r="C57" s="10"/>
      <c r="D57" s="3"/>
    </row>
    <row r="58" spans="2:4" ht="12.95" customHeight="1">
      <c r="B58" s="10"/>
      <c r="C58" s="10"/>
      <c r="D58" s="3"/>
    </row>
    <row r="59" spans="2:4" ht="12.95" customHeight="1">
      <c r="B59" s="10"/>
      <c r="C59" s="10"/>
      <c r="D59" s="3"/>
    </row>
    <row r="60" spans="2:4" ht="12.95" customHeight="1">
      <c r="B60" s="10"/>
      <c r="C60" s="10"/>
      <c r="D60" s="3"/>
    </row>
    <row r="61" spans="2:4" ht="12.95" customHeight="1">
      <c r="D61" s="3"/>
    </row>
    <row r="62" spans="2:4" ht="12.95" customHeight="1"/>
    <row r="63" spans="2:4" ht="12.95" customHeight="1"/>
    <row r="64" spans="2:4" ht="12.95" customHeight="1"/>
    <row r="65" ht="12.95" customHeight="1"/>
    <row r="66" ht="12.95" customHeight="1"/>
    <row r="86" spans="2:3">
      <c r="B86" s="6"/>
      <c r="C86" s="6"/>
    </row>
    <row r="87" spans="2:3">
      <c r="B87" s="6"/>
      <c r="C87" s="6"/>
    </row>
    <row r="88" spans="2:3">
      <c r="B88" s="6"/>
      <c r="C88" s="6"/>
    </row>
    <row r="89" spans="2:3">
      <c r="B89" s="6"/>
      <c r="C89" s="6"/>
    </row>
    <row r="90" spans="2:3">
      <c r="B90" s="5"/>
      <c r="C90" s="5"/>
    </row>
    <row r="91" spans="2:3">
      <c r="B91" s="6"/>
      <c r="C91" s="6"/>
    </row>
  </sheetData>
  <mergeCells count="4">
    <mergeCell ref="B4:M4"/>
    <mergeCell ref="B1:M2"/>
    <mergeCell ref="B7:M7"/>
    <mergeCell ref="B24:M24"/>
  </mergeCells>
  <phoneticPr fontId="23" type="noConversion"/>
  <printOptions horizontalCentered="1"/>
  <pageMargins left="0.75" right="0.75" top="1" bottom="1" header="0.5" footer="0.5"/>
  <pageSetup scale="79" firstPageNumber="31" orientation="landscape" r:id="rId1"/>
  <headerFooter alignWithMargins="0">
    <oddFooter>&amp;LERCOT PUBLIC&amp;C&amp;P</oddFooter>
  </headerFooter>
  <colBreaks count="2" manualBreakCount="2">
    <brk id="20" max="30" man="1"/>
    <brk id="29"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Y43"/>
  <sheetViews>
    <sheetView topLeftCell="A23" zoomScale="95" zoomScaleNormal="95" workbookViewId="0">
      <selection activeCell="C40" sqref="C40"/>
    </sheetView>
  </sheetViews>
  <sheetFormatPr defaultColWidth="8.85546875" defaultRowHeight="15"/>
  <cols>
    <col min="1" max="1" width="2" style="55" customWidth="1"/>
    <col min="2" max="2" width="11.140625" style="55" customWidth="1"/>
    <col min="3" max="3" width="91.28515625" style="55" customWidth="1"/>
    <col min="4" max="13" width="9.7109375" style="55" bestFit="1" customWidth="1"/>
    <col min="14" max="16384" width="8.85546875" style="55"/>
  </cols>
  <sheetData>
    <row r="1" spans="1:25" ht="32.65" customHeight="1">
      <c r="A1" s="57"/>
      <c r="B1" s="309" t="s">
        <v>183</v>
      </c>
      <c r="C1" s="309"/>
      <c r="D1" s="309"/>
      <c r="E1" s="309"/>
      <c r="F1" s="309"/>
      <c r="G1" s="309"/>
      <c r="H1" s="309"/>
      <c r="I1" s="94"/>
      <c r="J1" s="94"/>
      <c r="K1" s="94"/>
      <c r="L1" s="94"/>
      <c r="M1" s="94"/>
    </row>
    <row r="2" spans="1:25" ht="22.7" customHeight="1">
      <c r="B2" s="309" t="s">
        <v>2670</v>
      </c>
      <c r="C2" s="309"/>
      <c r="D2" s="309"/>
      <c r="E2" s="309"/>
      <c r="F2" s="309"/>
      <c r="G2" s="309"/>
      <c r="H2" s="309"/>
      <c r="I2"/>
      <c r="J2"/>
      <c r="K2"/>
      <c r="L2"/>
      <c r="M2"/>
      <c r="N2"/>
      <c r="O2"/>
    </row>
    <row r="3" spans="1:25" ht="15.75">
      <c r="B3" s="98"/>
      <c r="C3" s="98"/>
      <c r="D3" s="98"/>
      <c r="E3" s="98"/>
      <c r="F3" s="98"/>
      <c r="G3"/>
      <c r="H3"/>
      <c r="I3"/>
      <c r="J3"/>
      <c r="K3"/>
      <c r="L3"/>
      <c r="M3"/>
      <c r="N3"/>
      <c r="O3"/>
    </row>
    <row r="4" spans="1:25" ht="23.25">
      <c r="A4" s="60"/>
      <c r="B4" s="89" t="s">
        <v>184</v>
      </c>
      <c r="C4" s="115"/>
      <c r="D4" s="116" t="str">
        <f>WinterCapacities!I2</f>
        <v>2022/2023</v>
      </c>
      <c r="E4" s="116" t="str">
        <f>WinterCapacities!J2</f>
        <v>2023/2024</v>
      </c>
      <c r="F4" s="116" t="str">
        <f>WinterCapacities!K2</f>
        <v>2024/2025</v>
      </c>
      <c r="G4" s="116" t="str">
        <f>WinterCapacities!L2</f>
        <v>2025/2026</v>
      </c>
      <c r="H4" s="116" t="str">
        <f>WinterCapacities!M2</f>
        <v>2026/2027</v>
      </c>
      <c r="J4"/>
      <c r="K4"/>
      <c r="L4"/>
      <c r="M4"/>
      <c r="N4"/>
      <c r="O4"/>
    </row>
    <row r="5" spans="1:25" s="160" customFormat="1">
      <c r="B5" s="161"/>
      <c r="C5" s="177" t="s">
        <v>1859</v>
      </c>
      <c r="D5" s="216">
        <v>64472.093527999998</v>
      </c>
      <c r="E5" s="216">
        <v>66211.662303999998</v>
      </c>
      <c r="F5" s="216">
        <v>67647.984467000002</v>
      </c>
      <c r="G5" s="216">
        <v>68952.427389999997</v>
      </c>
      <c r="H5" s="216">
        <v>70244.379673999996</v>
      </c>
      <c r="J5" s="162"/>
      <c r="K5" s="162"/>
      <c r="L5" s="162"/>
      <c r="M5" s="162"/>
      <c r="N5" s="162"/>
      <c r="O5" s="162"/>
      <c r="U5" s="163"/>
      <c r="V5" s="163"/>
      <c r="W5" s="163"/>
      <c r="X5" s="163"/>
      <c r="Y5" s="163"/>
    </row>
    <row r="6" spans="1:25" s="160" customFormat="1" ht="15" customHeight="1">
      <c r="B6" s="161"/>
      <c r="C6" s="88" t="s">
        <v>1860</v>
      </c>
      <c r="D6" s="226">
        <v>2940.90299792</v>
      </c>
      <c r="E6" s="226">
        <v>3396.3669138933337</v>
      </c>
      <c r="F6" s="226">
        <v>3852.9068298666671</v>
      </c>
      <c r="G6" s="226">
        <v>4308.3707458400004</v>
      </c>
      <c r="H6" s="226">
        <v>4763.8346618133337</v>
      </c>
      <c r="J6" s="162"/>
      <c r="K6" s="162"/>
      <c r="L6" s="162"/>
      <c r="M6" s="162"/>
      <c r="N6" s="162"/>
      <c r="O6" s="162"/>
      <c r="U6" s="163"/>
      <c r="V6" s="163"/>
      <c r="W6" s="163"/>
      <c r="X6" s="163"/>
      <c r="Y6" s="163"/>
    </row>
    <row r="7" spans="1:25" s="160" customFormat="1">
      <c r="B7" s="161"/>
      <c r="C7" s="177" t="s">
        <v>1861</v>
      </c>
      <c r="D7" s="216">
        <f>D5+D6</f>
        <v>67412.996525919996</v>
      </c>
      <c r="E7" s="216">
        <f>E5+E6</f>
        <v>69608.02921789333</v>
      </c>
      <c r="F7" s="216">
        <f>F5+F6</f>
        <v>71500.89129686667</v>
      </c>
      <c r="G7" s="216">
        <f t="shared" ref="G7:H7" si="0">G5+G6</f>
        <v>73260.798135839999</v>
      </c>
      <c r="H7" s="216">
        <f t="shared" si="0"/>
        <v>75008.214335813333</v>
      </c>
      <c r="J7" s="162"/>
      <c r="K7" s="162"/>
      <c r="L7" s="162"/>
      <c r="M7" s="162"/>
      <c r="N7" s="162"/>
      <c r="O7" s="162"/>
      <c r="U7" s="163"/>
      <c r="V7" s="163"/>
      <c r="W7" s="163"/>
      <c r="X7" s="163"/>
      <c r="Y7" s="163"/>
    </row>
    <row r="8" spans="1:25" s="160" customFormat="1">
      <c r="B8" s="161"/>
      <c r="C8" s="88" t="s">
        <v>3071</v>
      </c>
      <c r="D8" s="218">
        <v>0</v>
      </c>
      <c r="E8" s="218">
        <v>0</v>
      </c>
      <c r="F8" s="218">
        <v>0</v>
      </c>
      <c r="G8" s="218">
        <v>0</v>
      </c>
      <c r="H8" s="218">
        <v>0</v>
      </c>
      <c r="J8" s="162"/>
      <c r="K8" s="162"/>
      <c r="L8" s="162"/>
      <c r="M8" s="162"/>
      <c r="N8" s="162"/>
      <c r="O8" s="162"/>
      <c r="U8" s="163"/>
      <c r="V8" s="163"/>
      <c r="W8" s="163"/>
      <c r="X8" s="163"/>
      <c r="Y8" s="163"/>
    </row>
    <row r="9" spans="1:25" s="160" customFormat="1">
      <c r="A9" s="178"/>
      <c r="B9" s="179"/>
      <c r="C9" s="88" t="s">
        <v>187</v>
      </c>
      <c r="D9" s="219">
        <f>-1460*1.02</f>
        <v>-1489.2</v>
      </c>
      <c r="E9" s="219">
        <f t="shared" ref="E9:H9" si="1">-1460*1.02</f>
        <v>-1489.2</v>
      </c>
      <c r="F9" s="219">
        <f t="shared" si="1"/>
        <v>-1489.2</v>
      </c>
      <c r="G9" s="219">
        <f t="shared" si="1"/>
        <v>-1489.2</v>
      </c>
      <c r="H9" s="219">
        <f t="shared" si="1"/>
        <v>-1489.2</v>
      </c>
      <c r="J9" s="162"/>
      <c r="K9" s="162"/>
      <c r="L9" s="162"/>
      <c r="M9" s="162"/>
      <c r="N9" s="162"/>
      <c r="O9" s="162"/>
      <c r="U9" s="163"/>
      <c r="V9" s="163"/>
      <c r="W9" s="163"/>
      <c r="X9" s="163"/>
      <c r="Y9" s="163"/>
    </row>
    <row r="10" spans="1:25" s="160" customFormat="1">
      <c r="B10" s="179"/>
      <c r="C10" s="88" t="s">
        <v>188</v>
      </c>
      <c r="D10" s="218">
        <v>0</v>
      </c>
      <c r="E10" s="218">
        <v>0</v>
      </c>
      <c r="F10" s="218">
        <v>0</v>
      </c>
      <c r="G10" s="218">
        <v>0</v>
      </c>
      <c r="H10" s="218">
        <v>0</v>
      </c>
      <c r="J10" s="162"/>
      <c r="K10" s="162"/>
      <c r="L10" s="162"/>
      <c r="M10" s="162"/>
      <c r="N10" s="162"/>
      <c r="O10" s="162"/>
      <c r="U10" s="163"/>
      <c r="V10" s="163"/>
      <c r="W10" s="163"/>
      <c r="X10" s="163"/>
      <c r="Y10" s="163"/>
    </row>
    <row r="11" spans="1:25" s="160" customFormat="1">
      <c r="B11" s="179"/>
      <c r="C11" s="88" t="s">
        <v>189</v>
      </c>
      <c r="D11" s="218">
        <f>-1139.54*1.02</f>
        <v>-1162.3308</v>
      </c>
      <c r="E11" s="218">
        <f t="shared" ref="E11:H11" si="2">-1139.54*1.02</f>
        <v>-1162.3308</v>
      </c>
      <c r="F11" s="218">
        <f t="shared" si="2"/>
        <v>-1162.3308</v>
      </c>
      <c r="G11" s="218">
        <f t="shared" si="2"/>
        <v>-1162.3308</v>
      </c>
      <c r="H11" s="218">
        <f t="shared" si="2"/>
        <v>-1162.3308</v>
      </c>
      <c r="J11" s="162"/>
      <c r="K11" s="162"/>
      <c r="L11" s="162"/>
      <c r="M11" s="162"/>
      <c r="N11" s="162"/>
      <c r="O11" s="162"/>
      <c r="U11" s="163"/>
      <c r="V11" s="163"/>
      <c r="W11" s="163"/>
      <c r="X11" s="163"/>
      <c r="Y11" s="163"/>
    </row>
    <row r="12" spans="1:25" s="160" customFormat="1">
      <c r="B12" s="179"/>
      <c r="C12" s="88" t="s">
        <v>190</v>
      </c>
      <c r="D12" s="224">
        <v>0</v>
      </c>
      <c r="E12" s="224">
        <v>0</v>
      </c>
      <c r="F12" s="224">
        <v>0</v>
      </c>
      <c r="G12" s="224">
        <v>0</v>
      </c>
      <c r="H12" s="224">
        <v>0</v>
      </c>
      <c r="J12" s="162"/>
      <c r="K12" s="162"/>
      <c r="L12" s="162"/>
      <c r="M12" s="162"/>
      <c r="N12" s="162"/>
      <c r="O12" s="162"/>
      <c r="U12" s="163"/>
      <c r="V12" s="163"/>
      <c r="W12" s="163"/>
      <c r="X12" s="163"/>
      <c r="Y12" s="163"/>
    </row>
    <row r="13" spans="1:25" s="160" customFormat="1">
      <c r="B13" s="179"/>
      <c r="C13" s="88" t="s">
        <v>191</v>
      </c>
      <c r="D13" s="227">
        <f>-D6</f>
        <v>-2940.90299792</v>
      </c>
      <c r="E13" s="227">
        <f>-E6</f>
        <v>-3396.3669138933337</v>
      </c>
      <c r="F13" s="227">
        <f>-F6</f>
        <v>-3852.9068298666671</v>
      </c>
      <c r="G13" s="227">
        <f>-G6</f>
        <v>-4308.3707458400004</v>
      </c>
      <c r="H13" s="227">
        <f>-H6</f>
        <v>-4763.8346618133337</v>
      </c>
      <c r="J13" s="162"/>
      <c r="K13" s="162"/>
      <c r="L13" s="162"/>
      <c r="M13" s="162"/>
      <c r="N13" s="162"/>
      <c r="O13" s="162"/>
      <c r="U13" s="163"/>
      <c r="V13" s="163"/>
      <c r="W13" s="163"/>
      <c r="X13" s="163"/>
      <c r="Y13" s="163"/>
    </row>
    <row r="14" spans="1:25" s="160" customFormat="1">
      <c r="B14" s="180"/>
      <c r="C14" s="165" t="s">
        <v>85</v>
      </c>
      <c r="D14" s="166">
        <f>SUM(D7:D13)</f>
        <v>61820.562727999997</v>
      </c>
      <c r="E14" s="166">
        <f>SUM(E7:E13)</f>
        <v>63560.131504000004</v>
      </c>
      <c r="F14" s="166">
        <f>SUM(F7:F13)</f>
        <v>64996.453667000009</v>
      </c>
      <c r="G14" s="166">
        <f>SUM(G7:G13)</f>
        <v>66300.896590000004</v>
      </c>
      <c r="H14" s="166">
        <f>SUM(H7:H13)</f>
        <v>67592.848874000003</v>
      </c>
      <c r="J14" s="162"/>
      <c r="K14" s="162"/>
      <c r="L14" s="162"/>
      <c r="M14" s="162"/>
      <c r="N14" s="162"/>
      <c r="O14" s="162"/>
      <c r="U14" s="163"/>
      <c r="V14" s="163"/>
      <c r="W14" s="163"/>
      <c r="X14" s="163"/>
      <c r="Y14" s="163"/>
    </row>
    <row r="15" spans="1:25" s="160" customFormat="1">
      <c r="B15" s="167"/>
      <c r="C15" s="162"/>
      <c r="D15" s="181"/>
      <c r="E15" s="181"/>
      <c r="F15" s="181"/>
      <c r="G15" s="181"/>
      <c r="H15" s="181"/>
      <c r="J15" s="162"/>
      <c r="K15" s="162"/>
      <c r="L15" s="162"/>
      <c r="M15" s="162"/>
      <c r="N15" s="162"/>
      <c r="O15" s="162"/>
      <c r="U15" s="163"/>
      <c r="V15" s="163"/>
      <c r="W15" s="163"/>
      <c r="X15" s="163"/>
      <c r="Y15" s="163"/>
    </row>
    <row r="16" spans="1:25" s="160" customFormat="1">
      <c r="B16" s="90" t="s">
        <v>192</v>
      </c>
      <c r="C16" s="170"/>
      <c r="D16" s="182" t="str">
        <f>WinterCapacities!I2</f>
        <v>2022/2023</v>
      </c>
      <c r="E16" s="182" t="str">
        <f>WinterCapacities!J2</f>
        <v>2023/2024</v>
      </c>
      <c r="F16" s="182" t="str">
        <f>WinterCapacities!K2</f>
        <v>2024/2025</v>
      </c>
      <c r="G16" s="182" t="str">
        <f>WinterCapacities!L2</f>
        <v>2025/2026</v>
      </c>
      <c r="H16" s="182" t="str">
        <f>WinterCapacities!M2</f>
        <v>2026/2027</v>
      </c>
      <c r="U16" s="163"/>
      <c r="V16" s="163"/>
      <c r="W16" s="163"/>
      <c r="X16" s="163"/>
      <c r="Y16" s="163"/>
    </row>
    <row r="17" spans="2:25" s="160" customFormat="1">
      <c r="B17" s="183"/>
      <c r="C17" s="172" t="s">
        <v>193</v>
      </c>
      <c r="D17" s="173">
        <f>WinterCapacities!I396</f>
        <v>67829.437623819613</v>
      </c>
      <c r="E17" s="173">
        <f>WinterCapacities!J396</f>
        <v>67829.437623819613</v>
      </c>
      <c r="F17" s="173">
        <f>WinterCapacities!K396</f>
        <v>67829.437623819613</v>
      </c>
      <c r="G17" s="173">
        <f>WinterCapacities!L396</f>
        <v>67829.437623819613</v>
      </c>
      <c r="H17" s="173">
        <f>WinterCapacities!M396</f>
        <v>67829.437623819613</v>
      </c>
      <c r="U17" s="163"/>
      <c r="V17" s="163"/>
      <c r="W17" s="163"/>
      <c r="X17" s="163"/>
      <c r="Y17" s="163"/>
    </row>
    <row r="18" spans="2:25" s="160" customFormat="1">
      <c r="B18" s="183"/>
      <c r="C18" s="172" t="s">
        <v>2661</v>
      </c>
      <c r="D18" s="173">
        <f>WinterCapacities!I418</f>
        <v>3710</v>
      </c>
      <c r="E18" s="173">
        <f>WinterCapacities!J418</f>
        <v>3710</v>
      </c>
      <c r="F18" s="173">
        <f>WinterCapacities!K418</f>
        <v>3710</v>
      </c>
      <c r="G18" s="173">
        <f>WinterCapacities!L418</f>
        <v>3710</v>
      </c>
      <c r="H18" s="173">
        <f>WinterCapacities!M418</f>
        <v>3710</v>
      </c>
      <c r="U18" s="163"/>
      <c r="V18" s="163"/>
      <c r="W18" s="163"/>
      <c r="X18" s="163"/>
      <c r="Y18" s="163"/>
    </row>
    <row r="19" spans="2:25" s="160" customFormat="1">
      <c r="B19" s="183"/>
      <c r="C19" s="172" t="s">
        <v>2660</v>
      </c>
      <c r="D19" s="173">
        <f>WinterCapacities!I426</f>
        <v>-568</v>
      </c>
      <c r="E19" s="173">
        <f>WinterCapacities!J426</f>
        <v>-568</v>
      </c>
      <c r="F19" s="173">
        <f>WinterCapacities!K426</f>
        <v>-568</v>
      </c>
      <c r="G19" s="173">
        <f>WinterCapacities!L426</f>
        <v>-568</v>
      </c>
      <c r="H19" s="173">
        <f>WinterCapacities!M426</f>
        <v>-568</v>
      </c>
      <c r="U19" s="163"/>
      <c r="V19" s="163"/>
      <c r="W19" s="163"/>
      <c r="X19" s="163"/>
      <c r="Y19" s="163"/>
    </row>
    <row r="20" spans="2:25" s="160" customFormat="1">
      <c r="B20" s="183"/>
      <c r="C20" s="172" t="s">
        <v>1864</v>
      </c>
      <c r="D20" s="173">
        <f>WinterCapacities!I428</f>
        <v>0</v>
      </c>
      <c r="E20" s="173">
        <f>WinterCapacities!J428</f>
        <v>0</v>
      </c>
      <c r="F20" s="173">
        <f>WinterCapacities!K428</f>
        <v>0</v>
      </c>
      <c r="G20" s="173">
        <f>WinterCapacities!L428</f>
        <v>0</v>
      </c>
      <c r="H20" s="173">
        <f>WinterCapacities!M428</f>
        <v>0</v>
      </c>
      <c r="U20" s="163"/>
      <c r="V20" s="163"/>
      <c r="W20" s="163"/>
      <c r="X20" s="163"/>
      <c r="Y20" s="163"/>
    </row>
    <row r="21" spans="2:25" s="160" customFormat="1">
      <c r="B21" s="183"/>
      <c r="C21" s="172" t="s">
        <v>197</v>
      </c>
      <c r="D21" s="173">
        <f>WinterCapacities!I430+WinterCapacities!I431</f>
        <v>3549.1786975166606</v>
      </c>
      <c r="E21" s="173">
        <f>WinterCapacities!J430+WinterCapacities!J431</f>
        <v>3504.1786975166606</v>
      </c>
      <c r="F21" s="173">
        <f>WinterCapacities!K430+WinterCapacities!K431</f>
        <v>3457.1786975166606</v>
      </c>
      <c r="G21" s="173">
        <f>WinterCapacities!L430+WinterCapacities!L431</f>
        <v>3460.1786975166606</v>
      </c>
      <c r="H21" s="173">
        <f>WinterCapacities!M430+WinterCapacities!M431</f>
        <v>3463.1786975166606</v>
      </c>
      <c r="U21" s="163"/>
      <c r="V21" s="163"/>
      <c r="W21" s="163"/>
      <c r="X21" s="163"/>
      <c r="Y21" s="163"/>
    </row>
    <row r="22" spans="2:25" s="160" customFormat="1">
      <c r="B22" s="183"/>
      <c r="C22" s="172" t="s">
        <v>2902</v>
      </c>
      <c r="D22" s="173">
        <f>WinterCapacities!I657*WinterCapacities!I658/100</f>
        <v>1685.655</v>
      </c>
      <c r="E22" s="173">
        <f>WinterCapacities!J657*WinterCapacities!J658/100</f>
        <v>1685.655</v>
      </c>
      <c r="F22" s="173">
        <f>WinterCapacities!K657*WinterCapacities!K658/100</f>
        <v>1685.655</v>
      </c>
      <c r="G22" s="173">
        <f>WinterCapacities!L657*WinterCapacities!L658/100</f>
        <v>1685.655</v>
      </c>
      <c r="H22" s="173">
        <f>WinterCapacities!M657*WinterCapacities!M658/100</f>
        <v>1685.655</v>
      </c>
      <c r="U22" s="163"/>
      <c r="V22" s="163"/>
      <c r="W22" s="163"/>
      <c r="X22" s="163"/>
      <c r="Y22" s="163"/>
    </row>
    <row r="23" spans="2:25" s="160" customFormat="1">
      <c r="B23" s="183"/>
      <c r="C23" s="172" t="s">
        <v>2904</v>
      </c>
      <c r="D23" s="173">
        <f>WinterCapacities!I660*WinterCapacities!I661/100</f>
        <v>1498.6179999999999</v>
      </c>
      <c r="E23" s="173">
        <f>WinterCapacities!J660*WinterCapacities!J661/100</f>
        <v>1498.6179999999999</v>
      </c>
      <c r="F23" s="173">
        <f>WinterCapacities!K660*WinterCapacities!K661/100</f>
        <v>1498.6179999999999</v>
      </c>
      <c r="G23" s="173">
        <f>WinterCapacities!L660*WinterCapacities!L661/100</f>
        <v>1498.6179999999999</v>
      </c>
      <c r="H23" s="173">
        <f>WinterCapacities!M660*WinterCapacities!M661/100</f>
        <v>1498.6179999999999</v>
      </c>
      <c r="U23" s="163"/>
      <c r="V23" s="163"/>
      <c r="W23" s="163"/>
      <c r="X23" s="163"/>
      <c r="Y23" s="163"/>
    </row>
    <row r="24" spans="2:25" s="160" customFormat="1">
      <c r="B24" s="183"/>
      <c r="C24" s="172" t="s">
        <v>2906</v>
      </c>
      <c r="D24" s="173">
        <f>WinterCapacities!I663*WinterCapacities!I664/100</f>
        <v>3443.84</v>
      </c>
      <c r="E24" s="173">
        <f>WinterCapacities!J663*WinterCapacities!J664/100</f>
        <v>3443.84</v>
      </c>
      <c r="F24" s="173">
        <f>WinterCapacities!K663*WinterCapacities!K664/100</f>
        <v>3443.84</v>
      </c>
      <c r="G24" s="173">
        <f>WinterCapacities!L663*WinterCapacities!L664/100</f>
        <v>3443.84</v>
      </c>
      <c r="H24" s="173">
        <f>WinterCapacities!M663*WinterCapacities!M664/100</f>
        <v>3443.84</v>
      </c>
      <c r="U24" s="163"/>
      <c r="V24" s="163"/>
      <c r="W24" s="163"/>
      <c r="X24" s="163"/>
      <c r="Y24" s="163"/>
    </row>
    <row r="25" spans="2:25" s="160" customFormat="1">
      <c r="B25" s="183"/>
      <c r="C25" s="172" t="s">
        <v>1999</v>
      </c>
      <c r="D25" s="173">
        <f>WinterCapacities!I747*WinterCapacities!I748/100</f>
        <v>302.78500000000008</v>
      </c>
      <c r="E25" s="173">
        <f>WinterCapacities!J747*WinterCapacities!J748/100</f>
        <v>302.78500000000008</v>
      </c>
      <c r="F25" s="173">
        <f>WinterCapacities!K747*WinterCapacities!K748/100</f>
        <v>302.78500000000008</v>
      </c>
      <c r="G25" s="173">
        <f>WinterCapacities!L747*WinterCapacities!L748/100</f>
        <v>302.78500000000008</v>
      </c>
      <c r="H25" s="173">
        <f>WinterCapacities!M747*WinterCapacities!M748/100</f>
        <v>302.78500000000008</v>
      </c>
      <c r="U25" s="163"/>
      <c r="V25" s="163"/>
      <c r="W25" s="163"/>
      <c r="X25" s="163"/>
      <c r="Y25" s="163"/>
    </row>
    <row r="26" spans="2:25" s="160" customFormat="1">
      <c r="B26" s="183"/>
      <c r="C26" s="172" t="s">
        <v>198</v>
      </c>
      <c r="D26" s="173">
        <f>WinterCapacities!I776*WinterCapacities!I777/100</f>
        <v>0</v>
      </c>
      <c r="E26" s="173">
        <f>WinterCapacities!J776*WinterCapacities!J777/100</f>
        <v>0</v>
      </c>
      <c r="F26" s="173">
        <f>WinterCapacities!K776*WinterCapacities!K777/100</f>
        <v>0</v>
      </c>
      <c r="G26" s="173">
        <f>WinterCapacities!L776*WinterCapacities!L777/100</f>
        <v>0</v>
      </c>
      <c r="H26" s="173">
        <f>WinterCapacities!M776*WinterCapacities!M777/100</f>
        <v>0</v>
      </c>
      <c r="U26" s="163"/>
      <c r="V26" s="163"/>
      <c r="W26" s="163"/>
      <c r="X26" s="163"/>
      <c r="Y26" s="163"/>
    </row>
    <row r="27" spans="2:25" s="160" customFormat="1">
      <c r="B27" s="183"/>
      <c r="C27" s="172" t="s">
        <v>199</v>
      </c>
      <c r="D27" s="173">
        <f>WinterCapacities!I779</f>
        <v>0</v>
      </c>
      <c r="E27" s="173">
        <f>WinterCapacities!J779</f>
        <v>0</v>
      </c>
      <c r="F27" s="173">
        <f>WinterCapacities!K779</f>
        <v>0</v>
      </c>
      <c r="G27" s="173">
        <f>WinterCapacities!L779</f>
        <v>0</v>
      </c>
      <c r="H27" s="173">
        <f>WinterCapacities!M779</f>
        <v>0</v>
      </c>
      <c r="U27" s="163"/>
      <c r="V27" s="163"/>
      <c r="W27" s="163"/>
      <c r="X27" s="163"/>
      <c r="Y27" s="163"/>
    </row>
    <row r="28" spans="2:25" s="160" customFormat="1">
      <c r="B28" s="183"/>
      <c r="C28" s="172" t="s">
        <v>1643</v>
      </c>
      <c r="D28" s="173">
        <f>WinterCapacities!I781</f>
        <v>0</v>
      </c>
      <c r="E28" s="173">
        <f>WinterCapacities!J781</f>
        <v>0</v>
      </c>
      <c r="F28" s="173">
        <f>WinterCapacities!K781</f>
        <v>0</v>
      </c>
      <c r="G28" s="173">
        <f>WinterCapacities!L781</f>
        <v>0</v>
      </c>
      <c r="H28" s="173">
        <f>WinterCapacities!M781</f>
        <v>0</v>
      </c>
      <c r="U28" s="163"/>
      <c r="V28" s="163"/>
      <c r="W28" s="163"/>
      <c r="X28" s="163"/>
      <c r="Y28" s="163"/>
    </row>
    <row r="29" spans="2:25" s="160" customFormat="1">
      <c r="B29" s="183"/>
      <c r="C29" s="175" t="s">
        <v>201</v>
      </c>
      <c r="D29" s="176">
        <f>SUM(D17:D28)</f>
        <v>81451.514321336275</v>
      </c>
      <c r="E29" s="176">
        <f t="shared" ref="E29:H29" si="3">SUM(E17:E28)</f>
        <v>81406.514321336275</v>
      </c>
      <c r="F29" s="176">
        <f t="shared" si="3"/>
        <v>81359.514321336275</v>
      </c>
      <c r="G29" s="176">
        <f t="shared" si="3"/>
        <v>81362.514321336275</v>
      </c>
      <c r="H29" s="176">
        <f t="shared" si="3"/>
        <v>81365.514321336275</v>
      </c>
      <c r="U29" s="163"/>
      <c r="V29" s="163"/>
      <c r="W29" s="163"/>
      <c r="X29" s="163"/>
      <c r="Y29" s="163"/>
    </row>
    <row r="30" spans="2:25" s="160" customFormat="1">
      <c r="B30" s="183"/>
      <c r="C30" s="172"/>
      <c r="D30" s="173"/>
      <c r="E30" s="173"/>
      <c r="F30" s="173"/>
      <c r="G30" s="173"/>
      <c r="H30" s="173"/>
      <c r="U30" s="163"/>
      <c r="V30" s="163"/>
      <c r="W30" s="163"/>
      <c r="X30" s="163"/>
      <c r="Y30" s="163"/>
    </row>
    <row r="31" spans="2:25" s="160" customFormat="1">
      <c r="B31" s="183"/>
      <c r="C31" s="172" t="s">
        <v>2879</v>
      </c>
      <c r="D31" s="173">
        <f>WinterCapacities!I788*WinterCapacities!I789/100</f>
        <v>719.8</v>
      </c>
      <c r="E31" s="173">
        <f>WinterCapacities!J788*WinterCapacities!J789/100</f>
        <v>719.8</v>
      </c>
      <c r="F31" s="173">
        <f>WinterCapacities!K788*WinterCapacities!K789/100</f>
        <v>719.8</v>
      </c>
      <c r="G31" s="173">
        <f>WinterCapacities!L788*WinterCapacities!L789/100</f>
        <v>719.8</v>
      </c>
      <c r="H31" s="173">
        <f>WinterCapacities!M788*WinterCapacities!M789/100</f>
        <v>719.8</v>
      </c>
      <c r="U31" s="163"/>
      <c r="V31" s="163"/>
      <c r="W31" s="163"/>
      <c r="X31" s="163"/>
      <c r="Y31" s="163"/>
    </row>
    <row r="32" spans="2:25" s="160" customFormat="1">
      <c r="B32" s="183"/>
      <c r="C32" s="172" t="s">
        <v>2659</v>
      </c>
      <c r="D32" s="173">
        <f>WinterCapacities!I802</f>
        <v>1401</v>
      </c>
      <c r="E32" s="173">
        <f>WinterCapacities!J802</f>
        <v>1401</v>
      </c>
      <c r="F32" s="173">
        <f>WinterCapacities!K802</f>
        <v>1401</v>
      </c>
      <c r="G32" s="173">
        <f>WinterCapacities!L802</f>
        <v>1401</v>
      </c>
      <c r="H32" s="173">
        <f>WinterCapacities!M802</f>
        <v>1401</v>
      </c>
      <c r="U32" s="163"/>
      <c r="V32" s="163"/>
      <c r="W32" s="163"/>
      <c r="X32" s="163"/>
      <c r="Y32" s="163"/>
    </row>
    <row r="33" spans="2:25" s="160" customFormat="1">
      <c r="B33" s="183"/>
      <c r="C33" s="172" t="s">
        <v>2903</v>
      </c>
      <c r="D33" s="173">
        <f>WinterCapacities!I865*WinterCapacities!I866/100</f>
        <v>874.15299999999991</v>
      </c>
      <c r="E33" s="173">
        <f>WinterCapacities!J865*WinterCapacities!J866/100</f>
        <v>979.33899999999994</v>
      </c>
      <c r="F33" s="173">
        <f>WinterCapacities!K865*WinterCapacities!K866/100</f>
        <v>979.33899999999994</v>
      </c>
      <c r="G33" s="173">
        <f>WinterCapacities!L865*WinterCapacities!L866/100</f>
        <v>979.33899999999994</v>
      </c>
      <c r="H33" s="173">
        <f>WinterCapacities!M865*WinterCapacities!M866/100</f>
        <v>979.33899999999994</v>
      </c>
      <c r="U33" s="163"/>
      <c r="V33" s="163"/>
      <c r="W33" s="163"/>
      <c r="X33" s="163"/>
      <c r="Y33" s="163"/>
    </row>
    <row r="34" spans="2:25" s="160" customFormat="1">
      <c r="B34" s="183"/>
      <c r="C34" s="172" t="s">
        <v>2905</v>
      </c>
      <c r="D34" s="173">
        <f>WinterCapacities!I868*WinterCapacities!I869/100</f>
        <v>57.527999999999992</v>
      </c>
      <c r="E34" s="173">
        <f>WinterCapacities!J868*WinterCapacities!J869/100</f>
        <v>109.038</v>
      </c>
      <c r="F34" s="173">
        <f>WinterCapacities!K868*WinterCapacities!K869/100</f>
        <v>109.038</v>
      </c>
      <c r="G34" s="173">
        <f>WinterCapacities!L868*WinterCapacities!L869/100</f>
        <v>109.038</v>
      </c>
      <c r="H34" s="173">
        <f>WinterCapacities!M868*WinterCapacities!M869/100</f>
        <v>109.038</v>
      </c>
      <c r="U34" s="163"/>
      <c r="V34" s="163"/>
      <c r="W34" s="163"/>
      <c r="X34" s="163"/>
      <c r="Y34" s="163"/>
    </row>
    <row r="35" spans="2:25" s="160" customFormat="1">
      <c r="B35" s="183"/>
      <c r="C35" s="172" t="s">
        <v>2907</v>
      </c>
      <c r="D35" s="173">
        <f>WinterCapacities!I871*WinterCapacities!I872/100</f>
        <v>2101.6</v>
      </c>
      <c r="E35" s="173">
        <f>WinterCapacities!J871*WinterCapacities!J872/100</f>
        <v>2276.6799999999998</v>
      </c>
      <c r="F35" s="173">
        <f>WinterCapacities!K871*WinterCapacities!K872/100</f>
        <v>2276.6799999999998</v>
      </c>
      <c r="G35" s="173">
        <f>WinterCapacities!L871*WinterCapacities!L872/100</f>
        <v>2276.6799999999998</v>
      </c>
      <c r="H35" s="173">
        <f>WinterCapacities!M871*WinterCapacities!M872/100</f>
        <v>2276.6799999999998</v>
      </c>
      <c r="U35" s="163"/>
      <c r="V35" s="163"/>
      <c r="W35" s="163"/>
      <c r="X35" s="163"/>
      <c r="Y35" s="163"/>
    </row>
    <row r="36" spans="2:25" s="160" customFormat="1">
      <c r="B36" s="183"/>
      <c r="C36" s="172" t="s">
        <v>1998</v>
      </c>
      <c r="D36" s="173">
        <f>WinterCapacities!I984*WinterCapacities!I985/100</f>
        <v>1207.0239999999999</v>
      </c>
      <c r="E36" s="173">
        <f>WinterCapacities!J984*WinterCapacities!J985/100</f>
        <v>1691.4589999999998</v>
      </c>
      <c r="F36" s="173">
        <f>WinterCapacities!K984*WinterCapacities!K985/100</f>
        <v>1691.4589999999998</v>
      </c>
      <c r="G36" s="173">
        <f>WinterCapacities!L984*WinterCapacities!L985/100</f>
        <v>1691.4589999999998</v>
      </c>
      <c r="H36" s="173">
        <f>WinterCapacities!M984*WinterCapacities!M985/100</f>
        <v>1691.4589999999998</v>
      </c>
      <c r="U36" s="163"/>
      <c r="V36" s="163"/>
      <c r="W36" s="163"/>
      <c r="X36" s="163"/>
      <c r="Y36" s="163"/>
    </row>
    <row r="37" spans="2:25" s="160" customFormat="1">
      <c r="B37" s="183"/>
      <c r="C37" s="172" t="s">
        <v>202</v>
      </c>
      <c r="D37" s="173">
        <f>WinterCapacities!I1025*WinterCapacities!I1026/100</f>
        <v>0</v>
      </c>
      <c r="E37" s="173">
        <f>WinterCapacities!J1025*WinterCapacities!J1026/100</f>
        <v>0</v>
      </c>
      <c r="F37" s="173">
        <f>WinterCapacities!K1025*WinterCapacities!K1026/100</f>
        <v>0</v>
      </c>
      <c r="G37" s="173">
        <f>WinterCapacities!L1025*WinterCapacities!L1026/100</f>
        <v>0</v>
      </c>
      <c r="H37" s="173">
        <f>WinterCapacities!M1025*WinterCapacities!M1026/100</f>
        <v>0</v>
      </c>
      <c r="U37" s="163"/>
      <c r="V37" s="163"/>
      <c r="W37" s="163"/>
      <c r="X37" s="163"/>
      <c r="Y37" s="163"/>
    </row>
    <row r="38" spans="2:25" s="160" customFormat="1">
      <c r="B38" s="184"/>
      <c r="C38" s="175" t="s">
        <v>203</v>
      </c>
      <c r="D38" s="176">
        <f>SUM(D29:D37)</f>
        <v>87812.6193213363</v>
      </c>
      <c r="E38" s="176">
        <f t="shared" ref="E38:H38" si="4">SUM(E29:E37)</f>
        <v>88583.830321336281</v>
      </c>
      <c r="F38" s="176">
        <f t="shared" si="4"/>
        <v>88536.830321336281</v>
      </c>
      <c r="G38" s="176">
        <f t="shared" si="4"/>
        <v>88539.830321336281</v>
      </c>
      <c r="H38" s="176">
        <f t="shared" si="4"/>
        <v>88542.830321336281</v>
      </c>
      <c r="U38" s="163"/>
      <c r="V38" s="163"/>
      <c r="W38" s="163"/>
      <c r="X38" s="163"/>
      <c r="Y38" s="163"/>
    </row>
    <row r="39" spans="2:25">
      <c r="B39" s="95"/>
      <c r="C39" s="95"/>
      <c r="D39" s="82"/>
      <c r="E39" s="82"/>
      <c r="F39" s="82"/>
      <c r="G39" s="82"/>
      <c r="H39" s="82"/>
      <c r="U39" s="106"/>
      <c r="V39" s="106"/>
      <c r="W39" s="106"/>
      <c r="X39" s="106"/>
      <c r="Y39" s="106"/>
    </row>
    <row r="40" spans="2:25">
      <c r="B40" s="100"/>
      <c r="C40" s="100" t="s">
        <v>110</v>
      </c>
      <c r="D40" s="107">
        <f t="shared" ref="D40:H40" si="5">(D38 -D14)/D14</f>
        <v>0.42044354574540105</v>
      </c>
      <c r="E40" s="107">
        <f t="shared" si="5"/>
        <v>0.39370118068055715</v>
      </c>
      <c r="F40" s="107">
        <f t="shared" si="5"/>
        <v>0.3621794009707362</v>
      </c>
      <c r="G40" s="107">
        <f t="shared" si="5"/>
        <v>0.33542432870644645</v>
      </c>
      <c r="H40" s="107">
        <f t="shared" si="5"/>
        <v>0.30994375583117068</v>
      </c>
      <c r="U40" s="106"/>
      <c r="V40" s="106"/>
      <c r="W40" s="106"/>
      <c r="X40" s="106"/>
      <c r="Y40" s="106"/>
    </row>
    <row r="41" spans="2:25">
      <c r="B41" s="95"/>
      <c r="C41" s="96" t="s">
        <v>79</v>
      </c>
      <c r="D41" s="96"/>
      <c r="E41" s="95"/>
      <c r="F41" s="95"/>
      <c r="G41" s="95"/>
      <c r="H41" s="95"/>
      <c r="I41" s="95"/>
      <c r="J41" s="95"/>
      <c r="K41" s="95"/>
      <c r="L41" s="95"/>
      <c r="M41" s="95"/>
    </row>
    <row r="42" spans="2:25" ht="16.149999999999999" customHeight="1">
      <c r="B42" s="95"/>
      <c r="C42" s="97"/>
      <c r="D42" s="97"/>
      <c r="E42" s="97"/>
      <c r="F42" s="97"/>
      <c r="G42" s="97"/>
      <c r="H42" s="97"/>
      <c r="I42" s="97"/>
      <c r="J42" s="97"/>
      <c r="K42" s="97"/>
      <c r="L42" s="97"/>
      <c r="M42" s="97"/>
      <c r="N42" s="56"/>
      <c r="O42" s="56"/>
    </row>
    <row r="43" spans="2:25">
      <c r="B43" s="56"/>
    </row>
  </sheetData>
  <mergeCells count="2">
    <mergeCell ref="B1:H1"/>
    <mergeCell ref="B2:H2"/>
  </mergeCells>
  <pageMargins left="0.7" right="0.7" top="0.75" bottom="0.75" header="0.3" footer="0.3"/>
  <pageSetup scale="77" orientation="landscape" r:id="rId1"/>
  <headerFooter>
    <oddFooter>&amp;LERCOT PUBLIC&amp;C&amp;P</oddFooter>
  </headerFooter>
  <rowBreaks count="1" manualBreakCount="1">
    <brk id="42" min="1" max="7" man="1"/>
  </rowBreaks>
  <ignoredErrors>
    <ignoredError sqref="D14 E14:H14" formulaRange="1"/>
  </ignoredErrors>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sheetPr>
  <dimension ref="A1:S1068"/>
  <sheetViews>
    <sheetView topLeftCell="A2" zoomScale="85" zoomScaleNormal="85" zoomScaleSheetLayoutView="69" workbookViewId="0">
      <selection activeCell="A2" sqref="A2:XFD2"/>
    </sheetView>
  </sheetViews>
  <sheetFormatPr defaultColWidth="8.85546875" defaultRowHeight="15"/>
  <cols>
    <col min="1" max="1" width="5" bestFit="1" customWidth="1"/>
    <col min="2" max="2" width="55.140625" customWidth="1"/>
    <col min="3" max="3" width="20" customWidth="1"/>
    <col min="4" max="4" width="31.85546875" bestFit="1" customWidth="1"/>
    <col min="5" max="5" width="12.140625" customWidth="1"/>
    <col min="6" max="6" width="10" customWidth="1"/>
    <col min="7" max="7" width="12.28515625" customWidth="1"/>
    <col min="8" max="8" width="11.42578125" customWidth="1"/>
    <col min="9" max="9" width="10.5703125" bestFit="1" customWidth="1"/>
    <col min="10" max="18" width="10.85546875" bestFit="1" customWidth="1"/>
    <col min="19" max="19" width="10.28515625" style="55" bestFit="1" customWidth="1"/>
    <col min="20" max="16384" width="8.85546875" style="55"/>
  </cols>
  <sheetData>
    <row r="1" spans="1:18" ht="30">
      <c r="A1" s="61"/>
      <c r="B1" s="59" t="s">
        <v>2371</v>
      </c>
      <c r="C1" s="62"/>
      <c r="D1" s="63"/>
      <c r="E1" s="62"/>
      <c r="F1" s="62"/>
      <c r="G1" s="62"/>
      <c r="H1" s="64"/>
      <c r="I1" s="65"/>
      <c r="J1" s="65"/>
      <c r="K1" s="66"/>
      <c r="L1" s="66"/>
      <c r="M1" s="66"/>
      <c r="N1" s="67"/>
      <c r="O1" s="67"/>
      <c r="P1" s="67"/>
      <c r="Q1" s="310"/>
      <c r="R1" s="311"/>
    </row>
    <row r="2" spans="1:18" s="160" customFormat="1" ht="40.9" customHeight="1">
      <c r="A2" s="118"/>
      <c r="B2" s="119" t="s">
        <v>204</v>
      </c>
      <c r="C2" s="199" t="s">
        <v>100</v>
      </c>
      <c r="D2" s="120" t="s">
        <v>205</v>
      </c>
      <c r="E2" s="119" t="s">
        <v>206</v>
      </c>
      <c r="F2" s="120" t="s">
        <v>207</v>
      </c>
      <c r="G2" s="120" t="s">
        <v>208</v>
      </c>
      <c r="H2" s="121" t="s">
        <v>209</v>
      </c>
      <c r="I2" s="122" t="s">
        <v>1852</v>
      </c>
      <c r="J2" s="122" t="s">
        <v>1853</v>
      </c>
      <c r="K2" s="122" t="s">
        <v>1854</v>
      </c>
      <c r="L2" s="122" t="s">
        <v>1855</v>
      </c>
      <c r="M2" s="122" t="s">
        <v>1856</v>
      </c>
      <c r="N2" s="108" t="s">
        <v>1857</v>
      </c>
      <c r="O2" s="108" t="s">
        <v>1858</v>
      </c>
      <c r="P2" s="108" t="s">
        <v>1904</v>
      </c>
      <c r="Q2" s="108" t="s">
        <v>1996</v>
      </c>
      <c r="R2" s="108" t="s">
        <v>2674</v>
      </c>
    </row>
    <row r="3" spans="1:18">
      <c r="A3" s="10"/>
      <c r="B3" s="109" t="s">
        <v>210</v>
      </c>
      <c r="C3" s="109"/>
      <c r="D3" s="109"/>
      <c r="E3" s="109"/>
      <c r="F3" s="109"/>
      <c r="G3" s="109"/>
      <c r="H3" s="110"/>
      <c r="I3" s="144"/>
      <c r="J3" s="111"/>
      <c r="K3" s="111"/>
      <c r="L3" s="111"/>
      <c r="M3" s="112"/>
      <c r="N3" s="112"/>
      <c r="O3" s="112"/>
      <c r="P3" s="112"/>
      <c r="Q3" s="112"/>
      <c r="R3" s="112"/>
    </row>
    <row r="4" spans="1:18">
      <c r="A4" s="15">
        <v>4</v>
      </c>
      <c r="B4" s="78" t="s">
        <v>211</v>
      </c>
      <c r="C4" s="78"/>
      <c r="D4" s="78" t="s">
        <v>212</v>
      </c>
      <c r="E4" s="78" t="s">
        <v>213</v>
      </c>
      <c r="F4" s="78" t="s">
        <v>214</v>
      </c>
      <c r="G4" s="78" t="s">
        <v>50</v>
      </c>
      <c r="H4" s="79">
        <v>1990</v>
      </c>
      <c r="I4" s="123">
        <v>1235</v>
      </c>
      <c r="J4" s="114">
        <v>1235</v>
      </c>
      <c r="K4" s="114">
        <v>1235</v>
      </c>
      <c r="L4" s="114">
        <v>1235</v>
      </c>
      <c r="M4" s="113">
        <v>1235</v>
      </c>
      <c r="N4" s="113">
        <v>1235</v>
      </c>
      <c r="O4" s="113">
        <v>1235</v>
      </c>
      <c r="P4" s="113">
        <v>1235</v>
      </c>
      <c r="Q4" s="113">
        <v>1235</v>
      </c>
      <c r="R4" s="113">
        <v>1235</v>
      </c>
    </row>
    <row r="5" spans="1:18">
      <c r="A5" s="15">
        <f>A4+1</f>
        <v>5</v>
      </c>
      <c r="B5" s="78" t="s">
        <v>215</v>
      </c>
      <c r="C5" s="78"/>
      <c r="D5" s="78" t="s">
        <v>216</v>
      </c>
      <c r="E5" s="78" t="s">
        <v>213</v>
      </c>
      <c r="F5" s="78" t="s">
        <v>214</v>
      </c>
      <c r="G5" s="78" t="s">
        <v>50</v>
      </c>
      <c r="H5" s="79">
        <v>1993</v>
      </c>
      <c r="I5" s="123">
        <v>1225</v>
      </c>
      <c r="J5" s="114">
        <v>1225</v>
      </c>
      <c r="K5" s="114">
        <v>1225</v>
      </c>
      <c r="L5" s="114">
        <v>1225</v>
      </c>
      <c r="M5" s="113">
        <v>1225</v>
      </c>
      <c r="N5" s="113">
        <v>1225</v>
      </c>
      <c r="O5" s="113">
        <v>1225</v>
      </c>
      <c r="P5" s="113">
        <v>1225</v>
      </c>
      <c r="Q5" s="113">
        <v>1225</v>
      </c>
      <c r="R5" s="113">
        <v>1225</v>
      </c>
    </row>
    <row r="6" spans="1:18">
      <c r="A6" s="15">
        <f t="shared" ref="A6:A69" si="0">A5+1</f>
        <v>6</v>
      </c>
      <c r="B6" s="78" t="s">
        <v>217</v>
      </c>
      <c r="C6" s="78" t="s">
        <v>2853</v>
      </c>
      <c r="D6" s="78" t="s">
        <v>218</v>
      </c>
      <c r="E6" s="78" t="s">
        <v>219</v>
      </c>
      <c r="F6" s="78" t="s">
        <v>214</v>
      </c>
      <c r="G6" s="78" t="s">
        <v>95</v>
      </c>
      <c r="H6" s="79">
        <v>1988</v>
      </c>
      <c r="I6" s="123">
        <v>1353.2</v>
      </c>
      <c r="J6" s="114">
        <v>1353.2</v>
      </c>
      <c r="K6" s="114">
        <v>1353.2</v>
      </c>
      <c r="L6" s="114">
        <v>1353.2</v>
      </c>
      <c r="M6" s="113">
        <v>1353.2</v>
      </c>
      <c r="N6" s="113">
        <v>1353.2</v>
      </c>
      <c r="O6" s="113">
        <v>1353.2</v>
      </c>
      <c r="P6" s="113">
        <v>1353.2</v>
      </c>
      <c r="Q6" s="113">
        <v>1353.2</v>
      </c>
      <c r="R6" s="113">
        <v>1353.2</v>
      </c>
    </row>
    <row r="7" spans="1:18">
      <c r="A7" s="15">
        <f t="shared" si="0"/>
        <v>7</v>
      </c>
      <c r="B7" s="78" t="s">
        <v>220</v>
      </c>
      <c r="C7" s="78"/>
      <c r="D7" s="78" t="s">
        <v>221</v>
      </c>
      <c r="E7" s="78" t="s">
        <v>219</v>
      </c>
      <c r="F7" s="78" t="s">
        <v>214</v>
      </c>
      <c r="G7" s="78" t="s">
        <v>95</v>
      </c>
      <c r="H7" s="79">
        <v>1989</v>
      </c>
      <c r="I7" s="123">
        <v>1340</v>
      </c>
      <c r="J7" s="114">
        <v>1340</v>
      </c>
      <c r="K7" s="114">
        <v>1340</v>
      </c>
      <c r="L7" s="114">
        <v>1340</v>
      </c>
      <c r="M7" s="113">
        <v>1340</v>
      </c>
      <c r="N7" s="113">
        <v>1340</v>
      </c>
      <c r="O7" s="113">
        <v>1340</v>
      </c>
      <c r="P7" s="113">
        <v>1340</v>
      </c>
      <c r="Q7" s="113">
        <v>1340</v>
      </c>
      <c r="R7" s="113">
        <v>1340</v>
      </c>
    </row>
    <row r="8" spans="1:18">
      <c r="A8" s="15">
        <f t="shared" si="0"/>
        <v>8</v>
      </c>
      <c r="B8" s="78" t="s">
        <v>222</v>
      </c>
      <c r="C8" s="78"/>
      <c r="D8" s="78" t="s">
        <v>223</v>
      </c>
      <c r="E8" s="78" t="s">
        <v>224</v>
      </c>
      <c r="F8" s="78" t="s">
        <v>225</v>
      </c>
      <c r="G8" s="78" t="s">
        <v>51</v>
      </c>
      <c r="H8" s="79">
        <v>1980</v>
      </c>
      <c r="I8" s="123">
        <v>655</v>
      </c>
      <c r="J8" s="114">
        <v>655</v>
      </c>
      <c r="K8" s="114">
        <v>655</v>
      </c>
      <c r="L8" s="114">
        <v>655</v>
      </c>
      <c r="M8" s="113">
        <v>655</v>
      </c>
      <c r="N8" s="113">
        <v>655</v>
      </c>
      <c r="O8" s="113">
        <v>655</v>
      </c>
      <c r="P8" s="113">
        <v>655</v>
      </c>
      <c r="Q8" s="113">
        <v>655</v>
      </c>
      <c r="R8" s="113">
        <v>655</v>
      </c>
    </row>
    <row r="9" spans="1:18">
      <c r="A9" s="15">
        <f t="shared" si="0"/>
        <v>9</v>
      </c>
      <c r="B9" s="78" t="s">
        <v>96</v>
      </c>
      <c r="C9" s="78"/>
      <c r="D9" s="78" t="s">
        <v>41</v>
      </c>
      <c r="E9" s="78" t="s">
        <v>226</v>
      </c>
      <c r="F9" s="78" t="s">
        <v>225</v>
      </c>
      <c r="G9" s="78" t="s">
        <v>51</v>
      </c>
      <c r="H9" s="79">
        <v>1979</v>
      </c>
      <c r="I9" s="123">
        <v>603</v>
      </c>
      <c r="J9" s="114">
        <v>603</v>
      </c>
      <c r="K9" s="114">
        <v>603</v>
      </c>
      <c r="L9" s="114">
        <v>603</v>
      </c>
      <c r="M9" s="113">
        <v>603</v>
      </c>
      <c r="N9" s="113">
        <v>603</v>
      </c>
      <c r="O9" s="113">
        <v>603</v>
      </c>
      <c r="P9" s="113">
        <v>603</v>
      </c>
      <c r="Q9" s="113">
        <v>603</v>
      </c>
      <c r="R9" s="113">
        <v>603</v>
      </c>
    </row>
    <row r="10" spans="1:18">
      <c r="A10" s="15">
        <f t="shared" si="0"/>
        <v>10</v>
      </c>
      <c r="B10" s="78" t="s">
        <v>97</v>
      </c>
      <c r="C10" s="78"/>
      <c r="D10" s="78" t="s">
        <v>42</v>
      </c>
      <c r="E10" s="78" t="s">
        <v>226</v>
      </c>
      <c r="F10" s="78" t="s">
        <v>225</v>
      </c>
      <c r="G10" s="78" t="s">
        <v>51</v>
      </c>
      <c r="H10" s="79">
        <v>1980</v>
      </c>
      <c r="I10" s="123">
        <v>605</v>
      </c>
      <c r="J10" s="114">
        <v>605</v>
      </c>
      <c r="K10" s="114">
        <v>605</v>
      </c>
      <c r="L10" s="114">
        <v>605</v>
      </c>
      <c r="M10" s="113">
        <v>605</v>
      </c>
      <c r="N10" s="113">
        <v>605</v>
      </c>
      <c r="O10" s="113">
        <v>605</v>
      </c>
      <c r="P10" s="113">
        <v>605</v>
      </c>
      <c r="Q10" s="113">
        <v>605</v>
      </c>
      <c r="R10" s="113">
        <v>605</v>
      </c>
    </row>
    <row r="11" spans="1:18">
      <c r="A11" s="15">
        <f t="shared" si="0"/>
        <v>11</v>
      </c>
      <c r="B11" s="78" t="s">
        <v>98</v>
      </c>
      <c r="C11" s="78"/>
      <c r="D11" s="78" t="s">
        <v>43</v>
      </c>
      <c r="E11" s="78" t="s">
        <v>226</v>
      </c>
      <c r="F11" s="78" t="s">
        <v>225</v>
      </c>
      <c r="G11" s="78" t="s">
        <v>51</v>
      </c>
      <c r="H11" s="79">
        <v>1988</v>
      </c>
      <c r="I11" s="123">
        <v>449</v>
      </c>
      <c r="J11" s="114">
        <v>449</v>
      </c>
      <c r="K11" s="114">
        <v>449</v>
      </c>
      <c r="L11" s="114">
        <v>449</v>
      </c>
      <c r="M11" s="113">
        <v>449</v>
      </c>
      <c r="N11" s="113">
        <v>449</v>
      </c>
      <c r="O11" s="113">
        <v>449</v>
      </c>
      <c r="P11" s="113">
        <v>449</v>
      </c>
      <c r="Q11" s="113">
        <v>449</v>
      </c>
      <c r="R11" s="113">
        <v>449</v>
      </c>
    </row>
    <row r="12" spans="1:18">
      <c r="A12" s="15">
        <f t="shared" si="0"/>
        <v>12</v>
      </c>
      <c r="B12" s="78" t="s">
        <v>227</v>
      </c>
      <c r="C12" s="78"/>
      <c r="D12" s="78" t="s">
        <v>228</v>
      </c>
      <c r="E12" s="78" t="s">
        <v>56</v>
      </c>
      <c r="F12" s="78" t="s">
        <v>225</v>
      </c>
      <c r="G12" s="78" t="s">
        <v>51</v>
      </c>
      <c r="H12" s="79">
        <v>1992</v>
      </c>
      <c r="I12" s="123">
        <v>560</v>
      </c>
      <c r="J12" s="114">
        <v>560</v>
      </c>
      <c r="K12" s="114">
        <v>560</v>
      </c>
      <c r="L12" s="114">
        <v>560</v>
      </c>
      <c r="M12" s="113">
        <v>560</v>
      </c>
      <c r="N12" s="113">
        <v>560</v>
      </c>
      <c r="O12" s="113">
        <v>560</v>
      </c>
      <c r="P12" s="113">
        <v>560</v>
      </c>
      <c r="Q12" s="113">
        <v>560</v>
      </c>
      <c r="R12" s="113">
        <v>560</v>
      </c>
    </row>
    <row r="13" spans="1:18">
      <c r="A13" s="15">
        <f t="shared" si="0"/>
        <v>13</v>
      </c>
      <c r="B13" s="78" t="s">
        <v>229</v>
      </c>
      <c r="C13" s="78"/>
      <c r="D13" s="78" t="s">
        <v>230</v>
      </c>
      <c r="E13" s="78" t="s">
        <v>56</v>
      </c>
      <c r="F13" s="78" t="s">
        <v>225</v>
      </c>
      <c r="G13" s="78" t="s">
        <v>51</v>
      </c>
      <c r="H13" s="79">
        <v>2010</v>
      </c>
      <c r="I13" s="123">
        <v>785</v>
      </c>
      <c r="J13" s="114">
        <v>785</v>
      </c>
      <c r="K13" s="114">
        <v>785</v>
      </c>
      <c r="L13" s="114">
        <v>785</v>
      </c>
      <c r="M13" s="113">
        <v>785</v>
      </c>
      <c r="N13" s="113">
        <v>785</v>
      </c>
      <c r="O13" s="113">
        <v>785</v>
      </c>
      <c r="P13" s="113">
        <v>785</v>
      </c>
      <c r="Q13" s="113">
        <v>785</v>
      </c>
      <c r="R13" s="113">
        <v>785</v>
      </c>
    </row>
    <row r="14" spans="1:18">
      <c r="A14" s="15">
        <f t="shared" si="0"/>
        <v>14</v>
      </c>
      <c r="B14" s="78" t="s">
        <v>231</v>
      </c>
      <c r="C14" s="78"/>
      <c r="D14" s="78" t="s">
        <v>232</v>
      </c>
      <c r="E14" s="78" t="s">
        <v>233</v>
      </c>
      <c r="F14" s="78" t="s">
        <v>225</v>
      </c>
      <c r="G14" s="78" t="s">
        <v>50</v>
      </c>
      <c r="H14" s="79">
        <v>1985</v>
      </c>
      <c r="I14" s="123">
        <v>824</v>
      </c>
      <c r="J14" s="114">
        <v>824</v>
      </c>
      <c r="K14" s="114">
        <v>824</v>
      </c>
      <c r="L14" s="114">
        <v>824</v>
      </c>
      <c r="M14" s="113">
        <v>824</v>
      </c>
      <c r="N14" s="113">
        <v>824</v>
      </c>
      <c r="O14" s="113">
        <v>824</v>
      </c>
      <c r="P14" s="113">
        <v>824</v>
      </c>
      <c r="Q14" s="113">
        <v>824</v>
      </c>
      <c r="R14" s="113">
        <v>824</v>
      </c>
    </row>
    <row r="15" spans="1:18">
      <c r="A15" s="15">
        <f t="shared" si="0"/>
        <v>15</v>
      </c>
      <c r="B15" s="78" t="s">
        <v>234</v>
      </c>
      <c r="C15" s="78"/>
      <c r="D15" s="78" t="s">
        <v>235</v>
      </c>
      <c r="E15" s="78" t="s">
        <v>233</v>
      </c>
      <c r="F15" s="78" t="s">
        <v>225</v>
      </c>
      <c r="G15" s="78" t="s">
        <v>50</v>
      </c>
      <c r="H15" s="79">
        <v>1986</v>
      </c>
      <c r="I15" s="123">
        <v>836</v>
      </c>
      <c r="J15" s="114">
        <v>836</v>
      </c>
      <c r="K15" s="114">
        <v>836</v>
      </c>
      <c r="L15" s="114">
        <v>836</v>
      </c>
      <c r="M15" s="113">
        <v>836</v>
      </c>
      <c r="N15" s="113">
        <v>836</v>
      </c>
      <c r="O15" s="113">
        <v>836</v>
      </c>
      <c r="P15" s="113">
        <v>836</v>
      </c>
      <c r="Q15" s="113">
        <v>836</v>
      </c>
      <c r="R15" s="113">
        <v>836</v>
      </c>
    </row>
    <row r="16" spans="1:18">
      <c r="A16" s="15">
        <f t="shared" si="0"/>
        <v>16</v>
      </c>
      <c r="B16" s="78" t="s">
        <v>236</v>
      </c>
      <c r="C16" s="78"/>
      <c r="D16" s="78" t="s">
        <v>237</v>
      </c>
      <c r="E16" s="78" t="s">
        <v>238</v>
      </c>
      <c r="F16" s="78" t="s">
        <v>225</v>
      </c>
      <c r="G16" s="78" t="s">
        <v>50</v>
      </c>
      <c r="H16" s="79">
        <v>1977</v>
      </c>
      <c r="I16" s="123">
        <v>815</v>
      </c>
      <c r="J16" s="114">
        <v>815</v>
      </c>
      <c r="K16" s="114">
        <v>815</v>
      </c>
      <c r="L16" s="114">
        <v>815</v>
      </c>
      <c r="M16" s="113">
        <v>815</v>
      </c>
      <c r="N16" s="113">
        <v>815</v>
      </c>
      <c r="O16" s="113">
        <v>815</v>
      </c>
      <c r="P16" s="113">
        <v>815</v>
      </c>
      <c r="Q16" s="113">
        <v>815</v>
      </c>
      <c r="R16" s="113">
        <v>815</v>
      </c>
    </row>
    <row r="17" spans="1:18">
      <c r="A17" s="15">
        <f t="shared" si="0"/>
        <v>17</v>
      </c>
      <c r="B17" s="78" t="s">
        <v>239</v>
      </c>
      <c r="C17" s="78"/>
      <c r="D17" s="78" t="s">
        <v>240</v>
      </c>
      <c r="E17" s="78" t="s">
        <v>238</v>
      </c>
      <c r="F17" s="78" t="s">
        <v>225</v>
      </c>
      <c r="G17" s="78" t="s">
        <v>50</v>
      </c>
      <c r="H17" s="79">
        <v>1978</v>
      </c>
      <c r="I17" s="123">
        <v>820</v>
      </c>
      <c r="J17" s="114">
        <v>820</v>
      </c>
      <c r="K17" s="114">
        <v>820</v>
      </c>
      <c r="L17" s="114">
        <v>820</v>
      </c>
      <c r="M17" s="113">
        <v>820</v>
      </c>
      <c r="N17" s="113">
        <v>820</v>
      </c>
      <c r="O17" s="113">
        <v>820</v>
      </c>
      <c r="P17" s="113">
        <v>820</v>
      </c>
      <c r="Q17" s="113">
        <v>820</v>
      </c>
      <c r="R17" s="113">
        <v>820</v>
      </c>
    </row>
    <row r="18" spans="1:18">
      <c r="A18" s="15">
        <f t="shared" si="0"/>
        <v>18</v>
      </c>
      <c r="B18" s="78" t="s">
        <v>241</v>
      </c>
      <c r="C18" s="78"/>
      <c r="D18" s="78" t="s">
        <v>242</v>
      </c>
      <c r="E18" s="78" t="s">
        <v>238</v>
      </c>
      <c r="F18" s="78" t="s">
        <v>225</v>
      </c>
      <c r="G18" s="78" t="s">
        <v>50</v>
      </c>
      <c r="H18" s="79">
        <v>1979</v>
      </c>
      <c r="I18" s="123">
        <v>820</v>
      </c>
      <c r="J18" s="114">
        <v>820</v>
      </c>
      <c r="K18" s="114">
        <v>820</v>
      </c>
      <c r="L18" s="114">
        <v>820</v>
      </c>
      <c r="M18" s="113">
        <v>820</v>
      </c>
      <c r="N18" s="113">
        <v>820</v>
      </c>
      <c r="O18" s="113">
        <v>820</v>
      </c>
      <c r="P18" s="113">
        <v>820</v>
      </c>
      <c r="Q18" s="113">
        <v>820</v>
      </c>
      <c r="R18" s="113">
        <v>820</v>
      </c>
    </row>
    <row r="19" spans="1:18">
      <c r="A19" s="15">
        <f t="shared" si="0"/>
        <v>19</v>
      </c>
      <c r="B19" s="78" t="s">
        <v>243</v>
      </c>
      <c r="C19" s="78"/>
      <c r="D19" s="78" t="s">
        <v>244</v>
      </c>
      <c r="E19" s="78" t="s">
        <v>245</v>
      </c>
      <c r="F19" s="78" t="s">
        <v>225</v>
      </c>
      <c r="G19" s="78" t="s">
        <v>50</v>
      </c>
      <c r="H19" s="79">
        <v>2010</v>
      </c>
      <c r="I19" s="123">
        <v>855</v>
      </c>
      <c r="J19" s="114">
        <v>855</v>
      </c>
      <c r="K19" s="114">
        <v>855</v>
      </c>
      <c r="L19" s="114">
        <v>855</v>
      </c>
      <c r="M19" s="113">
        <v>855</v>
      </c>
      <c r="N19" s="113">
        <v>855</v>
      </c>
      <c r="O19" s="113">
        <v>855</v>
      </c>
      <c r="P19" s="113">
        <v>855</v>
      </c>
      <c r="Q19" s="113">
        <v>855</v>
      </c>
      <c r="R19" s="113">
        <v>855</v>
      </c>
    </row>
    <row r="20" spans="1:18">
      <c r="A20" s="15">
        <f t="shared" si="0"/>
        <v>20</v>
      </c>
      <c r="B20" s="78" t="s">
        <v>246</v>
      </c>
      <c r="C20" s="78"/>
      <c r="D20" s="78" t="s">
        <v>247</v>
      </c>
      <c r="E20" s="78" t="s">
        <v>245</v>
      </c>
      <c r="F20" s="78" t="s">
        <v>225</v>
      </c>
      <c r="G20" s="78" t="s">
        <v>50</v>
      </c>
      <c r="H20" s="79">
        <v>2011</v>
      </c>
      <c r="I20" s="123">
        <v>855</v>
      </c>
      <c r="J20" s="114">
        <v>855</v>
      </c>
      <c r="K20" s="114">
        <v>855</v>
      </c>
      <c r="L20" s="114">
        <v>855</v>
      </c>
      <c r="M20" s="113">
        <v>855</v>
      </c>
      <c r="N20" s="113">
        <v>855</v>
      </c>
      <c r="O20" s="113">
        <v>855</v>
      </c>
      <c r="P20" s="113">
        <v>855</v>
      </c>
      <c r="Q20" s="113">
        <v>855</v>
      </c>
      <c r="R20" s="113">
        <v>855</v>
      </c>
    </row>
    <row r="21" spans="1:18">
      <c r="A21" s="15">
        <f t="shared" si="0"/>
        <v>21</v>
      </c>
      <c r="B21" s="78" t="s">
        <v>249</v>
      </c>
      <c r="C21" s="78"/>
      <c r="D21" s="78" t="s">
        <v>250</v>
      </c>
      <c r="E21" s="78" t="s">
        <v>251</v>
      </c>
      <c r="F21" s="78" t="s">
        <v>225</v>
      </c>
      <c r="G21" s="78" t="s">
        <v>51</v>
      </c>
      <c r="H21" s="79">
        <v>1982</v>
      </c>
      <c r="I21" s="123">
        <v>391</v>
      </c>
      <c r="J21" s="114">
        <v>391</v>
      </c>
      <c r="K21" s="114">
        <v>391</v>
      </c>
      <c r="L21" s="114">
        <v>391</v>
      </c>
      <c r="M21" s="113">
        <v>391</v>
      </c>
      <c r="N21" s="113">
        <v>391</v>
      </c>
      <c r="O21" s="113">
        <v>391</v>
      </c>
      <c r="P21" s="113">
        <v>391</v>
      </c>
      <c r="Q21" s="113">
        <v>391</v>
      </c>
      <c r="R21" s="113">
        <v>391</v>
      </c>
    </row>
    <row r="22" spans="1:18">
      <c r="A22" s="15">
        <f t="shared" si="0"/>
        <v>22</v>
      </c>
      <c r="B22" s="78" t="s">
        <v>252</v>
      </c>
      <c r="C22" s="78"/>
      <c r="D22" s="78" t="s">
        <v>253</v>
      </c>
      <c r="E22" s="78" t="s">
        <v>254</v>
      </c>
      <c r="F22" s="78" t="s">
        <v>225</v>
      </c>
      <c r="G22" s="78" t="s">
        <v>50</v>
      </c>
      <c r="H22" s="79">
        <v>2013</v>
      </c>
      <c r="I22" s="123">
        <v>932.6</v>
      </c>
      <c r="J22" s="114">
        <v>932.6</v>
      </c>
      <c r="K22" s="114">
        <v>932.6</v>
      </c>
      <c r="L22" s="114">
        <v>932.6</v>
      </c>
      <c r="M22" s="113">
        <v>932.6</v>
      </c>
      <c r="N22" s="113">
        <v>932.6</v>
      </c>
      <c r="O22" s="113">
        <v>932.6</v>
      </c>
      <c r="P22" s="113">
        <v>932.6</v>
      </c>
      <c r="Q22" s="113">
        <v>932.6</v>
      </c>
      <c r="R22" s="113">
        <v>932.6</v>
      </c>
    </row>
    <row r="23" spans="1:18">
      <c r="A23" s="15">
        <f t="shared" si="0"/>
        <v>23</v>
      </c>
      <c r="B23" s="78" t="s">
        <v>255</v>
      </c>
      <c r="C23" s="78"/>
      <c r="D23" s="78" t="s">
        <v>256</v>
      </c>
      <c r="E23" s="78" t="s">
        <v>245</v>
      </c>
      <c r="F23" s="78" t="s">
        <v>225</v>
      </c>
      <c r="G23" s="78" t="s">
        <v>50</v>
      </c>
      <c r="H23" s="79">
        <v>1990</v>
      </c>
      <c r="I23" s="123">
        <v>155</v>
      </c>
      <c r="J23" s="114">
        <v>155</v>
      </c>
      <c r="K23" s="114">
        <v>155</v>
      </c>
      <c r="L23" s="114">
        <v>155</v>
      </c>
      <c r="M23" s="113">
        <v>155</v>
      </c>
      <c r="N23" s="113">
        <v>155</v>
      </c>
      <c r="O23" s="113">
        <v>155</v>
      </c>
      <c r="P23" s="113">
        <v>155</v>
      </c>
      <c r="Q23" s="113">
        <v>155</v>
      </c>
      <c r="R23" s="113">
        <v>155</v>
      </c>
    </row>
    <row r="24" spans="1:18">
      <c r="A24" s="15">
        <f t="shared" si="0"/>
        <v>24</v>
      </c>
      <c r="B24" s="78" t="s">
        <v>257</v>
      </c>
      <c r="C24" s="78"/>
      <c r="D24" s="78" t="s">
        <v>258</v>
      </c>
      <c r="E24" s="78" t="s">
        <v>245</v>
      </c>
      <c r="F24" s="78" t="s">
        <v>225</v>
      </c>
      <c r="G24" s="78" t="s">
        <v>50</v>
      </c>
      <c r="H24" s="79">
        <v>1991</v>
      </c>
      <c r="I24" s="123">
        <v>155</v>
      </c>
      <c r="J24" s="114">
        <v>155</v>
      </c>
      <c r="K24" s="114">
        <v>155</v>
      </c>
      <c r="L24" s="114">
        <v>155</v>
      </c>
      <c r="M24" s="113">
        <v>155</v>
      </c>
      <c r="N24" s="113">
        <v>155</v>
      </c>
      <c r="O24" s="113">
        <v>155</v>
      </c>
      <c r="P24" s="113">
        <v>155</v>
      </c>
      <c r="Q24" s="113">
        <v>155</v>
      </c>
      <c r="R24" s="113">
        <v>155</v>
      </c>
    </row>
    <row r="25" spans="1:18">
      <c r="A25" s="15">
        <f t="shared" si="0"/>
        <v>25</v>
      </c>
      <c r="B25" s="78" t="s">
        <v>259</v>
      </c>
      <c r="C25" s="78"/>
      <c r="D25" s="78" t="s">
        <v>260</v>
      </c>
      <c r="E25" s="78" t="s">
        <v>307</v>
      </c>
      <c r="F25" s="78" t="s">
        <v>225</v>
      </c>
      <c r="G25" s="78" t="s">
        <v>261</v>
      </c>
      <c r="H25" s="79">
        <v>1977</v>
      </c>
      <c r="I25" s="123">
        <v>664</v>
      </c>
      <c r="J25" s="114">
        <v>664</v>
      </c>
      <c r="K25" s="114">
        <v>664</v>
      </c>
      <c r="L25" s="114">
        <v>664</v>
      </c>
      <c r="M25" s="113">
        <v>664</v>
      </c>
      <c r="N25" s="113">
        <v>664</v>
      </c>
      <c r="O25" s="113">
        <v>664</v>
      </c>
      <c r="P25" s="113">
        <v>664</v>
      </c>
      <c r="Q25" s="113">
        <v>664</v>
      </c>
      <c r="R25" s="113">
        <v>664</v>
      </c>
    </row>
    <row r="26" spans="1:18">
      <c r="A26" s="15">
        <f t="shared" si="0"/>
        <v>26</v>
      </c>
      <c r="B26" s="78" t="s">
        <v>262</v>
      </c>
      <c r="C26" s="78"/>
      <c r="D26" s="78" t="s">
        <v>263</v>
      </c>
      <c r="E26" s="78" t="s">
        <v>307</v>
      </c>
      <c r="F26" s="78" t="s">
        <v>225</v>
      </c>
      <c r="G26" s="78" t="s">
        <v>261</v>
      </c>
      <c r="H26" s="79">
        <v>1978</v>
      </c>
      <c r="I26" s="123">
        <v>663</v>
      </c>
      <c r="J26" s="114">
        <v>663</v>
      </c>
      <c r="K26" s="114">
        <v>663</v>
      </c>
      <c r="L26" s="114">
        <v>663</v>
      </c>
      <c r="M26" s="113">
        <v>663</v>
      </c>
      <c r="N26" s="113">
        <v>663</v>
      </c>
      <c r="O26" s="113">
        <v>663</v>
      </c>
      <c r="P26" s="113">
        <v>663</v>
      </c>
      <c r="Q26" s="113">
        <v>663</v>
      </c>
      <c r="R26" s="113">
        <v>663</v>
      </c>
    </row>
    <row r="27" spans="1:18">
      <c r="A27" s="15">
        <f t="shared" si="0"/>
        <v>27</v>
      </c>
      <c r="B27" s="78" t="s">
        <v>264</v>
      </c>
      <c r="C27" s="78"/>
      <c r="D27" s="78" t="s">
        <v>265</v>
      </c>
      <c r="E27" s="78" t="s">
        <v>307</v>
      </c>
      <c r="F27" s="78" t="s">
        <v>225</v>
      </c>
      <c r="G27" s="78" t="s">
        <v>261</v>
      </c>
      <c r="H27" s="79">
        <v>1980</v>
      </c>
      <c r="I27" s="123">
        <v>577</v>
      </c>
      <c r="J27" s="114">
        <v>577</v>
      </c>
      <c r="K27" s="114">
        <v>577</v>
      </c>
      <c r="L27" s="114">
        <v>577</v>
      </c>
      <c r="M27" s="113">
        <v>577</v>
      </c>
      <c r="N27" s="113">
        <v>577</v>
      </c>
      <c r="O27" s="113">
        <v>577</v>
      </c>
      <c r="P27" s="113">
        <v>577</v>
      </c>
      <c r="Q27" s="113">
        <v>577</v>
      </c>
      <c r="R27" s="113">
        <v>577</v>
      </c>
    </row>
    <row r="28" spans="1:18">
      <c r="A28" s="15">
        <f t="shared" si="0"/>
        <v>28</v>
      </c>
      <c r="B28" s="78" t="s">
        <v>266</v>
      </c>
      <c r="C28" s="78"/>
      <c r="D28" s="78" t="s">
        <v>267</v>
      </c>
      <c r="E28" s="78" t="s">
        <v>307</v>
      </c>
      <c r="F28" s="78" t="s">
        <v>225</v>
      </c>
      <c r="G28" s="78" t="s">
        <v>261</v>
      </c>
      <c r="H28" s="79">
        <v>1982</v>
      </c>
      <c r="I28" s="123">
        <v>610</v>
      </c>
      <c r="J28" s="114">
        <v>610</v>
      </c>
      <c r="K28" s="114">
        <v>610</v>
      </c>
      <c r="L28" s="114">
        <v>610</v>
      </c>
      <c r="M28" s="113">
        <v>610</v>
      </c>
      <c r="N28" s="113">
        <v>610</v>
      </c>
      <c r="O28" s="113">
        <v>610</v>
      </c>
      <c r="P28" s="113">
        <v>610</v>
      </c>
      <c r="Q28" s="113">
        <v>610</v>
      </c>
      <c r="R28" s="113">
        <v>610</v>
      </c>
    </row>
    <row r="29" spans="1:18">
      <c r="A29" s="15">
        <f t="shared" si="0"/>
        <v>29</v>
      </c>
      <c r="B29" s="78" t="s">
        <v>268</v>
      </c>
      <c r="C29" s="78"/>
      <c r="D29" s="78" t="s">
        <v>269</v>
      </c>
      <c r="E29" s="78" t="s">
        <v>56</v>
      </c>
      <c r="F29" s="78" t="s">
        <v>2449</v>
      </c>
      <c r="G29" s="78" t="s">
        <v>51</v>
      </c>
      <c r="H29" s="79">
        <v>2000</v>
      </c>
      <c r="I29" s="123">
        <v>169</v>
      </c>
      <c r="J29" s="114">
        <v>169</v>
      </c>
      <c r="K29" s="114">
        <v>169</v>
      </c>
      <c r="L29" s="114">
        <v>169</v>
      </c>
      <c r="M29" s="113">
        <v>169</v>
      </c>
      <c r="N29" s="113">
        <v>169</v>
      </c>
      <c r="O29" s="113">
        <v>169</v>
      </c>
      <c r="P29" s="113">
        <v>169</v>
      </c>
      <c r="Q29" s="113">
        <v>169</v>
      </c>
      <c r="R29" s="113">
        <v>169</v>
      </c>
    </row>
    <row r="30" spans="1:18">
      <c r="A30" s="15">
        <f t="shared" si="0"/>
        <v>30</v>
      </c>
      <c r="B30" s="78" t="s">
        <v>271</v>
      </c>
      <c r="C30" s="78"/>
      <c r="D30" s="78" t="s">
        <v>272</v>
      </c>
      <c r="E30" s="78" t="s">
        <v>56</v>
      </c>
      <c r="F30" s="78" t="s">
        <v>2449</v>
      </c>
      <c r="G30" s="78" t="s">
        <v>51</v>
      </c>
      <c r="H30" s="79">
        <v>2000</v>
      </c>
      <c r="I30" s="123">
        <v>169</v>
      </c>
      <c r="J30" s="114">
        <v>169</v>
      </c>
      <c r="K30" s="114">
        <v>169</v>
      </c>
      <c r="L30" s="114">
        <v>169</v>
      </c>
      <c r="M30" s="113">
        <v>169</v>
      </c>
      <c r="N30" s="113">
        <v>169</v>
      </c>
      <c r="O30" s="113">
        <v>169</v>
      </c>
      <c r="P30" s="113">
        <v>169</v>
      </c>
      <c r="Q30" s="113">
        <v>169</v>
      </c>
      <c r="R30" s="113">
        <v>169</v>
      </c>
    </row>
    <row r="31" spans="1:18">
      <c r="A31" s="15">
        <f t="shared" si="0"/>
        <v>31</v>
      </c>
      <c r="B31" s="78" t="s">
        <v>273</v>
      </c>
      <c r="C31" s="78"/>
      <c r="D31" s="78" t="s">
        <v>274</v>
      </c>
      <c r="E31" s="78" t="s">
        <v>56</v>
      </c>
      <c r="F31" s="78" t="s">
        <v>2449</v>
      </c>
      <c r="G31" s="78" t="s">
        <v>51</v>
      </c>
      <c r="H31" s="79">
        <v>2000</v>
      </c>
      <c r="I31" s="123">
        <v>190</v>
      </c>
      <c r="J31" s="114">
        <v>190</v>
      </c>
      <c r="K31" s="114">
        <v>190</v>
      </c>
      <c r="L31" s="114">
        <v>190</v>
      </c>
      <c r="M31" s="113">
        <v>190</v>
      </c>
      <c r="N31" s="113">
        <v>190</v>
      </c>
      <c r="O31" s="113">
        <v>190</v>
      </c>
      <c r="P31" s="113">
        <v>190</v>
      </c>
      <c r="Q31" s="113">
        <v>190</v>
      </c>
      <c r="R31" s="113">
        <v>190</v>
      </c>
    </row>
    <row r="32" spans="1:18">
      <c r="A32" s="15">
        <f t="shared" si="0"/>
        <v>32</v>
      </c>
      <c r="B32" s="78" t="s">
        <v>275</v>
      </c>
      <c r="C32" s="78"/>
      <c r="D32" s="78" t="s">
        <v>276</v>
      </c>
      <c r="E32" s="78" t="s">
        <v>277</v>
      </c>
      <c r="F32" s="78" t="s">
        <v>2450</v>
      </c>
      <c r="G32" s="78" t="s">
        <v>50</v>
      </c>
      <c r="H32" s="79">
        <v>1973</v>
      </c>
      <c r="I32" s="123">
        <v>20</v>
      </c>
      <c r="J32" s="114">
        <v>20</v>
      </c>
      <c r="K32" s="114">
        <v>20</v>
      </c>
      <c r="L32" s="114">
        <v>20</v>
      </c>
      <c r="M32" s="113">
        <v>20</v>
      </c>
      <c r="N32" s="113">
        <v>20</v>
      </c>
      <c r="O32" s="113">
        <v>20</v>
      </c>
      <c r="P32" s="113">
        <v>20</v>
      </c>
      <c r="Q32" s="113">
        <v>20</v>
      </c>
      <c r="R32" s="113">
        <v>20</v>
      </c>
    </row>
    <row r="33" spans="1:18">
      <c r="A33" s="15">
        <f t="shared" si="0"/>
        <v>33</v>
      </c>
      <c r="B33" s="78" t="s">
        <v>280</v>
      </c>
      <c r="C33" s="78" t="s">
        <v>2854</v>
      </c>
      <c r="D33" s="78" t="s">
        <v>278</v>
      </c>
      <c r="E33" s="78" t="s">
        <v>279</v>
      </c>
      <c r="F33" s="78" t="s">
        <v>2449</v>
      </c>
      <c r="G33" s="78" t="s">
        <v>95</v>
      </c>
      <c r="H33" s="79">
        <v>2010</v>
      </c>
      <c r="I33" s="123">
        <v>165</v>
      </c>
      <c r="J33" s="114">
        <v>165</v>
      </c>
      <c r="K33" s="114">
        <v>165</v>
      </c>
      <c r="L33" s="114">
        <v>165</v>
      </c>
      <c r="M33" s="113">
        <v>165</v>
      </c>
      <c r="N33" s="113">
        <v>165</v>
      </c>
      <c r="O33" s="113">
        <v>165</v>
      </c>
      <c r="P33" s="113">
        <v>165</v>
      </c>
      <c r="Q33" s="113">
        <v>165</v>
      </c>
      <c r="R33" s="113">
        <v>165</v>
      </c>
    </row>
    <row r="34" spans="1:18">
      <c r="A34" s="15">
        <f t="shared" si="0"/>
        <v>34</v>
      </c>
      <c r="B34" s="78" t="s">
        <v>282</v>
      </c>
      <c r="C34" s="78" t="s">
        <v>2854</v>
      </c>
      <c r="D34" s="78" t="s">
        <v>281</v>
      </c>
      <c r="E34" s="78" t="s">
        <v>279</v>
      </c>
      <c r="F34" s="78" t="s">
        <v>2449</v>
      </c>
      <c r="G34" s="78" t="s">
        <v>95</v>
      </c>
      <c r="H34" s="79">
        <v>2010</v>
      </c>
      <c r="I34" s="123">
        <v>165</v>
      </c>
      <c r="J34" s="114">
        <v>165</v>
      </c>
      <c r="K34" s="114">
        <v>165</v>
      </c>
      <c r="L34" s="114">
        <v>165</v>
      </c>
      <c r="M34" s="113">
        <v>165</v>
      </c>
      <c r="N34" s="113">
        <v>165</v>
      </c>
      <c r="O34" s="113">
        <v>165</v>
      </c>
      <c r="P34" s="113">
        <v>165</v>
      </c>
      <c r="Q34" s="113">
        <v>165</v>
      </c>
      <c r="R34" s="113">
        <v>165</v>
      </c>
    </row>
    <row r="35" spans="1:18">
      <c r="A35" s="15">
        <f t="shared" si="0"/>
        <v>35</v>
      </c>
      <c r="B35" s="78" t="s">
        <v>284</v>
      </c>
      <c r="C35" s="78" t="s">
        <v>2854</v>
      </c>
      <c r="D35" s="78" t="s">
        <v>285</v>
      </c>
      <c r="E35" s="78" t="s">
        <v>279</v>
      </c>
      <c r="F35" s="78" t="s">
        <v>2451</v>
      </c>
      <c r="G35" s="78" t="s">
        <v>95</v>
      </c>
      <c r="H35" s="79">
        <v>1974</v>
      </c>
      <c r="I35" s="123">
        <v>330</v>
      </c>
      <c r="J35" s="114">
        <v>330</v>
      </c>
      <c r="K35" s="114">
        <v>330</v>
      </c>
      <c r="L35" s="114">
        <v>330</v>
      </c>
      <c r="M35" s="113">
        <v>330</v>
      </c>
      <c r="N35" s="113">
        <v>330</v>
      </c>
      <c r="O35" s="113">
        <v>330</v>
      </c>
      <c r="P35" s="113">
        <v>330</v>
      </c>
      <c r="Q35" s="113">
        <v>330</v>
      </c>
      <c r="R35" s="113">
        <v>330</v>
      </c>
    </row>
    <row r="36" spans="1:18">
      <c r="A36" s="15">
        <f t="shared" si="0"/>
        <v>36</v>
      </c>
      <c r="B36" s="78" t="s">
        <v>289</v>
      </c>
      <c r="C36" s="78" t="s">
        <v>2854</v>
      </c>
      <c r="D36" s="78" t="s">
        <v>283</v>
      </c>
      <c r="E36" s="78" t="s">
        <v>279</v>
      </c>
      <c r="F36" s="78" t="s">
        <v>2449</v>
      </c>
      <c r="G36" s="78" t="s">
        <v>95</v>
      </c>
      <c r="H36" s="79">
        <v>1976</v>
      </c>
      <c r="I36" s="123">
        <v>325</v>
      </c>
      <c r="J36" s="114">
        <v>325</v>
      </c>
      <c r="K36" s="114">
        <v>325</v>
      </c>
      <c r="L36" s="114">
        <v>325</v>
      </c>
      <c r="M36" s="113">
        <v>325</v>
      </c>
      <c r="N36" s="113">
        <v>325</v>
      </c>
      <c r="O36" s="113">
        <v>325</v>
      </c>
      <c r="P36" s="113">
        <v>325</v>
      </c>
      <c r="Q36" s="113">
        <v>325</v>
      </c>
      <c r="R36" s="113">
        <v>325</v>
      </c>
    </row>
    <row r="37" spans="1:18">
      <c r="A37" s="15">
        <f t="shared" si="0"/>
        <v>37</v>
      </c>
      <c r="B37" s="78" t="s">
        <v>286</v>
      </c>
      <c r="C37" s="78"/>
      <c r="D37" s="78" t="s">
        <v>287</v>
      </c>
      <c r="E37" s="78" t="s">
        <v>288</v>
      </c>
      <c r="F37" s="78" t="s">
        <v>2449</v>
      </c>
      <c r="G37" s="78" t="s">
        <v>51</v>
      </c>
      <c r="H37" s="79">
        <v>2002</v>
      </c>
      <c r="I37" s="123">
        <v>167</v>
      </c>
      <c r="J37" s="114">
        <v>167</v>
      </c>
      <c r="K37" s="114">
        <v>167</v>
      </c>
      <c r="L37" s="114">
        <v>167</v>
      </c>
      <c r="M37" s="113">
        <v>167</v>
      </c>
      <c r="N37" s="113">
        <v>167</v>
      </c>
      <c r="O37" s="113">
        <v>167</v>
      </c>
      <c r="P37" s="113">
        <v>167</v>
      </c>
      <c r="Q37" s="113">
        <v>167</v>
      </c>
      <c r="R37" s="113">
        <v>167</v>
      </c>
    </row>
    <row r="38" spans="1:18">
      <c r="A38" s="15">
        <f t="shared" si="0"/>
        <v>38</v>
      </c>
      <c r="B38" s="78" t="s">
        <v>290</v>
      </c>
      <c r="C38" s="78"/>
      <c r="D38" s="78" t="s">
        <v>291</v>
      </c>
      <c r="E38" s="78" t="s">
        <v>288</v>
      </c>
      <c r="F38" s="78" t="s">
        <v>2449</v>
      </c>
      <c r="G38" s="78" t="s">
        <v>51</v>
      </c>
      <c r="H38" s="79">
        <v>2002</v>
      </c>
      <c r="I38" s="123">
        <v>167</v>
      </c>
      <c r="J38" s="114">
        <v>167</v>
      </c>
      <c r="K38" s="114">
        <v>167</v>
      </c>
      <c r="L38" s="114">
        <v>167</v>
      </c>
      <c r="M38" s="113">
        <v>167</v>
      </c>
      <c r="N38" s="113">
        <v>167</v>
      </c>
      <c r="O38" s="113">
        <v>167</v>
      </c>
      <c r="P38" s="113">
        <v>167</v>
      </c>
      <c r="Q38" s="113">
        <v>167</v>
      </c>
      <c r="R38" s="113">
        <v>167</v>
      </c>
    </row>
    <row r="39" spans="1:18">
      <c r="A39" s="15">
        <f t="shared" si="0"/>
        <v>39</v>
      </c>
      <c r="B39" s="78" t="s">
        <v>292</v>
      </c>
      <c r="C39" s="78"/>
      <c r="D39" s="78" t="s">
        <v>293</v>
      </c>
      <c r="E39" s="78" t="s">
        <v>288</v>
      </c>
      <c r="F39" s="78" t="s">
        <v>2449</v>
      </c>
      <c r="G39" s="78" t="s">
        <v>51</v>
      </c>
      <c r="H39" s="79">
        <v>2002</v>
      </c>
      <c r="I39" s="123">
        <v>234</v>
      </c>
      <c r="J39" s="114">
        <v>234</v>
      </c>
      <c r="K39" s="114">
        <v>234</v>
      </c>
      <c r="L39" s="114">
        <v>234</v>
      </c>
      <c r="M39" s="113">
        <v>234</v>
      </c>
      <c r="N39" s="113">
        <v>234</v>
      </c>
      <c r="O39" s="113">
        <v>234</v>
      </c>
      <c r="P39" s="113">
        <v>234</v>
      </c>
      <c r="Q39" s="113">
        <v>234</v>
      </c>
      <c r="R39" s="113">
        <v>234</v>
      </c>
    </row>
    <row r="40" spans="1:18">
      <c r="A40" s="15">
        <f t="shared" si="0"/>
        <v>40</v>
      </c>
      <c r="B40" s="78" t="s">
        <v>294</v>
      </c>
      <c r="C40" s="78"/>
      <c r="D40" s="78" t="s">
        <v>295</v>
      </c>
      <c r="E40" s="78" t="s">
        <v>296</v>
      </c>
      <c r="F40" s="78" t="s">
        <v>2449</v>
      </c>
      <c r="G40" s="78" t="s">
        <v>50</v>
      </c>
      <c r="H40" s="79">
        <v>2000</v>
      </c>
      <c r="I40" s="123">
        <v>170.9</v>
      </c>
      <c r="J40" s="114">
        <v>170.9</v>
      </c>
      <c r="K40" s="114">
        <v>170.9</v>
      </c>
      <c r="L40" s="114">
        <v>170.9</v>
      </c>
      <c r="M40" s="113">
        <v>170.9</v>
      </c>
      <c r="N40" s="113">
        <v>170.9</v>
      </c>
      <c r="O40" s="113">
        <v>170.9</v>
      </c>
      <c r="P40" s="113">
        <v>170.9</v>
      </c>
      <c r="Q40" s="113">
        <v>170.9</v>
      </c>
      <c r="R40" s="113">
        <v>170.9</v>
      </c>
    </row>
    <row r="41" spans="1:18">
      <c r="A41" s="15">
        <f t="shared" si="0"/>
        <v>41</v>
      </c>
      <c r="B41" s="78" t="s">
        <v>299</v>
      </c>
      <c r="C41" s="78"/>
      <c r="D41" s="78" t="s">
        <v>300</v>
      </c>
      <c r="E41" s="78" t="s">
        <v>296</v>
      </c>
      <c r="F41" s="78" t="s">
        <v>2449</v>
      </c>
      <c r="G41" s="78" t="s">
        <v>50</v>
      </c>
      <c r="H41" s="79">
        <v>2000</v>
      </c>
      <c r="I41" s="123">
        <v>170.9</v>
      </c>
      <c r="J41" s="114">
        <v>170.9</v>
      </c>
      <c r="K41" s="114">
        <v>170.9</v>
      </c>
      <c r="L41" s="114">
        <v>170.9</v>
      </c>
      <c r="M41" s="113">
        <v>170.9</v>
      </c>
      <c r="N41" s="113">
        <v>170.9</v>
      </c>
      <c r="O41" s="113">
        <v>170.9</v>
      </c>
      <c r="P41" s="113">
        <v>170.9</v>
      </c>
      <c r="Q41" s="113">
        <v>170.9</v>
      </c>
      <c r="R41" s="113">
        <v>170.9</v>
      </c>
    </row>
    <row r="42" spans="1:18">
      <c r="A42" s="15">
        <f t="shared" si="0"/>
        <v>42</v>
      </c>
      <c r="B42" s="78" t="s">
        <v>301</v>
      </c>
      <c r="C42" s="78"/>
      <c r="D42" s="78" t="s">
        <v>302</v>
      </c>
      <c r="E42" s="78" t="s">
        <v>296</v>
      </c>
      <c r="F42" s="78" t="s">
        <v>2449</v>
      </c>
      <c r="G42" s="78" t="s">
        <v>50</v>
      </c>
      <c r="H42" s="79">
        <v>2001</v>
      </c>
      <c r="I42" s="123">
        <v>168.5</v>
      </c>
      <c r="J42" s="114">
        <v>168.5</v>
      </c>
      <c r="K42" s="114">
        <v>168.5</v>
      </c>
      <c r="L42" s="114">
        <v>168.5</v>
      </c>
      <c r="M42" s="113">
        <v>168.5</v>
      </c>
      <c r="N42" s="113">
        <v>168.5</v>
      </c>
      <c r="O42" s="113">
        <v>168.5</v>
      </c>
      <c r="P42" s="113">
        <v>168.5</v>
      </c>
      <c r="Q42" s="113">
        <v>168.5</v>
      </c>
      <c r="R42" s="113">
        <v>168.5</v>
      </c>
    </row>
    <row r="43" spans="1:18">
      <c r="A43" s="15">
        <f t="shared" si="0"/>
        <v>43</v>
      </c>
      <c r="B43" s="78" t="s">
        <v>297</v>
      </c>
      <c r="C43" s="78"/>
      <c r="D43" s="78" t="s">
        <v>298</v>
      </c>
      <c r="E43" s="78" t="s">
        <v>296</v>
      </c>
      <c r="F43" s="78" t="s">
        <v>2449</v>
      </c>
      <c r="G43" s="78" t="s">
        <v>50</v>
      </c>
      <c r="H43" s="79">
        <v>2001</v>
      </c>
      <c r="I43" s="123">
        <v>85.2</v>
      </c>
      <c r="J43" s="114">
        <v>85.2</v>
      </c>
      <c r="K43" s="114">
        <v>85.2</v>
      </c>
      <c r="L43" s="114">
        <v>85.2</v>
      </c>
      <c r="M43" s="113">
        <v>85.2</v>
      </c>
      <c r="N43" s="113">
        <v>85.2</v>
      </c>
      <c r="O43" s="113">
        <v>85.2</v>
      </c>
      <c r="P43" s="113">
        <v>85.2</v>
      </c>
      <c r="Q43" s="113">
        <v>85.2</v>
      </c>
      <c r="R43" s="113">
        <v>85.2</v>
      </c>
    </row>
    <row r="44" spans="1:18">
      <c r="A44" s="15">
        <f t="shared" si="0"/>
        <v>44</v>
      </c>
      <c r="B44" s="78" t="s">
        <v>303</v>
      </c>
      <c r="C44" s="78"/>
      <c r="D44" s="78" t="s">
        <v>304</v>
      </c>
      <c r="E44" s="78" t="s">
        <v>296</v>
      </c>
      <c r="F44" s="78" t="s">
        <v>2449</v>
      </c>
      <c r="G44" s="78" t="s">
        <v>50</v>
      </c>
      <c r="H44" s="79">
        <v>2009</v>
      </c>
      <c r="I44" s="123">
        <v>226.7</v>
      </c>
      <c r="J44" s="114">
        <v>226.7</v>
      </c>
      <c r="K44" s="114">
        <v>226.7</v>
      </c>
      <c r="L44" s="114">
        <v>226.7</v>
      </c>
      <c r="M44" s="113">
        <v>226.7</v>
      </c>
      <c r="N44" s="113">
        <v>226.7</v>
      </c>
      <c r="O44" s="113">
        <v>226.7</v>
      </c>
      <c r="P44" s="113">
        <v>226.7</v>
      </c>
      <c r="Q44" s="113">
        <v>226.7</v>
      </c>
      <c r="R44" s="113">
        <v>226.7</v>
      </c>
    </row>
    <row r="45" spans="1:18">
      <c r="A45" s="15">
        <f t="shared" si="0"/>
        <v>45</v>
      </c>
      <c r="B45" s="78" t="s">
        <v>305</v>
      </c>
      <c r="C45" s="78"/>
      <c r="D45" s="78" t="s">
        <v>306</v>
      </c>
      <c r="E45" s="78" t="s">
        <v>307</v>
      </c>
      <c r="F45" s="78" t="s">
        <v>2449</v>
      </c>
      <c r="G45" s="78" t="s">
        <v>261</v>
      </c>
      <c r="H45" s="79">
        <v>2003</v>
      </c>
      <c r="I45" s="123">
        <v>168</v>
      </c>
      <c r="J45" s="114">
        <v>168</v>
      </c>
      <c r="K45" s="114">
        <v>168</v>
      </c>
      <c r="L45" s="114">
        <v>168</v>
      </c>
      <c r="M45" s="113">
        <v>168</v>
      </c>
      <c r="N45" s="113">
        <v>168</v>
      </c>
      <c r="O45" s="113">
        <v>168</v>
      </c>
      <c r="P45" s="113">
        <v>168</v>
      </c>
      <c r="Q45" s="113">
        <v>168</v>
      </c>
      <c r="R45" s="113">
        <v>168</v>
      </c>
    </row>
    <row r="46" spans="1:18">
      <c r="A46" s="15">
        <f t="shared" si="0"/>
        <v>46</v>
      </c>
      <c r="B46" s="78" t="s">
        <v>308</v>
      </c>
      <c r="C46" s="78"/>
      <c r="D46" s="78" t="s">
        <v>309</v>
      </c>
      <c r="E46" s="78" t="s">
        <v>307</v>
      </c>
      <c r="F46" s="78" t="s">
        <v>2449</v>
      </c>
      <c r="G46" s="78" t="s">
        <v>261</v>
      </c>
      <c r="H46" s="79">
        <v>2003</v>
      </c>
      <c r="I46" s="123">
        <v>168</v>
      </c>
      <c r="J46" s="114">
        <v>168</v>
      </c>
      <c r="K46" s="114">
        <v>168</v>
      </c>
      <c r="L46" s="114">
        <v>168</v>
      </c>
      <c r="M46" s="113">
        <v>168</v>
      </c>
      <c r="N46" s="113">
        <v>168</v>
      </c>
      <c r="O46" s="113">
        <v>168</v>
      </c>
      <c r="P46" s="113">
        <v>168</v>
      </c>
      <c r="Q46" s="113">
        <v>168</v>
      </c>
      <c r="R46" s="113">
        <v>168</v>
      </c>
    </row>
    <row r="47" spans="1:18">
      <c r="A47" s="15">
        <f t="shared" si="0"/>
        <v>47</v>
      </c>
      <c r="B47" s="78" t="s">
        <v>311</v>
      </c>
      <c r="C47" s="78"/>
      <c r="D47" s="78" t="s">
        <v>312</v>
      </c>
      <c r="E47" s="78" t="s">
        <v>307</v>
      </c>
      <c r="F47" s="78" t="s">
        <v>2449</v>
      </c>
      <c r="G47" s="78" t="s">
        <v>261</v>
      </c>
      <c r="H47" s="79">
        <v>2003</v>
      </c>
      <c r="I47" s="123">
        <v>270</v>
      </c>
      <c r="J47" s="114">
        <v>270</v>
      </c>
      <c r="K47" s="114">
        <v>270</v>
      </c>
      <c r="L47" s="114">
        <v>270</v>
      </c>
      <c r="M47" s="113">
        <v>270</v>
      </c>
      <c r="N47" s="113">
        <v>270</v>
      </c>
      <c r="O47" s="113">
        <v>270</v>
      </c>
      <c r="P47" s="113">
        <v>270</v>
      </c>
      <c r="Q47" s="113">
        <v>270</v>
      </c>
      <c r="R47" s="113">
        <v>270</v>
      </c>
    </row>
    <row r="48" spans="1:18">
      <c r="A48" s="15">
        <f t="shared" si="0"/>
        <v>48</v>
      </c>
      <c r="B48" s="78" t="s">
        <v>313</v>
      </c>
      <c r="C48" s="78"/>
      <c r="D48" s="78" t="s">
        <v>314</v>
      </c>
      <c r="E48" s="78" t="s">
        <v>315</v>
      </c>
      <c r="F48" s="78" t="s">
        <v>2449</v>
      </c>
      <c r="G48" s="78" t="s">
        <v>52</v>
      </c>
      <c r="H48" s="79">
        <v>1987</v>
      </c>
      <c r="I48" s="123">
        <v>77.5</v>
      </c>
      <c r="J48" s="114">
        <v>77.5</v>
      </c>
      <c r="K48" s="114">
        <v>77.5</v>
      </c>
      <c r="L48" s="114">
        <v>77.5</v>
      </c>
      <c r="M48" s="113">
        <v>77.5</v>
      </c>
      <c r="N48" s="113">
        <v>77.5</v>
      </c>
      <c r="O48" s="113">
        <v>77.5</v>
      </c>
      <c r="P48" s="113">
        <v>77.5</v>
      </c>
      <c r="Q48" s="113">
        <v>77.5</v>
      </c>
      <c r="R48" s="113">
        <v>77.5</v>
      </c>
    </row>
    <row r="49" spans="1:18">
      <c r="A49" s="15">
        <f t="shared" si="0"/>
        <v>49</v>
      </c>
      <c r="B49" s="78" t="s">
        <v>316</v>
      </c>
      <c r="C49" s="78"/>
      <c r="D49" s="78" t="s">
        <v>317</v>
      </c>
      <c r="E49" s="78" t="s">
        <v>315</v>
      </c>
      <c r="F49" s="78" t="s">
        <v>2449</v>
      </c>
      <c r="G49" s="78" t="s">
        <v>52</v>
      </c>
      <c r="H49" s="79">
        <v>1987</v>
      </c>
      <c r="I49" s="123">
        <v>77.5</v>
      </c>
      <c r="J49" s="114">
        <v>77.5</v>
      </c>
      <c r="K49" s="114">
        <v>77.5</v>
      </c>
      <c r="L49" s="114">
        <v>77.5</v>
      </c>
      <c r="M49" s="113">
        <v>77.5</v>
      </c>
      <c r="N49" s="113">
        <v>77.5</v>
      </c>
      <c r="O49" s="113">
        <v>77.5</v>
      </c>
      <c r="P49" s="113">
        <v>77.5</v>
      </c>
      <c r="Q49" s="113">
        <v>77.5</v>
      </c>
      <c r="R49" s="113">
        <v>77.5</v>
      </c>
    </row>
    <row r="50" spans="1:18">
      <c r="A50" s="15">
        <f t="shared" si="0"/>
        <v>50</v>
      </c>
      <c r="B50" s="78" t="s">
        <v>318</v>
      </c>
      <c r="C50" s="78"/>
      <c r="D50" s="78" t="s">
        <v>319</v>
      </c>
      <c r="E50" s="78" t="s">
        <v>315</v>
      </c>
      <c r="F50" s="78" t="s">
        <v>2449</v>
      </c>
      <c r="G50" s="78" t="s">
        <v>52</v>
      </c>
      <c r="H50" s="79">
        <v>1988</v>
      </c>
      <c r="I50" s="123">
        <v>74</v>
      </c>
      <c r="J50" s="114">
        <v>74</v>
      </c>
      <c r="K50" s="114">
        <v>74</v>
      </c>
      <c r="L50" s="114">
        <v>74</v>
      </c>
      <c r="M50" s="113">
        <v>74</v>
      </c>
      <c r="N50" s="113">
        <v>74</v>
      </c>
      <c r="O50" s="113">
        <v>74</v>
      </c>
      <c r="P50" s="113">
        <v>74</v>
      </c>
      <c r="Q50" s="113">
        <v>74</v>
      </c>
      <c r="R50" s="113">
        <v>74</v>
      </c>
    </row>
    <row r="51" spans="1:18">
      <c r="A51" s="15">
        <f t="shared" si="0"/>
        <v>51</v>
      </c>
      <c r="B51" s="78" t="s">
        <v>326</v>
      </c>
      <c r="C51" s="78"/>
      <c r="D51" s="78" t="s">
        <v>320</v>
      </c>
      <c r="E51" s="78" t="s">
        <v>321</v>
      </c>
      <c r="F51" s="78" t="s">
        <v>2450</v>
      </c>
      <c r="G51" s="78" t="s">
        <v>95</v>
      </c>
      <c r="H51" s="79">
        <v>2017</v>
      </c>
      <c r="I51" s="123">
        <v>49.8</v>
      </c>
      <c r="J51" s="114">
        <v>49.8</v>
      </c>
      <c r="K51" s="114">
        <v>49.8</v>
      </c>
      <c r="L51" s="114">
        <v>49.8</v>
      </c>
      <c r="M51" s="113">
        <v>49.8</v>
      </c>
      <c r="N51" s="113">
        <v>49.8</v>
      </c>
      <c r="O51" s="113">
        <v>49.8</v>
      </c>
      <c r="P51" s="113">
        <v>49.8</v>
      </c>
      <c r="Q51" s="113">
        <v>49.8</v>
      </c>
      <c r="R51" s="113">
        <v>49.8</v>
      </c>
    </row>
    <row r="52" spans="1:18">
      <c r="A52" s="15">
        <f t="shared" si="0"/>
        <v>52</v>
      </c>
      <c r="B52" s="78" t="s">
        <v>329</v>
      </c>
      <c r="C52" s="78"/>
      <c r="D52" s="78" t="s">
        <v>322</v>
      </c>
      <c r="E52" s="78" t="s">
        <v>321</v>
      </c>
      <c r="F52" s="78" t="s">
        <v>2450</v>
      </c>
      <c r="G52" s="78" t="s">
        <v>95</v>
      </c>
      <c r="H52" s="79">
        <v>2017</v>
      </c>
      <c r="I52" s="123">
        <v>49.8</v>
      </c>
      <c r="J52" s="114">
        <v>49.8</v>
      </c>
      <c r="K52" s="114">
        <v>49.8</v>
      </c>
      <c r="L52" s="114">
        <v>49.8</v>
      </c>
      <c r="M52" s="113">
        <v>49.8</v>
      </c>
      <c r="N52" s="113">
        <v>49.8</v>
      </c>
      <c r="O52" s="113">
        <v>49.8</v>
      </c>
      <c r="P52" s="113">
        <v>49.8</v>
      </c>
      <c r="Q52" s="113">
        <v>49.8</v>
      </c>
      <c r="R52" s="113">
        <v>49.8</v>
      </c>
    </row>
    <row r="53" spans="1:18">
      <c r="A53" s="15">
        <f t="shared" si="0"/>
        <v>53</v>
      </c>
      <c r="B53" s="78" t="s">
        <v>332</v>
      </c>
      <c r="C53" s="78"/>
      <c r="D53" s="78" t="s">
        <v>333</v>
      </c>
      <c r="E53" s="78" t="s">
        <v>334</v>
      </c>
      <c r="F53" s="78" t="s">
        <v>2450</v>
      </c>
      <c r="G53" s="78" t="s">
        <v>261</v>
      </c>
      <c r="H53" s="79">
        <v>2017</v>
      </c>
      <c r="I53" s="123">
        <v>49.8</v>
      </c>
      <c r="J53" s="114">
        <v>49.8</v>
      </c>
      <c r="K53" s="114">
        <v>49.8</v>
      </c>
      <c r="L53" s="114">
        <v>49.8</v>
      </c>
      <c r="M53" s="113">
        <v>49.8</v>
      </c>
      <c r="N53" s="113">
        <v>49.8</v>
      </c>
      <c r="O53" s="113">
        <v>49.8</v>
      </c>
      <c r="P53" s="113">
        <v>49.8</v>
      </c>
      <c r="Q53" s="113">
        <v>49.8</v>
      </c>
      <c r="R53" s="113">
        <v>49.8</v>
      </c>
    </row>
    <row r="54" spans="1:18">
      <c r="A54" s="15">
        <f t="shared" si="0"/>
        <v>54</v>
      </c>
      <c r="B54" s="78" t="s">
        <v>338</v>
      </c>
      <c r="C54" s="78"/>
      <c r="D54" s="78" t="s">
        <v>339</v>
      </c>
      <c r="E54" s="78" t="s">
        <v>334</v>
      </c>
      <c r="F54" s="78" t="s">
        <v>2450</v>
      </c>
      <c r="G54" s="78" t="s">
        <v>261</v>
      </c>
      <c r="H54" s="79">
        <v>2017</v>
      </c>
      <c r="I54" s="123">
        <v>49.8</v>
      </c>
      <c r="J54" s="114">
        <v>49.8</v>
      </c>
      <c r="K54" s="114">
        <v>49.8</v>
      </c>
      <c r="L54" s="114">
        <v>49.8</v>
      </c>
      <c r="M54" s="113">
        <v>49.8</v>
      </c>
      <c r="N54" s="113">
        <v>49.8</v>
      </c>
      <c r="O54" s="113">
        <v>49.8</v>
      </c>
      <c r="P54" s="113">
        <v>49.8</v>
      </c>
      <c r="Q54" s="113">
        <v>49.8</v>
      </c>
      <c r="R54" s="113">
        <v>49.8</v>
      </c>
    </row>
    <row r="55" spans="1:18">
      <c r="A55" s="15">
        <f t="shared" si="0"/>
        <v>55</v>
      </c>
      <c r="B55" s="78" t="s">
        <v>323</v>
      </c>
      <c r="C55" s="78"/>
      <c r="D55" s="78" t="s">
        <v>324</v>
      </c>
      <c r="E55" s="78" t="s">
        <v>325</v>
      </c>
      <c r="F55" s="78" t="s">
        <v>2449</v>
      </c>
      <c r="G55" s="78" t="s">
        <v>261</v>
      </c>
      <c r="H55" s="79">
        <v>2009</v>
      </c>
      <c r="I55" s="123">
        <v>173</v>
      </c>
      <c r="J55" s="114">
        <v>173</v>
      </c>
      <c r="K55" s="114">
        <v>173</v>
      </c>
      <c r="L55" s="114">
        <v>173</v>
      </c>
      <c r="M55" s="113">
        <v>173</v>
      </c>
      <c r="N55" s="113">
        <v>173</v>
      </c>
      <c r="O55" s="113">
        <v>173</v>
      </c>
      <c r="P55" s="113">
        <v>173</v>
      </c>
      <c r="Q55" s="113">
        <v>173</v>
      </c>
      <c r="R55" s="113">
        <v>173</v>
      </c>
    </row>
    <row r="56" spans="1:18">
      <c r="A56" s="15">
        <f t="shared" si="0"/>
        <v>56</v>
      </c>
      <c r="B56" s="78" t="s">
        <v>327</v>
      </c>
      <c r="C56" s="78"/>
      <c r="D56" s="78" t="s">
        <v>328</v>
      </c>
      <c r="E56" s="78" t="s">
        <v>325</v>
      </c>
      <c r="F56" s="78" t="s">
        <v>2449</v>
      </c>
      <c r="G56" s="78" t="s">
        <v>261</v>
      </c>
      <c r="H56" s="79">
        <v>2009</v>
      </c>
      <c r="I56" s="123">
        <v>173</v>
      </c>
      <c r="J56" s="114">
        <v>173</v>
      </c>
      <c r="K56" s="114">
        <v>173</v>
      </c>
      <c r="L56" s="114">
        <v>173</v>
      </c>
      <c r="M56" s="113">
        <v>173</v>
      </c>
      <c r="N56" s="113">
        <v>173</v>
      </c>
      <c r="O56" s="113">
        <v>173</v>
      </c>
      <c r="P56" s="113">
        <v>173</v>
      </c>
      <c r="Q56" s="113">
        <v>173</v>
      </c>
      <c r="R56" s="113">
        <v>173</v>
      </c>
    </row>
    <row r="57" spans="1:18">
      <c r="A57" s="15">
        <f t="shared" si="0"/>
        <v>57</v>
      </c>
      <c r="B57" s="78" t="s">
        <v>330</v>
      </c>
      <c r="C57" s="78"/>
      <c r="D57" s="78" t="s">
        <v>331</v>
      </c>
      <c r="E57" s="78" t="s">
        <v>325</v>
      </c>
      <c r="F57" s="78" t="s">
        <v>2449</v>
      </c>
      <c r="G57" s="78" t="s">
        <v>261</v>
      </c>
      <c r="H57" s="79">
        <v>2009</v>
      </c>
      <c r="I57" s="123">
        <v>186</v>
      </c>
      <c r="J57" s="114">
        <v>186</v>
      </c>
      <c r="K57" s="114">
        <v>186</v>
      </c>
      <c r="L57" s="114">
        <v>186</v>
      </c>
      <c r="M57" s="113">
        <v>186</v>
      </c>
      <c r="N57" s="113">
        <v>186</v>
      </c>
      <c r="O57" s="113">
        <v>186</v>
      </c>
      <c r="P57" s="113">
        <v>186</v>
      </c>
      <c r="Q57" s="113">
        <v>186</v>
      </c>
      <c r="R57" s="113">
        <v>186</v>
      </c>
    </row>
    <row r="58" spans="1:18">
      <c r="A58" s="15">
        <f t="shared" si="0"/>
        <v>58</v>
      </c>
      <c r="B58" s="78" t="s">
        <v>348</v>
      </c>
      <c r="C58" s="78"/>
      <c r="D58" s="78" t="s">
        <v>349</v>
      </c>
      <c r="E58" s="78" t="s">
        <v>325</v>
      </c>
      <c r="F58" s="78" t="s">
        <v>2451</v>
      </c>
      <c r="G58" s="78" t="s">
        <v>261</v>
      </c>
      <c r="H58" s="79">
        <v>1970</v>
      </c>
      <c r="I58" s="123">
        <v>745</v>
      </c>
      <c r="J58" s="114">
        <v>745</v>
      </c>
      <c r="K58" s="114">
        <v>745</v>
      </c>
      <c r="L58" s="114">
        <v>745</v>
      </c>
      <c r="M58" s="113">
        <v>745</v>
      </c>
      <c r="N58" s="113">
        <v>745</v>
      </c>
      <c r="O58" s="113">
        <v>745</v>
      </c>
      <c r="P58" s="113">
        <v>745</v>
      </c>
      <c r="Q58" s="113">
        <v>745</v>
      </c>
      <c r="R58" s="113">
        <v>745</v>
      </c>
    </row>
    <row r="59" spans="1:18">
      <c r="A59" s="15">
        <f t="shared" si="0"/>
        <v>59</v>
      </c>
      <c r="B59" s="78" t="s">
        <v>352</v>
      </c>
      <c r="C59" s="78"/>
      <c r="D59" s="78" t="s">
        <v>353</v>
      </c>
      <c r="E59" s="78" t="s">
        <v>325</v>
      </c>
      <c r="F59" s="78" t="s">
        <v>2451</v>
      </c>
      <c r="G59" s="78" t="s">
        <v>261</v>
      </c>
      <c r="H59" s="79">
        <v>1972</v>
      </c>
      <c r="I59" s="123">
        <v>749</v>
      </c>
      <c r="J59" s="114">
        <v>749</v>
      </c>
      <c r="K59" s="114">
        <v>749</v>
      </c>
      <c r="L59" s="114">
        <v>749</v>
      </c>
      <c r="M59" s="113">
        <v>749</v>
      </c>
      <c r="N59" s="113">
        <v>749</v>
      </c>
      <c r="O59" s="113">
        <v>749</v>
      </c>
      <c r="P59" s="113">
        <v>749</v>
      </c>
      <c r="Q59" s="113">
        <v>749</v>
      </c>
      <c r="R59" s="113">
        <v>749</v>
      </c>
    </row>
    <row r="60" spans="1:18">
      <c r="A60" s="15">
        <f t="shared" si="0"/>
        <v>60</v>
      </c>
      <c r="B60" s="78" t="s">
        <v>335</v>
      </c>
      <c r="C60" s="78"/>
      <c r="D60" s="78" t="s">
        <v>336</v>
      </c>
      <c r="E60" s="78" t="s">
        <v>337</v>
      </c>
      <c r="F60" s="78" t="s">
        <v>2449</v>
      </c>
      <c r="G60" s="78" t="s">
        <v>51</v>
      </c>
      <c r="H60" s="79">
        <v>2007</v>
      </c>
      <c r="I60" s="123">
        <v>85</v>
      </c>
      <c r="J60" s="114">
        <v>85</v>
      </c>
      <c r="K60" s="114">
        <v>85</v>
      </c>
      <c r="L60" s="114">
        <v>85</v>
      </c>
      <c r="M60" s="113">
        <v>85</v>
      </c>
      <c r="N60" s="113">
        <v>85</v>
      </c>
      <c r="O60" s="113">
        <v>85</v>
      </c>
      <c r="P60" s="113">
        <v>85</v>
      </c>
      <c r="Q60" s="113">
        <v>85</v>
      </c>
      <c r="R60" s="113">
        <v>85</v>
      </c>
    </row>
    <row r="61" spans="1:18">
      <c r="A61" s="15">
        <f t="shared" si="0"/>
        <v>61</v>
      </c>
      <c r="B61" s="78" t="s">
        <v>340</v>
      </c>
      <c r="C61" s="78"/>
      <c r="D61" s="78" t="s">
        <v>341</v>
      </c>
      <c r="E61" s="78" t="s">
        <v>337</v>
      </c>
      <c r="F61" s="78" t="s">
        <v>2449</v>
      </c>
      <c r="G61" s="78" t="s">
        <v>51</v>
      </c>
      <c r="H61" s="79">
        <v>2007</v>
      </c>
      <c r="I61" s="123">
        <v>79.099999999999994</v>
      </c>
      <c r="J61" s="114">
        <v>79.099999999999994</v>
      </c>
      <c r="K61" s="114">
        <v>79.099999999999994</v>
      </c>
      <c r="L61" s="114">
        <v>79.099999999999994</v>
      </c>
      <c r="M61" s="113">
        <v>79.099999999999994</v>
      </c>
      <c r="N61" s="113">
        <v>79.099999999999994</v>
      </c>
      <c r="O61" s="113">
        <v>79.099999999999994</v>
      </c>
      <c r="P61" s="113">
        <v>79.099999999999994</v>
      </c>
      <c r="Q61" s="113">
        <v>79.099999999999994</v>
      </c>
      <c r="R61" s="113">
        <v>79.099999999999994</v>
      </c>
    </row>
    <row r="62" spans="1:18">
      <c r="A62" s="15">
        <f t="shared" si="0"/>
        <v>62</v>
      </c>
      <c r="B62" s="78" t="s">
        <v>344</v>
      </c>
      <c r="C62" s="78"/>
      <c r="D62" s="78" t="s">
        <v>345</v>
      </c>
      <c r="E62" s="78" t="s">
        <v>337</v>
      </c>
      <c r="F62" s="78" t="s">
        <v>2449</v>
      </c>
      <c r="G62" s="78" t="s">
        <v>51</v>
      </c>
      <c r="H62" s="79">
        <v>2008</v>
      </c>
      <c r="I62" s="123">
        <v>86.9</v>
      </c>
      <c r="J62" s="114">
        <v>86.9</v>
      </c>
      <c r="K62" s="114">
        <v>86.9</v>
      </c>
      <c r="L62" s="114">
        <v>86.9</v>
      </c>
      <c r="M62" s="113">
        <v>86.9</v>
      </c>
      <c r="N62" s="113">
        <v>86.9</v>
      </c>
      <c r="O62" s="113">
        <v>86.9</v>
      </c>
      <c r="P62" s="113">
        <v>86.9</v>
      </c>
      <c r="Q62" s="113">
        <v>86.9</v>
      </c>
      <c r="R62" s="113">
        <v>86.9</v>
      </c>
    </row>
    <row r="63" spans="1:18">
      <c r="A63" s="15">
        <f t="shared" si="0"/>
        <v>63</v>
      </c>
      <c r="B63" s="78" t="s">
        <v>346</v>
      </c>
      <c r="C63" s="78"/>
      <c r="D63" s="78" t="s">
        <v>347</v>
      </c>
      <c r="E63" s="78" t="s">
        <v>337</v>
      </c>
      <c r="F63" s="78" t="s">
        <v>2449</v>
      </c>
      <c r="G63" s="78" t="s">
        <v>51</v>
      </c>
      <c r="H63" s="79">
        <v>2008</v>
      </c>
      <c r="I63" s="123">
        <v>81.2</v>
      </c>
      <c r="J63" s="114">
        <v>81.2</v>
      </c>
      <c r="K63" s="114">
        <v>81.2</v>
      </c>
      <c r="L63" s="114">
        <v>81.2</v>
      </c>
      <c r="M63" s="113">
        <v>81.2</v>
      </c>
      <c r="N63" s="113">
        <v>81.2</v>
      </c>
      <c r="O63" s="113">
        <v>81.2</v>
      </c>
      <c r="P63" s="113">
        <v>81.2</v>
      </c>
      <c r="Q63" s="113">
        <v>81.2</v>
      </c>
      <c r="R63" s="113">
        <v>81.2</v>
      </c>
    </row>
    <row r="64" spans="1:18">
      <c r="A64" s="15">
        <f t="shared" si="0"/>
        <v>64</v>
      </c>
      <c r="B64" s="78" t="s">
        <v>342</v>
      </c>
      <c r="C64" s="78"/>
      <c r="D64" s="78" t="s">
        <v>343</v>
      </c>
      <c r="E64" s="78" t="s">
        <v>337</v>
      </c>
      <c r="F64" s="78" t="s">
        <v>2449</v>
      </c>
      <c r="G64" s="78" t="s">
        <v>51</v>
      </c>
      <c r="H64" s="79">
        <v>2007</v>
      </c>
      <c r="I64" s="123">
        <v>107</v>
      </c>
      <c r="J64" s="114">
        <v>107</v>
      </c>
      <c r="K64" s="114">
        <v>107</v>
      </c>
      <c r="L64" s="114">
        <v>107</v>
      </c>
      <c r="M64" s="113">
        <v>107</v>
      </c>
      <c r="N64" s="113">
        <v>107</v>
      </c>
      <c r="O64" s="113">
        <v>107</v>
      </c>
      <c r="P64" s="113">
        <v>107</v>
      </c>
      <c r="Q64" s="113">
        <v>107</v>
      </c>
      <c r="R64" s="113">
        <v>107</v>
      </c>
    </row>
    <row r="65" spans="1:18">
      <c r="A65" s="15">
        <f t="shared" si="0"/>
        <v>65</v>
      </c>
      <c r="B65" s="78" t="s">
        <v>350</v>
      </c>
      <c r="C65" s="78"/>
      <c r="D65" s="78" t="s">
        <v>351</v>
      </c>
      <c r="E65" s="78" t="s">
        <v>337</v>
      </c>
      <c r="F65" s="78" t="s">
        <v>2449</v>
      </c>
      <c r="G65" s="78" t="s">
        <v>51</v>
      </c>
      <c r="H65" s="79">
        <v>2008</v>
      </c>
      <c r="I65" s="123">
        <v>110</v>
      </c>
      <c r="J65" s="114">
        <v>110</v>
      </c>
      <c r="K65" s="114">
        <v>110</v>
      </c>
      <c r="L65" s="114">
        <v>110</v>
      </c>
      <c r="M65" s="113">
        <v>110</v>
      </c>
      <c r="N65" s="113">
        <v>110</v>
      </c>
      <c r="O65" s="113">
        <v>110</v>
      </c>
      <c r="P65" s="113">
        <v>110</v>
      </c>
      <c r="Q65" s="113">
        <v>110</v>
      </c>
      <c r="R65" s="113">
        <v>110</v>
      </c>
    </row>
    <row r="66" spans="1:18">
      <c r="A66" s="15">
        <f t="shared" si="0"/>
        <v>66</v>
      </c>
      <c r="B66" s="78" t="s">
        <v>365</v>
      </c>
      <c r="C66" s="78" t="s">
        <v>2855</v>
      </c>
      <c r="D66" s="78" t="s">
        <v>354</v>
      </c>
      <c r="E66" s="78" t="s">
        <v>337</v>
      </c>
      <c r="F66" s="78" t="s">
        <v>2449</v>
      </c>
      <c r="G66" s="78" t="s">
        <v>51</v>
      </c>
      <c r="H66" s="79">
        <v>2017</v>
      </c>
      <c r="I66" s="123">
        <v>360.2</v>
      </c>
      <c r="J66" s="114">
        <v>360.2</v>
      </c>
      <c r="K66" s="114">
        <v>360.2</v>
      </c>
      <c r="L66" s="114">
        <v>360.2</v>
      </c>
      <c r="M66" s="113">
        <v>360.2</v>
      </c>
      <c r="N66" s="113">
        <v>360.2</v>
      </c>
      <c r="O66" s="113">
        <v>360.2</v>
      </c>
      <c r="P66" s="113">
        <v>360.2</v>
      </c>
      <c r="Q66" s="113">
        <v>360.2</v>
      </c>
      <c r="R66" s="113">
        <v>360.2</v>
      </c>
    </row>
    <row r="67" spans="1:18">
      <c r="A67" s="15">
        <f t="shared" si="0"/>
        <v>67</v>
      </c>
      <c r="B67" s="78" t="s">
        <v>368</v>
      </c>
      <c r="C67" s="78" t="s">
        <v>2855</v>
      </c>
      <c r="D67" s="78" t="s">
        <v>355</v>
      </c>
      <c r="E67" s="78" t="s">
        <v>337</v>
      </c>
      <c r="F67" s="78" t="s">
        <v>2449</v>
      </c>
      <c r="G67" s="78" t="s">
        <v>51</v>
      </c>
      <c r="H67" s="79">
        <v>2017</v>
      </c>
      <c r="I67" s="123">
        <v>359.6</v>
      </c>
      <c r="J67" s="114">
        <v>359.6</v>
      </c>
      <c r="K67" s="114">
        <v>359.6</v>
      </c>
      <c r="L67" s="114">
        <v>359.6</v>
      </c>
      <c r="M67" s="113">
        <v>359.6</v>
      </c>
      <c r="N67" s="113">
        <v>359.6</v>
      </c>
      <c r="O67" s="113">
        <v>359.6</v>
      </c>
      <c r="P67" s="113">
        <v>359.6</v>
      </c>
      <c r="Q67" s="113">
        <v>359.6</v>
      </c>
      <c r="R67" s="113">
        <v>359.6</v>
      </c>
    </row>
    <row r="68" spans="1:18">
      <c r="A68" s="15">
        <f t="shared" si="0"/>
        <v>68</v>
      </c>
      <c r="B68" s="78" t="s">
        <v>371</v>
      </c>
      <c r="C68" s="78" t="s">
        <v>2855</v>
      </c>
      <c r="D68" s="78" t="s">
        <v>356</v>
      </c>
      <c r="E68" s="78" t="s">
        <v>337</v>
      </c>
      <c r="F68" s="78" t="s">
        <v>2449</v>
      </c>
      <c r="G68" s="78" t="s">
        <v>51</v>
      </c>
      <c r="H68" s="79">
        <v>2017</v>
      </c>
      <c r="I68" s="123">
        <v>490.5</v>
      </c>
      <c r="J68" s="114">
        <v>490.5</v>
      </c>
      <c r="K68" s="114">
        <v>490.5</v>
      </c>
      <c r="L68" s="114">
        <v>490.5</v>
      </c>
      <c r="M68" s="113">
        <v>490.5</v>
      </c>
      <c r="N68" s="113">
        <v>490.5</v>
      </c>
      <c r="O68" s="113">
        <v>490.5</v>
      </c>
      <c r="P68" s="113">
        <v>490.5</v>
      </c>
      <c r="Q68" s="113">
        <v>490.5</v>
      </c>
      <c r="R68" s="113">
        <v>490.5</v>
      </c>
    </row>
    <row r="69" spans="1:18">
      <c r="A69" s="15">
        <f t="shared" si="0"/>
        <v>69</v>
      </c>
      <c r="B69" s="78" t="s">
        <v>357</v>
      </c>
      <c r="C69" s="78"/>
      <c r="D69" s="78" t="s">
        <v>358</v>
      </c>
      <c r="E69" s="78" t="s">
        <v>334</v>
      </c>
      <c r="F69" s="78" t="s">
        <v>2449</v>
      </c>
      <c r="G69" s="78" t="s">
        <v>261</v>
      </c>
      <c r="H69" s="79">
        <v>2008</v>
      </c>
      <c r="I69" s="123">
        <v>185</v>
      </c>
      <c r="J69" s="114">
        <v>185</v>
      </c>
      <c r="K69" s="114">
        <v>185</v>
      </c>
      <c r="L69" s="114">
        <v>185</v>
      </c>
      <c r="M69" s="113">
        <v>185</v>
      </c>
      <c r="N69" s="113">
        <v>185</v>
      </c>
      <c r="O69" s="113">
        <v>185</v>
      </c>
      <c r="P69" s="113">
        <v>185</v>
      </c>
      <c r="Q69" s="113">
        <v>185</v>
      </c>
      <c r="R69" s="113">
        <v>185</v>
      </c>
    </row>
    <row r="70" spans="1:18">
      <c r="A70" s="15">
        <f t="shared" ref="A70:A133" si="1">A69+1</f>
        <v>70</v>
      </c>
      <c r="B70" s="78" t="s">
        <v>359</v>
      </c>
      <c r="C70" s="78"/>
      <c r="D70" s="78" t="s">
        <v>360</v>
      </c>
      <c r="E70" s="78" t="s">
        <v>334</v>
      </c>
      <c r="F70" s="78" t="s">
        <v>2449</v>
      </c>
      <c r="G70" s="78" t="s">
        <v>261</v>
      </c>
      <c r="H70" s="79">
        <v>2008</v>
      </c>
      <c r="I70" s="123">
        <v>182</v>
      </c>
      <c r="J70" s="114">
        <v>182</v>
      </c>
      <c r="K70" s="114">
        <v>182</v>
      </c>
      <c r="L70" s="114">
        <v>182</v>
      </c>
      <c r="M70" s="113">
        <v>182</v>
      </c>
      <c r="N70" s="113">
        <v>182</v>
      </c>
      <c r="O70" s="113">
        <v>182</v>
      </c>
      <c r="P70" s="113">
        <v>182</v>
      </c>
      <c r="Q70" s="113">
        <v>182</v>
      </c>
      <c r="R70" s="113">
        <v>182</v>
      </c>
    </row>
    <row r="71" spans="1:18">
      <c r="A71" s="15">
        <f t="shared" si="1"/>
        <v>71</v>
      </c>
      <c r="B71" s="78" t="s">
        <v>361</v>
      </c>
      <c r="C71" s="78"/>
      <c r="D71" s="78" t="s">
        <v>362</v>
      </c>
      <c r="E71" s="78" t="s">
        <v>334</v>
      </c>
      <c r="F71" s="78" t="s">
        <v>2449</v>
      </c>
      <c r="G71" s="78" t="s">
        <v>261</v>
      </c>
      <c r="H71" s="79">
        <v>2008</v>
      </c>
      <c r="I71" s="123">
        <v>181</v>
      </c>
      <c r="J71" s="114">
        <v>181</v>
      </c>
      <c r="K71" s="114">
        <v>181</v>
      </c>
      <c r="L71" s="114">
        <v>181</v>
      </c>
      <c r="M71" s="113">
        <v>181</v>
      </c>
      <c r="N71" s="113">
        <v>181</v>
      </c>
      <c r="O71" s="113">
        <v>181</v>
      </c>
      <c r="P71" s="113">
        <v>181</v>
      </c>
      <c r="Q71" s="113">
        <v>181</v>
      </c>
      <c r="R71" s="113">
        <v>181</v>
      </c>
    </row>
    <row r="72" spans="1:18">
      <c r="A72" s="15">
        <f t="shared" si="1"/>
        <v>72</v>
      </c>
      <c r="B72" s="78" t="s">
        <v>363</v>
      </c>
      <c r="C72" s="78"/>
      <c r="D72" s="78" t="s">
        <v>364</v>
      </c>
      <c r="E72" s="78" t="s">
        <v>334</v>
      </c>
      <c r="F72" s="78" t="s">
        <v>2449</v>
      </c>
      <c r="G72" s="78" t="s">
        <v>261</v>
      </c>
      <c r="H72" s="79">
        <v>2008</v>
      </c>
      <c r="I72" s="123">
        <v>144</v>
      </c>
      <c r="J72" s="114">
        <v>144</v>
      </c>
      <c r="K72" s="114">
        <v>144</v>
      </c>
      <c r="L72" s="114">
        <v>144</v>
      </c>
      <c r="M72" s="113">
        <v>144</v>
      </c>
      <c r="N72" s="113">
        <v>144</v>
      </c>
      <c r="O72" s="113">
        <v>144</v>
      </c>
      <c r="P72" s="113">
        <v>144</v>
      </c>
      <c r="Q72" s="113">
        <v>144</v>
      </c>
      <c r="R72" s="113">
        <v>144</v>
      </c>
    </row>
    <row r="73" spans="1:18">
      <c r="A73" s="15">
        <f t="shared" si="1"/>
        <v>73</v>
      </c>
      <c r="B73" s="78" t="s">
        <v>381</v>
      </c>
      <c r="C73" s="78"/>
      <c r="D73" s="78" t="s">
        <v>382</v>
      </c>
      <c r="E73" s="78" t="s">
        <v>277</v>
      </c>
      <c r="F73" s="78" t="s">
        <v>2450</v>
      </c>
      <c r="G73" s="78" t="s">
        <v>50</v>
      </c>
      <c r="H73" s="79">
        <v>2004</v>
      </c>
      <c r="I73" s="123">
        <v>48</v>
      </c>
      <c r="J73" s="114">
        <v>48</v>
      </c>
      <c r="K73" s="114">
        <v>48</v>
      </c>
      <c r="L73" s="114">
        <v>48</v>
      </c>
      <c r="M73" s="113">
        <v>48</v>
      </c>
      <c r="N73" s="113">
        <v>48</v>
      </c>
      <c r="O73" s="113">
        <v>48</v>
      </c>
      <c r="P73" s="113">
        <v>48</v>
      </c>
      <c r="Q73" s="113">
        <v>48</v>
      </c>
      <c r="R73" s="113">
        <v>48</v>
      </c>
    </row>
    <row r="74" spans="1:18">
      <c r="A74" s="15">
        <f t="shared" si="1"/>
        <v>74</v>
      </c>
      <c r="B74" s="78" t="s">
        <v>385</v>
      </c>
      <c r="C74" s="78"/>
      <c r="D74" s="78" t="s">
        <v>386</v>
      </c>
      <c r="E74" s="78" t="s">
        <v>277</v>
      </c>
      <c r="F74" s="78" t="s">
        <v>2450</v>
      </c>
      <c r="G74" s="78" t="s">
        <v>50</v>
      </c>
      <c r="H74" s="79">
        <v>2010</v>
      </c>
      <c r="I74" s="123">
        <v>50</v>
      </c>
      <c r="J74" s="114">
        <v>50</v>
      </c>
      <c r="K74" s="114">
        <v>50</v>
      </c>
      <c r="L74" s="114">
        <v>50</v>
      </c>
      <c r="M74" s="113">
        <v>50</v>
      </c>
      <c r="N74" s="113">
        <v>50</v>
      </c>
      <c r="O74" s="113">
        <v>50</v>
      </c>
      <c r="P74" s="113">
        <v>50</v>
      </c>
      <c r="Q74" s="113">
        <v>50</v>
      </c>
      <c r="R74" s="113">
        <v>50</v>
      </c>
    </row>
    <row r="75" spans="1:18">
      <c r="A75" s="15">
        <f t="shared" si="1"/>
        <v>75</v>
      </c>
      <c r="B75" s="78" t="s">
        <v>389</v>
      </c>
      <c r="C75" s="78"/>
      <c r="D75" s="78" t="s">
        <v>390</v>
      </c>
      <c r="E75" s="78" t="s">
        <v>277</v>
      </c>
      <c r="F75" s="78" t="s">
        <v>2451</v>
      </c>
      <c r="G75" s="78" t="s">
        <v>50</v>
      </c>
      <c r="H75" s="79">
        <v>1978</v>
      </c>
      <c r="I75" s="123">
        <v>110</v>
      </c>
      <c r="J75" s="114">
        <v>110</v>
      </c>
      <c r="K75" s="114">
        <v>110</v>
      </c>
      <c r="L75" s="114">
        <v>110</v>
      </c>
      <c r="M75" s="113">
        <v>110</v>
      </c>
      <c r="N75" s="113">
        <v>110</v>
      </c>
      <c r="O75" s="113">
        <v>110</v>
      </c>
      <c r="P75" s="113">
        <v>110</v>
      </c>
      <c r="Q75" s="113">
        <v>110</v>
      </c>
      <c r="R75" s="113">
        <v>110</v>
      </c>
    </row>
    <row r="76" spans="1:18">
      <c r="A76" s="15">
        <f t="shared" si="1"/>
        <v>76</v>
      </c>
      <c r="B76" s="78" t="s">
        <v>72</v>
      </c>
      <c r="C76" s="78"/>
      <c r="D76" s="78" t="s">
        <v>37</v>
      </c>
      <c r="E76" s="78" t="s">
        <v>392</v>
      </c>
      <c r="F76" s="78" t="s">
        <v>2450</v>
      </c>
      <c r="G76" s="78" t="s">
        <v>51</v>
      </c>
      <c r="H76" s="79">
        <v>1989</v>
      </c>
      <c r="I76" s="123">
        <v>54</v>
      </c>
      <c r="J76" s="114">
        <v>54</v>
      </c>
      <c r="K76" s="114">
        <v>54</v>
      </c>
      <c r="L76" s="114">
        <v>54</v>
      </c>
      <c r="M76" s="113">
        <v>54</v>
      </c>
      <c r="N76" s="113">
        <v>54</v>
      </c>
      <c r="O76" s="113">
        <v>54</v>
      </c>
      <c r="P76" s="113">
        <v>54</v>
      </c>
      <c r="Q76" s="113">
        <v>54</v>
      </c>
      <c r="R76" s="113">
        <v>54</v>
      </c>
    </row>
    <row r="77" spans="1:18">
      <c r="A77" s="15">
        <f t="shared" si="1"/>
        <v>77</v>
      </c>
      <c r="B77" s="78" t="s">
        <v>73</v>
      </c>
      <c r="C77" s="78"/>
      <c r="D77" s="78" t="s">
        <v>38</v>
      </c>
      <c r="E77" s="78" t="s">
        <v>392</v>
      </c>
      <c r="F77" s="78" t="s">
        <v>2450</v>
      </c>
      <c r="G77" s="78" t="s">
        <v>51</v>
      </c>
      <c r="H77" s="79">
        <v>1989</v>
      </c>
      <c r="I77" s="123">
        <v>54</v>
      </c>
      <c r="J77" s="114">
        <v>54</v>
      </c>
      <c r="K77" s="114">
        <v>54</v>
      </c>
      <c r="L77" s="114">
        <v>54</v>
      </c>
      <c r="M77" s="113">
        <v>54</v>
      </c>
      <c r="N77" s="113">
        <v>54</v>
      </c>
      <c r="O77" s="113">
        <v>54</v>
      </c>
      <c r="P77" s="113">
        <v>54</v>
      </c>
      <c r="Q77" s="113">
        <v>54</v>
      </c>
      <c r="R77" s="113">
        <v>54</v>
      </c>
    </row>
    <row r="78" spans="1:18">
      <c r="A78" s="15">
        <f t="shared" si="1"/>
        <v>78</v>
      </c>
      <c r="B78" s="78" t="s">
        <v>74</v>
      </c>
      <c r="C78" s="78"/>
      <c r="D78" s="78" t="s">
        <v>39</v>
      </c>
      <c r="E78" s="78" t="s">
        <v>392</v>
      </c>
      <c r="F78" s="78" t="s">
        <v>2450</v>
      </c>
      <c r="G78" s="78" t="s">
        <v>51</v>
      </c>
      <c r="H78" s="79">
        <v>1989</v>
      </c>
      <c r="I78" s="123">
        <v>54</v>
      </c>
      <c r="J78" s="114">
        <v>54</v>
      </c>
      <c r="K78" s="114">
        <v>54</v>
      </c>
      <c r="L78" s="114">
        <v>54</v>
      </c>
      <c r="M78" s="113">
        <v>54</v>
      </c>
      <c r="N78" s="113">
        <v>54</v>
      </c>
      <c r="O78" s="113">
        <v>54</v>
      </c>
      <c r="P78" s="113">
        <v>54</v>
      </c>
      <c r="Q78" s="113">
        <v>54</v>
      </c>
      <c r="R78" s="113">
        <v>54</v>
      </c>
    </row>
    <row r="79" spans="1:18">
      <c r="A79" s="15">
        <f t="shared" si="1"/>
        <v>79</v>
      </c>
      <c r="B79" s="78" t="s">
        <v>75</v>
      </c>
      <c r="C79" s="78"/>
      <c r="D79" s="78" t="s">
        <v>40</v>
      </c>
      <c r="E79" s="78" t="s">
        <v>392</v>
      </c>
      <c r="F79" s="78" t="s">
        <v>2450</v>
      </c>
      <c r="G79" s="78" t="s">
        <v>51</v>
      </c>
      <c r="H79" s="79">
        <v>1989</v>
      </c>
      <c r="I79" s="123">
        <v>54</v>
      </c>
      <c r="J79" s="114">
        <v>54</v>
      </c>
      <c r="K79" s="114">
        <v>54</v>
      </c>
      <c r="L79" s="114">
        <v>54</v>
      </c>
      <c r="M79" s="113">
        <v>54</v>
      </c>
      <c r="N79" s="113">
        <v>54</v>
      </c>
      <c r="O79" s="113">
        <v>54</v>
      </c>
      <c r="P79" s="113">
        <v>54</v>
      </c>
      <c r="Q79" s="113">
        <v>54</v>
      </c>
      <c r="R79" s="113">
        <v>54</v>
      </c>
    </row>
    <row r="80" spans="1:18">
      <c r="A80" s="15">
        <f t="shared" si="1"/>
        <v>80</v>
      </c>
      <c r="B80" s="78" t="s">
        <v>182</v>
      </c>
      <c r="C80" s="78"/>
      <c r="D80" s="78" t="s">
        <v>36</v>
      </c>
      <c r="E80" s="78" t="s">
        <v>392</v>
      </c>
      <c r="F80" s="78" t="s">
        <v>2451</v>
      </c>
      <c r="G80" s="78" t="s">
        <v>51</v>
      </c>
      <c r="H80" s="79">
        <v>1978</v>
      </c>
      <c r="I80" s="123">
        <v>428</v>
      </c>
      <c r="J80" s="114">
        <v>428</v>
      </c>
      <c r="K80" s="114">
        <v>428</v>
      </c>
      <c r="L80" s="114">
        <v>428</v>
      </c>
      <c r="M80" s="113">
        <v>428</v>
      </c>
      <c r="N80" s="113">
        <v>428</v>
      </c>
      <c r="O80" s="113">
        <v>428</v>
      </c>
      <c r="P80" s="113">
        <v>428</v>
      </c>
      <c r="Q80" s="113">
        <v>428</v>
      </c>
      <c r="R80" s="113">
        <v>428</v>
      </c>
    </row>
    <row r="81" spans="1:18">
      <c r="A81" s="15">
        <f t="shared" si="1"/>
        <v>81</v>
      </c>
      <c r="B81" s="78" t="s">
        <v>404</v>
      </c>
      <c r="C81" s="78"/>
      <c r="D81" s="78" t="s">
        <v>405</v>
      </c>
      <c r="E81" s="78" t="s">
        <v>406</v>
      </c>
      <c r="F81" s="78" t="s">
        <v>2450</v>
      </c>
      <c r="G81" s="78" t="s">
        <v>50</v>
      </c>
      <c r="H81" s="79">
        <v>1990</v>
      </c>
      <c r="I81" s="123">
        <v>88</v>
      </c>
      <c r="J81" s="114">
        <v>88</v>
      </c>
      <c r="K81" s="114">
        <v>88</v>
      </c>
      <c r="L81" s="114">
        <v>88</v>
      </c>
      <c r="M81" s="113">
        <v>88</v>
      </c>
      <c r="N81" s="113">
        <v>88</v>
      </c>
      <c r="O81" s="113">
        <v>88</v>
      </c>
      <c r="P81" s="113">
        <v>88</v>
      </c>
      <c r="Q81" s="113">
        <v>88</v>
      </c>
      <c r="R81" s="113">
        <v>88</v>
      </c>
    </row>
    <row r="82" spans="1:18">
      <c r="A82" s="15">
        <f t="shared" si="1"/>
        <v>82</v>
      </c>
      <c r="B82" s="78" t="s">
        <v>409</v>
      </c>
      <c r="C82" s="78"/>
      <c r="D82" s="78" t="s">
        <v>410</v>
      </c>
      <c r="E82" s="78" t="s">
        <v>406</v>
      </c>
      <c r="F82" s="78" t="s">
        <v>2450</v>
      </c>
      <c r="G82" s="78" t="s">
        <v>50</v>
      </c>
      <c r="H82" s="79">
        <v>1990</v>
      </c>
      <c r="I82" s="123">
        <v>87</v>
      </c>
      <c r="J82" s="114">
        <v>87</v>
      </c>
      <c r="K82" s="114">
        <v>87</v>
      </c>
      <c r="L82" s="114">
        <v>87</v>
      </c>
      <c r="M82" s="113">
        <v>87</v>
      </c>
      <c r="N82" s="113">
        <v>87</v>
      </c>
      <c r="O82" s="113">
        <v>87</v>
      </c>
      <c r="P82" s="113">
        <v>87</v>
      </c>
      <c r="Q82" s="113">
        <v>87</v>
      </c>
      <c r="R82" s="113">
        <v>87</v>
      </c>
    </row>
    <row r="83" spans="1:18">
      <c r="A83" s="15">
        <f t="shared" si="1"/>
        <v>83</v>
      </c>
      <c r="B83" s="78" t="s">
        <v>413</v>
      </c>
      <c r="C83" s="78"/>
      <c r="D83" s="78" t="s">
        <v>414</v>
      </c>
      <c r="E83" s="78" t="s">
        <v>406</v>
      </c>
      <c r="F83" s="78" t="s">
        <v>2450</v>
      </c>
      <c r="G83" s="78" t="s">
        <v>50</v>
      </c>
      <c r="H83" s="79">
        <v>1990</v>
      </c>
      <c r="I83" s="123">
        <v>86</v>
      </c>
      <c r="J83" s="114">
        <v>86</v>
      </c>
      <c r="K83" s="114">
        <v>86</v>
      </c>
      <c r="L83" s="114">
        <v>86</v>
      </c>
      <c r="M83" s="113">
        <v>86</v>
      </c>
      <c r="N83" s="113">
        <v>86</v>
      </c>
      <c r="O83" s="113">
        <v>86</v>
      </c>
      <c r="P83" s="113">
        <v>86</v>
      </c>
      <c r="Q83" s="113">
        <v>86</v>
      </c>
      <c r="R83" s="113">
        <v>86</v>
      </c>
    </row>
    <row r="84" spans="1:18">
      <c r="A84" s="15">
        <f t="shared" si="1"/>
        <v>84</v>
      </c>
      <c r="B84" s="78" t="s">
        <v>417</v>
      </c>
      <c r="C84" s="78"/>
      <c r="D84" s="78" t="s">
        <v>418</v>
      </c>
      <c r="E84" s="78" t="s">
        <v>406</v>
      </c>
      <c r="F84" s="78" t="s">
        <v>2450</v>
      </c>
      <c r="G84" s="78" t="s">
        <v>50</v>
      </c>
      <c r="H84" s="79">
        <v>1990</v>
      </c>
      <c r="I84" s="123">
        <v>86</v>
      </c>
      <c r="J84" s="114">
        <v>86</v>
      </c>
      <c r="K84" s="114">
        <v>86</v>
      </c>
      <c r="L84" s="114">
        <v>86</v>
      </c>
      <c r="M84" s="113">
        <v>86</v>
      </c>
      <c r="N84" s="113">
        <v>86</v>
      </c>
      <c r="O84" s="113">
        <v>86</v>
      </c>
      <c r="P84" s="113">
        <v>86</v>
      </c>
      <c r="Q84" s="113">
        <v>86</v>
      </c>
      <c r="R84" s="113">
        <v>86</v>
      </c>
    </row>
    <row r="85" spans="1:18">
      <c r="A85" s="15">
        <f t="shared" si="1"/>
        <v>85</v>
      </c>
      <c r="B85" s="78" t="s">
        <v>366</v>
      </c>
      <c r="C85" s="78"/>
      <c r="D85" s="78" t="s">
        <v>367</v>
      </c>
      <c r="E85" s="78" t="s">
        <v>334</v>
      </c>
      <c r="F85" s="78" t="s">
        <v>2449</v>
      </c>
      <c r="G85" s="78" t="s">
        <v>261</v>
      </c>
      <c r="H85" s="79">
        <v>2002</v>
      </c>
      <c r="I85" s="123">
        <v>203</v>
      </c>
      <c r="J85" s="114">
        <v>203</v>
      </c>
      <c r="K85" s="114">
        <v>203</v>
      </c>
      <c r="L85" s="114">
        <v>203</v>
      </c>
      <c r="M85" s="113">
        <v>203</v>
      </c>
      <c r="N85" s="113">
        <v>203</v>
      </c>
      <c r="O85" s="113">
        <v>203</v>
      </c>
      <c r="P85" s="113">
        <v>203</v>
      </c>
      <c r="Q85" s="113">
        <v>203</v>
      </c>
      <c r="R85" s="113">
        <v>203</v>
      </c>
    </row>
    <row r="86" spans="1:18">
      <c r="A86" s="15">
        <f t="shared" si="1"/>
        <v>86</v>
      </c>
      <c r="B86" s="78" t="s">
        <v>369</v>
      </c>
      <c r="C86" s="78"/>
      <c r="D86" s="78" t="s">
        <v>370</v>
      </c>
      <c r="E86" s="78" t="s">
        <v>334</v>
      </c>
      <c r="F86" s="78" t="s">
        <v>2449</v>
      </c>
      <c r="G86" s="78" t="s">
        <v>261</v>
      </c>
      <c r="H86" s="79">
        <v>2002</v>
      </c>
      <c r="I86" s="123">
        <v>215</v>
      </c>
      <c r="J86" s="114">
        <v>215</v>
      </c>
      <c r="K86" s="114">
        <v>215</v>
      </c>
      <c r="L86" s="114">
        <v>215</v>
      </c>
      <c r="M86" s="113">
        <v>215</v>
      </c>
      <c r="N86" s="113">
        <v>215</v>
      </c>
      <c r="O86" s="113">
        <v>215</v>
      </c>
      <c r="P86" s="113">
        <v>215</v>
      </c>
      <c r="Q86" s="113">
        <v>215</v>
      </c>
      <c r="R86" s="113">
        <v>215</v>
      </c>
    </row>
    <row r="87" spans="1:18">
      <c r="A87" s="15">
        <f t="shared" si="1"/>
        <v>87</v>
      </c>
      <c r="B87" s="78" t="s">
        <v>372</v>
      </c>
      <c r="C87" s="78"/>
      <c r="D87" s="78" t="s">
        <v>373</v>
      </c>
      <c r="E87" s="78" t="s">
        <v>334</v>
      </c>
      <c r="F87" s="78" t="s">
        <v>2449</v>
      </c>
      <c r="G87" s="78" t="s">
        <v>261</v>
      </c>
      <c r="H87" s="79">
        <v>2002</v>
      </c>
      <c r="I87" s="123">
        <v>203</v>
      </c>
      <c r="J87" s="114">
        <v>203</v>
      </c>
      <c r="K87" s="114">
        <v>203</v>
      </c>
      <c r="L87" s="114">
        <v>203</v>
      </c>
      <c r="M87" s="113">
        <v>203</v>
      </c>
      <c r="N87" s="113">
        <v>203</v>
      </c>
      <c r="O87" s="113">
        <v>203</v>
      </c>
      <c r="P87" s="113">
        <v>203</v>
      </c>
      <c r="Q87" s="113">
        <v>203</v>
      </c>
      <c r="R87" s="113">
        <v>203</v>
      </c>
    </row>
    <row r="88" spans="1:18">
      <c r="A88" s="15">
        <f t="shared" si="1"/>
        <v>88</v>
      </c>
      <c r="B88" s="78" t="s">
        <v>374</v>
      </c>
      <c r="C88" s="78"/>
      <c r="D88" s="78" t="s">
        <v>375</v>
      </c>
      <c r="E88" s="78" t="s">
        <v>334</v>
      </c>
      <c r="F88" s="78" t="s">
        <v>2449</v>
      </c>
      <c r="G88" s="78" t="s">
        <v>261</v>
      </c>
      <c r="H88" s="79">
        <v>2002</v>
      </c>
      <c r="I88" s="123">
        <v>215</v>
      </c>
      <c r="J88" s="114">
        <v>215</v>
      </c>
      <c r="K88" s="114">
        <v>215</v>
      </c>
      <c r="L88" s="114">
        <v>215</v>
      </c>
      <c r="M88" s="113">
        <v>215</v>
      </c>
      <c r="N88" s="113">
        <v>215</v>
      </c>
      <c r="O88" s="113">
        <v>215</v>
      </c>
      <c r="P88" s="113">
        <v>215</v>
      </c>
      <c r="Q88" s="113">
        <v>215</v>
      </c>
      <c r="R88" s="113">
        <v>215</v>
      </c>
    </row>
    <row r="89" spans="1:18">
      <c r="A89" s="15">
        <f t="shared" si="1"/>
        <v>89</v>
      </c>
      <c r="B89" s="78" t="s">
        <v>377</v>
      </c>
      <c r="C89" s="78"/>
      <c r="D89" s="78" t="s">
        <v>378</v>
      </c>
      <c r="E89" s="78" t="s">
        <v>334</v>
      </c>
      <c r="F89" s="78" t="s">
        <v>2449</v>
      </c>
      <c r="G89" s="78" t="s">
        <v>261</v>
      </c>
      <c r="H89" s="79">
        <v>2014</v>
      </c>
      <c r="I89" s="123">
        <v>190</v>
      </c>
      <c r="J89" s="114">
        <v>190</v>
      </c>
      <c r="K89" s="114">
        <v>190</v>
      </c>
      <c r="L89" s="114">
        <v>190</v>
      </c>
      <c r="M89" s="113">
        <v>190</v>
      </c>
      <c r="N89" s="113">
        <v>190</v>
      </c>
      <c r="O89" s="113">
        <v>190</v>
      </c>
      <c r="P89" s="113">
        <v>190</v>
      </c>
      <c r="Q89" s="113">
        <v>190</v>
      </c>
      <c r="R89" s="113">
        <v>190</v>
      </c>
    </row>
    <row r="90" spans="1:18">
      <c r="A90" s="15">
        <f t="shared" si="1"/>
        <v>90</v>
      </c>
      <c r="B90" s="78" t="s">
        <v>432</v>
      </c>
      <c r="C90" s="78"/>
      <c r="D90" s="78" t="s">
        <v>376</v>
      </c>
      <c r="E90" s="78" t="s">
        <v>334</v>
      </c>
      <c r="F90" s="78" t="s">
        <v>2449</v>
      </c>
      <c r="G90" s="78" t="s">
        <v>261</v>
      </c>
      <c r="H90" s="79">
        <v>2002</v>
      </c>
      <c r="I90" s="123">
        <v>290</v>
      </c>
      <c r="J90" s="114">
        <v>290</v>
      </c>
      <c r="K90" s="114">
        <v>290</v>
      </c>
      <c r="L90" s="114">
        <v>290</v>
      </c>
      <c r="M90" s="113">
        <v>290</v>
      </c>
      <c r="N90" s="113">
        <v>290</v>
      </c>
      <c r="O90" s="113">
        <v>290</v>
      </c>
      <c r="P90" s="113">
        <v>290</v>
      </c>
      <c r="Q90" s="113">
        <v>290</v>
      </c>
      <c r="R90" s="113">
        <v>290</v>
      </c>
    </row>
    <row r="91" spans="1:18">
      <c r="A91" s="15">
        <f t="shared" si="1"/>
        <v>91</v>
      </c>
      <c r="B91" s="78" t="s">
        <v>435</v>
      </c>
      <c r="C91" s="78"/>
      <c r="D91" s="78" t="s">
        <v>436</v>
      </c>
      <c r="E91" s="78" t="s">
        <v>437</v>
      </c>
      <c r="F91" s="78" t="s">
        <v>2452</v>
      </c>
      <c r="G91" s="78" t="s">
        <v>50</v>
      </c>
      <c r="H91" s="79">
        <v>2018</v>
      </c>
      <c r="I91" s="123">
        <v>56.5</v>
      </c>
      <c r="J91" s="114">
        <v>56.5</v>
      </c>
      <c r="K91" s="114">
        <v>56.5</v>
      </c>
      <c r="L91" s="114">
        <v>56.5</v>
      </c>
      <c r="M91" s="113">
        <v>56.5</v>
      </c>
      <c r="N91" s="113">
        <v>56.5</v>
      </c>
      <c r="O91" s="113">
        <v>56.5</v>
      </c>
      <c r="P91" s="113">
        <v>56.5</v>
      </c>
      <c r="Q91" s="113">
        <v>56.5</v>
      </c>
      <c r="R91" s="113">
        <v>56.5</v>
      </c>
    </row>
    <row r="92" spans="1:18">
      <c r="A92" s="15">
        <f t="shared" si="1"/>
        <v>92</v>
      </c>
      <c r="B92" s="78" t="s">
        <v>439</v>
      </c>
      <c r="C92" s="78"/>
      <c r="D92" s="78" t="s">
        <v>440</v>
      </c>
      <c r="E92" s="78" t="s">
        <v>437</v>
      </c>
      <c r="F92" s="78" t="s">
        <v>2452</v>
      </c>
      <c r="G92" s="78" t="s">
        <v>50</v>
      </c>
      <c r="H92" s="79">
        <v>2018</v>
      </c>
      <c r="I92" s="123">
        <v>56.5</v>
      </c>
      <c r="J92" s="114">
        <v>56.5</v>
      </c>
      <c r="K92" s="114">
        <v>56.5</v>
      </c>
      <c r="L92" s="114">
        <v>56.5</v>
      </c>
      <c r="M92" s="113">
        <v>56.5</v>
      </c>
      <c r="N92" s="113">
        <v>56.5</v>
      </c>
      <c r="O92" s="113">
        <v>56.5</v>
      </c>
      <c r="P92" s="113">
        <v>56.5</v>
      </c>
      <c r="Q92" s="113">
        <v>56.5</v>
      </c>
      <c r="R92" s="113">
        <v>56.5</v>
      </c>
    </row>
    <row r="93" spans="1:18">
      <c r="A93" s="15">
        <f t="shared" si="1"/>
        <v>93</v>
      </c>
      <c r="B93" s="78" t="s">
        <v>442</v>
      </c>
      <c r="C93" s="78"/>
      <c r="D93" s="78" t="s">
        <v>443</v>
      </c>
      <c r="E93" s="78" t="s">
        <v>437</v>
      </c>
      <c r="F93" s="78" t="s">
        <v>2452</v>
      </c>
      <c r="G93" s="78" t="s">
        <v>50</v>
      </c>
      <c r="H93" s="79">
        <v>2018</v>
      </c>
      <c r="I93" s="123">
        <v>56.5</v>
      </c>
      <c r="J93" s="114">
        <v>56.5</v>
      </c>
      <c r="K93" s="114">
        <v>56.5</v>
      </c>
      <c r="L93" s="114">
        <v>56.5</v>
      </c>
      <c r="M93" s="113">
        <v>56.5</v>
      </c>
      <c r="N93" s="113">
        <v>56.5</v>
      </c>
      <c r="O93" s="113">
        <v>56.5</v>
      </c>
      <c r="P93" s="113">
        <v>56.5</v>
      </c>
      <c r="Q93" s="113">
        <v>56.5</v>
      </c>
      <c r="R93" s="113">
        <v>56.5</v>
      </c>
    </row>
    <row r="94" spans="1:18">
      <c r="A94" s="15">
        <f t="shared" si="1"/>
        <v>94</v>
      </c>
      <c r="B94" s="78" t="s">
        <v>447</v>
      </c>
      <c r="C94" s="78"/>
      <c r="D94" s="78" t="s">
        <v>448</v>
      </c>
      <c r="E94" s="78" t="s">
        <v>437</v>
      </c>
      <c r="F94" s="78" t="s">
        <v>2452</v>
      </c>
      <c r="G94" s="78" t="s">
        <v>50</v>
      </c>
      <c r="H94" s="79">
        <v>2018</v>
      </c>
      <c r="I94" s="123">
        <v>56.5</v>
      </c>
      <c r="J94" s="114">
        <v>56.5</v>
      </c>
      <c r="K94" s="114">
        <v>56.5</v>
      </c>
      <c r="L94" s="114">
        <v>56.5</v>
      </c>
      <c r="M94" s="113">
        <v>56.5</v>
      </c>
      <c r="N94" s="113">
        <v>56.5</v>
      </c>
      <c r="O94" s="113">
        <v>56.5</v>
      </c>
      <c r="P94" s="113">
        <v>56.5</v>
      </c>
      <c r="Q94" s="113">
        <v>56.5</v>
      </c>
      <c r="R94" s="113">
        <v>56.5</v>
      </c>
    </row>
    <row r="95" spans="1:18">
      <c r="A95" s="15">
        <f t="shared" si="1"/>
        <v>95</v>
      </c>
      <c r="B95" s="78" t="s">
        <v>451</v>
      </c>
      <c r="C95" s="78"/>
      <c r="D95" s="78" t="s">
        <v>452</v>
      </c>
      <c r="E95" s="78" t="s">
        <v>62</v>
      </c>
      <c r="F95" s="78" t="s">
        <v>2450</v>
      </c>
      <c r="G95" s="78" t="s">
        <v>52</v>
      </c>
      <c r="H95" s="79">
        <v>2015</v>
      </c>
      <c r="I95" s="123">
        <v>170.4</v>
      </c>
      <c r="J95" s="114">
        <v>170.4</v>
      </c>
      <c r="K95" s="114">
        <v>170.4</v>
      </c>
      <c r="L95" s="114">
        <v>170.4</v>
      </c>
      <c r="M95" s="113">
        <v>170.4</v>
      </c>
      <c r="N95" s="113">
        <v>170.4</v>
      </c>
      <c r="O95" s="113">
        <v>170.4</v>
      </c>
      <c r="P95" s="113">
        <v>170.4</v>
      </c>
      <c r="Q95" s="113">
        <v>170.4</v>
      </c>
      <c r="R95" s="113">
        <v>170.4</v>
      </c>
    </row>
    <row r="96" spans="1:18">
      <c r="A96" s="15">
        <f t="shared" si="1"/>
        <v>96</v>
      </c>
      <c r="B96" s="78" t="s">
        <v>455</v>
      </c>
      <c r="C96" s="78"/>
      <c r="D96" s="78" t="s">
        <v>456</v>
      </c>
      <c r="E96" s="78" t="s">
        <v>62</v>
      </c>
      <c r="F96" s="78" t="s">
        <v>2450</v>
      </c>
      <c r="G96" s="78" t="s">
        <v>52</v>
      </c>
      <c r="H96" s="79">
        <v>2015</v>
      </c>
      <c r="I96" s="123">
        <v>170.4</v>
      </c>
      <c r="J96" s="114">
        <v>170.4</v>
      </c>
      <c r="K96" s="114">
        <v>170.4</v>
      </c>
      <c r="L96" s="114">
        <v>170.4</v>
      </c>
      <c r="M96" s="113">
        <v>170.4</v>
      </c>
      <c r="N96" s="113">
        <v>170.4</v>
      </c>
      <c r="O96" s="113">
        <v>170.4</v>
      </c>
      <c r="P96" s="113">
        <v>170.4</v>
      </c>
      <c r="Q96" s="113">
        <v>170.4</v>
      </c>
      <c r="R96" s="113">
        <v>170.4</v>
      </c>
    </row>
    <row r="97" spans="1:18">
      <c r="A97" s="15">
        <f t="shared" si="1"/>
        <v>97</v>
      </c>
      <c r="B97" s="78" t="s">
        <v>459</v>
      </c>
      <c r="C97" s="78"/>
      <c r="D97" s="78" t="s">
        <v>460</v>
      </c>
      <c r="E97" s="78" t="s">
        <v>461</v>
      </c>
      <c r="F97" s="78" t="s">
        <v>2452</v>
      </c>
      <c r="G97" s="78" t="s">
        <v>60</v>
      </c>
      <c r="H97" s="79">
        <v>2016</v>
      </c>
      <c r="I97" s="123">
        <v>200</v>
      </c>
      <c r="J97" s="114">
        <v>200</v>
      </c>
      <c r="K97" s="114">
        <v>200</v>
      </c>
      <c r="L97" s="114">
        <v>200</v>
      </c>
      <c r="M97" s="113">
        <v>200</v>
      </c>
      <c r="N97" s="113">
        <v>200</v>
      </c>
      <c r="O97" s="113">
        <v>200</v>
      </c>
      <c r="P97" s="113">
        <v>200</v>
      </c>
      <c r="Q97" s="113">
        <v>200</v>
      </c>
      <c r="R97" s="113">
        <v>200</v>
      </c>
    </row>
    <row r="98" spans="1:18">
      <c r="A98" s="15">
        <f t="shared" si="1"/>
        <v>98</v>
      </c>
      <c r="B98" s="78" t="s">
        <v>379</v>
      </c>
      <c r="C98" s="78"/>
      <c r="D98" s="78" t="s">
        <v>380</v>
      </c>
      <c r="E98" s="78" t="s">
        <v>67</v>
      </c>
      <c r="F98" s="78" t="s">
        <v>2449</v>
      </c>
      <c r="G98" s="78" t="s">
        <v>50</v>
      </c>
      <c r="H98" s="79">
        <v>2002</v>
      </c>
      <c r="I98" s="123">
        <v>245</v>
      </c>
      <c r="J98" s="114">
        <v>245</v>
      </c>
      <c r="K98" s="114">
        <v>245</v>
      </c>
      <c r="L98" s="114">
        <v>245</v>
      </c>
      <c r="M98" s="113">
        <v>245</v>
      </c>
      <c r="N98" s="113">
        <v>245</v>
      </c>
      <c r="O98" s="113">
        <v>245</v>
      </c>
      <c r="P98" s="113">
        <v>245</v>
      </c>
      <c r="Q98" s="113">
        <v>245</v>
      </c>
      <c r="R98" s="113">
        <v>245</v>
      </c>
    </row>
    <row r="99" spans="1:18">
      <c r="A99" s="15">
        <f t="shared" si="1"/>
        <v>99</v>
      </c>
      <c r="B99" s="78" t="s">
        <v>383</v>
      </c>
      <c r="C99" s="78"/>
      <c r="D99" s="78" t="s">
        <v>384</v>
      </c>
      <c r="E99" s="78" t="s">
        <v>67</v>
      </c>
      <c r="F99" s="78" t="s">
        <v>2449</v>
      </c>
      <c r="G99" s="78" t="s">
        <v>50</v>
      </c>
      <c r="H99" s="79">
        <v>2002</v>
      </c>
      <c r="I99" s="123">
        <v>116</v>
      </c>
      <c r="J99" s="114">
        <v>116</v>
      </c>
      <c r="K99" s="114">
        <v>116</v>
      </c>
      <c r="L99" s="114">
        <v>116</v>
      </c>
      <c r="M99" s="113">
        <v>116</v>
      </c>
      <c r="N99" s="113">
        <v>116</v>
      </c>
      <c r="O99" s="113">
        <v>116</v>
      </c>
      <c r="P99" s="113">
        <v>116</v>
      </c>
      <c r="Q99" s="113">
        <v>116</v>
      </c>
      <c r="R99" s="113">
        <v>116</v>
      </c>
    </row>
    <row r="100" spans="1:18">
      <c r="A100" s="15">
        <f t="shared" si="1"/>
        <v>100</v>
      </c>
      <c r="B100" s="78" t="s">
        <v>469</v>
      </c>
      <c r="C100" s="78"/>
      <c r="D100" s="78" t="s">
        <v>470</v>
      </c>
      <c r="E100" s="78" t="s">
        <v>334</v>
      </c>
      <c r="F100" s="78" t="s">
        <v>2450</v>
      </c>
      <c r="G100" s="78" t="s">
        <v>261</v>
      </c>
      <c r="H100" s="79">
        <v>2009</v>
      </c>
      <c r="I100" s="123">
        <v>40</v>
      </c>
      <c r="J100" s="114">
        <v>40</v>
      </c>
      <c r="K100" s="114">
        <v>40</v>
      </c>
      <c r="L100" s="114">
        <v>40</v>
      </c>
      <c r="M100" s="113">
        <v>40</v>
      </c>
      <c r="N100" s="113">
        <v>40</v>
      </c>
      <c r="O100" s="113">
        <v>40</v>
      </c>
      <c r="P100" s="113">
        <v>40</v>
      </c>
      <c r="Q100" s="113">
        <v>40</v>
      </c>
      <c r="R100" s="113">
        <v>40</v>
      </c>
    </row>
    <row r="101" spans="1:18">
      <c r="A101" s="15">
        <f t="shared" si="1"/>
        <v>101</v>
      </c>
      <c r="B101" s="78" t="s">
        <v>473</v>
      </c>
      <c r="C101" s="78"/>
      <c r="D101" s="78" t="s">
        <v>474</v>
      </c>
      <c r="E101" s="78" t="s">
        <v>334</v>
      </c>
      <c r="F101" s="78" t="s">
        <v>2450</v>
      </c>
      <c r="G101" s="78" t="s">
        <v>261</v>
      </c>
      <c r="H101" s="79">
        <v>2009</v>
      </c>
      <c r="I101" s="123">
        <v>40</v>
      </c>
      <c r="J101" s="114">
        <v>40</v>
      </c>
      <c r="K101" s="114">
        <v>40</v>
      </c>
      <c r="L101" s="114">
        <v>40</v>
      </c>
      <c r="M101" s="113">
        <v>40</v>
      </c>
      <c r="N101" s="113">
        <v>40</v>
      </c>
      <c r="O101" s="113">
        <v>40</v>
      </c>
      <c r="P101" s="113">
        <v>40</v>
      </c>
      <c r="Q101" s="113">
        <v>40</v>
      </c>
      <c r="R101" s="113">
        <v>40</v>
      </c>
    </row>
    <row r="102" spans="1:18">
      <c r="A102" s="15">
        <f t="shared" si="1"/>
        <v>102</v>
      </c>
      <c r="B102" s="78" t="s">
        <v>477</v>
      </c>
      <c r="C102" s="78"/>
      <c r="D102" s="78" t="s">
        <v>478</v>
      </c>
      <c r="E102" s="78" t="s">
        <v>334</v>
      </c>
      <c r="F102" s="78" t="s">
        <v>2450</v>
      </c>
      <c r="G102" s="78" t="s">
        <v>261</v>
      </c>
      <c r="H102" s="79">
        <v>2009</v>
      </c>
      <c r="I102" s="123">
        <v>40</v>
      </c>
      <c r="J102" s="114">
        <v>40</v>
      </c>
      <c r="K102" s="114">
        <v>40</v>
      </c>
      <c r="L102" s="114">
        <v>40</v>
      </c>
      <c r="M102" s="113">
        <v>40</v>
      </c>
      <c r="N102" s="113">
        <v>40</v>
      </c>
      <c r="O102" s="113">
        <v>40</v>
      </c>
      <c r="P102" s="113">
        <v>40</v>
      </c>
      <c r="Q102" s="113">
        <v>40</v>
      </c>
      <c r="R102" s="113">
        <v>40</v>
      </c>
    </row>
    <row r="103" spans="1:18">
      <c r="A103" s="15">
        <f t="shared" si="1"/>
        <v>103</v>
      </c>
      <c r="B103" s="78" t="s">
        <v>481</v>
      </c>
      <c r="C103" s="78"/>
      <c r="D103" s="78" t="s">
        <v>482</v>
      </c>
      <c r="E103" s="78" t="s">
        <v>334</v>
      </c>
      <c r="F103" s="78" t="s">
        <v>2450</v>
      </c>
      <c r="G103" s="78" t="s">
        <v>261</v>
      </c>
      <c r="H103" s="79">
        <v>2009</v>
      </c>
      <c r="I103" s="123">
        <v>40</v>
      </c>
      <c r="J103" s="114">
        <v>40</v>
      </c>
      <c r="K103" s="114">
        <v>40</v>
      </c>
      <c r="L103" s="114">
        <v>40</v>
      </c>
      <c r="M103" s="113">
        <v>40</v>
      </c>
      <c r="N103" s="113">
        <v>40</v>
      </c>
      <c r="O103" s="113">
        <v>40</v>
      </c>
      <c r="P103" s="113">
        <v>40</v>
      </c>
      <c r="Q103" s="113">
        <v>40</v>
      </c>
      <c r="R103" s="113">
        <v>40</v>
      </c>
    </row>
    <row r="104" spans="1:18">
      <c r="A104" s="15">
        <f t="shared" si="1"/>
        <v>104</v>
      </c>
      <c r="B104" s="78" t="s">
        <v>485</v>
      </c>
      <c r="C104" s="78"/>
      <c r="D104" s="78" t="s">
        <v>387</v>
      </c>
      <c r="E104" s="78" t="s">
        <v>388</v>
      </c>
      <c r="F104" s="78" t="s">
        <v>2449</v>
      </c>
      <c r="G104" s="78" t="s">
        <v>51</v>
      </c>
      <c r="H104" s="79">
        <v>2014</v>
      </c>
      <c r="I104" s="123">
        <v>180</v>
      </c>
      <c r="J104" s="114">
        <v>180</v>
      </c>
      <c r="K104" s="114">
        <v>180</v>
      </c>
      <c r="L104" s="114">
        <v>180</v>
      </c>
      <c r="M104" s="113">
        <v>180</v>
      </c>
      <c r="N104" s="113">
        <v>180</v>
      </c>
      <c r="O104" s="113">
        <v>180</v>
      </c>
      <c r="P104" s="113">
        <v>180</v>
      </c>
      <c r="Q104" s="113">
        <v>180</v>
      </c>
      <c r="R104" s="113">
        <v>180</v>
      </c>
    </row>
    <row r="105" spans="1:18">
      <c r="A105" s="15">
        <f t="shared" si="1"/>
        <v>105</v>
      </c>
      <c r="B105" s="78" t="s">
        <v>488</v>
      </c>
      <c r="C105" s="78"/>
      <c r="D105" s="78" t="s">
        <v>391</v>
      </c>
      <c r="E105" s="78" t="s">
        <v>388</v>
      </c>
      <c r="F105" s="78" t="s">
        <v>2449</v>
      </c>
      <c r="G105" s="78" t="s">
        <v>51</v>
      </c>
      <c r="H105" s="79">
        <v>2014</v>
      </c>
      <c r="I105" s="123">
        <v>180</v>
      </c>
      <c r="J105" s="114">
        <v>180</v>
      </c>
      <c r="K105" s="114">
        <v>180</v>
      </c>
      <c r="L105" s="114">
        <v>180</v>
      </c>
      <c r="M105" s="113">
        <v>180</v>
      </c>
      <c r="N105" s="113">
        <v>180</v>
      </c>
      <c r="O105" s="113">
        <v>180</v>
      </c>
      <c r="P105" s="113">
        <v>180</v>
      </c>
      <c r="Q105" s="113">
        <v>180</v>
      </c>
      <c r="R105" s="113">
        <v>180</v>
      </c>
    </row>
    <row r="106" spans="1:18">
      <c r="A106" s="15">
        <f t="shared" si="1"/>
        <v>106</v>
      </c>
      <c r="B106" s="78" t="s">
        <v>490</v>
      </c>
      <c r="C106" s="78"/>
      <c r="D106" s="78" t="s">
        <v>393</v>
      </c>
      <c r="E106" s="78" t="s">
        <v>388</v>
      </c>
      <c r="F106" s="78" t="s">
        <v>2449</v>
      </c>
      <c r="G106" s="78" t="s">
        <v>51</v>
      </c>
      <c r="H106" s="79">
        <v>2014</v>
      </c>
      <c r="I106" s="123">
        <v>194</v>
      </c>
      <c r="J106" s="114">
        <v>194</v>
      </c>
      <c r="K106" s="114">
        <v>194</v>
      </c>
      <c r="L106" s="114">
        <v>194</v>
      </c>
      <c r="M106" s="113">
        <v>194</v>
      </c>
      <c r="N106" s="113">
        <v>194</v>
      </c>
      <c r="O106" s="113">
        <v>194</v>
      </c>
      <c r="P106" s="113">
        <v>194</v>
      </c>
      <c r="Q106" s="113">
        <v>194</v>
      </c>
      <c r="R106" s="113">
        <v>194</v>
      </c>
    </row>
    <row r="107" spans="1:18">
      <c r="A107" s="15">
        <f t="shared" si="1"/>
        <v>107</v>
      </c>
      <c r="B107" s="78" t="s">
        <v>394</v>
      </c>
      <c r="C107" s="78"/>
      <c r="D107" s="78" t="s">
        <v>395</v>
      </c>
      <c r="E107" s="78" t="s">
        <v>64</v>
      </c>
      <c r="F107" s="78" t="s">
        <v>2449</v>
      </c>
      <c r="G107" s="78" t="s">
        <v>50</v>
      </c>
      <c r="H107" s="79">
        <v>2003</v>
      </c>
      <c r="I107" s="123">
        <v>195</v>
      </c>
      <c r="J107" s="114">
        <v>195</v>
      </c>
      <c r="K107" s="114">
        <v>195</v>
      </c>
      <c r="L107" s="114">
        <v>195</v>
      </c>
      <c r="M107" s="113">
        <v>195</v>
      </c>
      <c r="N107" s="113">
        <v>195</v>
      </c>
      <c r="O107" s="113">
        <v>195</v>
      </c>
      <c r="P107" s="113">
        <v>195</v>
      </c>
      <c r="Q107" s="113">
        <v>195</v>
      </c>
      <c r="R107" s="113">
        <v>195</v>
      </c>
    </row>
    <row r="108" spans="1:18">
      <c r="A108" s="15">
        <f t="shared" si="1"/>
        <v>108</v>
      </c>
      <c r="B108" s="78" t="s">
        <v>396</v>
      </c>
      <c r="C108" s="78"/>
      <c r="D108" s="78" t="s">
        <v>397</v>
      </c>
      <c r="E108" s="78" t="s">
        <v>64</v>
      </c>
      <c r="F108" s="78" t="s">
        <v>2449</v>
      </c>
      <c r="G108" s="78" t="s">
        <v>50</v>
      </c>
      <c r="H108" s="79">
        <v>2003</v>
      </c>
      <c r="I108" s="123">
        <v>185</v>
      </c>
      <c r="J108" s="114">
        <v>185</v>
      </c>
      <c r="K108" s="114">
        <v>185</v>
      </c>
      <c r="L108" s="114">
        <v>185</v>
      </c>
      <c r="M108" s="113">
        <v>185</v>
      </c>
      <c r="N108" s="113">
        <v>185</v>
      </c>
      <c r="O108" s="113">
        <v>185</v>
      </c>
      <c r="P108" s="113">
        <v>185</v>
      </c>
      <c r="Q108" s="113">
        <v>185</v>
      </c>
      <c r="R108" s="113">
        <v>185</v>
      </c>
    </row>
    <row r="109" spans="1:18">
      <c r="A109" s="15">
        <f t="shared" si="1"/>
        <v>109</v>
      </c>
      <c r="B109" s="78" t="s">
        <v>398</v>
      </c>
      <c r="C109" s="78"/>
      <c r="D109" s="78" t="s">
        <v>399</v>
      </c>
      <c r="E109" s="78" t="s">
        <v>64</v>
      </c>
      <c r="F109" s="78" t="s">
        <v>2449</v>
      </c>
      <c r="G109" s="78" t="s">
        <v>50</v>
      </c>
      <c r="H109" s="79">
        <v>2003</v>
      </c>
      <c r="I109" s="123">
        <v>185</v>
      </c>
      <c r="J109" s="114">
        <v>185</v>
      </c>
      <c r="K109" s="114">
        <v>185</v>
      </c>
      <c r="L109" s="114">
        <v>185</v>
      </c>
      <c r="M109" s="113">
        <v>185</v>
      </c>
      <c r="N109" s="113">
        <v>185</v>
      </c>
      <c r="O109" s="113">
        <v>185</v>
      </c>
      <c r="P109" s="113">
        <v>185</v>
      </c>
      <c r="Q109" s="113">
        <v>185</v>
      </c>
      <c r="R109" s="113">
        <v>185</v>
      </c>
    </row>
    <row r="110" spans="1:18">
      <c r="A110" s="15">
        <f t="shared" si="1"/>
        <v>110</v>
      </c>
      <c r="B110" s="78" t="s">
        <v>400</v>
      </c>
      <c r="C110" s="78"/>
      <c r="D110" s="78" t="s">
        <v>401</v>
      </c>
      <c r="E110" s="78" t="s">
        <v>64</v>
      </c>
      <c r="F110" s="78" t="s">
        <v>2449</v>
      </c>
      <c r="G110" s="78" t="s">
        <v>50</v>
      </c>
      <c r="H110" s="79">
        <v>2003</v>
      </c>
      <c r="I110" s="123">
        <v>195</v>
      </c>
      <c r="J110" s="114">
        <v>195</v>
      </c>
      <c r="K110" s="114">
        <v>195</v>
      </c>
      <c r="L110" s="114">
        <v>195</v>
      </c>
      <c r="M110" s="113">
        <v>195</v>
      </c>
      <c r="N110" s="113">
        <v>195</v>
      </c>
      <c r="O110" s="113">
        <v>195</v>
      </c>
      <c r="P110" s="113">
        <v>195</v>
      </c>
      <c r="Q110" s="113">
        <v>195</v>
      </c>
      <c r="R110" s="113">
        <v>195</v>
      </c>
    </row>
    <row r="111" spans="1:18">
      <c r="A111" s="15">
        <f t="shared" si="1"/>
        <v>111</v>
      </c>
      <c r="B111" s="78" t="s">
        <v>402</v>
      </c>
      <c r="C111" s="78"/>
      <c r="D111" s="78" t="s">
        <v>403</v>
      </c>
      <c r="E111" s="78" t="s">
        <v>64</v>
      </c>
      <c r="F111" s="78" t="s">
        <v>2449</v>
      </c>
      <c r="G111" s="78" t="s">
        <v>50</v>
      </c>
      <c r="H111" s="79">
        <v>2003</v>
      </c>
      <c r="I111" s="123">
        <v>185</v>
      </c>
      <c r="J111" s="114">
        <v>185</v>
      </c>
      <c r="K111" s="114">
        <v>185</v>
      </c>
      <c r="L111" s="114">
        <v>185</v>
      </c>
      <c r="M111" s="113">
        <v>185</v>
      </c>
      <c r="N111" s="113">
        <v>185</v>
      </c>
      <c r="O111" s="113">
        <v>185</v>
      </c>
      <c r="P111" s="113">
        <v>185</v>
      </c>
      <c r="Q111" s="113">
        <v>185</v>
      </c>
      <c r="R111" s="113">
        <v>185</v>
      </c>
    </row>
    <row r="112" spans="1:18">
      <c r="A112" s="15">
        <f t="shared" si="1"/>
        <v>112</v>
      </c>
      <c r="B112" s="78" t="s">
        <v>407</v>
      </c>
      <c r="C112" s="78"/>
      <c r="D112" s="78" t="s">
        <v>408</v>
      </c>
      <c r="E112" s="78" t="s">
        <v>64</v>
      </c>
      <c r="F112" s="78" t="s">
        <v>2449</v>
      </c>
      <c r="G112" s="78" t="s">
        <v>50</v>
      </c>
      <c r="H112" s="79">
        <v>2003</v>
      </c>
      <c r="I112" s="123">
        <v>185</v>
      </c>
      <c r="J112" s="114">
        <v>185</v>
      </c>
      <c r="K112" s="114">
        <v>185</v>
      </c>
      <c r="L112" s="114">
        <v>185</v>
      </c>
      <c r="M112" s="113">
        <v>185</v>
      </c>
      <c r="N112" s="113">
        <v>185</v>
      </c>
      <c r="O112" s="113">
        <v>185</v>
      </c>
      <c r="P112" s="113">
        <v>185</v>
      </c>
      <c r="Q112" s="113">
        <v>185</v>
      </c>
      <c r="R112" s="113">
        <v>185</v>
      </c>
    </row>
    <row r="113" spans="1:18">
      <c r="A113" s="15">
        <f t="shared" si="1"/>
        <v>113</v>
      </c>
      <c r="B113" s="78" t="s">
        <v>411</v>
      </c>
      <c r="C113" s="78"/>
      <c r="D113" s="78" t="s">
        <v>412</v>
      </c>
      <c r="E113" s="78" t="s">
        <v>64</v>
      </c>
      <c r="F113" s="78" t="s">
        <v>2449</v>
      </c>
      <c r="G113" s="78" t="s">
        <v>50</v>
      </c>
      <c r="H113" s="79">
        <v>2003</v>
      </c>
      <c r="I113" s="123">
        <v>418</v>
      </c>
      <c r="J113" s="114">
        <v>418</v>
      </c>
      <c r="K113" s="114">
        <v>418</v>
      </c>
      <c r="L113" s="114">
        <v>418</v>
      </c>
      <c r="M113" s="113">
        <v>418</v>
      </c>
      <c r="N113" s="113">
        <v>418</v>
      </c>
      <c r="O113" s="113">
        <v>418</v>
      </c>
      <c r="P113" s="113">
        <v>418</v>
      </c>
      <c r="Q113" s="113">
        <v>418</v>
      </c>
      <c r="R113" s="113">
        <v>418</v>
      </c>
    </row>
    <row r="114" spans="1:18">
      <c r="A114" s="15">
        <f t="shared" si="1"/>
        <v>114</v>
      </c>
      <c r="B114" s="78" t="s">
        <v>415</v>
      </c>
      <c r="C114" s="78"/>
      <c r="D114" s="78" t="s">
        <v>416</v>
      </c>
      <c r="E114" s="78" t="s">
        <v>64</v>
      </c>
      <c r="F114" s="78" t="s">
        <v>2449</v>
      </c>
      <c r="G114" s="78" t="s">
        <v>50</v>
      </c>
      <c r="H114" s="79">
        <v>2003</v>
      </c>
      <c r="I114" s="123">
        <v>418</v>
      </c>
      <c r="J114" s="114">
        <v>418</v>
      </c>
      <c r="K114" s="114">
        <v>418</v>
      </c>
      <c r="L114" s="114">
        <v>418</v>
      </c>
      <c r="M114" s="113">
        <v>418</v>
      </c>
      <c r="N114" s="113">
        <v>418</v>
      </c>
      <c r="O114" s="113">
        <v>418</v>
      </c>
      <c r="P114" s="113">
        <v>418</v>
      </c>
      <c r="Q114" s="113">
        <v>418</v>
      </c>
      <c r="R114" s="113">
        <v>418</v>
      </c>
    </row>
    <row r="115" spans="1:18">
      <c r="A115" s="15">
        <f t="shared" si="1"/>
        <v>115</v>
      </c>
      <c r="B115" s="78" t="s">
        <v>419</v>
      </c>
      <c r="C115" s="78"/>
      <c r="D115" s="78" t="s">
        <v>420</v>
      </c>
      <c r="E115" s="78" t="s">
        <v>421</v>
      </c>
      <c r="F115" s="78" t="s">
        <v>2449</v>
      </c>
      <c r="G115" s="78" t="s">
        <v>50</v>
      </c>
      <c r="H115" s="79">
        <v>2002</v>
      </c>
      <c r="I115" s="123">
        <v>160.69999999999999</v>
      </c>
      <c r="J115" s="114">
        <v>160.69999999999999</v>
      </c>
      <c r="K115" s="114">
        <v>160.69999999999999</v>
      </c>
      <c r="L115" s="114">
        <v>160.69999999999999</v>
      </c>
      <c r="M115" s="113">
        <v>160.69999999999999</v>
      </c>
      <c r="N115" s="113">
        <v>160.69999999999999</v>
      </c>
      <c r="O115" s="113">
        <v>160.69999999999999</v>
      </c>
      <c r="P115" s="113">
        <v>160.69999999999999</v>
      </c>
      <c r="Q115" s="113">
        <v>160.69999999999999</v>
      </c>
      <c r="R115" s="113">
        <v>160.69999999999999</v>
      </c>
    </row>
    <row r="116" spans="1:18">
      <c r="A116" s="15">
        <f t="shared" si="1"/>
        <v>116</v>
      </c>
      <c r="B116" s="78" t="s">
        <v>422</v>
      </c>
      <c r="C116" s="78"/>
      <c r="D116" s="78" t="s">
        <v>423</v>
      </c>
      <c r="E116" s="78" t="s">
        <v>421</v>
      </c>
      <c r="F116" s="78" t="s">
        <v>2449</v>
      </c>
      <c r="G116" s="78" t="s">
        <v>50</v>
      </c>
      <c r="H116" s="79">
        <v>2002</v>
      </c>
      <c r="I116" s="123">
        <v>160.69999999999999</v>
      </c>
      <c r="J116" s="114">
        <v>160.69999999999999</v>
      </c>
      <c r="K116" s="114">
        <v>160.69999999999999</v>
      </c>
      <c r="L116" s="114">
        <v>160.69999999999999</v>
      </c>
      <c r="M116" s="113">
        <v>160.69999999999999</v>
      </c>
      <c r="N116" s="113">
        <v>160.69999999999999</v>
      </c>
      <c r="O116" s="113">
        <v>160.69999999999999</v>
      </c>
      <c r="P116" s="113">
        <v>160.69999999999999</v>
      </c>
      <c r="Q116" s="113">
        <v>160.69999999999999</v>
      </c>
      <c r="R116" s="113">
        <v>160.69999999999999</v>
      </c>
    </row>
    <row r="117" spans="1:18">
      <c r="A117" s="15">
        <f t="shared" si="1"/>
        <v>117</v>
      </c>
      <c r="B117" s="78" t="s">
        <v>426</v>
      </c>
      <c r="C117" s="78"/>
      <c r="D117" s="78" t="s">
        <v>427</v>
      </c>
      <c r="E117" s="78" t="s">
        <v>421</v>
      </c>
      <c r="F117" s="78" t="s">
        <v>2449</v>
      </c>
      <c r="G117" s="78" t="s">
        <v>50</v>
      </c>
      <c r="H117" s="79">
        <v>2002</v>
      </c>
      <c r="I117" s="123">
        <v>161.1</v>
      </c>
      <c r="J117" s="114">
        <v>161.1</v>
      </c>
      <c r="K117" s="114">
        <v>161.1</v>
      </c>
      <c r="L117" s="114">
        <v>161.1</v>
      </c>
      <c r="M117" s="113">
        <v>161.1</v>
      </c>
      <c r="N117" s="113">
        <v>161.1</v>
      </c>
      <c r="O117" s="113">
        <v>161.1</v>
      </c>
      <c r="P117" s="113">
        <v>161.1</v>
      </c>
      <c r="Q117" s="113">
        <v>161.1</v>
      </c>
      <c r="R117" s="113">
        <v>161.1</v>
      </c>
    </row>
    <row r="118" spans="1:18">
      <c r="A118" s="15">
        <f t="shared" si="1"/>
        <v>118</v>
      </c>
      <c r="B118" s="78" t="s">
        <v>428</v>
      </c>
      <c r="C118" s="78"/>
      <c r="D118" s="78" t="s">
        <v>429</v>
      </c>
      <c r="E118" s="78" t="s">
        <v>421</v>
      </c>
      <c r="F118" s="78" t="s">
        <v>2449</v>
      </c>
      <c r="G118" s="78" t="s">
        <v>50</v>
      </c>
      <c r="H118" s="79">
        <v>2002</v>
      </c>
      <c r="I118" s="123">
        <v>161.1</v>
      </c>
      <c r="J118" s="114">
        <v>161.1</v>
      </c>
      <c r="K118" s="114">
        <v>161.1</v>
      </c>
      <c r="L118" s="114">
        <v>161.1</v>
      </c>
      <c r="M118" s="113">
        <v>161.1</v>
      </c>
      <c r="N118" s="113">
        <v>161.1</v>
      </c>
      <c r="O118" s="113">
        <v>161.1</v>
      </c>
      <c r="P118" s="113">
        <v>161.1</v>
      </c>
      <c r="Q118" s="113">
        <v>161.1</v>
      </c>
      <c r="R118" s="113">
        <v>161.1</v>
      </c>
    </row>
    <row r="119" spans="1:18">
      <c r="A119" s="15">
        <f t="shared" si="1"/>
        <v>119</v>
      </c>
      <c r="B119" s="78" t="s">
        <v>424</v>
      </c>
      <c r="C119" s="78"/>
      <c r="D119" s="78" t="s">
        <v>425</v>
      </c>
      <c r="E119" s="78" t="s">
        <v>421</v>
      </c>
      <c r="F119" s="78" t="s">
        <v>2449</v>
      </c>
      <c r="G119" s="78" t="s">
        <v>50</v>
      </c>
      <c r="H119" s="79">
        <v>2002</v>
      </c>
      <c r="I119" s="123">
        <v>179.8</v>
      </c>
      <c r="J119" s="114">
        <v>179.8</v>
      </c>
      <c r="K119" s="114">
        <v>179.8</v>
      </c>
      <c r="L119" s="114">
        <v>179.8</v>
      </c>
      <c r="M119" s="113">
        <v>179.8</v>
      </c>
      <c r="N119" s="113">
        <v>179.8</v>
      </c>
      <c r="O119" s="113">
        <v>179.8</v>
      </c>
      <c r="P119" s="113">
        <v>179.8</v>
      </c>
      <c r="Q119" s="113">
        <v>179.8</v>
      </c>
      <c r="R119" s="113">
        <v>179.8</v>
      </c>
    </row>
    <row r="120" spans="1:18">
      <c r="A120" s="15">
        <f t="shared" si="1"/>
        <v>120</v>
      </c>
      <c r="B120" s="78" t="s">
        <v>430</v>
      </c>
      <c r="C120" s="78"/>
      <c r="D120" s="78" t="s">
        <v>431</v>
      </c>
      <c r="E120" s="78" t="s">
        <v>421</v>
      </c>
      <c r="F120" s="78" t="s">
        <v>2449</v>
      </c>
      <c r="G120" s="78" t="s">
        <v>50</v>
      </c>
      <c r="H120" s="79">
        <v>2002</v>
      </c>
      <c r="I120" s="123">
        <v>179.7</v>
      </c>
      <c r="J120" s="114">
        <v>179.7</v>
      </c>
      <c r="K120" s="114">
        <v>179.7</v>
      </c>
      <c r="L120" s="114">
        <v>179.7</v>
      </c>
      <c r="M120" s="113">
        <v>179.7</v>
      </c>
      <c r="N120" s="113">
        <v>179.7</v>
      </c>
      <c r="O120" s="113">
        <v>179.7</v>
      </c>
      <c r="P120" s="113">
        <v>179.7</v>
      </c>
      <c r="Q120" s="113">
        <v>179.7</v>
      </c>
      <c r="R120" s="113">
        <v>179.7</v>
      </c>
    </row>
    <row r="121" spans="1:18">
      <c r="A121" s="15">
        <f t="shared" si="1"/>
        <v>121</v>
      </c>
      <c r="B121" s="78" t="s">
        <v>2675</v>
      </c>
      <c r="C121" s="78"/>
      <c r="D121" s="78" t="s">
        <v>521</v>
      </c>
      <c r="E121" s="78" t="s">
        <v>334</v>
      </c>
      <c r="F121" s="78" t="s">
        <v>2450</v>
      </c>
      <c r="G121" s="78" t="s">
        <v>261</v>
      </c>
      <c r="H121" s="79">
        <v>2018</v>
      </c>
      <c r="I121" s="123">
        <v>119</v>
      </c>
      <c r="J121" s="114">
        <v>119</v>
      </c>
      <c r="K121" s="114">
        <v>119</v>
      </c>
      <c r="L121" s="114">
        <v>119</v>
      </c>
      <c r="M121" s="113">
        <v>119</v>
      </c>
      <c r="N121" s="113">
        <v>119</v>
      </c>
      <c r="O121" s="113">
        <v>119</v>
      </c>
      <c r="P121" s="113">
        <v>119</v>
      </c>
      <c r="Q121" s="113">
        <v>119</v>
      </c>
      <c r="R121" s="113">
        <v>119</v>
      </c>
    </row>
    <row r="122" spans="1:18">
      <c r="A122" s="15">
        <f t="shared" si="1"/>
        <v>122</v>
      </c>
      <c r="B122" s="78" t="s">
        <v>524</v>
      </c>
      <c r="C122" s="78"/>
      <c r="D122" s="78" t="s">
        <v>525</v>
      </c>
      <c r="E122" s="78" t="s">
        <v>526</v>
      </c>
      <c r="F122" s="78" t="s">
        <v>2451</v>
      </c>
      <c r="G122" s="78" t="s">
        <v>52</v>
      </c>
      <c r="H122" s="79">
        <v>1960</v>
      </c>
      <c r="I122" s="123">
        <v>234</v>
      </c>
      <c r="J122" s="114">
        <v>234</v>
      </c>
      <c r="K122" s="114">
        <v>234</v>
      </c>
      <c r="L122" s="114">
        <v>234</v>
      </c>
      <c r="M122" s="113">
        <v>234</v>
      </c>
      <c r="N122" s="113">
        <v>234</v>
      </c>
      <c r="O122" s="113">
        <v>234</v>
      </c>
      <c r="P122" s="113">
        <v>234</v>
      </c>
      <c r="Q122" s="113">
        <v>234</v>
      </c>
      <c r="R122" s="113">
        <v>234</v>
      </c>
    </row>
    <row r="123" spans="1:18">
      <c r="A123" s="15">
        <f t="shared" si="1"/>
        <v>123</v>
      </c>
      <c r="B123" s="78" t="s">
        <v>528</v>
      </c>
      <c r="C123" s="78"/>
      <c r="D123" s="78" t="s">
        <v>529</v>
      </c>
      <c r="E123" s="78" t="s">
        <v>526</v>
      </c>
      <c r="F123" s="78" t="s">
        <v>2451</v>
      </c>
      <c r="G123" s="78" t="s">
        <v>52</v>
      </c>
      <c r="H123" s="79">
        <v>1969</v>
      </c>
      <c r="I123" s="123">
        <v>390</v>
      </c>
      <c r="J123" s="114">
        <v>390</v>
      </c>
      <c r="K123" s="114">
        <v>390</v>
      </c>
      <c r="L123" s="114">
        <v>390</v>
      </c>
      <c r="M123" s="113">
        <v>390</v>
      </c>
      <c r="N123" s="113">
        <v>390</v>
      </c>
      <c r="O123" s="113">
        <v>390</v>
      </c>
      <c r="P123" s="113">
        <v>390</v>
      </c>
      <c r="Q123" s="113">
        <v>390</v>
      </c>
      <c r="R123" s="113">
        <v>390</v>
      </c>
    </row>
    <row r="124" spans="1:18">
      <c r="A124" s="15">
        <f t="shared" si="1"/>
        <v>124</v>
      </c>
      <c r="B124" s="78" t="s">
        <v>532</v>
      </c>
      <c r="C124" s="78"/>
      <c r="D124" s="78" t="s">
        <v>533</v>
      </c>
      <c r="E124" s="78" t="s">
        <v>334</v>
      </c>
      <c r="F124" s="78" t="s">
        <v>2450</v>
      </c>
      <c r="G124" s="78" t="s">
        <v>261</v>
      </c>
      <c r="H124" s="79">
        <v>1976</v>
      </c>
      <c r="I124" s="123">
        <v>65</v>
      </c>
      <c r="J124" s="114">
        <v>65</v>
      </c>
      <c r="K124" s="114">
        <v>65</v>
      </c>
      <c r="L124" s="114">
        <v>65</v>
      </c>
      <c r="M124" s="113">
        <v>65</v>
      </c>
      <c r="N124" s="113">
        <v>65</v>
      </c>
      <c r="O124" s="113">
        <v>65</v>
      </c>
      <c r="P124" s="113">
        <v>65</v>
      </c>
      <c r="Q124" s="113">
        <v>65</v>
      </c>
      <c r="R124" s="113">
        <v>65</v>
      </c>
    </row>
    <row r="125" spans="1:18">
      <c r="A125" s="15">
        <f t="shared" si="1"/>
        <v>125</v>
      </c>
      <c r="B125" s="78" t="s">
        <v>536</v>
      </c>
      <c r="C125" s="78"/>
      <c r="D125" s="78" t="s">
        <v>537</v>
      </c>
      <c r="E125" s="78" t="s">
        <v>334</v>
      </c>
      <c r="F125" s="78" t="s">
        <v>2450</v>
      </c>
      <c r="G125" s="78" t="s">
        <v>261</v>
      </c>
      <c r="H125" s="79">
        <v>1976</v>
      </c>
      <c r="I125" s="123">
        <v>65</v>
      </c>
      <c r="J125" s="114">
        <v>65</v>
      </c>
      <c r="K125" s="114">
        <v>65</v>
      </c>
      <c r="L125" s="114">
        <v>65</v>
      </c>
      <c r="M125" s="113">
        <v>65</v>
      </c>
      <c r="N125" s="113">
        <v>65</v>
      </c>
      <c r="O125" s="113">
        <v>65</v>
      </c>
      <c r="P125" s="113">
        <v>65</v>
      </c>
      <c r="Q125" s="113">
        <v>65</v>
      </c>
      <c r="R125" s="113">
        <v>65</v>
      </c>
    </row>
    <row r="126" spans="1:18">
      <c r="A126" s="15">
        <f t="shared" si="1"/>
        <v>126</v>
      </c>
      <c r="B126" s="78" t="s">
        <v>539</v>
      </c>
      <c r="C126" s="78"/>
      <c r="D126" s="78" t="s">
        <v>540</v>
      </c>
      <c r="E126" s="78" t="s">
        <v>334</v>
      </c>
      <c r="F126" s="78" t="s">
        <v>2450</v>
      </c>
      <c r="G126" s="78" t="s">
        <v>261</v>
      </c>
      <c r="H126" s="79">
        <v>1976</v>
      </c>
      <c r="I126" s="123">
        <v>65</v>
      </c>
      <c r="J126" s="114">
        <v>65</v>
      </c>
      <c r="K126" s="114">
        <v>65</v>
      </c>
      <c r="L126" s="114">
        <v>65</v>
      </c>
      <c r="M126" s="113">
        <v>65</v>
      </c>
      <c r="N126" s="113">
        <v>65</v>
      </c>
      <c r="O126" s="113">
        <v>65</v>
      </c>
      <c r="P126" s="113">
        <v>65</v>
      </c>
      <c r="Q126" s="113">
        <v>65</v>
      </c>
      <c r="R126" s="113">
        <v>65</v>
      </c>
    </row>
    <row r="127" spans="1:18">
      <c r="A127" s="15">
        <f t="shared" si="1"/>
        <v>127</v>
      </c>
      <c r="B127" s="78" t="s">
        <v>542</v>
      </c>
      <c r="C127" s="78"/>
      <c r="D127" s="78" t="s">
        <v>543</v>
      </c>
      <c r="E127" s="78" t="s">
        <v>334</v>
      </c>
      <c r="F127" s="78" t="s">
        <v>2450</v>
      </c>
      <c r="G127" s="78" t="s">
        <v>261</v>
      </c>
      <c r="H127" s="79">
        <v>1976</v>
      </c>
      <c r="I127" s="123">
        <v>50</v>
      </c>
      <c r="J127" s="114">
        <v>50</v>
      </c>
      <c r="K127" s="114">
        <v>50</v>
      </c>
      <c r="L127" s="114">
        <v>50</v>
      </c>
      <c r="M127" s="113">
        <v>50</v>
      </c>
      <c r="N127" s="113">
        <v>50</v>
      </c>
      <c r="O127" s="113">
        <v>50</v>
      </c>
      <c r="P127" s="113">
        <v>50</v>
      </c>
      <c r="Q127" s="113">
        <v>50</v>
      </c>
      <c r="R127" s="113">
        <v>50</v>
      </c>
    </row>
    <row r="128" spans="1:18">
      <c r="A128" s="15">
        <f t="shared" si="1"/>
        <v>128</v>
      </c>
      <c r="B128" s="78" t="s">
        <v>545</v>
      </c>
      <c r="C128" s="78"/>
      <c r="D128" s="78" t="s">
        <v>546</v>
      </c>
      <c r="E128" s="78" t="s">
        <v>334</v>
      </c>
      <c r="F128" s="78" t="s">
        <v>2450</v>
      </c>
      <c r="G128" s="78" t="s">
        <v>261</v>
      </c>
      <c r="H128" s="79">
        <v>1976</v>
      </c>
      <c r="I128" s="123">
        <v>65</v>
      </c>
      <c r="J128" s="114">
        <v>65</v>
      </c>
      <c r="K128" s="114">
        <v>65</v>
      </c>
      <c r="L128" s="114">
        <v>65</v>
      </c>
      <c r="M128" s="113">
        <v>65</v>
      </c>
      <c r="N128" s="113">
        <v>65</v>
      </c>
      <c r="O128" s="113">
        <v>65</v>
      </c>
      <c r="P128" s="113">
        <v>65</v>
      </c>
      <c r="Q128" s="113">
        <v>65</v>
      </c>
      <c r="R128" s="113">
        <v>65</v>
      </c>
    </row>
    <row r="129" spans="1:18">
      <c r="A129" s="15">
        <f t="shared" si="1"/>
        <v>129</v>
      </c>
      <c r="B129" s="78" t="s">
        <v>548</v>
      </c>
      <c r="C129" s="78"/>
      <c r="D129" s="78" t="s">
        <v>549</v>
      </c>
      <c r="E129" s="78" t="s">
        <v>334</v>
      </c>
      <c r="F129" s="78" t="s">
        <v>2450</v>
      </c>
      <c r="G129" s="78" t="s">
        <v>261</v>
      </c>
      <c r="H129" s="79">
        <v>1976</v>
      </c>
      <c r="I129" s="123">
        <v>65</v>
      </c>
      <c r="J129" s="114">
        <v>65</v>
      </c>
      <c r="K129" s="114">
        <v>65</v>
      </c>
      <c r="L129" s="114">
        <v>65</v>
      </c>
      <c r="M129" s="113">
        <v>65</v>
      </c>
      <c r="N129" s="113">
        <v>65</v>
      </c>
      <c r="O129" s="113">
        <v>65</v>
      </c>
      <c r="P129" s="113">
        <v>65</v>
      </c>
      <c r="Q129" s="113">
        <v>65</v>
      </c>
      <c r="R129" s="113">
        <v>65</v>
      </c>
    </row>
    <row r="130" spans="1:18">
      <c r="A130" s="15">
        <f t="shared" si="1"/>
        <v>130</v>
      </c>
      <c r="B130" s="78" t="s">
        <v>551</v>
      </c>
      <c r="C130" s="78"/>
      <c r="D130" s="78" t="s">
        <v>552</v>
      </c>
      <c r="E130" s="78" t="s">
        <v>553</v>
      </c>
      <c r="F130" s="78" t="s">
        <v>2452</v>
      </c>
      <c r="G130" s="78" t="s">
        <v>50</v>
      </c>
      <c r="H130" s="79">
        <v>2010</v>
      </c>
      <c r="I130" s="123">
        <v>8.1999999999999993</v>
      </c>
      <c r="J130" s="114">
        <v>8.1999999999999993</v>
      </c>
      <c r="K130" s="114">
        <v>8.1999999999999993</v>
      </c>
      <c r="L130" s="114">
        <v>8.1999999999999993</v>
      </c>
      <c r="M130" s="113">
        <v>8.1999999999999993</v>
      </c>
      <c r="N130" s="113">
        <v>8.1999999999999993</v>
      </c>
      <c r="O130" s="113">
        <v>8.1999999999999993</v>
      </c>
      <c r="P130" s="113">
        <v>8.1999999999999993</v>
      </c>
      <c r="Q130" s="113">
        <v>8.1999999999999993</v>
      </c>
      <c r="R130" s="113">
        <v>8.1999999999999993</v>
      </c>
    </row>
    <row r="131" spans="1:18">
      <c r="A131" s="15">
        <f t="shared" si="1"/>
        <v>131</v>
      </c>
      <c r="B131" s="78" t="s">
        <v>555</v>
      </c>
      <c r="C131" s="78"/>
      <c r="D131" s="78" t="s">
        <v>556</v>
      </c>
      <c r="E131" s="78" t="s">
        <v>553</v>
      </c>
      <c r="F131" s="78" t="s">
        <v>2452</v>
      </c>
      <c r="G131" s="78" t="s">
        <v>50</v>
      </c>
      <c r="H131" s="79">
        <v>2010</v>
      </c>
      <c r="I131" s="123">
        <v>8.1999999999999993</v>
      </c>
      <c r="J131" s="114">
        <v>8.1999999999999993</v>
      </c>
      <c r="K131" s="114">
        <v>8.1999999999999993</v>
      </c>
      <c r="L131" s="114">
        <v>8.1999999999999993</v>
      </c>
      <c r="M131" s="113">
        <v>8.1999999999999993</v>
      </c>
      <c r="N131" s="113">
        <v>8.1999999999999993</v>
      </c>
      <c r="O131" s="113">
        <v>8.1999999999999993</v>
      </c>
      <c r="P131" s="113">
        <v>8.1999999999999993</v>
      </c>
      <c r="Q131" s="113">
        <v>8.1999999999999993</v>
      </c>
      <c r="R131" s="113">
        <v>8.1999999999999993</v>
      </c>
    </row>
    <row r="132" spans="1:18">
      <c r="A132" s="15">
        <f t="shared" si="1"/>
        <v>132</v>
      </c>
      <c r="B132" s="78" t="s">
        <v>558</v>
      </c>
      <c r="C132" s="78"/>
      <c r="D132" s="78" t="s">
        <v>559</v>
      </c>
      <c r="E132" s="78" t="s">
        <v>553</v>
      </c>
      <c r="F132" s="78" t="s">
        <v>2452</v>
      </c>
      <c r="G132" s="78" t="s">
        <v>50</v>
      </c>
      <c r="H132" s="79">
        <v>2010</v>
      </c>
      <c r="I132" s="123">
        <v>8.1999999999999993</v>
      </c>
      <c r="J132" s="114">
        <v>8.1999999999999993</v>
      </c>
      <c r="K132" s="114">
        <v>8.1999999999999993</v>
      </c>
      <c r="L132" s="114">
        <v>8.1999999999999993</v>
      </c>
      <c r="M132" s="113">
        <v>8.1999999999999993</v>
      </c>
      <c r="N132" s="113">
        <v>8.1999999999999993</v>
      </c>
      <c r="O132" s="113">
        <v>8.1999999999999993</v>
      </c>
      <c r="P132" s="113">
        <v>8.1999999999999993</v>
      </c>
      <c r="Q132" s="113">
        <v>8.1999999999999993</v>
      </c>
      <c r="R132" s="113">
        <v>8.1999999999999993</v>
      </c>
    </row>
    <row r="133" spans="1:18">
      <c r="A133" s="15">
        <f t="shared" si="1"/>
        <v>133</v>
      </c>
      <c r="B133" s="78" t="s">
        <v>444</v>
      </c>
      <c r="C133" s="78"/>
      <c r="D133" s="78" t="s">
        <v>445</v>
      </c>
      <c r="E133" s="78" t="s">
        <v>446</v>
      </c>
      <c r="F133" s="78" t="s">
        <v>2449</v>
      </c>
      <c r="G133" s="78" t="s">
        <v>51</v>
      </c>
      <c r="H133" s="79">
        <v>2000</v>
      </c>
      <c r="I133" s="123">
        <v>167</v>
      </c>
      <c r="J133" s="114">
        <v>167</v>
      </c>
      <c r="K133" s="114">
        <v>167</v>
      </c>
      <c r="L133" s="114">
        <v>167</v>
      </c>
      <c r="M133" s="113">
        <v>167</v>
      </c>
      <c r="N133" s="113">
        <v>167</v>
      </c>
      <c r="O133" s="113">
        <v>167</v>
      </c>
      <c r="P133" s="113">
        <v>167</v>
      </c>
      <c r="Q133" s="113">
        <v>167</v>
      </c>
      <c r="R133" s="113">
        <v>167</v>
      </c>
    </row>
    <row r="134" spans="1:18">
      <c r="A134" s="15">
        <f t="shared" ref="A134:A197" si="2">A133+1</f>
        <v>134</v>
      </c>
      <c r="B134" s="78" t="s">
        <v>449</v>
      </c>
      <c r="C134" s="78"/>
      <c r="D134" s="78" t="s">
        <v>450</v>
      </c>
      <c r="E134" s="78" t="s">
        <v>446</v>
      </c>
      <c r="F134" s="78" t="s">
        <v>2449</v>
      </c>
      <c r="G134" s="78" t="s">
        <v>51</v>
      </c>
      <c r="H134" s="79">
        <v>2000</v>
      </c>
      <c r="I134" s="123">
        <v>167</v>
      </c>
      <c r="J134" s="114">
        <v>167</v>
      </c>
      <c r="K134" s="114">
        <v>167</v>
      </c>
      <c r="L134" s="114">
        <v>167</v>
      </c>
      <c r="M134" s="113">
        <v>167</v>
      </c>
      <c r="N134" s="113">
        <v>167</v>
      </c>
      <c r="O134" s="113">
        <v>167</v>
      </c>
      <c r="P134" s="113">
        <v>167</v>
      </c>
      <c r="Q134" s="113">
        <v>167</v>
      </c>
      <c r="R134" s="113">
        <v>167</v>
      </c>
    </row>
    <row r="135" spans="1:18">
      <c r="A135" s="15">
        <f t="shared" si="2"/>
        <v>135</v>
      </c>
      <c r="B135" s="78" t="s">
        <v>453</v>
      </c>
      <c r="C135" s="78"/>
      <c r="D135" s="78" t="s">
        <v>454</v>
      </c>
      <c r="E135" s="78" t="s">
        <v>446</v>
      </c>
      <c r="F135" s="78" t="s">
        <v>2449</v>
      </c>
      <c r="G135" s="78" t="s">
        <v>51</v>
      </c>
      <c r="H135" s="79">
        <v>2000</v>
      </c>
      <c r="I135" s="123">
        <v>167</v>
      </c>
      <c r="J135" s="114">
        <v>167</v>
      </c>
      <c r="K135" s="114">
        <v>167</v>
      </c>
      <c r="L135" s="114">
        <v>167</v>
      </c>
      <c r="M135" s="113">
        <v>167</v>
      </c>
      <c r="N135" s="113">
        <v>167</v>
      </c>
      <c r="O135" s="113">
        <v>167</v>
      </c>
      <c r="P135" s="113">
        <v>167</v>
      </c>
      <c r="Q135" s="113">
        <v>167</v>
      </c>
      <c r="R135" s="113">
        <v>167</v>
      </c>
    </row>
    <row r="136" spans="1:18">
      <c r="A136" s="15">
        <f t="shared" si="2"/>
        <v>136</v>
      </c>
      <c r="B136" s="78" t="s">
        <v>457</v>
      </c>
      <c r="C136" s="78"/>
      <c r="D136" s="78" t="s">
        <v>458</v>
      </c>
      <c r="E136" s="78" t="s">
        <v>446</v>
      </c>
      <c r="F136" s="78" t="s">
        <v>2449</v>
      </c>
      <c r="G136" s="78" t="s">
        <v>51</v>
      </c>
      <c r="H136" s="79">
        <v>2000</v>
      </c>
      <c r="I136" s="123">
        <v>167</v>
      </c>
      <c r="J136" s="114">
        <v>167</v>
      </c>
      <c r="K136" s="114">
        <v>167</v>
      </c>
      <c r="L136" s="114">
        <v>167</v>
      </c>
      <c r="M136" s="113">
        <v>167</v>
      </c>
      <c r="N136" s="113">
        <v>167</v>
      </c>
      <c r="O136" s="113">
        <v>167</v>
      </c>
      <c r="P136" s="113">
        <v>167</v>
      </c>
      <c r="Q136" s="113">
        <v>167</v>
      </c>
      <c r="R136" s="113">
        <v>167</v>
      </c>
    </row>
    <row r="137" spans="1:18">
      <c r="A137" s="15">
        <f t="shared" si="2"/>
        <v>137</v>
      </c>
      <c r="B137" s="78" t="s">
        <v>462</v>
      </c>
      <c r="C137" s="78"/>
      <c r="D137" s="78" t="s">
        <v>463</v>
      </c>
      <c r="E137" s="78" t="s">
        <v>446</v>
      </c>
      <c r="F137" s="78" t="s">
        <v>2449</v>
      </c>
      <c r="G137" s="78" t="s">
        <v>51</v>
      </c>
      <c r="H137" s="79">
        <v>2000</v>
      </c>
      <c r="I137" s="123">
        <v>203</v>
      </c>
      <c r="J137" s="114">
        <v>203</v>
      </c>
      <c r="K137" s="114">
        <v>203</v>
      </c>
      <c r="L137" s="114">
        <v>203</v>
      </c>
      <c r="M137" s="113">
        <v>203</v>
      </c>
      <c r="N137" s="113">
        <v>203</v>
      </c>
      <c r="O137" s="113">
        <v>203</v>
      </c>
      <c r="P137" s="113">
        <v>203</v>
      </c>
      <c r="Q137" s="113">
        <v>203</v>
      </c>
      <c r="R137" s="113">
        <v>203</v>
      </c>
    </row>
    <row r="138" spans="1:18">
      <c r="A138" s="15">
        <f t="shared" si="2"/>
        <v>138</v>
      </c>
      <c r="B138" s="78" t="s">
        <v>464</v>
      </c>
      <c r="C138" s="78"/>
      <c r="D138" s="78" t="s">
        <v>465</v>
      </c>
      <c r="E138" s="78" t="s">
        <v>446</v>
      </c>
      <c r="F138" s="78" t="s">
        <v>2449</v>
      </c>
      <c r="G138" s="78" t="s">
        <v>51</v>
      </c>
      <c r="H138" s="79">
        <v>2000</v>
      </c>
      <c r="I138" s="123">
        <v>203</v>
      </c>
      <c r="J138" s="114">
        <v>203</v>
      </c>
      <c r="K138" s="114">
        <v>203</v>
      </c>
      <c r="L138" s="114">
        <v>203</v>
      </c>
      <c r="M138" s="113">
        <v>203</v>
      </c>
      <c r="N138" s="113">
        <v>203</v>
      </c>
      <c r="O138" s="113">
        <v>203</v>
      </c>
      <c r="P138" s="113">
        <v>203</v>
      </c>
      <c r="Q138" s="113">
        <v>203</v>
      </c>
      <c r="R138" s="113">
        <v>203</v>
      </c>
    </row>
    <row r="139" spans="1:18">
      <c r="A139" s="15">
        <f t="shared" si="2"/>
        <v>139</v>
      </c>
      <c r="B139" s="78" t="s">
        <v>574</v>
      </c>
      <c r="C139" s="78"/>
      <c r="D139" s="78" t="s">
        <v>575</v>
      </c>
      <c r="E139" s="78" t="s">
        <v>576</v>
      </c>
      <c r="F139" s="78" t="s">
        <v>2451</v>
      </c>
      <c r="G139" s="78" t="s">
        <v>50</v>
      </c>
      <c r="H139" s="79">
        <v>1963</v>
      </c>
      <c r="I139" s="123">
        <v>395</v>
      </c>
      <c r="J139" s="114">
        <v>395</v>
      </c>
      <c r="K139" s="114">
        <v>395</v>
      </c>
      <c r="L139" s="114">
        <v>395</v>
      </c>
      <c r="M139" s="113">
        <v>395</v>
      </c>
      <c r="N139" s="113">
        <v>395</v>
      </c>
      <c r="O139" s="113">
        <v>395</v>
      </c>
      <c r="P139" s="113">
        <v>395</v>
      </c>
      <c r="Q139" s="113">
        <v>395</v>
      </c>
      <c r="R139" s="113">
        <v>395</v>
      </c>
    </row>
    <row r="140" spans="1:18">
      <c r="A140" s="15">
        <f t="shared" si="2"/>
        <v>140</v>
      </c>
      <c r="B140" s="78" t="s">
        <v>579</v>
      </c>
      <c r="C140" s="78"/>
      <c r="D140" s="78" t="s">
        <v>580</v>
      </c>
      <c r="E140" s="78" t="s">
        <v>576</v>
      </c>
      <c r="F140" s="78" t="s">
        <v>2451</v>
      </c>
      <c r="G140" s="78" t="s">
        <v>50</v>
      </c>
      <c r="H140" s="79">
        <v>1976</v>
      </c>
      <c r="I140" s="123">
        <v>435</v>
      </c>
      <c r="J140" s="114">
        <v>435</v>
      </c>
      <c r="K140" s="114">
        <v>435</v>
      </c>
      <c r="L140" s="114">
        <v>435</v>
      </c>
      <c r="M140" s="113">
        <v>435</v>
      </c>
      <c r="N140" s="113">
        <v>435</v>
      </c>
      <c r="O140" s="113">
        <v>435</v>
      </c>
      <c r="P140" s="113">
        <v>435</v>
      </c>
      <c r="Q140" s="113">
        <v>435</v>
      </c>
      <c r="R140" s="113">
        <v>435</v>
      </c>
    </row>
    <row r="141" spans="1:18">
      <c r="A141" s="15">
        <f t="shared" si="2"/>
        <v>141</v>
      </c>
      <c r="B141" s="78" t="s">
        <v>583</v>
      </c>
      <c r="C141" s="78"/>
      <c r="D141" s="78" t="s">
        <v>584</v>
      </c>
      <c r="E141" s="78" t="s">
        <v>576</v>
      </c>
      <c r="F141" s="78" t="s">
        <v>2451</v>
      </c>
      <c r="G141" s="78" t="s">
        <v>50</v>
      </c>
      <c r="H141" s="79">
        <v>1977</v>
      </c>
      <c r="I141" s="123">
        <v>435</v>
      </c>
      <c r="J141" s="114">
        <v>435</v>
      </c>
      <c r="K141" s="114">
        <v>435</v>
      </c>
      <c r="L141" s="114">
        <v>435</v>
      </c>
      <c r="M141" s="113">
        <v>435</v>
      </c>
      <c r="N141" s="113">
        <v>435</v>
      </c>
      <c r="O141" s="113">
        <v>435</v>
      </c>
      <c r="P141" s="113">
        <v>435</v>
      </c>
      <c r="Q141" s="113">
        <v>435</v>
      </c>
      <c r="R141" s="113">
        <v>435</v>
      </c>
    </row>
    <row r="142" spans="1:18">
      <c r="A142" s="15">
        <f t="shared" si="2"/>
        <v>142</v>
      </c>
      <c r="B142" s="78" t="s">
        <v>466</v>
      </c>
      <c r="C142" s="78"/>
      <c r="D142" s="78" t="s">
        <v>467</v>
      </c>
      <c r="E142" s="78" t="s">
        <v>468</v>
      </c>
      <c r="F142" s="78" t="s">
        <v>2449</v>
      </c>
      <c r="G142" s="78" t="s">
        <v>51</v>
      </c>
      <c r="H142" s="79">
        <v>2002</v>
      </c>
      <c r="I142" s="123">
        <v>239</v>
      </c>
      <c r="J142" s="114">
        <v>239</v>
      </c>
      <c r="K142" s="114">
        <v>239</v>
      </c>
      <c r="L142" s="114">
        <v>239</v>
      </c>
      <c r="M142" s="113">
        <v>239</v>
      </c>
      <c r="N142" s="113">
        <v>239</v>
      </c>
      <c r="O142" s="113">
        <v>239</v>
      </c>
      <c r="P142" s="113">
        <v>239</v>
      </c>
      <c r="Q142" s="113">
        <v>239</v>
      </c>
      <c r="R142" s="113">
        <v>239</v>
      </c>
    </row>
    <row r="143" spans="1:18">
      <c r="A143" s="15">
        <f t="shared" si="2"/>
        <v>143</v>
      </c>
      <c r="B143" s="78" t="s">
        <v>471</v>
      </c>
      <c r="C143" s="78" t="s">
        <v>2856</v>
      </c>
      <c r="D143" s="78" t="s">
        <v>472</v>
      </c>
      <c r="E143" s="78" t="s">
        <v>468</v>
      </c>
      <c r="F143" s="78" t="s">
        <v>2449</v>
      </c>
      <c r="G143" s="78" t="s">
        <v>51</v>
      </c>
      <c r="H143" s="79">
        <v>2002</v>
      </c>
      <c r="I143" s="123">
        <v>240</v>
      </c>
      <c r="J143" s="114">
        <v>240</v>
      </c>
      <c r="K143" s="114">
        <v>240</v>
      </c>
      <c r="L143" s="114">
        <v>240</v>
      </c>
      <c r="M143" s="113">
        <v>240</v>
      </c>
      <c r="N143" s="113">
        <v>240</v>
      </c>
      <c r="O143" s="113">
        <v>240</v>
      </c>
      <c r="P143" s="113">
        <v>240</v>
      </c>
      <c r="Q143" s="113">
        <v>240</v>
      </c>
      <c r="R143" s="113">
        <v>240</v>
      </c>
    </row>
    <row r="144" spans="1:18">
      <c r="A144" s="15">
        <f t="shared" si="2"/>
        <v>144</v>
      </c>
      <c r="B144" s="78" t="s">
        <v>475</v>
      </c>
      <c r="C144" s="78" t="s">
        <v>2856</v>
      </c>
      <c r="D144" s="78" t="s">
        <v>476</v>
      </c>
      <c r="E144" s="78" t="s">
        <v>468</v>
      </c>
      <c r="F144" s="78" t="s">
        <v>2449</v>
      </c>
      <c r="G144" s="78" t="s">
        <v>51</v>
      </c>
      <c r="H144" s="79">
        <v>2002</v>
      </c>
      <c r="I144" s="123">
        <v>242</v>
      </c>
      <c r="J144" s="114">
        <v>242</v>
      </c>
      <c r="K144" s="114">
        <v>242</v>
      </c>
      <c r="L144" s="114">
        <v>242</v>
      </c>
      <c r="M144" s="113">
        <v>242</v>
      </c>
      <c r="N144" s="113">
        <v>242</v>
      </c>
      <c r="O144" s="113">
        <v>242</v>
      </c>
      <c r="P144" s="113">
        <v>242</v>
      </c>
      <c r="Q144" s="113">
        <v>242</v>
      </c>
      <c r="R144" s="113">
        <v>242</v>
      </c>
    </row>
    <row r="145" spans="1:18">
      <c r="A145" s="15">
        <f t="shared" si="2"/>
        <v>145</v>
      </c>
      <c r="B145" s="78" t="s">
        <v>479</v>
      </c>
      <c r="C145" s="78"/>
      <c r="D145" s="78" t="s">
        <v>480</v>
      </c>
      <c r="E145" s="78" t="s">
        <v>468</v>
      </c>
      <c r="F145" s="78" t="s">
        <v>2449</v>
      </c>
      <c r="G145" s="78" t="s">
        <v>51</v>
      </c>
      <c r="H145" s="79">
        <v>2002</v>
      </c>
      <c r="I145" s="123">
        <v>243</v>
      </c>
      <c r="J145" s="114">
        <v>243</v>
      </c>
      <c r="K145" s="114">
        <v>243</v>
      </c>
      <c r="L145" s="114">
        <v>243</v>
      </c>
      <c r="M145" s="113">
        <v>243</v>
      </c>
      <c r="N145" s="113">
        <v>243</v>
      </c>
      <c r="O145" s="113">
        <v>243</v>
      </c>
      <c r="P145" s="113">
        <v>243</v>
      </c>
      <c r="Q145" s="113">
        <v>243</v>
      </c>
      <c r="R145" s="113">
        <v>243</v>
      </c>
    </row>
    <row r="146" spans="1:18">
      <c r="A146" s="15">
        <f t="shared" si="2"/>
        <v>146</v>
      </c>
      <c r="B146" s="78" t="s">
        <v>483</v>
      </c>
      <c r="C146" s="78"/>
      <c r="D146" s="78" t="s">
        <v>484</v>
      </c>
      <c r="E146" s="78" t="s">
        <v>68</v>
      </c>
      <c r="F146" s="78" t="s">
        <v>2449</v>
      </c>
      <c r="G146" s="78" t="s">
        <v>51</v>
      </c>
      <c r="H146" s="79">
        <v>2000</v>
      </c>
      <c r="I146" s="123">
        <v>150</v>
      </c>
      <c r="J146" s="114">
        <v>150</v>
      </c>
      <c r="K146" s="114">
        <v>150</v>
      </c>
      <c r="L146" s="114">
        <v>150</v>
      </c>
      <c r="M146" s="113">
        <v>150</v>
      </c>
      <c r="N146" s="113">
        <v>150</v>
      </c>
      <c r="O146" s="113">
        <v>150</v>
      </c>
      <c r="P146" s="113">
        <v>150</v>
      </c>
      <c r="Q146" s="113">
        <v>150</v>
      </c>
      <c r="R146" s="113">
        <v>150</v>
      </c>
    </row>
    <row r="147" spans="1:18">
      <c r="A147" s="15">
        <f t="shared" si="2"/>
        <v>147</v>
      </c>
      <c r="B147" s="78" t="s">
        <v>486</v>
      </c>
      <c r="C147" s="78"/>
      <c r="D147" s="78" t="s">
        <v>487</v>
      </c>
      <c r="E147" s="78" t="s">
        <v>68</v>
      </c>
      <c r="F147" s="78" t="s">
        <v>2449</v>
      </c>
      <c r="G147" s="78" t="s">
        <v>51</v>
      </c>
      <c r="H147" s="79">
        <v>2000</v>
      </c>
      <c r="I147" s="123">
        <v>150</v>
      </c>
      <c r="J147" s="114">
        <v>150</v>
      </c>
      <c r="K147" s="114">
        <v>150</v>
      </c>
      <c r="L147" s="114">
        <v>150</v>
      </c>
      <c r="M147" s="113">
        <v>150</v>
      </c>
      <c r="N147" s="113">
        <v>150</v>
      </c>
      <c r="O147" s="113">
        <v>150</v>
      </c>
      <c r="P147" s="113">
        <v>150</v>
      </c>
      <c r="Q147" s="113">
        <v>150</v>
      </c>
      <c r="R147" s="113">
        <v>150</v>
      </c>
    </row>
    <row r="148" spans="1:18">
      <c r="A148" s="15">
        <f t="shared" si="2"/>
        <v>148</v>
      </c>
      <c r="B148" s="78" t="s">
        <v>594</v>
      </c>
      <c r="C148" s="78"/>
      <c r="D148" s="78" t="s">
        <v>489</v>
      </c>
      <c r="E148" s="78" t="s">
        <v>68</v>
      </c>
      <c r="F148" s="78" t="s">
        <v>2449</v>
      </c>
      <c r="G148" s="78" t="s">
        <v>51</v>
      </c>
      <c r="H148" s="79">
        <v>2000</v>
      </c>
      <c r="I148" s="123">
        <v>176</v>
      </c>
      <c r="J148" s="114">
        <v>176</v>
      </c>
      <c r="K148" s="114">
        <v>176</v>
      </c>
      <c r="L148" s="114">
        <v>176</v>
      </c>
      <c r="M148" s="113">
        <v>176</v>
      </c>
      <c r="N148" s="113">
        <v>176</v>
      </c>
      <c r="O148" s="113">
        <v>176</v>
      </c>
      <c r="P148" s="113">
        <v>176</v>
      </c>
      <c r="Q148" s="113">
        <v>176</v>
      </c>
      <c r="R148" s="113">
        <v>176</v>
      </c>
    </row>
    <row r="149" spans="1:18">
      <c r="A149" s="15">
        <f t="shared" si="2"/>
        <v>149</v>
      </c>
      <c r="B149" s="78" t="s">
        <v>491</v>
      </c>
      <c r="C149" s="78"/>
      <c r="D149" s="78" t="s">
        <v>492</v>
      </c>
      <c r="E149" s="78" t="s">
        <v>493</v>
      </c>
      <c r="F149" s="78" t="s">
        <v>2449</v>
      </c>
      <c r="G149" s="78" t="s">
        <v>50</v>
      </c>
      <c r="H149" s="79">
        <v>2006</v>
      </c>
      <c r="I149" s="123">
        <v>160</v>
      </c>
      <c r="J149" s="114">
        <v>160</v>
      </c>
      <c r="K149" s="114">
        <v>160</v>
      </c>
      <c r="L149" s="114">
        <v>160</v>
      </c>
      <c r="M149" s="113">
        <v>160</v>
      </c>
      <c r="N149" s="113">
        <v>160</v>
      </c>
      <c r="O149" s="113">
        <v>160</v>
      </c>
      <c r="P149" s="113">
        <v>160</v>
      </c>
      <c r="Q149" s="113">
        <v>160</v>
      </c>
      <c r="R149" s="113">
        <v>160</v>
      </c>
    </row>
    <row r="150" spans="1:18">
      <c r="A150" s="15">
        <f t="shared" si="2"/>
        <v>150</v>
      </c>
      <c r="B150" s="78" t="s">
        <v>494</v>
      </c>
      <c r="C150" s="78"/>
      <c r="D150" s="78" t="s">
        <v>495</v>
      </c>
      <c r="E150" s="78" t="s">
        <v>493</v>
      </c>
      <c r="F150" s="78" t="s">
        <v>2449</v>
      </c>
      <c r="G150" s="78" t="s">
        <v>50</v>
      </c>
      <c r="H150" s="79">
        <v>2006</v>
      </c>
      <c r="I150" s="123">
        <v>160</v>
      </c>
      <c r="J150" s="114">
        <v>160</v>
      </c>
      <c r="K150" s="114">
        <v>160</v>
      </c>
      <c r="L150" s="114">
        <v>160</v>
      </c>
      <c r="M150" s="113">
        <v>160</v>
      </c>
      <c r="N150" s="113">
        <v>160</v>
      </c>
      <c r="O150" s="113">
        <v>160</v>
      </c>
      <c r="P150" s="113">
        <v>160</v>
      </c>
      <c r="Q150" s="113">
        <v>160</v>
      </c>
      <c r="R150" s="113">
        <v>160</v>
      </c>
    </row>
    <row r="151" spans="1:18">
      <c r="A151" s="15">
        <f t="shared" si="2"/>
        <v>151</v>
      </c>
      <c r="B151" s="78" t="s">
        <v>498</v>
      </c>
      <c r="C151" s="78"/>
      <c r="D151" s="78" t="s">
        <v>499</v>
      </c>
      <c r="E151" s="78" t="s">
        <v>493</v>
      </c>
      <c r="F151" s="78" t="s">
        <v>2449</v>
      </c>
      <c r="G151" s="78" t="s">
        <v>50</v>
      </c>
      <c r="H151" s="79">
        <v>2011</v>
      </c>
      <c r="I151" s="123">
        <v>165</v>
      </c>
      <c r="J151" s="114">
        <v>165</v>
      </c>
      <c r="K151" s="114">
        <v>165</v>
      </c>
      <c r="L151" s="114">
        <v>165</v>
      </c>
      <c r="M151" s="113">
        <v>165</v>
      </c>
      <c r="N151" s="113">
        <v>165</v>
      </c>
      <c r="O151" s="113">
        <v>165</v>
      </c>
      <c r="P151" s="113">
        <v>165</v>
      </c>
      <c r="Q151" s="113">
        <v>165</v>
      </c>
      <c r="R151" s="113">
        <v>165</v>
      </c>
    </row>
    <row r="152" spans="1:18">
      <c r="A152" s="15">
        <f t="shared" si="2"/>
        <v>152</v>
      </c>
      <c r="B152" s="78" t="s">
        <v>500</v>
      </c>
      <c r="C152" s="78"/>
      <c r="D152" s="78" t="s">
        <v>501</v>
      </c>
      <c r="E152" s="78" t="s">
        <v>493</v>
      </c>
      <c r="F152" s="78" t="s">
        <v>2449</v>
      </c>
      <c r="G152" s="78" t="s">
        <v>50</v>
      </c>
      <c r="H152" s="79">
        <v>2011</v>
      </c>
      <c r="I152" s="123">
        <v>165</v>
      </c>
      <c r="J152" s="114">
        <v>165</v>
      </c>
      <c r="K152" s="114">
        <v>165</v>
      </c>
      <c r="L152" s="114">
        <v>165</v>
      </c>
      <c r="M152" s="113">
        <v>165</v>
      </c>
      <c r="N152" s="113">
        <v>165</v>
      </c>
      <c r="O152" s="113">
        <v>165</v>
      </c>
      <c r="P152" s="113">
        <v>165</v>
      </c>
      <c r="Q152" s="113">
        <v>165</v>
      </c>
      <c r="R152" s="113">
        <v>165</v>
      </c>
    </row>
    <row r="153" spans="1:18">
      <c r="A153" s="15">
        <f t="shared" si="2"/>
        <v>153</v>
      </c>
      <c r="B153" s="78" t="s">
        <v>496</v>
      </c>
      <c r="C153" s="78"/>
      <c r="D153" s="78" t="s">
        <v>497</v>
      </c>
      <c r="E153" s="78" t="s">
        <v>493</v>
      </c>
      <c r="F153" s="78" t="s">
        <v>2449</v>
      </c>
      <c r="G153" s="78" t="s">
        <v>50</v>
      </c>
      <c r="H153" s="79">
        <v>2006</v>
      </c>
      <c r="I153" s="123">
        <v>293</v>
      </c>
      <c r="J153" s="114">
        <v>293</v>
      </c>
      <c r="K153" s="114">
        <v>293</v>
      </c>
      <c r="L153" s="114">
        <v>293</v>
      </c>
      <c r="M153" s="113">
        <v>293</v>
      </c>
      <c r="N153" s="113">
        <v>293</v>
      </c>
      <c r="O153" s="113">
        <v>293</v>
      </c>
      <c r="P153" s="113">
        <v>293</v>
      </c>
      <c r="Q153" s="113">
        <v>293</v>
      </c>
      <c r="R153" s="113">
        <v>293</v>
      </c>
    </row>
    <row r="154" spans="1:18">
      <c r="A154" s="15">
        <f t="shared" si="2"/>
        <v>154</v>
      </c>
      <c r="B154" s="78" t="s">
        <v>502</v>
      </c>
      <c r="C154" s="78"/>
      <c r="D154" s="78" t="s">
        <v>503</v>
      </c>
      <c r="E154" s="78" t="s">
        <v>493</v>
      </c>
      <c r="F154" s="78" t="s">
        <v>2449</v>
      </c>
      <c r="G154" s="78" t="s">
        <v>50</v>
      </c>
      <c r="H154" s="79">
        <v>2011</v>
      </c>
      <c r="I154" s="123">
        <v>310</v>
      </c>
      <c r="J154" s="114">
        <v>310</v>
      </c>
      <c r="K154" s="114">
        <v>310</v>
      </c>
      <c r="L154" s="114">
        <v>310</v>
      </c>
      <c r="M154" s="113">
        <v>310</v>
      </c>
      <c r="N154" s="113">
        <v>310</v>
      </c>
      <c r="O154" s="113">
        <v>310</v>
      </c>
      <c r="P154" s="113">
        <v>310</v>
      </c>
      <c r="Q154" s="113">
        <v>310</v>
      </c>
      <c r="R154" s="113">
        <v>310</v>
      </c>
    </row>
    <row r="155" spans="1:18">
      <c r="A155" s="15">
        <f t="shared" si="2"/>
        <v>155</v>
      </c>
      <c r="B155" s="78" t="s">
        <v>606</v>
      </c>
      <c r="C155" s="78"/>
      <c r="D155" s="78" t="s">
        <v>504</v>
      </c>
      <c r="E155" s="78" t="s">
        <v>505</v>
      </c>
      <c r="F155" s="78" t="s">
        <v>2449</v>
      </c>
      <c r="G155" s="78" t="s">
        <v>50</v>
      </c>
      <c r="H155" s="79">
        <v>1997</v>
      </c>
      <c r="I155" s="123">
        <v>177</v>
      </c>
      <c r="J155" s="114">
        <v>177</v>
      </c>
      <c r="K155" s="114">
        <v>177</v>
      </c>
      <c r="L155" s="114">
        <v>177</v>
      </c>
      <c r="M155" s="113">
        <v>177</v>
      </c>
      <c r="N155" s="113">
        <v>177</v>
      </c>
      <c r="O155" s="113">
        <v>177</v>
      </c>
      <c r="P155" s="113">
        <v>177</v>
      </c>
      <c r="Q155" s="113">
        <v>177</v>
      </c>
      <c r="R155" s="113">
        <v>177</v>
      </c>
    </row>
    <row r="156" spans="1:18">
      <c r="A156" s="15">
        <f t="shared" si="2"/>
        <v>156</v>
      </c>
      <c r="B156" s="78" t="s">
        <v>609</v>
      </c>
      <c r="C156" s="78"/>
      <c r="D156" s="78" t="s">
        <v>506</v>
      </c>
      <c r="E156" s="78" t="s">
        <v>505</v>
      </c>
      <c r="F156" s="78" t="s">
        <v>2449</v>
      </c>
      <c r="G156" s="78" t="s">
        <v>50</v>
      </c>
      <c r="H156" s="79">
        <v>1997</v>
      </c>
      <c r="I156" s="123">
        <v>106</v>
      </c>
      <c r="J156" s="114">
        <v>106</v>
      </c>
      <c r="K156" s="114">
        <v>106</v>
      </c>
      <c r="L156" s="114">
        <v>106</v>
      </c>
      <c r="M156" s="113">
        <v>106</v>
      </c>
      <c r="N156" s="113">
        <v>106</v>
      </c>
      <c r="O156" s="113">
        <v>106</v>
      </c>
      <c r="P156" s="113">
        <v>106</v>
      </c>
      <c r="Q156" s="113">
        <v>106</v>
      </c>
      <c r="R156" s="113">
        <v>106</v>
      </c>
    </row>
    <row r="157" spans="1:18">
      <c r="A157" s="15">
        <f t="shared" si="2"/>
        <v>157</v>
      </c>
      <c r="B157" s="78" t="s">
        <v>612</v>
      </c>
      <c r="C157" s="78"/>
      <c r="D157" s="78" t="s">
        <v>613</v>
      </c>
      <c r="E157" s="78" t="s">
        <v>614</v>
      </c>
      <c r="F157" s="78" t="s">
        <v>2451</v>
      </c>
      <c r="G157" s="78" t="s">
        <v>50</v>
      </c>
      <c r="H157" s="79">
        <v>1970</v>
      </c>
      <c r="I157" s="123">
        <v>392</v>
      </c>
      <c r="J157" s="114">
        <v>392</v>
      </c>
      <c r="K157" s="114">
        <v>392</v>
      </c>
      <c r="L157" s="114">
        <v>392</v>
      </c>
      <c r="M157" s="113">
        <v>392</v>
      </c>
      <c r="N157" s="113">
        <v>392</v>
      </c>
      <c r="O157" s="113">
        <v>392</v>
      </c>
      <c r="P157" s="113">
        <v>392</v>
      </c>
      <c r="Q157" s="113">
        <v>392</v>
      </c>
      <c r="R157" s="113">
        <v>392</v>
      </c>
    </row>
    <row r="158" spans="1:18">
      <c r="A158" s="15">
        <f t="shared" si="2"/>
        <v>158</v>
      </c>
      <c r="B158" s="78" t="s">
        <v>617</v>
      </c>
      <c r="C158" s="78"/>
      <c r="D158" s="78" t="s">
        <v>618</v>
      </c>
      <c r="E158" s="78" t="s">
        <v>614</v>
      </c>
      <c r="F158" s="78" t="s">
        <v>2451</v>
      </c>
      <c r="G158" s="78" t="s">
        <v>50</v>
      </c>
      <c r="H158" s="79">
        <v>1973</v>
      </c>
      <c r="I158" s="123">
        <v>523</v>
      </c>
      <c r="J158" s="114">
        <v>523</v>
      </c>
      <c r="K158" s="114">
        <v>523</v>
      </c>
      <c r="L158" s="114">
        <v>523</v>
      </c>
      <c r="M158" s="113">
        <v>523</v>
      </c>
      <c r="N158" s="113">
        <v>523</v>
      </c>
      <c r="O158" s="113">
        <v>523</v>
      </c>
      <c r="P158" s="113">
        <v>523</v>
      </c>
      <c r="Q158" s="113">
        <v>523</v>
      </c>
      <c r="R158" s="113">
        <v>523</v>
      </c>
    </row>
    <row r="159" spans="1:18">
      <c r="A159" s="15">
        <f t="shared" si="2"/>
        <v>159</v>
      </c>
      <c r="B159" s="78" t="s">
        <v>507</v>
      </c>
      <c r="C159" s="78"/>
      <c r="D159" s="78" t="s">
        <v>508</v>
      </c>
      <c r="E159" s="78" t="s">
        <v>509</v>
      </c>
      <c r="F159" s="78" t="s">
        <v>2449</v>
      </c>
      <c r="G159" s="78" t="s">
        <v>50</v>
      </c>
      <c r="H159" s="79">
        <v>2000</v>
      </c>
      <c r="I159" s="123">
        <v>186</v>
      </c>
      <c r="J159" s="114">
        <v>186</v>
      </c>
      <c r="K159" s="114">
        <v>186</v>
      </c>
      <c r="L159" s="114">
        <v>186</v>
      </c>
      <c r="M159" s="113">
        <v>186</v>
      </c>
      <c r="N159" s="113">
        <v>186</v>
      </c>
      <c r="O159" s="113">
        <v>186</v>
      </c>
      <c r="P159" s="113">
        <v>186</v>
      </c>
      <c r="Q159" s="113">
        <v>186</v>
      </c>
      <c r="R159" s="113">
        <v>186</v>
      </c>
    </row>
    <row r="160" spans="1:18">
      <c r="A160" s="15">
        <f t="shared" si="2"/>
        <v>160</v>
      </c>
      <c r="B160" s="78" t="s">
        <v>510</v>
      </c>
      <c r="C160" s="78"/>
      <c r="D160" s="78" t="s">
        <v>511</v>
      </c>
      <c r="E160" s="78" t="s">
        <v>509</v>
      </c>
      <c r="F160" s="78" t="s">
        <v>2449</v>
      </c>
      <c r="G160" s="78" t="s">
        <v>50</v>
      </c>
      <c r="H160" s="79">
        <v>2000</v>
      </c>
      <c r="I160" s="123">
        <v>178</v>
      </c>
      <c r="J160" s="114">
        <v>178</v>
      </c>
      <c r="K160" s="114">
        <v>178</v>
      </c>
      <c r="L160" s="114">
        <v>178</v>
      </c>
      <c r="M160" s="113">
        <v>178</v>
      </c>
      <c r="N160" s="113">
        <v>178</v>
      </c>
      <c r="O160" s="113">
        <v>178</v>
      </c>
      <c r="P160" s="113">
        <v>178</v>
      </c>
      <c r="Q160" s="113">
        <v>178</v>
      </c>
      <c r="R160" s="113">
        <v>178</v>
      </c>
    </row>
    <row r="161" spans="1:18">
      <c r="A161" s="15">
        <f t="shared" si="2"/>
        <v>161</v>
      </c>
      <c r="B161" s="78" t="s">
        <v>512</v>
      </c>
      <c r="C161" s="78"/>
      <c r="D161" s="78" t="s">
        <v>513</v>
      </c>
      <c r="E161" s="78" t="s">
        <v>509</v>
      </c>
      <c r="F161" s="78" t="s">
        <v>2449</v>
      </c>
      <c r="G161" s="78" t="s">
        <v>50</v>
      </c>
      <c r="H161" s="79">
        <v>2000</v>
      </c>
      <c r="I161" s="123">
        <v>178</v>
      </c>
      <c r="J161" s="114">
        <v>178</v>
      </c>
      <c r="K161" s="114">
        <v>178</v>
      </c>
      <c r="L161" s="114">
        <v>178</v>
      </c>
      <c r="M161" s="113">
        <v>178</v>
      </c>
      <c r="N161" s="113">
        <v>178</v>
      </c>
      <c r="O161" s="113">
        <v>178</v>
      </c>
      <c r="P161" s="113">
        <v>178</v>
      </c>
      <c r="Q161" s="113">
        <v>178</v>
      </c>
      <c r="R161" s="113">
        <v>178</v>
      </c>
    </row>
    <row r="162" spans="1:18">
      <c r="A162" s="15">
        <f t="shared" si="2"/>
        <v>162</v>
      </c>
      <c r="B162" s="78" t="s">
        <v>514</v>
      </c>
      <c r="C162" s="78"/>
      <c r="D162" s="78" t="s">
        <v>515</v>
      </c>
      <c r="E162" s="78" t="s">
        <v>509</v>
      </c>
      <c r="F162" s="78" t="s">
        <v>2449</v>
      </c>
      <c r="G162" s="78" t="s">
        <v>50</v>
      </c>
      <c r="H162" s="79">
        <v>2000</v>
      </c>
      <c r="I162" s="123">
        <v>186</v>
      </c>
      <c r="J162" s="114">
        <v>186</v>
      </c>
      <c r="K162" s="114">
        <v>186</v>
      </c>
      <c r="L162" s="114">
        <v>186</v>
      </c>
      <c r="M162" s="113">
        <v>186</v>
      </c>
      <c r="N162" s="113">
        <v>186</v>
      </c>
      <c r="O162" s="113">
        <v>186</v>
      </c>
      <c r="P162" s="113">
        <v>186</v>
      </c>
      <c r="Q162" s="113">
        <v>186</v>
      </c>
      <c r="R162" s="113">
        <v>186</v>
      </c>
    </row>
    <row r="163" spans="1:18">
      <c r="A163" s="15">
        <f t="shared" si="2"/>
        <v>163</v>
      </c>
      <c r="B163" s="78" t="s">
        <v>627</v>
      </c>
      <c r="C163" s="78"/>
      <c r="D163" s="78" t="s">
        <v>516</v>
      </c>
      <c r="E163" s="78" t="s">
        <v>509</v>
      </c>
      <c r="F163" s="78" t="s">
        <v>2449</v>
      </c>
      <c r="G163" s="78" t="s">
        <v>50</v>
      </c>
      <c r="H163" s="79">
        <v>2000</v>
      </c>
      <c r="I163" s="123">
        <v>204</v>
      </c>
      <c r="J163" s="114">
        <v>204</v>
      </c>
      <c r="K163" s="114">
        <v>204</v>
      </c>
      <c r="L163" s="114">
        <v>204</v>
      </c>
      <c r="M163" s="113">
        <v>204</v>
      </c>
      <c r="N163" s="113">
        <v>204</v>
      </c>
      <c r="O163" s="113">
        <v>204</v>
      </c>
      <c r="P163" s="113">
        <v>204</v>
      </c>
      <c r="Q163" s="113">
        <v>204</v>
      </c>
      <c r="R163" s="113">
        <v>204</v>
      </c>
    </row>
    <row r="164" spans="1:18">
      <c r="A164" s="15">
        <f t="shared" si="2"/>
        <v>164</v>
      </c>
      <c r="B164" s="78" t="s">
        <v>517</v>
      </c>
      <c r="C164" s="78"/>
      <c r="D164" s="78" t="s">
        <v>518</v>
      </c>
      <c r="E164" s="78" t="s">
        <v>509</v>
      </c>
      <c r="F164" s="78" t="s">
        <v>2449</v>
      </c>
      <c r="G164" s="78" t="s">
        <v>50</v>
      </c>
      <c r="H164" s="79">
        <v>2000</v>
      </c>
      <c r="I164" s="123">
        <v>204</v>
      </c>
      <c r="J164" s="114">
        <v>204</v>
      </c>
      <c r="K164" s="114">
        <v>204</v>
      </c>
      <c r="L164" s="114">
        <v>204</v>
      </c>
      <c r="M164" s="113">
        <v>204</v>
      </c>
      <c r="N164" s="113">
        <v>204</v>
      </c>
      <c r="O164" s="113">
        <v>204</v>
      </c>
      <c r="P164" s="113">
        <v>204</v>
      </c>
      <c r="Q164" s="113">
        <v>204</v>
      </c>
      <c r="R164" s="113">
        <v>204</v>
      </c>
    </row>
    <row r="165" spans="1:18">
      <c r="A165" s="15">
        <f t="shared" si="2"/>
        <v>165</v>
      </c>
      <c r="B165" s="78" t="s">
        <v>630</v>
      </c>
      <c r="C165" s="78"/>
      <c r="D165" s="78" t="s">
        <v>631</v>
      </c>
      <c r="E165" s="78" t="s">
        <v>632</v>
      </c>
      <c r="F165" s="78" t="s">
        <v>2450</v>
      </c>
      <c r="G165" s="78" t="s">
        <v>51</v>
      </c>
      <c r="H165" s="79">
        <v>2008</v>
      </c>
      <c r="I165" s="123">
        <v>97.4</v>
      </c>
      <c r="J165" s="114">
        <v>97.4</v>
      </c>
      <c r="K165" s="114">
        <v>97.4</v>
      </c>
      <c r="L165" s="114">
        <v>97.4</v>
      </c>
      <c r="M165" s="113">
        <v>97.4</v>
      </c>
      <c r="N165" s="113">
        <v>97.4</v>
      </c>
      <c r="O165" s="113">
        <v>97.4</v>
      </c>
      <c r="P165" s="113">
        <v>97.4</v>
      </c>
      <c r="Q165" s="113">
        <v>97.4</v>
      </c>
      <c r="R165" s="113">
        <v>97.4</v>
      </c>
    </row>
    <row r="166" spans="1:18">
      <c r="A166" s="15">
        <f t="shared" si="2"/>
        <v>166</v>
      </c>
      <c r="B166" s="78" t="s">
        <v>635</v>
      </c>
      <c r="C166" s="78"/>
      <c r="D166" s="78" t="s">
        <v>636</v>
      </c>
      <c r="E166" s="78" t="s">
        <v>632</v>
      </c>
      <c r="F166" s="78" t="s">
        <v>2450</v>
      </c>
      <c r="G166" s="78" t="s">
        <v>51</v>
      </c>
      <c r="H166" s="79">
        <v>2008</v>
      </c>
      <c r="I166" s="123">
        <v>94.4</v>
      </c>
      <c r="J166" s="114">
        <v>94.4</v>
      </c>
      <c r="K166" s="114">
        <v>94.4</v>
      </c>
      <c r="L166" s="114">
        <v>94.4</v>
      </c>
      <c r="M166" s="113">
        <v>94.4</v>
      </c>
      <c r="N166" s="113">
        <v>94.4</v>
      </c>
      <c r="O166" s="113">
        <v>94.4</v>
      </c>
      <c r="P166" s="113">
        <v>94.4</v>
      </c>
      <c r="Q166" s="113">
        <v>94.4</v>
      </c>
      <c r="R166" s="113">
        <v>94.4</v>
      </c>
    </row>
    <row r="167" spans="1:18">
      <c r="A167" s="15">
        <f t="shared" si="2"/>
        <v>167</v>
      </c>
      <c r="B167" s="78" t="s">
        <v>639</v>
      </c>
      <c r="C167" s="78"/>
      <c r="D167" s="78" t="s">
        <v>640</v>
      </c>
      <c r="E167" s="78" t="s">
        <v>56</v>
      </c>
      <c r="F167" s="78" t="s">
        <v>2450</v>
      </c>
      <c r="G167" s="78" t="s">
        <v>51</v>
      </c>
      <c r="H167" s="79">
        <v>2004</v>
      </c>
      <c r="I167" s="123">
        <v>46</v>
      </c>
      <c r="J167" s="114">
        <v>46</v>
      </c>
      <c r="K167" s="114">
        <v>46</v>
      </c>
      <c r="L167" s="114">
        <v>46</v>
      </c>
      <c r="M167" s="113">
        <v>46</v>
      </c>
      <c r="N167" s="113">
        <v>46</v>
      </c>
      <c r="O167" s="113">
        <v>46</v>
      </c>
      <c r="P167" s="113">
        <v>46</v>
      </c>
      <c r="Q167" s="113">
        <v>46</v>
      </c>
      <c r="R167" s="113">
        <v>46</v>
      </c>
    </row>
    <row r="168" spans="1:18">
      <c r="A168" s="15">
        <f t="shared" si="2"/>
        <v>168</v>
      </c>
      <c r="B168" s="78" t="s">
        <v>643</v>
      </c>
      <c r="C168" s="78"/>
      <c r="D168" s="78" t="s">
        <v>644</v>
      </c>
      <c r="E168" s="78" t="s">
        <v>56</v>
      </c>
      <c r="F168" s="78" t="s">
        <v>2450</v>
      </c>
      <c r="G168" s="78" t="s">
        <v>51</v>
      </c>
      <c r="H168" s="79">
        <v>2004</v>
      </c>
      <c r="I168" s="123">
        <v>46</v>
      </c>
      <c r="J168" s="114">
        <v>46</v>
      </c>
      <c r="K168" s="114">
        <v>46</v>
      </c>
      <c r="L168" s="114">
        <v>46</v>
      </c>
      <c r="M168" s="113">
        <v>46</v>
      </c>
      <c r="N168" s="113">
        <v>46</v>
      </c>
      <c r="O168" s="113">
        <v>46</v>
      </c>
      <c r="P168" s="113">
        <v>46</v>
      </c>
      <c r="Q168" s="113">
        <v>46</v>
      </c>
      <c r="R168" s="113">
        <v>46</v>
      </c>
    </row>
    <row r="169" spans="1:18">
      <c r="A169" s="15">
        <f t="shared" si="2"/>
        <v>169</v>
      </c>
      <c r="B169" s="78" t="s">
        <v>648</v>
      </c>
      <c r="C169" s="78"/>
      <c r="D169" s="78" t="s">
        <v>649</v>
      </c>
      <c r="E169" s="78" t="s">
        <v>56</v>
      </c>
      <c r="F169" s="78" t="s">
        <v>2450</v>
      </c>
      <c r="G169" s="78" t="s">
        <v>51</v>
      </c>
      <c r="H169" s="79">
        <v>2004</v>
      </c>
      <c r="I169" s="123">
        <v>46</v>
      </c>
      <c r="J169" s="114">
        <v>46</v>
      </c>
      <c r="K169" s="114">
        <v>46</v>
      </c>
      <c r="L169" s="114">
        <v>46</v>
      </c>
      <c r="M169" s="113">
        <v>46</v>
      </c>
      <c r="N169" s="113">
        <v>46</v>
      </c>
      <c r="O169" s="113">
        <v>46</v>
      </c>
      <c r="P169" s="113">
        <v>46</v>
      </c>
      <c r="Q169" s="113">
        <v>46</v>
      </c>
      <c r="R169" s="113">
        <v>46</v>
      </c>
    </row>
    <row r="170" spans="1:18">
      <c r="A170" s="15">
        <f t="shared" si="2"/>
        <v>170</v>
      </c>
      <c r="B170" s="78" t="s">
        <v>652</v>
      </c>
      <c r="C170" s="78"/>
      <c r="D170" s="78" t="s">
        <v>653</v>
      </c>
      <c r="E170" s="78" t="s">
        <v>56</v>
      </c>
      <c r="F170" s="78" t="s">
        <v>2450</v>
      </c>
      <c r="G170" s="78" t="s">
        <v>51</v>
      </c>
      <c r="H170" s="79">
        <v>2004</v>
      </c>
      <c r="I170" s="123">
        <v>46</v>
      </c>
      <c r="J170" s="114">
        <v>46</v>
      </c>
      <c r="K170" s="114">
        <v>46</v>
      </c>
      <c r="L170" s="114">
        <v>46</v>
      </c>
      <c r="M170" s="113">
        <v>46</v>
      </c>
      <c r="N170" s="113">
        <v>46</v>
      </c>
      <c r="O170" s="113">
        <v>46</v>
      </c>
      <c r="P170" s="113">
        <v>46</v>
      </c>
      <c r="Q170" s="113">
        <v>46</v>
      </c>
      <c r="R170" s="113">
        <v>46</v>
      </c>
    </row>
    <row r="171" spans="1:18">
      <c r="A171" s="15">
        <f t="shared" si="2"/>
        <v>171</v>
      </c>
      <c r="B171" s="78" t="s">
        <v>519</v>
      </c>
      <c r="C171" s="78"/>
      <c r="D171" s="78" t="s">
        <v>520</v>
      </c>
      <c r="E171" s="78" t="s">
        <v>288</v>
      </c>
      <c r="F171" s="78" t="s">
        <v>2449</v>
      </c>
      <c r="G171" s="78" t="s">
        <v>51</v>
      </c>
      <c r="H171" s="79">
        <v>2001</v>
      </c>
      <c r="I171" s="123">
        <v>183</v>
      </c>
      <c r="J171" s="114">
        <v>183</v>
      </c>
      <c r="K171" s="114">
        <v>183</v>
      </c>
      <c r="L171" s="114">
        <v>183</v>
      </c>
      <c r="M171" s="113">
        <v>183</v>
      </c>
      <c r="N171" s="113">
        <v>183</v>
      </c>
      <c r="O171" s="113">
        <v>183</v>
      </c>
      <c r="P171" s="113">
        <v>183</v>
      </c>
      <c r="Q171" s="113">
        <v>183</v>
      </c>
      <c r="R171" s="113">
        <v>183</v>
      </c>
    </row>
    <row r="172" spans="1:18">
      <c r="A172" s="15">
        <f t="shared" si="2"/>
        <v>172</v>
      </c>
      <c r="B172" s="78" t="s">
        <v>522</v>
      </c>
      <c r="C172" s="78"/>
      <c r="D172" s="78" t="s">
        <v>523</v>
      </c>
      <c r="E172" s="78" t="s">
        <v>288</v>
      </c>
      <c r="F172" s="78" t="s">
        <v>2449</v>
      </c>
      <c r="G172" s="78" t="s">
        <v>51</v>
      </c>
      <c r="H172" s="79">
        <v>2001</v>
      </c>
      <c r="I172" s="123">
        <v>183</v>
      </c>
      <c r="J172" s="114">
        <v>183</v>
      </c>
      <c r="K172" s="114">
        <v>183</v>
      </c>
      <c r="L172" s="114">
        <v>183</v>
      </c>
      <c r="M172" s="113">
        <v>183</v>
      </c>
      <c r="N172" s="113">
        <v>183</v>
      </c>
      <c r="O172" s="113">
        <v>183</v>
      </c>
      <c r="P172" s="113">
        <v>183</v>
      </c>
      <c r="Q172" s="113">
        <v>183</v>
      </c>
      <c r="R172" s="113">
        <v>183</v>
      </c>
    </row>
    <row r="173" spans="1:18">
      <c r="A173" s="15">
        <f t="shared" si="2"/>
        <v>173</v>
      </c>
      <c r="B173" s="78" t="s">
        <v>660</v>
      </c>
      <c r="C173" s="78"/>
      <c r="D173" s="78" t="s">
        <v>527</v>
      </c>
      <c r="E173" s="78" t="s">
        <v>288</v>
      </c>
      <c r="F173" s="78" t="s">
        <v>2449</v>
      </c>
      <c r="G173" s="78" t="s">
        <v>51</v>
      </c>
      <c r="H173" s="79">
        <v>2001</v>
      </c>
      <c r="I173" s="123">
        <v>192</v>
      </c>
      <c r="J173" s="114">
        <v>192</v>
      </c>
      <c r="K173" s="114">
        <v>192</v>
      </c>
      <c r="L173" s="114">
        <v>192</v>
      </c>
      <c r="M173" s="113">
        <v>192</v>
      </c>
      <c r="N173" s="113">
        <v>192</v>
      </c>
      <c r="O173" s="113">
        <v>192</v>
      </c>
      <c r="P173" s="113">
        <v>192</v>
      </c>
      <c r="Q173" s="113">
        <v>192</v>
      </c>
      <c r="R173" s="113">
        <v>192</v>
      </c>
    </row>
    <row r="174" spans="1:18">
      <c r="A174" s="15">
        <f t="shared" si="2"/>
        <v>174</v>
      </c>
      <c r="B174" s="78" t="s">
        <v>530</v>
      </c>
      <c r="C174" s="78"/>
      <c r="D174" s="78" t="s">
        <v>531</v>
      </c>
      <c r="E174" s="78" t="s">
        <v>68</v>
      </c>
      <c r="F174" s="78" t="s">
        <v>2449</v>
      </c>
      <c r="G174" s="78" t="s">
        <v>51</v>
      </c>
      <c r="H174" s="79">
        <v>2001</v>
      </c>
      <c r="I174" s="123">
        <v>218.6</v>
      </c>
      <c r="J174" s="114">
        <v>218.6</v>
      </c>
      <c r="K174" s="114">
        <v>218.6</v>
      </c>
      <c r="L174" s="114">
        <v>218.6</v>
      </c>
      <c r="M174" s="113">
        <v>218.6</v>
      </c>
      <c r="N174" s="113">
        <v>218.6</v>
      </c>
      <c r="O174" s="113">
        <v>218.6</v>
      </c>
      <c r="P174" s="113">
        <v>218.6</v>
      </c>
      <c r="Q174" s="113">
        <v>218.6</v>
      </c>
      <c r="R174" s="113">
        <v>218.6</v>
      </c>
    </row>
    <row r="175" spans="1:18">
      <c r="A175" s="15">
        <f t="shared" si="2"/>
        <v>175</v>
      </c>
      <c r="B175" s="78" t="s">
        <v>534</v>
      </c>
      <c r="C175" s="78"/>
      <c r="D175" s="78" t="s">
        <v>535</v>
      </c>
      <c r="E175" s="78" t="s">
        <v>68</v>
      </c>
      <c r="F175" s="78" t="s">
        <v>2449</v>
      </c>
      <c r="G175" s="78" t="s">
        <v>51</v>
      </c>
      <c r="H175" s="79">
        <v>2001</v>
      </c>
      <c r="I175" s="123">
        <v>218.6</v>
      </c>
      <c r="J175" s="114">
        <v>218.6</v>
      </c>
      <c r="K175" s="114">
        <v>218.6</v>
      </c>
      <c r="L175" s="114">
        <v>218.6</v>
      </c>
      <c r="M175" s="113">
        <v>218.6</v>
      </c>
      <c r="N175" s="113">
        <v>218.6</v>
      </c>
      <c r="O175" s="113">
        <v>218.6</v>
      </c>
      <c r="P175" s="113">
        <v>218.6</v>
      </c>
      <c r="Q175" s="113">
        <v>218.6</v>
      </c>
      <c r="R175" s="113">
        <v>218.6</v>
      </c>
    </row>
    <row r="176" spans="1:18">
      <c r="A176" s="15">
        <f t="shared" si="2"/>
        <v>176</v>
      </c>
      <c r="B176" s="78" t="s">
        <v>667</v>
      </c>
      <c r="C176" s="78"/>
      <c r="D176" s="78" t="s">
        <v>538</v>
      </c>
      <c r="E176" s="78" t="s">
        <v>68</v>
      </c>
      <c r="F176" s="78" t="s">
        <v>2449</v>
      </c>
      <c r="G176" s="78" t="s">
        <v>51</v>
      </c>
      <c r="H176" s="79">
        <v>2001</v>
      </c>
      <c r="I176" s="123">
        <v>257.89999999999998</v>
      </c>
      <c r="J176" s="114">
        <v>257.89999999999998</v>
      </c>
      <c r="K176" s="114">
        <v>257.89999999999998</v>
      </c>
      <c r="L176" s="114">
        <v>257.89999999999998</v>
      </c>
      <c r="M176" s="113">
        <v>257.89999999999998</v>
      </c>
      <c r="N176" s="113">
        <v>257.89999999999998</v>
      </c>
      <c r="O176" s="113">
        <v>257.89999999999998</v>
      </c>
      <c r="P176" s="113">
        <v>257.89999999999998</v>
      </c>
      <c r="Q176" s="113">
        <v>257.89999999999998</v>
      </c>
      <c r="R176" s="113">
        <v>257.89999999999998</v>
      </c>
    </row>
    <row r="177" spans="1:18">
      <c r="A177" s="15">
        <f t="shared" si="2"/>
        <v>177</v>
      </c>
      <c r="B177" s="78" t="s">
        <v>670</v>
      </c>
      <c r="C177" s="78"/>
      <c r="D177" s="78" t="s">
        <v>541</v>
      </c>
      <c r="E177" s="78" t="s">
        <v>67</v>
      </c>
      <c r="F177" s="78" t="s">
        <v>2449</v>
      </c>
      <c r="G177" s="78" t="s">
        <v>50</v>
      </c>
      <c r="H177" s="79">
        <v>2001</v>
      </c>
      <c r="I177" s="123">
        <v>258</v>
      </c>
      <c r="J177" s="114">
        <v>258</v>
      </c>
      <c r="K177" s="114">
        <v>258</v>
      </c>
      <c r="L177" s="114">
        <v>258</v>
      </c>
      <c r="M177" s="113">
        <v>258</v>
      </c>
      <c r="N177" s="113">
        <v>258</v>
      </c>
      <c r="O177" s="113">
        <v>258</v>
      </c>
      <c r="P177" s="113">
        <v>258</v>
      </c>
      <c r="Q177" s="113">
        <v>258</v>
      </c>
      <c r="R177" s="113">
        <v>258</v>
      </c>
    </row>
    <row r="178" spans="1:18">
      <c r="A178" s="15">
        <f t="shared" si="2"/>
        <v>178</v>
      </c>
      <c r="B178" s="78" t="s">
        <v>673</v>
      </c>
      <c r="C178" s="78" t="s">
        <v>2857</v>
      </c>
      <c r="D178" s="78" t="s">
        <v>544</v>
      </c>
      <c r="E178" s="78" t="s">
        <v>67</v>
      </c>
      <c r="F178" s="78" t="s">
        <v>2449</v>
      </c>
      <c r="G178" s="78" t="s">
        <v>50</v>
      </c>
      <c r="H178" s="79">
        <v>2001</v>
      </c>
      <c r="I178" s="123">
        <v>256</v>
      </c>
      <c r="J178" s="114">
        <v>256</v>
      </c>
      <c r="K178" s="114">
        <v>256</v>
      </c>
      <c r="L178" s="114">
        <v>256</v>
      </c>
      <c r="M178" s="113">
        <v>256</v>
      </c>
      <c r="N178" s="113">
        <v>256</v>
      </c>
      <c r="O178" s="113">
        <v>256</v>
      </c>
      <c r="P178" s="113">
        <v>256</v>
      </c>
      <c r="Q178" s="113">
        <v>256</v>
      </c>
      <c r="R178" s="113">
        <v>256</v>
      </c>
    </row>
    <row r="179" spans="1:18">
      <c r="A179" s="15">
        <f t="shared" si="2"/>
        <v>179</v>
      </c>
      <c r="B179" s="78" t="s">
        <v>676</v>
      </c>
      <c r="C179" s="78"/>
      <c r="D179" s="78" t="s">
        <v>547</v>
      </c>
      <c r="E179" s="78" t="s">
        <v>67</v>
      </c>
      <c r="F179" s="78" t="s">
        <v>2449</v>
      </c>
      <c r="G179" s="78" t="s">
        <v>50</v>
      </c>
      <c r="H179" s="79">
        <v>2001</v>
      </c>
      <c r="I179" s="123">
        <v>255</v>
      </c>
      <c r="J179" s="114">
        <v>255</v>
      </c>
      <c r="K179" s="114">
        <v>255</v>
      </c>
      <c r="L179" s="114">
        <v>255</v>
      </c>
      <c r="M179" s="113">
        <v>255</v>
      </c>
      <c r="N179" s="113">
        <v>255</v>
      </c>
      <c r="O179" s="113">
        <v>255</v>
      </c>
      <c r="P179" s="113">
        <v>255</v>
      </c>
      <c r="Q179" s="113">
        <v>255</v>
      </c>
      <c r="R179" s="113">
        <v>255</v>
      </c>
    </row>
    <row r="180" spans="1:18">
      <c r="A180" s="15">
        <f t="shared" si="2"/>
        <v>180</v>
      </c>
      <c r="B180" s="78" t="s">
        <v>679</v>
      </c>
      <c r="C180" s="78" t="s">
        <v>2857</v>
      </c>
      <c r="D180" s="78" t="s">
        <v>550</v>
      </c>
      <c r="E180" s="78" t="s">
        <v>67</v>
      </c>
      <c r="F180" s="78" t="s">
        <v>2449</v>
      </c>
      <c r="G180" s="78" t="s">
        <v>50</v>
      </c>
      <c r="H180" s="79">
        <v>2001</v>
      </c>
      <c r="I180" s="123">
        <v>258</v>
      </c>
      <c r="J180" s="114">
        <v>258</v>
      </c>
      <c r="K180" s="114">
        <v>258</v>
      </c>
      <c r="L180" s="114">
        <v>258</v>
      </c>
      <c r="M180" s="113">
        <v>258</v>
      </c>
      <c r="N180" s="113">
        <v>258</v>
      </c>
      <c r="O180" s="113">
        <v>258</v>
      </c>
      <c r="P180" s="113">
        <v>258</v>
      </c>
      <c r="Q180" s="113">
        <v>258</v>
      </c>
      <c r="R180" s="113">
        <v>258</v>
      </c>
    </row>
    <row r="181" spans="1:18">
      <c r="A181" s="15">
        <f t="shared" si="2"/>
        <v>181</v>
      </c>
      <c r="B181" s="78" t="s">
        <v>682</v>
      </c>
      <c r="C181" s="78"/>
      <c r="D181" s="78" t="s">
        <v>554</v>
      </c>
      <c r="E181" s="78" t="s">
        <v>67</v>
      </c>
      <c r="F181" s="78" t="s">
        <v>2449</v>
      </c>
      <c r="G181" s="78" t="s">
        <v>50</v>
      </c>
      <c r="H181" s="79">
        <v>2002</v>
      </c>
      <c r="I181" s="123">
        <v>276</v>
      </c>
      <c r="J181" s="114">
        <v>276</v>
      </c>
      <c r="K181" s="114">
        <v>276</v>
      </c>
      <c r="L181" s="114">
        <v>276</v>
      </c>
      <c r="M181" s="113">
        <v>276</v>
      </c>
      <c r="N181" s="113">
        <v>276</v>
      </c>
      <c r="O181" s="113">
        <v>276</v>
      </c>
      <c r="P181" s="113">
        <v>276</v>
      </c>
      <c r="Q181" s="113">
        <v>276</v>
      </c>
      <c r="R181" s="113">
        <v>276</v>
      </c>
    </row>
    <row r="182" spans="1:18">
      <c r="A182" s="15">
        <f t="shared" si="2"/>
        <v>182</v>
      </c>
      <c r="B182" s="78" t="s">
        <v>685</v>
      </c>
      <c r="C182" s="78"/>
      <c r="D182" s="78" t="s">
        <v>557</v>
      </c>
      <c r="E182" s="78" t="s">
        <v>67</v>
      </c>
      <c r="F182" s="78" t="s">
        <v>2449</v>
      </c>
      <c r="G182" s="78" t="s">
        <v>50</v>
      </c>
      <c r="H182" s="79">
        <v>2002</v>
      </c>
      <c r="I182" s="123">
        <v>278</v>
      </c>
      <c r="J182" s="114">
        <v>278</v>
      </c>
      <c r="K182" s="114">
        <v>278</v>
      </c>
      <c r="L182" s="114">
        <v>278</v>
      </c>
      <c r="M182" s="113">
        <v>278</v>
      </c>
      <c r="N182" s="113">
        <v>278</v>
      </c>
      <c r="O182" s="113">
        <v>278</v>
      </c>
      <c r="P182" s="113">
        <v>278</v>
      </c>
      <c r="Q182" s="113">
        <v>278</v>
      </c>
      <c r="R182" s="113">
        <v>278</v>
      </c>
    </row>
    <row r="183" spans="1:18">
      <c r="A183" s="15">
        <f t="shared" si="2"/>
        <v>183</v>
      </c>
      <c r="B183" s="78" t="s">
        <v>688</v>
      </c>
      <c r="C183" s="78"/>
      <c r="D183" s="78" t="s">
        <v>689</v>
      </c>
      <c r="E183" s="78" t="s">
        <v>690</v>
      </c>
      <c r="F183" s="78" t="s">
        <v>2450</v>
      </c>
      <c r="G183" s="78" t="s">
        <v>52</v>
      </c>
      <c r="H183" s="79">
        <v>1988</v>
      </c>
      <c r="I183" s="123">
        <v>82</v>
      </c>
      <c r="J183" s="114">
        <v>82</v>
      </c>
      <c r="K183" s="114">
        <v>82</v>
      </c>
      <c r="L183" s="114">
        <v>82</v>
      </c>
      <c r="M183" s="113">
        <v>82</v>
      </c>
      <c r="N183" s="113">
        <v>82</v>
      </c>
      <c r="O183" s="113">
        <v>82</v>
      </c>
      <c r="P183" s="113">
        <v>82</v>
      </c>
      <c r="Q183" s="113">
        <v>82</v>
      </c>
      <c r="R183" s="113">
        <v>82</v>
      </c>
    </row>
    <row r="184" spans="1:18">
      <c r="A184" s="15">
        <f t="shared" si="2"/>
        <v>184</v>
      </c>
      <c r="B184" s="78" t="s">
        <v>693</v>
      </c>
      <c r="C184" s="78"/>
      <c r="D184" s="78" t="s">
        <v>694</v>
      </c>
      <c r="E184" s="78" t="s">
        <v>690</v>
      </c>
      <c r="F184" s="78" t="s">
        <v>2450</v>
      </c>
      <c r="G184" s="78" t="s">
        <v>52</v>
      </c>
      <c r="H184" s="79">
        <v>1988</v>
      </c>
      <c r="I184" s="123">
        <v>80</v>
      </c>
      <c r="J184" s="114">
        <v>80</v>
      </c>
      <c r="K184" s="114">
        <v>80</v>
      </c>
      <c r="L184" s="114">
        <v>80</v>
      </c>
      <c r="M184" s="113">
        <v>80</v>
      </c>
      <c r="N184" s="113">
        <v>80</v>
      </c>
      <c r="O184" s="113">
        <v>80</v>
      </c>
      <c r="P184" s="113">
        <v>80</v>
      </c>
      <c r="Q184" s="113">
        <v>80</v>
      </c>
      <c r="R184" s="113">
        <v>80</v>
      </c>
    </row>
    <row r="185" spans="1:18">
      <c r="A185" s="15">
        <f t="shared" si="2"/>
        <v>185</v>
      </c>
      <c r="B185" s="78" t="s">
        <v>697</v>
      </c>
      <c r="C185" s="78"/>
      <c r="D185" s="78" t="s">
        <v>698</v>
      </c>
      <c r="E185" s="78" t="s">
        <v>690</v>
      </c>
      <c r="F185" s="78" t="s">
        <v>2450</v>
      </c>
      <c r="G185" s="78" t="s">
        <v>52</v>
      </c>
      <c r="H185" s="79">
        <v>1988</v>
      </c>
      <c r="I185" s="123">
        <v>80</v>
      </c>
      <c r="J185" s="114">
        <v>80</v>
      </c>
      <c r="K185" s="114">
        <v>80</v>
      </c>
      <c r="L185" s="114">
        <v>80</v>
      </c>
      <c r="M185" s="113">
        <v>80</v>
      </c>
      <c r="N185" s="113">
        <v>80</v>
      </c>
      <c r="O185" s="113">
        <v>80</v>
      </c>
      <c r="P185" s="113">
        <v>80</v>
      </c>
      <c r="Q185" s="113">
        <v>80</v>
      </c>
      <c r="R185" s="113">
        <v>80</v>
      </c>
    </row>
    <row r="186" spans="1:18">
      <c r="A186" s="15">
        <f t="shared" si="2"/>
        <v>186</v>
      </c>
      <c r="B186" s="78" t="s">
        <v>701</v>
      </c>
      <c r="C186" s="78"/>
      <c r="D186" s="78" t="s">
        <v>702</v>
      </c>
      <c r="E186" s="78" t="s">
        <v>690</v>
      </c>
      <c r="F186" s="78" t="s">
        <v>2450</v>
      </c>
      <c r="G186" s="78" t="s">
        <v>52</v>
      </c>
      <c r="H186" s="79">
        <v>1988</v>
      </c>
      <c r="I186" s="123">
        <v>81</v>
      </c>
      <c r="J186" s="114">
        <v>81</v>
      </c>
      <c r="K186" s="114">
        <v>81</v>
      </c>
      <c r="L186" s="114">
        <v>81</v>
      </c>
      <c r="M186" s="113">
        <v>81</v>
      </c>
      <c r="N186" s="113">
        <v>81</v>
      </c>
      <c r="O186" s="113">
        <v>81</v>
      </c>
      <c r="P186" s="113">
        <v>81</v>
      </c>
      <c r="Q186" s="113">
        <v>81</v>
      </c>
      <c r="R186" s="113">
        <v>81</v>
      </c>
    </row>
    <row r="187" spans="1:18">
      <c r="A187" s="15">
        <f t="shared" si="2"/>
        <v>187</v>
      </c>
      <c r="B187" s="78" t="s">
        <v>706</v>
      </c>
      <c r="C187" s="78"/>
      <c r="D187" s="78" t="s">
        <v>707</v>
      </c>
      <c r="E187" s="78" t="s">
        <v>690</v>
      </c>
      <c r="F187" s="78" t="s">
        <v>2450</v>
      </c>
      <c r="G187" s="78" t="s">
        <v>52</v>
      </c>
      <c r="H187" s="79">
        <v>1988</v>
      </c>
      <c r="I187" s="123">
        <v>80</v>
      </c>
      <c r="J187" s="114">
        <v>80</v>
      </c>
      <c r="K187" s="114">
        <v>80</v>
      </c>
      <c r="L187" s="114">
        <v>80</v>
      </c>
      <c r="M187" s="113">
        <v>80</v>
      </c>
      <c r="N187" s="113">
        <v>80</v>
      </c>
      <c r="O187" s="113">
        <v>80</v>
      </c>
      <c r="P187" s="113">
        <v>80</v>
      </c>
      <c r="Q187" s="113">
        <v>80</v>
      </c>
      <c r="R187" s="113">
        <v>80</v>
      </c>
    </row>
    <row r="188" spans="1:18">
      <c r="A188" s="15">
        <f t="shared" si="2"/>
        <v>188</v>
      </c>
      <c r="B188" s="78" t="s">
        <v>710</v>
      </c>
      <c r="C188" s="78"/>
      <c r="D188" s="78" t="s">
        <v>711</v>
      </c>
      <c r="E188" s="78" t="s">
        <v>690</v>
      </c>
      <c r="F188" s="78" t="s">
        <v>2450</v>
      </c>
      <c r="G188" s="78" t="s">
        <v>52</v>
      </c>
      <c r="H188" s="79">
        <v>1988</v>
      </c>
      <c r="I188" s="123">
        <v>82</v>
      </c>
      <c r="J188" s="114">
        <v>82</v>
      </c>
      <c r="K188" s="114">
        <v>82</v>
      </c>
      <c r="L188" s="114">
        <v>82</v>
      </c>
      <c r="M188" s="113">
        <v>82</v>
      </c>
      <c r="N188" s="113">
        <v>82</v>
      </c>
      <c r="O188" s="113">
        <v>82</v>
      </c>
      <c r="P188" s="113">
        <v>82</v>
      </c>
      <c r="Q188" s="113">
        <v>82</v>
      </c>
      <c r="R188" s="113">
        <v>82</v>
      </c>
    </row>
    <row r="189" spans="1:18">
      <c r="A189" s="15">
        <f t="shared" si="2"/>
        <v>189</v>
      </c>
      <c r="B189" s="78" t="s">
        <v>714</v>
      </c>
      <c r="C189" s="78"/>
      <c r="D189" s="78" t="s">
        <v>715</v>
      </c>
      <c r="E189" s="78" t="s">
        <v>614</v>
      </c>
      <c r="F189" s="78" t="s">
        <v>2451</v>
      </c>
      <c r="G189" s="78" t="s">
        <v>50</v>
      </c>
      <c r="H189" s="79">
        <v>1956</v>
      </c>
      <c r="I189" s="123">
        <v>122</v>
      </c>
      <c r="J189" s="114">
        <v>122</v>
      </c>
      <c r="K189" s="114">
        <v>122</v>
      </c>
      <c r="L189" s="114">
        <v>122</v>
      </c>
      <c r="M189" s="113">
        <v>122</v>
      </c>
      <c r="N189" s="113">
        <v>122</v>
      </c>
      <c r="O189" s="113">
        <v>122</v>
      </c>
      <c r="P189" s="113">
        <v>122</v>
      </c>
      <c r="Q189" s="113">
        <v>122</v>
      </c>
      <c r="R189" s="113">
        <v>122</v>
      </c>
    </row>
    <row r="190" spans="1:18">
      <c r="A190" s="15">
        <f t="shared" si="2"/>
        <v>190</v>
      </c>
      <c r="B190" s="78" t="s">
        <v>718</v>
      </c>
      <c r="C190" s="78"/>
      <c r="D190" s="78" t="s">
        <v>719</v>
      </c>
      <c r="E190" s="78" t="s">
        <v>614</v>
      </c>
      <c r="F190" s="78" t="s">
        <v>2451</v>
      </c>
      <c r="G190" s="78" t="s">
        <v>50</v>
      </c>
      <c r="H190" s="79">
        <v>1958</v>
      </c>
      <c r="I190" s="123">
        <v>118</v>
      </c>
      <c r="J190" s="114">
        <v>118</v>
      </c>
      <c r="K190" s="114">
        <v>118</v>
      </c>
      <c r="L190" s="114">
        <v>118</v>
      </c>
      <c r="M190" s="113">
        <v>118</v>
      </c>
      <c r="N190" s="113">
        <v>118</v>
      </c>
      <c r="O190" s="113">
        <v>118</v>
      </c>
      <c r="P190" s="113">
        <v>118</v>
      </c>
      <c r="Q190" s="113">
        <v>118</v>
      </c>
      <c r="R190" s="113">
        <v>118</v>
      </c>
    </row>
    <row r="191" spans="1:18">
      <c r="A191" s="15">
        <f t="shared" si="2"/>
        <v>191</v>
      </c>
      <c r="B191" s="78" t="s">
        <v>722</v>
      </c>
      <c r="C191" s="78"/>
      <c r="D191" s="78" t="s">
        <v>723</v>
      </c>
      <c r="E191" s="78" t="s">
        <v>614</v>
      </c>
      <c r="F191" s="78" t="s">
        <v>2451</v>
      </c>
      <c r="G191" s="78" t="s">
        <v>50</v>
      </c>
      <c r="H191" s="79">
        <v>1967</v>
      </c>
      <c r="I191" s="123">
        <v>568</v>
      </c>
      <c r="J191" s="114">
        <v>568</v>
      </c>
      <c r="K191" s="114">
        <v>568</v>
      </c>
      <c r="L191" s="114">
        <v>568</v>
      </c>
      <c r="M191" s="113">
        <v>568</v>
      </c>
      <c r="N191" s="113">
        <v>568</v>
      </c>
      <c r="O191" s="113">
        <v>568</v>
      </c>
      <c r="P191" s="113">
        <v>568</v>
      </c>
      <c r="Q191" s="113">
        <v>568</v>
      </c>
      <c r="R191" s="113">
        <v>568</v>
      </c>
    </row>
    <row r="192" spans="1:18">
      <c r="A192" s="15">
        <f t="shared" si="2"/>
        <v>192</v>
      </c>
      <c r="B192" s="78" t="s">
        <v>560</v>
      </c>
      <c r="C192" s="78"/>
      <c r="D192" s="78" t="s">
        <v>561</v>
      </c>
      <c r="E192" s="78" t="s">
        <v>279</v>
      </c>
      <c r="F192" s="78" t="s">
        <v>2449</v>
      </c>
      <c r="G192" s="78" t="s">
        <v>95</v>
      </c>
      <c r="H192" s="79">
        <v>2010</v>
      </c>
      <c r="I192" s="123">
        <v>165</v>
      </c>
      <c r="J192" s="114">
        <v>165</v>
      </c>
      <c r="K192" s="114">
        <v>165</v>
      </c>
      <c r="L192" s="114">
        <v>165</v>
      </c>
      <c r="M192" s="113">
        <v>165</v>
      </c>
      <c r="N192" s="113">
        <v>165</v>
      </c>
      <c r="O192" s="113">
        <v>165</v>
      </c>
      <c r="P192" s="113">
        <v>165</v>
      </c>
      <c r="Q192" s="113">
        <v>165</v>
      </c>
      <c r="R192" s="113">
        <v>165</v>
      </c>
    </row>
    <row r="193" spans="1:18">
      <c r="A193" s="15">
        <f t="shared" si="2"/>
        <v>193</v>
      </c>
      <c r="B193" s="78" t="s">
        <v>562</v>
      </c>
      <c r="C193" s="78"/>
      <c r="D193" s="78" t="s">
        <v>563</v>
      </c>
      <c r="E193" s="78" t="s">
        <v>279</v>
      </c>
      <c r="F193" s="78" t="s">
        <v>2449</v>
      </c>
      <c r="G193" s="78" t="s">
        <v>95</v>
      </c>
      <c r="H193" s="79">
        <v>2010</v>
      </c>
      <c r="I193" s="123">
        <v>165</v>
      </c>
      <c r="J193" s="114">
        <v>165</v>
      </c>
      <c r="K193" s="114">
        <v>165</v>
      </c>
      <c r="L193" s="114">
        <v>165</v>
      </c>
      <c r="M193" s="113">
        <v>165</v>
      </c>
      <c r="N193" s="113">
        <v>165</v>
      </c>
      <c r="O193" s="113">
        <v>165</v>
      </c>
      <c r="P193" s="113">
        <v>165</v>
      </c>
      <c r="Q193" s="113">
        <v>165</v>
      </c>
      <c r="R193" s="113">
        <v>165</v>
      </c>
    </row>
    <row r="194" spans="1:18">
      <c r="A194" s="15">
        <f t="shared" si="2"/>
        <v>194</v>
      </c>
      <c r="B194" s="78" t="s">
        <v>564</v>
      </c>
      <c r="C194" s="78"/>
      <c r="D194" s="78" t="s">
        <v>565</v>
      </c>
      <c r="E194" s="78" t="s">
        <v>279</v>
      </c>
      <c r="F194" s="78" t="s">
        <v>2449</v>
      </c>
      <c r="G194" s="78" t="s">
        <v>95</v>
      </c>
      <c r="H194" s="79">
        <v>1972</v>
      </c>
      <c r="I194" s="123">
        <v>325</v>
      </c>
      <c r="J194" s="114">
        <v>325</v>
      </c>
      <c r="K194" s="114">
        <v>325</v>
      </c>
      <c r="L194" s="114">
        <v>325</v>
      </c>
      <c r="M194" s="113">
        <v>325</v>
      </c>
      <c r="N194" s="113">
        <v>325</v>
      </c>
      <c r="O194" s="113">
        <v>325</v>
      </c>
      <c r="P194" s="113">
        <v>325</v>
      </c>
      <c r="Q194" s="113">
        <v>325</v>
      </c>
      <c r="R194" s="113">
        <v>325</v>
      </c>
    </row>
    <row r="195" spans="1:18">
      <c r="A195" s="15">
        <f t="shared" si="2"/>
        <v>195</v>
      </c>
      <c r="B195" s="78" t="s">
        <v>733</v>
      </c>
      <c r="C195" s="78"/>
      <c r="D195" s="78" t="s">
        <v>734</v>
      </c>
      <c r="E195" s="78" t="s">
        <v>56</v>
      </c>
      <c r="F195" s="78" t="s">
        <v>2451</v>
      </c>
      <c r="G195" s="78" t="s">
        <v>51</v>
      </c>
      <c r="H195" s="79">
        <v>1972</v>
      </c>
      <c r="I195" s="123">
        <v>420</v>
      </c>
      <c r="J195" s="114">
        <v>420</v>
      </c>
      <c r="K195" s="114">
        <v>420</v>
      </c>
      <c r="L195" s="114">
        <v>420</v>
      </c>
      <c r="M195" s="113">
        <v>420</v>
      </c>
      <c r="N195" s="113">
        <v>420</v>
      </c>
      <c r="O195" s="113">
        <v>420</v>
      </c>
      <c r="P195" s="113">
        <v>420</v>
      </c>
      <c r="Q195" s="113">
        <v>420</v>
      </c>
      <c r="R195" s="113">
        <v>420</v>
      </c>
    </row>
    <row r="196" spans="1:18">
      <c r="A196" s="15">
        <f t="shared" si="2"/>
        <v>196</v>
      </c>
      <c r="B196" s="78" t="s">
        <v>737</v>
      </c>
      <c r="C196" s="78"/>
      <c r="D196" s="78" t="s">
        <v>738</v>
      </c>
      <c r="E196" s="78" t="s">
        <v>56</v>
      </c>
      <c r="F196" s="78" t="s">
        <v>2451</v>
      </c>
      <c r="G196" s="78" t="s">
        <v>51</v>
      </c>
      <c r="H196" s="79">
        <v>1974</v>
      </c>
      <c r="I196" s="123">
        <v>410</v>
      </c>
      <c r="J196" s="114">
        <v>410</v>
      </c>
      <c r="K196" s="114">
        <v>410</v>
      </c>
      <c r="L196" s="114">
        <v>410</v>
      </c>
      <c r="M196" s="113">
        <v>410</v>
      </c>
      <c r="N196" s="113">
        <v>410</v>
      </c>
      <c r="O196" s="113">
        <v>410</v>
      </c>
      <c r="P196" s="113">
        <v>410</v>
      </c>
      <c r="Q196" s="113">
        <v>410</v>
      </c>
      <c r="R196" s="113">
        <v>410</v>
      </c>
    </row>
    <row r="197" spans="1:18">
      <c r="A197" s="15">
        <f t="shared" si="2"/>
        <v>197</v>
      </c>
      <c r="B197" s="78" t="s">
        <v>566</v>
      </c>
      <c r="C197" s="78"/>
      <c r="D197" s="78" t="s">
        <v>567</v>
      </c>
      <c r="E197" s="78" t="s">
        <v>62</v>
      </c>
      <c r="F197" s="78" t="s">
        <v>2449</v>
      </c>
      <c r="G197" s="78" t="s">
        <v>52</v>
      </c>
      <c r="H197" s="79">
        <v>2001</v>
      </c>
      <c r="I197" s="123">
        <v>195.2</v>
      </c>
      <c r="J197" s="114">
        <v>195.2</v>
      </c>
      <c r="K197" s="114">
        <v>195.2</v>
      </c>
      <c r="L197" s="114">
        <v>195.2</v>
      </c>
      <c r="M197" s="113">
        <v>195.2</v>
      </c>
      <c r="N197" s="113">
        <v>195.2</v>
      </c>
      <c r="O197" s="113">
        <v>195.2</v>
      </c>
      <c r="P197" s="113">
        <v>195.2</v>
      </c>
      <c r="Q197" s="113">
        <v>195.2</v>
      </c>
      <c r="R197" s="113">
        <v>195.2</v>
      </c>
    </row>
    <row r="198" spans="1:18">
      <c r="A198" s="15">
        <f t="shared" ref="A198:A261" si="3">A197+1</f>
        <v>198</v>
      </c>
      <c r="B198" s="78" t="s">
        <v>568</v>
      </c>
      <c r="C198" s="78"/>
      <c r="D198" s="78" t="s">
        <v>569</v>
      </c>
      <c r="E198" s="78" t="s">
        <v>62</v>
      </c>
      <c r="F198" s="78" t="s">
        <v>2449</v>
      </c>
      <c r="G198" s="78" t="s">
        <v>52</v>
      </c>
      <c r="H198" s="79">
        <v>2001</v>
      </c>
      <c r="I198" s="123">
        <v>189.1</v>
      </c>
      <c r="J198" s="114">
        <v>189.1</v>
      </c>
      <c r="K198" s="114">
        <v>189.1</v>
      </c>
      <c r="L198" s="114">
        <v>189.1</v>
      </c>
      <c r="M198" s="113">
        <v>189.1</v>
      </c>
      <c r="N198" s="113">
        <v>189.1</v>
      </c>
      <c r="O198" s="113">
        <v>189.1</v>
      </c>
      <c r="P198" s="113">
        <v>189.1</v>
      </c>
      <c r="Q198" s="113">
        <v>189.1</v>
      </c>
      <c r="R198" s="113">
        <v>189.1</v>
      </c>
    </row>
    <row r="199" spans="1:18">
      <c r="A199" s="15">
        <f t="shared" si="3"/>
        <v>199</v>
      </c>
      <c r="B199" s="78" t="s">
        <v>570</v>
      </c>
      <c r="C199" s="78" t="s">
        <v>2858</v>
      </c>
      <c r="D199" s="78" t="s">
        <v>571</v>
      </c>
      <c r="E199" s="78" t="s">
        <v>62</v>
      </c>
      <c r="F199" s="78" t="s">
        <v>2449</v>
      </c>
      <c r="G199" s="78" t="s">
        <v>52</v>
      </c>
      <c r="H199" s="79">
        <v>2001</v>
      </c>
      <c r="I199" s="123">
        <v>195.2</v>
      </c>
      <c r="J199" s="114">
        <v>195.2</v>
      </c>
      <c r="K199" s="114">
        <v>195.2</v>
      </c>
      <c r="L199" s="114">
        <v>195.2</v>
      </c>
      <c r="M199" s="113">
        <v>195.2</v>
      </c>
      <c r="N199" s="113">
        <v>195.2</v>
      </c>
      <c r="O199" s="113">
        <v>195.2</v>
      </c>
      <c r="P199" s="113">
        <v>195.2</v>
      </c>
      <c r="Q199" s="113">
        <v>195.2</v>
      </c>
      <c r="R199" s="113">
        <v>195.2</v>
      </c>
    </row>
    <row r="200" spans="1:18">
      <c r="A200" s="15">
        <f t="shared" si="3"/>
        <v>200</v>
      </c>
      <c r="B200" s="78" t="s">
        <v>572</v>
      </c>
      <c r="C200" s="78" t="s">
        <v>2858</v>
      </c>
      <c r="D200" s="78" t="s">
        <v>573</v>
      </c>
      <c r="E200" s="78" t="s">
        <v>62</v>
      </c>
      <c r="F200" s="78" t="s">
        <v>2449</v>
      </c>
      <c r="G200" s="78" t="s">
        <v>52</v>
      </c>
      <c r="H200" s="79">
        <v>2001</v>
      </c>
      <c r="I200" s="123">
        <v>189.1</v>
      </c>
      <c r="J200" s="114">
        <v>189.1</v>
      </c>
      <c r="K200" s="114">
        <v>189.1</v>
      </c>
      <c r="L200" s="114">
        <v>189.1</v>
      </c>
      <c r="M200" s="113">
        <v>189.1</v>
      </c>
      <c r="N200" s="113">
        <v>189.1</v>
      </c>
      <c r="O200" s="113">
        <v>189.1</v>
      </c>
      <c r="P200" s="113">
        <v>189.1</v>
      </c>
      <c r="Q200" s="113">
        <v>189.1</v>
      </c>
      <c r="R200" s="113">
        <v>189.1</v>
      </c>
    </row>
    <row r="201" spans="1:18">
      <c r="A201" s="15">
        <f t="shared" si="3"/>
        <v>201</v>
      </c>
      <c r="B201" s="78" t="s">
        <v>577</v>
      </c>
      <c r="C201" s="78"/>
      <c r="D201" s="78" t="s">
        <v>578</v>
      </c>
      <c r="E201" s="78" t="s">
        <v>62</v>
      </c>
      <c r="F201" s="78" t="s">
        <v>2449</v>
      </c>
      <c r="G201" s="78" t="s">
        <v>52</v>
      </c>
      <c r="H201" s="79">
        <v>2001</v>
      </c>
      <c r="I201" s="123">
        <v>217</v>
      </c>
      <c r="J201" s="114">
        <v>217</v>
      </c>
      <c r="K201" s="114">
        <v>217</v>
      </c>
      <c r="L201" s="114">
        <v>217</v>
      </c>
      <c r="M201" s="113">
        <v>217</v>
      </c>
      <c r="N201" s="113">
        <v>217</v>
      </c>
      <c r="O201" s="113">
        <v>217</v>
      </c>
      <c r="P201" s="113">
        <v>217</v>
      </c>
      <c r="Q201" s="113">
        <v>217</v>
      </c>
      <c r="R201" s="113">
        <v>217</v>
      </c>
    </row>
    <row r="202" spans="1:18">
      <c r="A202" s="15">
        <f t="shared" si="3"/>
        <v>202</v>
      </c>
      <c r="B202" s="78" t="s">
        <v>581</v>
      </c>
      <c r="C202" s="78" t="s">
        <v>2858</v>
      </c>
      <c r="D202" s="78" t="s">
        <v>582</v>
      </c>
      <c r="E202" s="78" t="s">
        <v>62</v>
      </c>
      <c r="F202" s="78" t="s">
        <v>2449</v>
      </c>
      <c r="G202" s="78" t="s">
        <v>52</v>
      </c>
      <c r="H202" s="79">
        <v>2001</v>
      </c>
      <c r="I202" s="123">
        <v>217</v>
      </c>
      <c r="J202" s="114">
        <v>217</v>
      </c>
      <c r="K202" s="114">
        <v>217</v>
      </c>
      <c r="L202" s="114">
        <v>217</v>
      </c>
      <c r="M202" s="113">
        <v>217</v>
      </c>
      <c r="N202" s="113">
        <v>217</v>
      </c>
      <c r="O202" s="113">
        <v>217</v>
      </c>
      <c r="P202" s="113">
        <v>217</v>
      </c>
      <c r="Q202" s="113">
        <v>217</v>
      </c>
      <c r="R202" s="113">
        <v>217</v>
      </c>
    </row>
    <row r="203" spans="1:18">
      <c r="A203" s="15">
        <f t="shared" si="3"/>
        <v>203</v>
      </c>
      <c r="B203" s="78" t="s">
        <v>753</v>
      </c>
      <c r="C203" s="78"/>
      <c r="D203" s="78" t="s">
        <v>585</v>
      </c>
      <c r="E203" s="78" t="s">
        <v>586</v>
      </c>
      <c r="F203" s="78" t="s">
        <v>2449</v>
      </c>
      <c r="G203" s="78" t="s">
        <v>50</v>
      </c>
      <c r="H203" s="79">
        <v>2014</v>
      </c>
      <c r="I203" s="123">
        <v>223</v>
      </c>
      <c r="J203" s="114">
        <v>223</v>
      </c>
      <c r="K203" s="114">
        <v>223</v>
      </c>
      <c r="L203" s="114">
        <v>223</v>
      </c>
      <c r="M203" s="113">
        <v>223</v>
      </c>
      <c r="N203" s="113">
        <v>223</v>
      </c>
      <c r="O203" s="113">
        <v>223</v>
      </c>
      <c r="P203" s="113">
        <v>223</v>
      </c>
      <c r="Q203" s="113">
        <v>223</v>
      </c>
      <c r="R203" s="113">
        <v>223</v>
      </c>
    </row>
    <row r="204" spans="1:18">
      <c r="A204" s="15">
        <f t="shared" si="3"/>
        <v>204</v>
      </c>
      <c r="B204" s="78" t="s">
        <v>755</v>
      </c>
      <c r="C204" s="78"/>
      <c r="D204" s="78" t="s">
        <v>587</v>
      </c>
      <c r="E204" s="78" t="s">
        <v>586</v>
      </c>
      <c r="F204" s="78" t="s">
        <v>2449</v>
      </c>
      <c r="G204" s="78" t="s">
        <v>50</v>
      </c>
      <c r="H204" s="79">
        <v>2014</v>
      </c>
      <c r="I204" s="123">
        <v>220</v>
      </c>
      <c r="J204" s="114">
        <v>220</v>
      </c>
      <c r="K204" s="114">
        <v>220</v>
      </c>
      <c r="L204" s="114">
        <v>220</v>
      </c>
      <c r="M204" s="113">
        <v>220</v>
      </c>
      <c r="N204" s="113">
        <v>220</v>
      </c>
      <c r="O204" s="113">
        <v>220</v>
      </c>
      <c r="P204" s="113">
        <v>220</v>
      </c>
      <c r="Q204" s="113">
        <v>220</v>
      </c>
      <c r="R204" s="113">
        <v>220</v>
      </c>
    </row>
    <row r="205" spans="1:18">
      <c r="A205" s="15">
        <f t="shared" si="3"/>
        <v>205</v>
      </c>
      <c r="B205" s="78" t="s">
        <v>757</v>
      </c>
      <c r="C205" s="78"/>
      <c r="D205" s="78" t="s">
        <v>588</v>
      </c>
      <c r="E205" s="78" t="s">
        <v>586</v>
      </c>
      <c r="F205" s="78" t="s">
        <v>2449</v>
      </c>
      <c r="G205" s="78" t="s">
        <v>50</v>
      </c>
      <c r="H205" s="79">
        <v>2014</v>
      </c>
      <c r="I205" s="123">
        <v>312</v>
      </c>
      <c r="J205" s="114">
        <v>312</v>
      </c>
      <c r="K205" s="114">
        <v>312</v>
      </c>
      <c r="L205" s="114">
        <v>312</v>
      </c>
      <c r="M205" s="113">
        <v>312</v>
      </c>
      <c r="N205" s="113">
        <v>312</v>
      </c>
      <c r="O205" s="113">
        <v>312</v>
      </c>
      <c r="P205" s="113">
        <v>312</v>
      </c>
      <c r="Q205" s="113">
        <v>312</v>
      </c>
      <c r="R205" s="113">
        <v>312</v>
      </c>
    </row>
    <row r="206" spans="1:18">
      <c r="A206" s="15">
        <f t="shared" si="3"/>
        <v>206</v>
      </c>
      <c r="B206" s="78" t="s">
        <v>758</v>
      </c>
      <c r="C206" s="78" t="s">
        <v>2859</v>
      </c>
      <c r="D206" s="78" t="s">
        <v>589</v>
      </c>
      <c r="E206" s="78" t="s">
        <v>590</v>
      </c>
      <c r="F206" s="78" t="s">
        <v>2449</v>
      </c>
      <c r="G206" s="78" t="s">
        <v>50</v>
      </c>
      <c r="H206" s="79">
        <v>2014</v>
      </c>
      <c r="I206" s="123">
        <v>218.5</v>
      </c>
      <c r="J206" s="114">
        <v>218.5</v>
      </c>
      <c r="K206" s="114">
        <v>218.5</v>
      </c>
      <c r="L206" s="114">
        <v>218.5</v>
      </c>
      <c r="M206" s="113">
        <v>218.5</v>
      </c>
      <c r="N206" s="113">
        <v>218.5</v>
      </c>
      <c r="O206" s="113">
        <v>218.5</v>
      </c>
      <c r="P206" s="113">
        <v>218.5</v>
      </c>
      <c r="Q206" s="113">
        <v>218.5</v>
      </c>
      <c r="R206" s="113">
        <v>218.5</v>
      </c>
    </row>
    <row r="207" spans="1:18">
      <c r="A207" s="15">
        <f t="shared" si="3"/>
        <v>207</v>
      </c>
      <c r="B207" s="78" t="s">
        <v>759</v>
      </c>
      <c r="C207" s="78" t="s">
        <v>2859</v>
      </c>
      <c r="D207" s="78" t="s">
        <v>591</v>
      </c>
      <c r="E207" s="78" t="s">
        <v>590</v>
      </c>
      <c r="F207" s="78" t="s">
        <v>2449</v>
      </c>
      <c r="G207" s="78" t="s">
        <v>50</v>
      </c>
      <c r="H207" s="79">
        <v>2014</v>
      </c>
      <c r="I207" s="123">
        <v>218.5</v>
      </c>
      <c r="J207" s="114">
        <v>218.5</v>
      </c>
      <c r="K207" s="114">
        <v>218.5</v>
      </c>
      <c r="L207" s="114">
        <v>218.5</v>
      </c>
      <c r="M207" s="113">
        <v>218.5</v>
      </c>
      <c r="N207" s="113">
        <v>218.5</v>
      </c>
      <c r="O207" s="113">
        <v>218.5</v>
      </c>
      <c r="P207" s="113">
        <v>218.5</v>
      </c>
      <c r="Q207" s="113">
        <v>218.5</v>
      </c>
      <c r="R207" s="113">
        <v>218.5</v>
      </c>
    </row>
    <row r="208" spans="1:18">
      <c r="A208" s="15">
        <f t="shared" si="3"/>
        <v>208</v>
      </c>
      <c r="B208" s="78" t="s">
        <v>760</v>
      </c>
      <c r="C208" s="78" t="s">
        <v>2859</v>
      </c>
      <c r="D208" s="78" t="s">
        <v>592</v>
      </c>
      <c r="E208" s="78" t="s">
        <v>590</v>
      </c>
      <c r="F208" s="78" t="s">
        <v>2449</v>
      </c>
      <c r="G208" s="78" t="s">
        <v>50</v>
      </c>
      <c r="H208" s="79">
        <v>2014</v>
      </c>
      <c r="I208" s="123">
        <v>333.6</v>
      </c>
      <c r="J208" s="114">
        <v>333.6</v>
      </c>
      <c r="K208" s="114">
        <v>333.6</v>
      </c>
      <c r="L208" s="114">
        <v>333.6</v>
      </c>
      <c r="M208" s="113">
        <v>333.6</v>
      </c>
      <c r="N208" s="113">
        <v>333.6</v>
      </c>
      <c r="O208" s="113">
        <v>333.6</v>
      </c>
      <c r="P208" s="113">
        <v>333.6</v>
      </c>
      <c r="Q208" s="113">
        <v>333.6</v>
      </c>
      <c r="R208" s="113">
        <v>333.6</v>
      </c>
    </row>
    <row r="209" spans="1:18">
      <c r="A209" s="15">
        <f t="shared" si="3"/>
        <v>209</v>
      </c>
      <c r="B209" s="78" t="s">
        <v>761</v>
      </c>
      <c r="C209" s="78"/>
      <c r="D209" s="78" t="s">
        <v>593</v>
      </c>
      <c r="E209" s="78" t="s">
        <v>590</v>
      </c>
      <c r="F209" s="78" t="s">
        <v>2449</v>
      </c>
      <c r="G209" s="78" t="s">
        <v>50</v>
      </c>
      <c r="H209" s="79">
        <v>2015</v>
      </c>
      <c r="I209" s="123">
        <v>218.5</v>
      </c>
      <c r="J209" s="114">
        <v>218.5</v>
      </c>
      <c r="K209" s="114">
        <v>218.5</v>
      </c>
      <c r="L209" s="114">
        <v>218.5</v>
      </c>
      <c r="M209" s="113">
        <v>218.5</v>
      </c>
      <c r="N209" s="113">
        <v>218.5</v>
      </c>
      <c r="O209" s="113">
        <v>218.5</v>
      </c>
      <c r="P209" s="113">
        <v>218.5</v>
      </c>
      <c r="Q209" s="113">
        <v>218.5</v>
      </c>
      <c r="R209" s="113">
        <v>218.5</v>
      </c>
    </row>
    <row r="210" spans="1:18">
      <c r="A210" s="15">
        <f t="shared" si="3"/>
        <v>210</v>
      </c>
      <c r="B210" s="78" t="s">
        <v>762</v>
      </c>
      <c r="C210" s="78"/>
      <c r="D210" s="78" t="s">
        <v>595</v>
      </c>
      <c r="E210" s="78" t="s">
        <v>590</v>
      </c>
      <c r="F210" s="78" t="s">
        <v>2449</v>
      </c>
      <c r="G210" s="78" t="s">
        <v>50</v>
      </c>
      <c r="H210" s="79">
        <v>2015</v>
      </c>
      <c r="I210" s="123">
        <v>218.5</v>
      </c>
      <c r="J210" s="114">
        <v>218.5</v>
      </c>
      <c r="K210" s="114">
        <v>218.5</v>
      </c>
      <c r="L210" s="114">
        <v>218.5</v>
      </c>
      <c r="M210" s="113">
        <v>218.5</v>
      </c>
      <c r="N210" s="113">
        <v>218.5</v>
      </c>
      <c r="O210" s="113">
        <v>218.5</v>
      </c>
      <c r="P210" s="113">
        <v>218.5</v>
      </c>
      <c r="Q210" s="113">
        <v>218.5</v>
      </c>
      <c r="R210" s="113">
        <v>218.5</v>
      </c>
    </row>
    <row r="211" spans="1:18">
      <c r="A211" s="15">
        <f t="shared" si="3"/>
        <v>211</v>
      </c>
      <c r="B211" s="78" t="s">
        <v>763</v>
      </c>
      <c r="C211" s="78"/>
      <c r="D211" s="78" t="s">
        <v>596</v>
      </c>
      <c r="E211" s="78" t="s">
        <v>590</v>
      </c>
      <c r="F211" s="78" t="s">
        <v>2449</v>
      </c>
      <c r="G211" s="78" t="s">
        <v>50</v>
      </c>
      <c r="H211" s="79">
        <v>2015</v>
      </c>
      <c r="I211" s="123">
        <v>333.6</v>
      </c>
      <c r="J211" s="114">
        <v>333.6</v>
      </c>
      <c r="K211" s="114">
        <v>333.6</v>
      </c>
      <c r="L211" s="114">
        <v>333.6</v>
      </c>
      <c r="M211" s="113">
        <v>333.6</v>
      </c>
      <c r="N211" s="113">
        <v>333.6</v>
      </c>
      <c r="O211" s="113">
        <v>333.6</v>
      </c>
      <c r="P211" s="113">
        <v>333.6</v>
      </c>
      <c r="Q211" s="113">
        <v>333.6</v>
      </c>
      <c r="R211" s="113">
        <v>333.6</v>
      </c>
    </row>
    <row r="212" spans="1:18">
      <c r="A212" s="15">
        <f t="shared" si="3"/>
        <v>212</v>
      </c>
      <c r="B212" s="78" t="s">
        <v>597</v>
      </c>
      <c r="C212" s="78"/>
      <c r="D212" s="78" t="s">
        <v>598</v>
      </c>
      <c r="E212" s="78" t="s">
        <v>509</v>
      </c>
      <c r="F212" s="78" t="s">
        <v>2449</v>
      </c>
      <c r="G212" s="78" t="s">
        <v>50</v>
      </c>
      <c r="H212" s="79">
        <v>1989</v>
      </c>
      <c r="I212" s="123">
        <v>87</v>
      </c>
      <c r="J212" s="114">
        <v>87</v>
      </c>
      <c r="K212" s="114">
        <v>87</v>
      </c>
      <c r="L212" s="114">
        <v>87</v>
      </c>
      <c r="M212" s="113">
        <v>87</v>
      </c>
      <c r="N212" s="113">
        <v>87</v>
      </c>
      <c r="O212" s="113">
        <v>87</v>
      </c>
      <c r="P212" s="113">
        <v>87</v>
      </c>
      <c r="Q212" s="113">
        <v>87</v>
      </c>
      <c r="R212" s="113">
        <v>87</v>
      </c>
    </row>
    <row r="213" spans="1:18">
      <c r="A213" s="15">
        <f t="shared" si="3"/>
        <v>213</v>
      </c>
      <c r="B213" s="78" t="s">
        <v>599</v>
      </c>
      <c r="C213" s="78"/>
      <c r="D213" s="78" t="s">
        <v>600</v>
      </c>
      <c r="E213" s="78" t="s">
        <v>509</v>
      </c>
      <c r="F213" s="78" t="s">
        <v>2449</v>
      </c>
      <c r="G213" s="78" t="s">
        <v>50</v>
      </c>
      <c r="H213" s="79">
        <v>1989</v>
      </c>
      <c r="I213" s="123">
        <v>87</v>
      </c>
      <c r="J213" s="114">
        <v>87</v>
      </c>
      <c r="K213" s="114">
        <v>87</v>
      </c>
      <c r="L213" s="114">
        <v>87</v>
      </c>
      <c r="M213" s="113">
        <v>87</v>
      </c>
      <c r="N213" s="113">
        <v>87</v>
      </c>
      <c r="O213" s="113">
        <v>87</v>
      </c>
      <c r="P213" s="113">
        <v>87</v>
      </c>
      <c r="Q213" s="113">
        <v>87</v>
      </c>
      <c r="R213" s="113">
        <v>87</v>
      </c>
    </row>
    <row r="214" spans="1:18">
      <c r="A214" s="15">
        <f t="shared" si="3"/>
        <v>214</v>
      </c>
      <c r="B214" s="78" t="s">
        <v>764</v>
      </c>
      <c r="C214" s="78"/>
      <c r="D214" s="78" t="s">
        <v>601</v>
      </c>
      <c r="E214" s="78" t="s">
        <v>509</v>
      </c>
      <c r="F214" s="78" t="s">
        <v>2449</v>
      </c>
      <c r="G214" s="78" t="s">
        <v>50</v>
      </c>
      <c r="H214" s="79">
        <v>1990</v>
      </c>
      <c r="I214" s="123">
        <v>89</v>
      </c>
      <c r="J214" s="114">
        <v>89</v>
      </c>
      <c r="K214" s="114">
        <v>89</v>
      </c>
      <c r="L214" s="114">
        <v>89</v>
      </c>
      <c r="M214" s="113">
        <v>89</v>
      </c>
      <c r="N214" s="113">
        <v>89</v>
      </c>
      <c r="O214" s="113">
        <v>89</v>
      </c>
      <c r="P214" s="113">
        <v>89</v>
      </c>
      <c r="Q214" s="113">
        <v>89</v>
      </c>
      <c r="R214" s="113">
        <v>89</v>
      </c>
    </row>
    <row r="215" spans="1:18">
      <c r="A215" s="15">
        <f t="shared" si="3"/>
        <v>215</v>
      </c>
      <c r="B215" s="78" t="s">
        <v>602</v>
      </c>
      <c r="C215" s="78"/>
      <c r="D215" s="78" t="s">
        <v>603</v>
      </c>
      <c r="E215" s="78" t="s">
        <v>334</v>
      </c>
      <c r="F215" s="78" t="s">
        <v>2449</v>
      </c>
      <c r="G215" s="78" t="s">
        <v>261</v>
      </c>
      <c r="H215" s="79">
        <v>2000</v>
      </c>
      <c r="I215" s="123">
        <v>176</v>
      </c>
      <c r="J215" s="114">
        <v>176</v>
      </c>
      <c r="K215" s="114">
        <v>176</v>
      </c>
      <c r="L215" s="114">
        <v>176</v>
      </c>
      <c r="M215" s="113">
        <v>176</v>
      </c>
      <c r="N215" s="113">
        <v>176</v>
      </c>
      <c r="O215" s="113">
        <v>176</v>
      </c>
      <c r="P215" s="113">
        <v>176</v>
      </c>
      <c r="Q215" s="113">
        <v>176</v>
      </c>
      <c r="R215" s="113">
        <v>176</v>
      </c>
    </row>
    <row r="216" spans="1:18">
      <c r="A216" s="15">
        <f t="shared" si="3"/>
        <v>216</v>
      </c>
      <c r="B216" s="78" t="s">
        <v>604</v>
      </c>
      <c r="C216" s="78"/>
      <c r="D216" s="78" t="s">
        <v>605</v>
      </c>
      <c r="E216" s="78" t="s">
        <v>334</v>
      </c>
      <c r="F216" s="78" t="s">
        <v>2449</v>
      </c>
      <c r="G216" s="78" t="s">
        <v>261</v>
      </c>
      <c r="H216" s="79">
        <v>2000</v>
      </c>
      <c r="I216" s="123">
        <v>176</v>
      </c>
      <c r="J216" s="114">
        <v>176</v>
      </c>
      <c r="K216" s="114">
        <v>176</v>
      </c>
      <c r="L216" s="114">
        <v>176</v>
      </c>
      <c r="M216" s="113">
        <v>176</v>
      </c>
      <c r="N216" s="113">
        <v>176</v>
      </c>
      <c r="O216" s="113">
        <v>176</v>
      </c>
      <c r="P216" s="113">
        <v>176</v>
      </c>
      <c r="Q216" s="113">
        <v>176</v>
      </c>
      <c r="R216" s="113">
        <v>176</v>
      </c>
    </row>
    <row r="217" spans="1:18">
      <c r="A217" s="15">
        <f t="shared" si="3"/>
        <v>217</v>
      </c>
      <c r="B217" s="78" t="s">
        <v>607</v>
      </c>
      <c r="C217" s="78"/>
      <c r="D217" s="78" t="s">
        <v>608</v>
      </c>
      <c r="E217" s="78" t="s">
        <v>334</v>
      </c>
      <c r="F217" s="78" t="s">
        <v>2449</v>
      </c>
      <c r="G217" s="78" t="s">
        <v>261</v>
      </c>
      <c r="H217" s="79">
        <v>2000</v>
      </c>
      <c r="I217" s="123">
        <v>169</v>
      </c>
      <c r="J217" s="114">
        <v>169</v>
      </c>
      <c r="K217" s="114">
        <v>169</v>
      </c>
      <c r="L217" s="114">
        <v>169</v>
      </c>
      <c r="M217" s="113">
        <v>169</v>
      </c>
      <c r="N217" s="113">
        <v>169</v>
      </c>
      <c r="O217" s="113">
        <v>169</v>
      </c>
      <c r="P217" s="113">
        <v>169</v>
      </c>
      <c r="Q217" s="113">
        <v>169</v>
      </c>
      <c r="R217" s="113">
        <v>169</v>
      </c>
    </row>
    <row r="218" spans="1:18">
      <c r="A218" s="15">
        <f t="shared" si="3"/>
        <v>218</v>
      </c>
      <c r="B218" s="78" t="s">
        <v>765</v>
      </c>
      <c r="C218" s="78"/>
      <c r="D218" s="78" t="s">
        <v>766</v>
      </c>
      <c r="E218" s="78" t="s">
        <v>767</v>
      </c>
      <c r="F218" s="78" t="s">
        <v>2452</v>
      </c>
      <c r="G218" s="78" t="s">
        <v>51</v>
      </c>
      <c r="H218" s="79">
        <v>2012</v>
      </c>
      <c r="I218" s="123">
        <v>50.6</v>
      </c>
      <c r="J218" s="114">
        <v>50.6</v>
      </c>
      <c r="K218" s="114">
        <v>50.6</v>
      </c>
      <c r="L218" s="114">
        <v>50.6</v>
      </c>
      <c r="M218" s="113">
        <v>50.6</v>
      </c>
      <c r="N218" s="113">
        <v>50.6</v>
      </c>
      <c r="O218" s="113">
        <v>50.6</v>
      </c>
      <c r="P218" s="113">
        <v>50.6</v>
      </c>
      <c r="Q218" s="113">
        <v>50.6</v>
      </c>
      <c r="R218" s="113">
        <v>50.6</v>
      </c>
    </row>
    <row r="219" spans="1:18">
      <c r="A219" s="15">
        <f t="shared" si="3"/>
        <v>219</v>
      </c>
      <c r="B219" s="78" t="s">
        <v>768</v>
      </c>
      <c r="C219" s="78"/>
      <c r="D219" s="78" t="s">
        <v>769</v>
      </c>
      <c r="E219" s="78" t="s">
        <v>767</v>
      </c>
      <c r="F219" s="78" t="s">
        <v>2452</v>
      </c>
      <c r="G219" s="78" t="s">
        <v>51</v>
      </c>
      <c r="H219" s="79">
        <v>2012</v>
      </c>
      <c r="I219" s="123">
        <v>50.6</v>
      </c>
      <c r="J219" s="114">
        <v>50.6</v>
      </c>
      <c r="K219" s="114">
        <v>50.6</v>
      </c>
      <c r="L219" s="114">
        <v>50.6</v>
      </c>
      <c r="M219" s="113">
        <v>50.6</v>
      </c>
      <c r="N219" s="113">
        <v>50.6</v>
      </c>
      <c r="O219" s="113">
        <v>50.6</v>
      </c>
      <c r="P219" s="113">
        <v>50.6</v>
      </c>
      <c r="Q219" s="113">
        <v>50.6</v>
      </c>
      <c r="R219" s="113">
        <v>50.6</v>
      </c>
    </row>
    <row r="220" spans="1:18">
      <c r="A220" s="15">
        <f t="shared" si="3"/>
        <v>220</v>
      </c>
      <c r="B220" s="78" t="s">
        <v>770</v>
      </c>
      <c r="C220" s="78"/>
      <c r="D220" s="78" t="s">
        <v>771</v>
      </c>
      <c r="E220" s="78" t="s">
        <v>767</v>
      </c>
      <c r="F220" s="78" t="s">
        <v>2452</v>
      </c>
      <c r="G220" s="78" t="s">
        <v>51</v>
      </c>
      <c r="H220" s="79">
        <v>2012</v>
      </c>
      <c r="I220" s="123">
        <v>50.6</v>
      </c>
      <c r="J220" s="114">
        <v>50.6</v>
      </c>
      <c r="K220" s="114">
        <v>50.6</v>
      </c>
      <c r="L220" s="114">
        <v>50.6</v>
      </c>
      <c r="M220" s="113">
        <v>50.6</v>
      </c>
      <c r="N220" s="113">
        <v>50.6</v>
      </c>
      <c r="O220" s="113">
        <v>50.6</v>
      </c>
      <c r="P220" s="113">
        <v>50.6</v>
      </c>
      <c r="Q220" s="113">
        <v>50.6</v>
      </c>
      <c r="R220" s="113">
        <v>50.6</v>
      </c>
    </row>
    <row r="221" spans="1:18">
      <c r="A221" s="15">
        <f t="shared" si="3"/>
        <v>221</v>
      </c>
      <c r="B221" s="78" t="s">
        <v>772</v>
      </c>
      <c r="C221" s="78"/>
      <c r="D221" s="78" t="s">
        <v>773</v>
      </c>
      <c r="E221" s="78" t="s">
        <v>767</v>
      </c>
      <c r="F221" s="78" t="s">
        <v>2452</v>
      </c>
      <c r="G221" s="78" t="s">
        <v>51</v>
      </c>
      <c r="H221" s="79">
        <v>2012</v>
      </c>
      <c r="I221" s="123">
        <v>50.6</v>
      </c>
      <c r="J221" s="114">
        <v>50.6</v>
      </c>
      <c r="K221" s="114">
        <v>50.6</v>
      </c>
      <c r="L221" s="114">
        <v>50.6</v>
      </c>
      <c r="M221" s="113">
        <v>50.6</v>
      </c>
      <c r="N221" s="113">
        <v>50.6</v>
      </c>
      <c r="O221" s="113">
        <v>50.6</v>
      </c>
      <c r="P221" s="113">
        <v>50.6</v>
      </c>
      <c r="Q221" s="113">
        <v>50.6</v>
      </c>
      <c r="R221" s="113">
        <v>50.6</v>
      </c>
    </row>
    <row r="222" spans="1:18">
      <c r="A222" s="15">
        <f t="shared" si="3"/>
        <v>222</v>
      </c>
      <c r="B222" s="78" t="s">
        <v>774</v>
      </c>
      <c r="C222" s="78"/>
      <c r="D222" s="78" t="s">
        <v>775</v>
      </c>
      <c r="E222" s="78" t="s">
        <v>776</v>
      </c>
      <c r="F222" s="78" t="s">
        <v>2450</v>
      </c>
      <c r="G222" s="78" t="s">
        <v>52</v>
      </c>
      <c r="H222" s="79">
        <v>1988</v>
      </c>
      <c r="I222" s="123">
        <v>79</v>
      </c>
      <c r="J222" s="114">
        <v>79</v>
      </c>
      <c r="K222" s="114">
        <v>79</v>
      </c>
      <c r="L222" s="114">
        <v>79</v>
      </c>
      <c r="M222" s="113">
        <v>79</v>
      </c>
      <c r="N222" s="113">
        <v>79</v>
      </c>
      <c r="O222" s="113">
        <v>79</v>
      </c>
      <c r="P222" s="113">
        <v>79</v>
      </c>
      <c r="Q222" s="113">
        <v>79</v>
      </c>
      <c r="R222" s="113">
        <v>79</v>
      </c>
    </row>
    <row r="223" spans="1:18">
      <c r="A223" s="15">
        <f t="shared" si="3"/>
        <v>223</v>
      </c>
      <c r="B223" s="78" t="s">
        <v>777</v>
      </c>
      <c r="C223" s="78"/>
      <c r="D223" s="78" t="s">
        <v>778</v>
      </c>
      <c r="E223" s="78" t="s">
        <v>776</v>
      </c>
      <c r="F223" s="78" t="s">
        <v>2450</v>
      </c>
      <c r="G223" s="78" t="s">
        <v>52</v>
      </c>
      <c r="H223" s="79">
        <v>1988</v>
      </c>
      <c r="I223" s="123">
        <v>76</v>
      </c>
      <c r="J223" s="114">
        <v>76</v>
      </c>
      <c r="K223" s="114">
        <v>76</v>
      </c>
      <c r="L223" s="114">
        <v>76</v>
      </c>
      <c r="M223" s="113">
        <v>76</v>
      </c>
      <c r="N223" s="113">
        <v>76</v>
      </c>
      <c r="O223" s="113">
        <v>76</v>
      </c>
      <c r="P223" s="113">
        <v>76</v>
      </c>
      <c r="Q223" s="113">
        <v>76</v>
      </c>
      <c r="R223" s="113">
        <v>76</v>
      </c>
    </row>
    <row r="224" spans="1:18">
      <c r="A224" s="15">
        <f t="shared" si="3"/>
        <v>224</v>
      </c>
      <c r="B224" s="78" t="s">
        <v>779</v>
      </c>
      <c r="C224" s="78"/>
      <c r="D224" s="78" t="s">
        <v>780</v>
      </c>
      <c r="E224" s="78" t="s">
        <v>776</v>
      </c>
      <c r="F224" s="78" t="s">
        <v>2450</v>
      </c>
      <c r="G224" s="78" t="s">
        <v>52</v>
      </c>
      <c r="H224" s="79">
        <v>1988</v>
      </c>
      <c r="I224" s="123">
        <v>78</v>
      </c>
      <c r="J224" s="114">
        <v>78</v>
      </c>
      <c r="K224" s="114">
        <v>78</v>
      </c>
      <c r="L224" s="114">
        <v>78</v>
      </c>
      <c r="M224" s="113">
        <v>78</v>
      </c>
      <c r="N224" s="113">
        <v>78</v>
      </c>
      <c r="O224" s="113">
        <v>78</v>
      </c>
      <c r="P224" s="113">
        <v>78</v>
      </c>
      <c r="Q224" s="113">
        <v>78</v>
      </c>
      <c r="R224" s="113">
        <v>78</v>
      </c>
    </row>
    <row r="225" spans="1:18">
      <c r="A225" s="15">
        <f t="shared" si="3"/>
        <v>225</v>
      </c>
      <c r="B225" s="78" t="s">
        <v>781</v>
      </c>
      <c r="C225" s="78"/>
      <c r="D225" s="78" t="s">
        <v>782</v>
      </c>
      <c r="E225" s="78" t="s">
        <v>776</v>
      </c>
      <c r="F225" s="78" t="s">
        <v>2450</v>
      </c>
      <c r="G225" s="78" t="s">
        <v>52</v>
      </c>
      <c r="H225" s="79">
        <v>1990</v>
      </c>
      <c r="I225" s="123">
        <v>75</v>
      </c>
      <c r="J225" s="114">
        <v>75</v>
      </c>
      <c r="K225" s="114">
        <v>75</v>
      </c>
      <c r="L225" s="114">
        <v>75</v>
      </c>
      <c r="M225" s="113">
        <v>75</v>
      </c>
      <c r="N225" s="113">
        <v>75</v>
      </c>
      <c r="O225" s="113">
        <v>75</v>
      </c>
      <c r="P225" s="113">
        <v>75</v>
      </c>
      <c r="Q225" s="113">
        <v>75</v>
      </c>
      <c r="R225" s="113">
        <v>75</v>
      </c>
    </row>
    <row r="226" spans="1:18">
      <c r="A226" s="15">
        <f t="shared" si="3"/>
        <v>226</v>
      </c>
      <c r="B226" s="78" t="s">
        <v>783</v>
      </c>
      <c r="C226" s="78"/>
      <c r="D226" s="78" t="s">
        <v>784</v>
      </c>
      <c r="E226" s="78" t="s">
        <v>776</v>
      </c>
      <c r="F226" s="78" t="s">
        <v>2450</v>
      </c>
      <c r="G226" s="78" t="s">
        <v>52</v>
      </c>
      <c r="H226" s="79">
        <v>1990</v>
      </c>
      <c r="I226" s="123">
        <v>79</v>
      </c>
      <c r="J226" s="114">
        <v>79</v>
      </c>
      <c r="K226" s="114">
        <v>79</v>
      </c>
      <c r="L226" s="114">
        <v>79</v>
      </c>
      <c r="M226" s="113">
        <v>79</v>
      </c>
      <c r="N226" s="113">
        <v>79</v>
      </c>
      <c r="O226" s="113">
        <v>79</v>
      </c>
      <c r="P226" s="113">
        <v>79</v>
      </c>
      <c r="Q226" s="113">
        <v>79</v>
      </c>
      <c r="R226" s="113">
        <v>79</v>
      </c>
    </row>
    <row r="227" spans="1:18">
      <c r="A227" s="15">
        <f t="shared" si="3"/>
        <v>227</v>
      </c>
      <c r="B227" s="78" t="s">
        <v>2676</v>
      </c>
      <c r="C227" s="78"/>
      <c r="D227" s="78" t="s">
        <v>2677</v>
      </c>
      <c r="E227" s="78" t="s">
        <v>334</v>
      </c>
      <c r="F227" s="78" t="s">
        <v>2450</v>
      </c>
      <c r="G227" s="78" t="s">
        <v>261</v>
      </c>
      <c r="H227" s="79">
        <v>2021</v>
      </c>
      <c r="I227" s="123">
        <v>49.8</v>
      </c>
      <c r="J227" s="114">
        <v>49.8</v>
      </c>
      <c r="K227" s="114">
        <v>49.8</v>
      </c>
      <c r="L227" s="114">
        <v>49.8</v>
      </c>
      <c r="M227" s="113">
        <v>49.8</v>
      </c>
      <c r="N227" s="113">
        <v>49.8</v>
      </c>
      <c r="O227" s="113">
        <v>49.8</v>
      </c>
      <c r="P227" s="113">
        <v>49.8</v>
      </c>
      <c r="Q227" s="113">
        <v>49.8</v>
      </c>
      <c r="R227" s="113">
        <v>49.8</v>
      </c>
    </row>
    <row r="228" spans="1:18">
      <c r="A228" s="15">
        <f t="shared" si="3"/>
        <v>228</v>
      </c>
      <c r="B228" s="78" t="s">
        <v>2678</v>
      </c>
      <c r="C228" s="78"/>
      <c r="D228" s="78" t="s">
        <v>2679</v>
      </c>
      <c r="E228" s="78" t="s">
        <v>334</v>
      </c>
      <c r="F228" s="78" t="s">
        <v>2450</v>
      </c>
      <c r="G228" s="78" t="s">
        <v>261</v>
      </c>
      <c r="H228" s="79">
        <v>2021</v>
      </c>
      <c r="I228" s="123">
        <v>49.8</v>
      </c>
      <c r="J228" s="114">
        <v>49.8</v>
      </c>
      <c r="K228" s="114">
        <v>49.8</v>
      </c>
      <c r="L228" s="114">
        <v>49.8</v>
      </c>
      <c r="M228" s="113">
        <v>49.8</v>
      </c>
      <c r="N228" s="113">
        <v>49.8</v>
      </c>
      <c r="O228" s="113">
        <v>49.8</v>
      </c>
      <c r="P228" s="113">
        <v>49.8</v>
      </c>
      <c r="Q228" s="113">
        <v>49.8</v>
      </c>
      <c r="R228" s="113">
        <v>49.8</v>
      </c>
    </row>
    <row r="229" spans="1:18">
      <c r="A229" s="15">
        <f t="shared" si="3"/>
        <v>229</v>
      </c>
      <c r="B229" s="78" t="s">
        <v>2680</v>
      </c>
      <c r="C229" s="78"/>
      <c r="D229" s="78" t="s">
        <v>2681</v>
      </c>
      <c r="E229" s="78" t="s">
        <v>334</v>
      </c>
      <c r="F229" s="78" t="s">
        <v>2450</v>
      </c>
      <c r="G229" s="78" t="s">
        <v>261</v>
      </c>
      <c r="H229" s="79">
        <v>2021</v>
      </c>
      <c r="I229" s="123">
        <v>49.8</v>
      </c>
      <c r="J229" s="114">
        <v>49.8</v>
      </c>
      <c r="K229" s="114">
        <v>49.8</v>
      </c>
      <c r="L229" s="114">
        <v>49.8</v>
      </c>
      <c r="M229" s="113">
        <v>49.8</v>
      </c>
      <c r="N229" s="113">
        <v>49.8</v>
      </c>
      <c r="O229" s="113">
        <v>49.8</v>
      </c>
      <c r="P229" s="113">
        <v>49.8</v>
      </c>
      <c r="Q229" s="113">
        <v>49.8</v>
      </c>
      <c r="R229" s="113">
        <v>49.8</v>
      </c>
    </row>
    <row r="230" spans="1:18">
      <c r="A230" s="15">
        <f t="shared" si="3"/>
        <v>230</v>
      </c>
      <c r="B230" s="78" t="s">
        <v>2682</v>
      </c>
      <c r="C230" s="78"/>
      <c r="D230" s="78" t="s">
        <v>2683</v>
      </c>
      <c r="E230" s="78" t="s">
        <v>334</v>
      </c>
      <c r="F230" s="78" t="s">
        <v>2450</v>
      </c>
      <c r="G230" s="78" t="s">
        <v>261</v>
      </c>
      <c r="H230" s="79">
        <v>2021</v>
      </c>
      <c r="I230" s="123">
        <v>49.8</v>
      </c>
      <c r="J230" s="114">
        <v>49.8</v>
      </c>
      <c r="K230" s="114">
        <v>49.8</v>
      </c>
      <c r="L230" s="114">
        <v>49.8</v>
      </c>
      <c r="M230" s="113">
        <v>49.8</v>
      </c>
      <c r="N230" s="113">
        <v>49.8</v>
      </c>
      <c r="O230" s="113">
        <v>49.8</v>
      </c>
      <c r="P230" s="113">
        <v>49.8</v>
      </c>
      <c r="Q230" s="113">
        <v>49.8</v>
      </c>
      <c r="R230" s="113">
        <v>49.8</v>
      </c>
    </row>
    <row r="231" spans="1:18">
      <c r="A231" s="15">
        <f t="shared" si="3"/>
        <v>231</v>
      </c>
      <c r="B231" s="78" t="s">
        <v>2684</v>
      </c>
      <c r="C231" s="78"/>
      <c r="D231" s="78" t="s">
        <v>2685</v>
      </c>
      <c r="E231" s="78" t="s">
        <v>334</v>
      </c>
      <c r="F231" s="78" t="s">
        <v>2450</v>
      </c>
      <c r="G231" s="78" t="s">
        <v>261</v>
      </c>
      <c r="H231" s="79">
        <v>2021</v>
      </c>
      <c r="I231" s="123">
        <v>49.8</v>
      </c>
      <c r="J231" s="114">
        <v>49.8</v>
      </c>
      <c r="K231" s="114">
        <v>49.8</v>
      </c>
      <c r="L231" s="114">
        <v>49.8</v>
      </c>
      <c r="M231" s="113">
        <v>49.8</v>
      </c>
      <c r="N231" s="113">
        <v>49.8</v>
      </c>
      <c r="O231" s="113">
        <v>49.8</v>
      </c>
      <c r="P231" s="113">
        <v>49.8</v>
      </c>
      <c r="Q231" s="113">
        <v>49.8</v>
      </c>
      <c r="R231" s="113">
        <v>49.8</v>
      </c>
    </row>
    <row r="232" spans="1:18">
      <c r="A232" s="15">
        <f t="shared" si="3"/>
        <v>232</v>
      </c>
      <c r="B232" s="78" t="s">
        <v>2686</v>
      </c>
      <c r="C232" s="78"/>
      <c r="D232" s="78" t="s">
        <v>2687</v>
      </c>
      <c r="E232" s="78" t="s">
        <v>334</v>
      </c>
      <c r="F232" s="78" t="s">
        <v>2450</v>
      </c>
      <c r="G232" s="78" t="s">
        <v>261</v>
      </c>
      <c r="H232" s="79">
        <v>2021</v>
      </c>
      <c r="I232" s="123">
        <v>49.8</v>
      </c>
      <c r="J232" s="114">
        <v>49.8</v>
      </c>
      <c r="K232" s="114">
        <v>49.8</v>
      </c>
      <c r="L232" s="114">
        <v>49.8</v>
      </c>
      <c r="M232" s="113">
        <v>49.8</v>
      </c>
      <c r="N232" s="113">
        <v>49.8</v>
      </c>
      <c r="O232" s="113">
        <v>49.8</v>
      </c>
      <c r="P232" s="113">
        <v>49.8</v>
      </c>
      <c r="Q232" s="113">
        <v>49.8</v>
      </c>
      <c r="R232" s="113">
        <v>49.8</v>
      </c>
    </row>
    <row r="233" spans="1:18">
      <c r="A233" s="15">
        <f t="shared" si="3"/>
        <v>233</v>
      </c>
      <c r="B233" s="78" t="s">
        <v>785</v>
      </c>
      <c r="C233" s="78"/>
      <c r="D233" s="78" t="s">
        <v>786</v>
      </c>
      <c r="E233" s="78" t="s">
        <v>705</v>
      </c>
      <c r="F233" s="78" t="s">
        <v>2450</v>
      </c>
      <c r="G233" s="78" t="s">
        <v>261</v>
      </c>
      <c r="H233" s="79">
        <v>2018</v>
      </c>
      <c r="I233" s="123">
        <v>65</v>
      </c>
      <c r="J233" s="114">
        <v>65</v>
      </c>
      <c r="K233" s="114">
        <v>65</v>
      </c>
      <c r="L233" s="114">
        <v>65</v>
      </c>
      <c r="M233" s="113">
        <v>65</v>
      </c>
      <c r="N233" s="113">
        <v>65</v>
      </c>
      <c r="O233" s="113">
        <v>65</v>
      </c>
      <c r="P233" s="113">
        <v>65</v>
      </c>
      <c r="Q233" s="113">
        <v>65</v>
      </c>
      <c r="R233" s="113">
        <v>65</v>
      </c>
    </row>
    <row r="234" spans="1:18">
      <c r="A234" s="15">
        <f t="shared" si="3"/>
        <v>234</v>
      </c>
      <c r="B234" s="78" t="s">
        <v>787</v>
      </c>
      <c r="C234" s="78"/>
      <c r="D234" s="78" t="s">
        <v>788</v>
      </c>
      <c r="E234" s="78" t="s">
        <v>705</v>
      </c>
      <c r="F234" s="78" t="s">
        <v>2450</v>
      </c>
      <c r="G234" s="78" t="s">
        <v>261</v>
      </c>
      <c r="H234" s="79">
        <v>2018</v>
      </c>
      <c r="I234" s="123">
        <v>65</v>
      </c>
      <c r="J234" s="114">
        <v>65</v>
      </c>
      <c r="K234" s="114">
        <v>65</v>
      </c>
      <c r="L234" s="114">
        <v>65</v>
      </c>
      <c r="M234" s="113">
        <v>65</v>
      </c>
      <c r="N234" s="113">
        <v>65</v>
      </c>
      <c r="O234" s="113">
        <v>65</v>
      </c>
      <c r="P234" s="113">
        <v>65</v>
      </c>
      <c r="Q234" s="113">
        <v>65</v>
      </c>
      <c r="R234" s="113">
        <v>65</v>
      </c>
    </row>
    <row r="235" spans="1:18">
      <c r="A235" s="15">
        <f t="shared" si="3"/>
        <v>235</v>
      </c>
      <c r="B235" s="78" t="s">
        <v>789</v>
      </c>
      <c r="C235" s="78"/>
      <c r="D235" s="78" t="s">
        <v>790</v>
      </c>
      <c r="E235" s="78" t="s">
        <v>705</v>
      </c>
      <c r="F235" s="78" t="s">
        <v>2450</v>
      </c>
      <c r="G235" s="78" t="s">
        <v>261</v>
      </c>
      <c r="H235" s="79">
        <v>2018</v>
      </c>
      <c r="I235" s="123">
        <v>65</v>
      </c>
      <c r="J235" s="114">
        <v>65</v>
      </c>
      <c r="K235" s="114">
        <v>65</v>
      </c>
      <c r="L235" s="114">
        <v>65</v>
      </c>
      <c r="M235" s="113">
        <v>65</v>
      </c>
      <c r="N235" s="113">
        <v>65</v>
      </c>
      <c r="O235" s="113">
        <v>65</v>
      </c>
      <c r="P235" s="113">
        <v>65</v>
      </c>
      <c r="Q235" s="113">
        <v>65</v>
      </c>
      <c r="R235" s="113">
        <v>65</v>
      </c>
    </row>
    <row r="236" spans="1:18">
      <c r="A236" s="15">
        <f t="shared" si="3"/>
        <v>236</v>
      </c>
      <c r="B236" s="78" t="s">
        <v>791</v>
      </c>
      <c r="C236" s="78"/>
      <c r="D236" s="78" t="s">
        <v>792</v>
      </c>
      <c r="E236" s="78" t="s">
        <v>705</v>
      </c>
      <c r="F236" s="78" t="s">
        <v>2450</v>
      </c>
      <c r="G236" s="78" t="s">
        <v>261</v>
      </c>
      <c r="H236" s="79">
        <v>2018</v>
      </c>
      <c r="I236" s="123">
        <v>65</v>
      </c>
      <c r="J236" s="114">
        <v>65</v>
      </c>
      <c r="K236" s="114">
        <v>65</v>
      </c>
      <c r="L236" s="114">
        <v>65</v>
      </c>
      <c r="M236" s="113">
        <v>65</v>
      </c>
      <c r="N236" s="113">
        <v>65</v>
      </c>
      <c r="O236" s="113">
        <v>65</v>
      </c>
      <c r="P236" s="113">
        <v>65</v>
      </c>
      <c r="Q236" s="113">
        <v>65</v>
      </c>
      <c r="R236" s="113">
        <v>65</v>
      </c>
    </row>
    <row r="237" spans="1:18">
      <c r="A237" s="15">
        <f t="shared" si="3"/>
        <v>237</v>
      </c>
      <c r="B237" s="78" t="s">
        <v>793</v>
      </c>
      <c r="C237" s="78"/>
      <c r="D237" s="78" t="s">
        <v>794</v>
      </c>
      <c r="E237" s="78" t="s">
        <v>705</v>
      </c>
      <c r="F237" s="78" t="s">
        <v>2450</v>
      </c>
      <c r="G237" s="78" t="s">
        <v>261</v>
      </c>
      <c r="H237" s="79">
        <v>2018</v>
      </c>
      <c r="I237" s="123">
        <v>64</v>
      </c>
      <c r="J237" s="114">
        <v>64</v>
      </c>
      <c r="K237" s="114">
        <v>64</v>
      </c>
      <c r="L237" s="114">
        <v>64</v>
      </c>
      <c r="M237" s="113">
        <v>64</v>
      </c>
      <c r="N237" s="113">
        <v>64</v>
      </c>
      <c r="O237" s="113">
        <v>64</v>
      </c>
      <c r="P237" s="113">
        <v>64</v>
      </c>
      <c r="Q237" s="113">
        <v>64</v>
      </c>
      <c r="R237" s="113">
        <v>64</v>
      </c>
    </row>
    <row r="238" spans="1:18">
      <c r="A238" s="15">
        <f t="shared" si="3"/>
        <v>238</v>
      </c>
      <c r="B238" s="78" t="s">
        <v>795</v>
      </c>
      <c r="C238" s="78"/>
      <c r="D238" s="78" t="s">
        <v>796</v>
      </c>
      <c r="E238" s="78" t="s">
        <v>705</v>
      </c>
      <c r="F238" s="78" t="s">
        <v>2450</v>
      </c>
      <c r="G238" s="78" t="s">
        <v>261</v>
      </c>
      <c r="H238" s="79">
        <v>2018</v>
      </c>
      <c r="I238" s="123">
        <v>65</v>
      </c>
      <c r="J238" s="114">
        <v>65</v>
      </c>
      <c r="K238" s="114">
        <v>65</v>
      </c>
      <c r="L238" s="114">
        <v>65</v>
      </c>
      <c r="M238" s="113">
        <v>65</v>
      </c>
      <c r="N238" s="113">
        <v>65</v>
      </c>
      <c r="O238" s="113">
        <v>65</v>
      </c>
      <c r="P238" s="113">
        <v>65</v>
      </c>
      <c r="Q238" s="113">
        <v>65</v>
      </c>
      <c r="R238" s="113">
        <v>65</v>
      </c>
    </row>
    <row r="239" spans="1:18">
      <c r="A239" s="15">
        <f t="shared" si="3"/>
        <v>239</v>
      </c>
      <c r="B239" s="78" t="s">
        <v>797</v>
      </c>
      <c r="C239" s="78"/>
      <c r="D239" s="78" t="s">
        <v>798</v>
      </c>
      <c r="E239" s="78" t="s">
        <v>553</v>
      </c>
      <c r="F239" s="78" t="s">
        <v>2451</v>
      </c>
      <c r="G239" s="78" t="s">
        <v>50</v>
      </c>
      <c r="H239" s="79">
        <v>1966</v>
      </c>
      <c r="I239" s="123">
        <v>17.5</v>
      </c>
      <c r="J239" s="114">
        <v>17.5</v>
      </c>
      <c r="K239" s="114">
        <v>17.5</v>
      </c>
      <c r="L239" s="114">
        <v>17.5</v>
      </c>
      <c r="M239" s="113">
        <v>17.5</v>
      </c>
      <c r="N239" s="113">
        <v>17.5</v>
      </c>
      <c r="O239" s="113">
        <v>17.5</v>
      </c>
      <c r="P239" s="113">
        <v>17.5</v>
      </c>
      <c r="Q239" s="113">
        <v>17.5</v>
      </c>
      <c r="R239" s="113">
        <v>17.5</v>
      </c>
    </row>
    <row r="240" spans="1:18">
      <c r="A240" s="15">
        <f t="shared" si="3"/>
        <v>240</v>
      </c>
      <c r="B240" s="78" t="s">
        <v>799</v>
      </c>
      <c r="C240" s="78"/>
      <c r="D240" s="78" t="s">
        <v>800</v>
      </c>
      <c r="E240" s="78" t="s">
        <v>553</v>
      </c>
      <c r="F240" s="78" t="s">
        <v>2451</v>
      </c>
      <c r="G240" s="78" t="s">
        <v>50</v>
      </c>
      <c r="H240" s="79">
        <v>1967</v>
      </c>
      <c r="I240" s="123">
        <v>23.5</v>
      </c>
      <c r="J240" s="114">
        <v>23.5</v>
      </c>
      <c r="K240" s="114">
        <v>23.5</v>
      </c>
      <c r="L240" s="114">
        <v>23.5</v>
      </c>
      <c r="M240" s="113">
        <v>23.5</v>
      </c>
      <c r="N240" s="113">
        <v>23.5</v>
      </c>
      <c r="O240" s="113">
        <v>23.5</v>
      </c>
      <c r="P240" s="113">
        <v>23.5</v>
      </c>
      <c r="Q240" s="113">
        <v>23.5</v>
      </c>
      <c r="R240" s="113">
        <v>23.5</v>
      </c>
    </row>
    <row r="241" spans="1:18">
      <c r="A241" s="15">
        <f t="shared" si="3"/>
        <v>241</v>
      </c>
      <c r="B241" s="78" t="s">
        <v>801</v>
      </c>
      <c r="C241" s="78"/>
      <c r="D241" s="78" t="s">
        <v>802</v>
      </c>
      <c r="E241" s="78" t="s">
        <v>553</v>
      </c>
      <c r="F241" s="78" t="s">
        <v>2451</v>
      </c>
      <c r="G241" s="78" t="s">
        <v>50</v>
      </c>
      <c r="H241" s="79">
        <v>1978</v>
      </c>
      <c r="I241" s="123">
        <v>39.5</v>
      </c>
      <c r="J241" s="114">
        <v>39.5</v>
      </c>
      <c r="K241" s="114">
        <v>39.5</v>
      </c>
      <c r="L241" s="114">
        <v>39.5</v>
      </c>
      <c r="M241" s="113">
        <v>39.5</v>
      </c>
      <c r="N241" s="113">
        <v>39.5</v>
      </c>
      <c r="O241" s="113">
        <v>39.5</v>
      </c>
      <c r="P241" s="113">
        <v>39.5</v>
      </c>
      <c r="Q241" s="113">
        <v>39.5</v>
      </c>
      <c r="R241" s="113">
        <v>39.5</v>
      </c>
    </row>
    <row r="242" spans="1:18">
      <c r="A242" s="15">
        <f t="shared" si="3"/>
        <v>242</v>
      </c>
      <c r="B242" s="78" t="s">
        <v>610</v>
      </c>
      <c r="C242" s="78"/>
      <c r="D242" s="78" t="s">
        <v>611</v>
      </c>
      <c r="E242" s="78" t="s">
        <v>62</v>
      </c>
      <c r="F242" s="78" t="s">
        <v>2449</v>
      </c>
      <c r="G242" s="78" t="s">
        <v>52</v>
      </c>
      <c r="H242" s="79">
        <v>2007</v>
      </c>
      <c r="I242" s="123">
        <v>84</v>
      </c>
      <c r="J242" s="114">
        <v>84</v>
      </c>
      <c r="K242" s="114">
        <v>84</v>
      </c>
      <c r="L242" s="114">
        <v>84</v>
      </c>
      <c r="M242" s="113">
        <v>84</v>
      </c>
      <c r="N242" s="113">
        <v>84</v>
      </c>
      <c r="O242" s="113">
        <v>84</v>
      </c>
      <c r="P242" s="113">
        <v>84</v>
      </c>
      <c r="Q242" s="113">
        <v>84</v>
      </c>
      <c r="R242" s="113">
        <v>84</v>
      </c>
    </row>
    <row r="243" spans="1:18">
      <c r="A243" s="15">
        <f t="shared" si="3"/>
        <v>243</v>
      </c>
      <c r="B243" s="78" t="s">
        <v>615</v>
      </c>
      <c r="C243" s="78"/>
      <c r="D243" s="78" t="s">
        <v>616</v>
      </c>
      <c r="E243" s="78" t="s">
        <v>62</v>
      </c>
      <c r="F243" s="78" t="s">
        <v>2449</v>
      </c>
      <c r="G243" s="78" t="s">
        <v>52</v>
      </c>
      <c r="H243" s="79">
        <v>2007</v>
      </c>
      <c r="I243" s="123">
        <v>86</v>
      </c>
      <c r="J243" s="114">
        <v>86</v>
      </c>
      <c r="K243" s="114">
        <v>86</v>
      </c>
      <c r="L243" s="114">
        <v>86</v>
      </c>
      <c r="M243" s="113">
        <v>86</v>
      </c>
      <c r="N243" s="113">
        <v>86</v>
      </c>
      <c r="O243" s="113">
        <v>86</v>
      </c>
      <c r="P243" s="113">
        <v>86</v>
      </c>
      <c r="Q243" s="113">
        <v>86</v>
      </c>
      <c r="R243" s="113">
        <v>86</v>
      </c>
    </row>
    <row r="244" spans="1:18">
      <c r="A244" s="15">
        <f t="shared" si="3"/>
        <v>244</v>
      </c>
      <c r="B244" s="78" t="s">
        <v>621</v>
      </c>
      <c r="C244" s="78"/>
      <c r="D244" s="78" t="s">
        <v>622</v>
      </c>
      <c r="E244" s="78" t="s">
        <v>62</v>
      </c>
      <c r="F244" s="78" t="s">
        <v>2449</v>
      </c>
      <c r="G244" s="78" t="s">
        <v>52</v>
      </c>
      <c r="H244" s="79">
        <v>2008</v>
      </c>
      <c r="I244" s="123">
        <v>81</v>
      </c>
      <c r="J244" s="114">
        <v>81</v>
      </c>
      <c r="K244" s="114">
        <v>81</v>
      </c>
      <c r="L244" s="114">
        <v>81</v>
      </c>
      <c r="M244" s="113">
        <v>81</v>
      </c>
      <c r="N244" s="113">
        <v>81</v>
      </c>
      <c r="O244" s="113">
        <v>81</v>
      </c>
      <c r="P244" s="113">
        <v>81</v>
      </c>
      <c r="Q244" s="113">
        <v>81</v>
      </c>
      <c r="R244" s="113">
        <v>81</v>
      </c>
    </row>
    <row r="245" spans="1:18">
      <c r="A245" s="15">
        <f t="shared" si="3"/>
        <v>245</v>
      </c>
      <c r="B245" s="78" t="s">
        <v>623</v>
      </c>
      <c r="C245" s="78"/>
      <c r="D245" s="78" t="s">
        <v>624</v>
      </c>
      <c r="E245" s="78" t="s">
        <v>62</v>
      </c>
      <c r="F245" s="78" t="s">
        <v>2449</v>
      </c>
      <c r="G245" s="78" t="s">
        <v>52</v>
      </c>
      <c r="H245" s="79">
        <v>2008</v>
      </c>
      <c r="I245" s="123">
        <v>81</v>
      </c>
      <c r="J245" s="114">
        <v>81</v>
      </c>
      <c r="K245" s="114">
        <v>81</v>
      </c>
      <c r="L245" s="114">
        <v>81</v>
      </c>
      <c r="M245" s="113">
        <v>81</v>
      </c>
      <c r="N245" s="113">
        <v>81</v>
      </c>
      <c r="O245" s="113">
        <v>81</v>
      </c>
      <c r="P245" s="113">
        <v>81</v>
      </c>
      <c r="Q245" s="113">
        <v>81</v>
      </c>
      <c r="R245" s="113">
        <v>81</v>
      </c>
    </row>
    <row r="246" spans="1:18">
      <c r="A246" s="15">
        <f t="shared" si="3"/>
        <v>246</v>
      </c>
      <c r="B246" s="78" t="s">
        <v>619</v>
      </c>
      <c r="C246" s="78"/>
      <c r="D246" s="78" t="s">
        <v>620</v>
      </c>
      <c r="E246" s="78" t="s">
        <v>62</v>
      </c>
      <c r="F246" s="78" t="s">
        <v>2449</v>
      </c>
      <c r="G246" s="78" t="s">
        <v>52</v>
      </c>
      <c r="H246" s="79">
        <v>2007</v>
      </c>
      <c r="I246" s="123">
        <v>98</v>
      </c>
      <c r="J246" s="114">
        <v>98</v>
      </c>
      <c r="K246" s="114">
        <v>98</v>
      </c>
      <c r="L246" s="114">
        <v>98</v>
      </c>
      <c r="M246" s="113">
        <v>98</v>
      </c>
      <c r="N246" s="113">
        <v>98</v>
      </c>
      <c r="O246" s="113">
        <v>98</v>
      </c>
      <c r="P246" s="113">
        <v>98</v>
      </c>
      <c r="Q246" s="113">
        <v>98</v>
      </c>
      <c r="R246" s="113">
        <v>98</v>
      </c>
    </row>
    <row r="247" spans="1:18">
      <c r="A247" s="15">
        <f t="shared" si="3"/>
        <v>247</v>
      </c>
      <c r="B247" s="78" t="s">
        <v>625</v>
      </c>
      <c r="C247" s="78"/>
      <c r="D247" s="78" t="s">
        <v>626</v>
      </c>
      <c r="E247" s="78" t="s">
        <v>62</v>
      </c>
      <c r="F247" s="78" t="s">
        <v>2449</v>
      </c>
      <c r="G247" s="78" t="s">
        <v>52</v>
      </c>
      <c r="H247" s="79">
        <v>2008</v>
      </c>
      <c r="I247" s="123">
        <v>98</v>
      </c>
      <c r="J247" s="114">
        <v>98</v>
      </c>
      <c r="K247" s="114">
        <v>98</v>
      </c>
      <c r="L247" s="114">
        <v>98</v>
      </c>
      <c r="M247" s="113">
        <v>98</v>
      </c>
      <c r="N247" s="113">
        <v>98</v>
      </c>
      <c r="O247" s="113">
        <v>98</v>
      </c>
      <c r="P247" s="113">
        <v>98</v>
      </c>
      <c r="Q247" s="113">
        <v>98</v>
      </c>
      <c r="R247" s="113">
        <v>98</v>
      </c>
    </row>
    <row r="248" spans="1:18">
      <c r="A248" s="15">
        <f t="shared" si="3"/>
        <v>248</v>
      </c>
      <c r="B248" s="78" t="s">
        <v>803</v>
      </c>
      <c r="C248" s="78"/>
      <c r="D248" s="78" t="s">
        <v>804</v>
      </c>
      <c r="E248" s="78" t="s">
        <v>805</v>
      </c>
      <c r="F248" s="78" t="s">
        <v>2450</v>
      </c>
      <c r="G248" s="78" t="s">
        <v>50</v>
      </c>
      <c r="H248" s="79">
        <v>1994</v>
      </c>
      <c r="I248" s="123">
        <v>115</v>
      </c>
      <c r="J248" s="114">
        <v>115</v>
      </c>
      <c r="K248" s="114">
        <v>115</v>
      </c>
      <c r="L248" s="114">
        <v>115</v>
      </c>
      <c r="M248" s="113">
        <v>115</v>
      </c>
      <c r="N248" s="113">
        <v>115</v>
      </c>
      <c r="O248" s="113">
        <v>115</v>
      </c>
      <c r="P248" s="113">
        <v>115</v>
      </c>
      <c r="Q248" s="113">
        <v>115</v>
      </c>
      <c r="R248" s="113">
        <v>115</v>
      </c>
    </row>
    <row r="249" spans="1:18">
      <c r="A249" s="15">
        <f t="shared" si="3"/>
        <v>249</v>
      </c>
      <c r="B249" s="78" t="s">
        <v>806</v>
      </c>
      <c r="C249" s="78"/>
      <c r="D249" s="78" t="s">
        <v>807</v>
      </c>
      <c r="E249" s="78" t="s">
        <v>805</v>
      </c>
      <c r="F249" s="78" t="s">
        <v>2450</v>
      </c>
      <c r="G249" s="78" t="s">
        <v>50</v>
      </c>
      <c r="H249" s="79">
        <v>1994</v>
      </c>
      <c r="I249" s="123">
        <v>115</v>
      </c>
      <c r="J249" s="114">
        <v>115</v>
      </c>
      <c r="K249" s="114">
        <v>115</v>
      </c>
      <c r="L249" s="114">
        <v>115</v>
      </c>
      <c r="M249" s="113">
        <v>115</v>
      </c>
      <c r="N249" s="113">
        <v>115</v>
      </c>
      <c r="O249" s="113">
        <v>115</v>
      </c>
      <c r="P249" s="113">
        <v>115</v>
      </c>
      <c r="Q249" s="113">
        <v>115</v>
      </c>
      <c r="R249" s="113">
        <v>115</v>
      </c>
    </row>
    <row r="250" spans="1:18">
      <c r="A250" s="15">
        <f t="shared" si="3"/>
        <v>250</v>
      </c>
      <c r="B250" s="78" t="s">
        <v>808</v>
      </c>
      <c r="C250" s="78"/>
      <c r="D250" s="78" t="s">
        <v>809</v>
      </c>
      <c r="E250" s="78" t="s">
        <v>805</v>
      </c>
      <c r="F250" s="78" t="s">
        <v>2451</v>
      </c>
      <c r="G250" s="78" t="s">
        <v>50</v>
      </c>
      <c r="H250" s="79">
        <v>1968</v>
      </c>
      <c r="I250" s="123">
        <v>75</v>
      </c>
      <c r="J250" s="114">
        <v>75</v>
      </c>
      <c r="K250" s="114">
        <v>75</v>
      </c>
      <c r="L250" s="114">
        <v>75</v>
      </c>
      <c r="M250" s="113">
        <v>75</v>
      </c>
      <c r="N250" s="113">
        <v>75</v>
      </c>
      <c r="O250" s="113">
        <v>75</v>
      </c>
      <c r="P250" s="113">
        <v>75</v>
      </c>
      <c r="Q250" s="113">
        <v>75</v>
      </c>
      <c r="R250" s="113">
        <v>75</v>
      </c>
    </row>
    <row r="251" spans="1:18">
      <c r="A251" s="15">
        <f t="shared" si="3"/>
        <v>251</v>
      </c>
      <c r="B251" s="78" t="s">
        <v>810</v>
      </c>
      <c r="C251" s="78"/>
      <c r="D251" s="78" t="s">
        <v>811</v>
      </c>
      <c r="E251" s="78" t="s">
        <v>805</v>
      </c>
      <c r="F251" s="78" t="s">
        <v>2451</v>
      </c>
      <c r="G251" s="78" t="s">
        <v>50</v>
      </c>
      <c r="H251" s="79">
        <v>1972</v>
      </c>
      <c r="I251" s="123">
        <v>120</v>
      </c>
      <c r="J251" s="114">
        <v>120</v>
      </c>
      <c r="K251" s="114">
        <v>120</v>
      </c>
      <c r="L251" s="114">
        <v>120</v>
      </c>
      <c r="M251" s="113">
        <v>120</v>
      </c>
      <c r="N251" s="113">
        <v>120</v>
      </c>
      <c r="O251" s="113">
        <v>120</v>
      </c>
      <c r="P251" s="113">
        <v>120</v>
      </c>
      <c r="Q251" s="113">
        <v>120</v>
      </c>
      <c r="R251" s="113">
        <v>120</v>
      </c>
    </row>
    <row r="252" spans="1:18">
      <c r="A252" s="15">
        <f t="shared" si="3"/>
        <v>252</v>
      </c>
      <c r="B252" s="78" t="s">
        <v>812</v>
      </c>
      <c r="C252" s="78"/>
      <c r="D252" s="78" t="s">
        <v>813</v>
      </c>
      <c r="E252" s="78" t="s">
        <v>805</v>
      </c>
      <c r="F252" s="78" t="s">
        <v>2451</v>
      </c>
      <c r="G252" s="78" t="s">
        <v>50</v>
      </c>
      <c r="H252" s="79">
        <v>1975</v>
      </c>
      <c r="I252" s="123">
        <v>208</v>
      </c>
      <c r="J252" s="114">
        <v>208</v>
      </c>
      <c r="K252" s="114">
        <v>208</v>
      </c>
      <c r="L252" s="114">
        <v>208</v>
      </c>
      <c r="M252" s="113">
        <v>208</v>
      </c>
      <c r="N252" s="113">
        <v>208</v>
      </c>
      <c r="O252" s="113">
        <v>208</v>
      </c>
      <c r="P252" s="113">
        <v>208</v>
      </c>
      <c r="Q252" s="113">
        <v>208</v>
      </c>
      <c r="R252" s="113">
        <v>208</v>
      </c>
    </row>
    <row r="253" spans="1:18">
      <c r="A253" s="15">
        <f t="shared" si="3"/>
        <v>253</v>
      </c>
      <c r="B253" s="78" t="s">
        <v>814</v>
      </c>
      <c r="C253" s="78"/>
      <c r="D253" s="78" t="s">
        <v>815</v>
      </c>
      <c r="E253" s="78" t="s">
        <v>816</v>
      </c>
      <c r="F253" s="78" t="s">
        <v>2450</v>
      </c>
      <c r="G253" s="78" t="s">
        <v>50</v>
      </c>
      <c r="H253" s="79">
        <v>2001</v>
      </c>
      <c r="I253" s="123">
        <v>95</v>
      </c>
      <c r="J253" s="114">
        <v>95</v>
      </c>
      <c r="K253" s="114">
        <v>95</v>
      </c>
      <c r="L253" s="114">
        <v>95</v>
      </c>
      <c r="M253" s="113">
        <v>95</v>
      </c>
      <c r="N253" s="113">
        <v>95</v>
      </c>
      <c r="O253" s="113">
        <v>95</v>
      </c>
      <c r="P253" s="113">
        <v>95</v>
      </c>
      <c r="Q253" s="113">
        <v>95</v>
      </c>
      <c r="R253" s="113">
        <v>95</v>
      </c>
    </row>
    <row r="254" spans="1:18">
      <c r="A254" s="15">
        <f t="shared" si="3"/>
        <v>254</v>
      </c>
      <c r="B254" s="78" t="s">
        <v>817</v>
      </c>
      <c r="C254" s="78"/>
      <c r="D254" s="78" t="s">
        <v>818</v>
      </c>
      <c r="E254" s="78" t="s">
        <v>816</v>
      </c>
      <c r="F254" s="78" t="s">
        <v>2451</v>
      </c>
      <c r="G254" s="78" t="s">
        <v>50</v>
      </c>
      <c r="H254" s="79">
        <v>1967</v>
      </c>
      <c r="I254" s="123">
        <v>78</v>
      </c>
      <c r="J254" s="114">
        <v>78</v>
      </c>
      <c r="K254" s="114">
        <v>78</v>
      </c>
      <c r="L254" s="114">
        <v>78</v>
      </c>
      <c r="M254" s="113">
        <v>78</v>
      </c>
      <c r="N254" s="113">
        <v>78</v>
      </c>
      <c r="O254" s="113">
        <v>78</v>
      </c>
      <c r="P254" s="113">
        <v>78</v>
      </c>
      <c r="Q254" s="113">
        <v>78</v>
      </c>
      <c r="R254" s="113">
        <v>78</v>
      </c>
    </row>
    <row r="255" spans="1:18">
      <c r="A255" s="15">
        <f t="shared" si="3"/>
        <v>255</v>
      </c>
      <c r="B255" s="78" t="s">
        <v>819</v>
      </c>
      <c r="C255" s="78"/>
      <c r="D255" s="78" t="s">
        <v>820</v>
      </c>
      <c r="E255" s="78" t="s">
        <v>816</v>
      </c>
      <c r="F255" s="78" t="s">
        <v>2451</v>
      </c>
      <c r="G255" s="78" t="s">
        <v>50</v>
      </c>
      <c r="H255" s="79">
        <v>1971</v>
      </c>
      <c r="I255" s="123">
        <v>107</v>
      </c>
      <c r="J255" s="114">
        <v>107</v>
      </c>
      <c r="K255" s="114">
        <v>107</v>
      </c>
      <c r="L255" s="114">
        <v>107</v>
      </c>
      <c r="M255" s="113">
        <v>107</v>
      </c>
      <c r="N255" s="113">
        <v>107</v>
      </c>
      <c r="O255" s="113">
        <v>107</v>
      </c>
      <c r="P255" s="113">
        <v>107</v>
      </c>
      <c r="Q255" s="113">
        <v>107</v>
      </c>
      <c r="R255" s="113">
        <v>107</v>
      </c>
    </row>
    <row r="256" spans="1:18">
      <c r="A256" s="15">
        <f t="shared" si="3"/>
        <v>256</v>
      </c>
      <c r="B256" s="78" t="s">
        <v>821</v>
      </c>
      <c r="C256" s="78"/>
      <c r="D256" s="78" t="s">
        <v>822</v>
      </c>
      <c r="E256" s="78" t="s">
        <v>816</v>
      </c>
      <c r="F256" s="78" t="s">
        <v>2451</v>
      </c>
      <c r="G256" s="78" t="s">
        <v>50</v>
      </c>
      <c r="H256" s="79">
        <v>1975</v>
      </c>
      <c r="I256" s="123">
        <v>146</v>
      </c>
      <c r="J256" s="114">
        <v>146</v>
      </c>
      <c r="K256" s="114">
        <v>146</v>
      </c>
      <c r="L256" s="114">
        <v>146</v>
      </c>
      <c r="M256" s="113">
        <v>146</v>
      </c>
      <c r="N256" s="113">
        <v>146</v>
      </c>
      <c r="O256" s="113">
        <v>146</v>
      </c>
      <c r="P256" s="113">
        <v>146</v>
      </c>
      <c r="Q256" s="113">
        <v>146</v>
      </c>
      <c r="R256" s="113">
        <v>146</v>
      </c>
    </row>
    <row r="257" spans="1:18">
      <c r="A257" s="15">
        <f t="shared" si="3"/>
        <v>257</v>
      </c>
      <c r="B257" s="78" t="s">
        <v>823</v>
      </c>
      <c r="C257" s="78"/>
      <c r="D257" s="78" t="s">
        <v>824</v>
      </c>
      <c r="E257" s="78" t="s">
        <v>68</v>
      </c>
      <c r="F257" s="78" t="s">
        <v>2452</v>
      </c>
      <c r="G257" s="78" t="s">
        <v>51</v>
      </c>
      <c r="H257" s="79">
        <v>2016</v>
      </c>
      <c r="I257" s="123">
        <v>56.3</v>
      </c>
      <c r="J257" s="114">
        <v>56.3</v>
      </c>
      <c r="K257" s="114">
        <v>56.3</v>
      </c>
      <c r="L257" s="114">
        <v>56.3</v>
      </c>
      <c r="M257" s="113">
        <v>56.3</v>
      </c>
      <c r="N257" s="113">
        <v>56.3</v>
      </c>
      <c r="O257" s="113">
        <v>56.3</v>
      </c>
      <c r="P257" s="113">
        <v>56.3</v>
      </c>
      <c r="Q257" s="113">
        <v>56.3</v>
      </c>
      <c r="R257" s="113">
        <v>56.3</v>
      </c>
    </row>
    <row r="258" spans="1:18">
      <c r="A258" s="15">
        <f t="shared" si="3"/>
        <v>258</v>
      </c>
      <c r="B258" s="78" t="s">
        <v>825</v>
      </c>
      <c r="C258" s="78"/>
      <c r="D258" s="78" t="s">
        <v>826</v>
      </c>
      <c r="E258" s="78" t="s">
        <v>68</v>
      </c>
      <c r="F258" s="78" t="s">
        <v>2452</v>
      </c>
      <c r="G258" s="78" t="s">
        <v>51</v>
      </c>
      <c r="H258" s="79">
        <v>2016</v>
      </c>
      <c r="I258" s="123">
        <v>56.3</v>
      </c>
      <c r="J258" s="114">
        <v>56.3</v>
      </c>
      <c r="K258" s="114">
        <v>56.3</v>
      </c>
      <c r="L258" s="114">
        <v>56.3</v>
      </c>
      <c r="M258" s="113">
        <v>56.3</v>
      </c>
      <c r="N258" s="113">
        <v>56.3</v>
      </c>
      <c r="O258" s="113">
        <v>56.3</v>
      </c>
      <c r="P258" s="113">
        <v>56.3</v>
      </c>
      <c r="Q258" s="113">
        <v>56.3</v>
      </c>
      <c r="R258" s="113">
        <v>56.3</v>
      </c>
    </row>
    <row r="259" spans="1:18">
      <c r="A259" s="15">
        <f t="shared" si="3"/>
        <v>259</v>
      </c>
      <c r="B259" s="78" t="s">
        <v>827</v>
      </c>
      <c r="C259" s="78"/>
      <c r="D259" s="78" t="s">
        <v>828</v>
      </c>
      <c r="E259" s="78" t="s">
        <v>68</v>
      </c>
      <c r="F259" s="78" t="s">
        <v>2452</v>
      </c>
      <c r="G259" s="78" t="s">
        <v>51</v>
      </c>
      <c r="H259" s="79">
        <v>2016</v>
      </c>
      <c r="I259" s="123">
        <v>56.3</v>
      </c>
      <c r="J259" s="114">
        <v>56.3</v>
      </c>
      <c r="K259" s="114">
        <v>56.3</v>
      </c>
      <c r="L259" s="114">
        <v>56.3</v>
      </c>
      <c r="M259" s="113">
        <v>56.3</v>
      </c>
      <c r="N259" s="113">
        <v>56.3</v>
      </c>
      <c r="O259" s="113">
        <v>56.3</v>
      </c>
      <c r="P259" s="113">
        <v>56.3</v>
      </c>
      <c r="Q259" s="113">
        <v>56.3</v>
      </c>
      <c r="R259" s="113">
        <v>56.3</v>
      </c>
    </row>
    <row r="260" spans="1:18">
      <c r="A260" s="15">
        <f t="shared" si="3"/>
        <v>260</v>
      </c>
      <c r="B260" s="78" t="s">
        <v>829</v>
      </c>
      <c r="C260" s="78"/>
      <c r="D260" s="78" t="s">
        <v>830</v>
      </c>
      <c r="E260" s="78" t="s">
        <v>68</v>
      </c>
      <c r="F260" s="78" t="s">
        <v>2452</v>
      </c>
      <c r="G260" s="78" t="s">
        <v>51</v>
      </c>
      <c r="H260" s="79">
        <v>2016</v>
      </c>
      <c r="I260" s="123">
        <v>56.3</v>
      </c>
      <c r="J260" s="114">
        <v>56.3</v>
      </c>
      <c r="K260" s="114">
        <v>56.3</v>
      </c>
      <c r="L260" s="114">
        <v>56.3</v>
      </c>
      <c r="M260" s="113">
        <v>56.3</v>
      </c>
      <c r="N260" s="113">
        <v>56.3</v>
      </c>
      <c r="O260" s="113">
        <v>56.3</v>
      </c>
      <c r="P260" s="113">
        <v>56.3</v>
      </c>
      <c r="Q260" s="113">
        <v>56.3</v>
      </c>
      <c r="R260" s="113">
        <v>56.3</v>
      </c>
    </row>
    <row r="261" spans="1:18">
      <c r="A261" s="15">
        <f t="shared" si="3"/>
        <v>261</v>
      </c>
      <c r="B261" s="78" t="s">
        <v>628</v>
      </c>
      <c r="C261" s="78"/>
      <c r="D261" s="78" t="s">
        <v>629</v>
      </c>
      <c r="E261" s="78" t="s">
        <v>446</v>
      </c>
      <c r="F261" s="78" t="s">
        <v>2449</v>
      </c>
      <c r="G261" s="78" t="s">
        <v>51</v>
      </c>
      <c r="H261" s="79">
        <v>2002</v>
      </c>
      <c r="I261" s="123">
        <v>183</v>
      </c>
      <c r="J261" s="114">
        <v>183</v>
      </c>
      <c r="K261" s="114">
        <v>183</v>
      </c>
      <c r="L261" s="114">
        <v>183</v>
      </c>
      <c r="M261" s="113">
        <v>183</v>
      </c>
      <c r="N261" s="113">
        <v>183</v>
      </c>
      <c r="O261" s="113">
        <v>183</v>
      </c>
      <c r="P261" s="113">
        <v>183</v>
      </c>
      <c r="Q261" s="113">
        <v>183</v>
      </c>
      <c r="R261" s="113">
        <v>183</v>
      </c>
    </row>
    <row r="262" spans="1:18">
      <c r="A262" s="15">
        <f t="shared" ref="A262:A325" si="4">A261+1</f>
        <v>262</v>
      </c>
      <c r="B262" s="78" t="s">
        <v>633</v>
      </c>
      <c r="C262" s="78" t="s">
        <v>2860</v>
      </c>
      <c r="D262" s="78" t="s">
        <v>634</v>
      </c>
      <c r="E262" s="78" t="s">
        <v>446</v>
      </c>
      <c r="F262" s="78" t="s">
        <v>2449</v>
      </c>
      <c r="G262" s="78" t="s">
        <v>51</v>
      </c>
      <c r="H262" s="79">
        <v>2002</v>
      </c>
      <c r="I262" s="123">
        <v>183</v>
      </c>
      <c r="J262" s="114">
        <v>183</v>
      </c>
      <c r="K262" s="114">
        <v>183</v>
      </c>
      <c r="L262" s="114">
        <v>183</v>
      </c>
      <c r="M262" s="113">
        <v>183</v>
      </c>
      <c r="N262" s="113">
        <v>183</v>
      </c>
      <c r="O262" s="113">
        <v>183</v>
      </c>
      <c r="P262" s="113">
        <v>183</v>
      </c>
      <c r="Q262" s="113">
        <v>183</v>
      </c>
      <c r="R262" s="113">
        <v>183</v>
      </c>
    </row>
    <row r="263" spans="1:18">
      <c r="A263" s="15">
        <f t="shared" si="4"/>
        <v>263</v>
      </c>
      <c r="B263" s="78" t="s">
        <v>637</v>
      </c>
      <c r="C263" s="78"/>
      <c r="D263" s="78" t="s">
        <v>638</v>
      </c>
      <c r="E263" s="78" t="s">
        <v>446</v>
      </c>
      <c r="F263" s="78" t="s">
        <v>2449</v>
      </c>
      <c r="G263" s="78" t="s">
        <v>51</v>
      </c>
      <c r="H263" s="79">
        <v>2002</v>
      </c>
      <c r="I263" s="123">
        <v>183</v>
      </c>
      <c r="J263" s="114">
        <v>183</v>
      </c>
      <c r="K263" s="114">
        <v>183</v>
      </c>
      <c r="L263" s="114">
        <v>183</v>
      </c>
      <c r="M263" s="113">
        <v>183</v>
      </c>
      <c r="N263" s="113">
        <v>183</v>
      </c>
      <c r="O263" s="113">
        <v>183</v>
      </c>
      <c r="P263" s="113">
        <v>183</v>
      </c>
      <c r="Q263" s="113">
        <v>183</v>
      </c>
      <c r="R263" s="113">
        <v>183</v>
      </c>
    </row>
    <row r="264" spans="1:18">
      <c r="A264" s="15">
        <f t="shared" si="4"/>
        <v>264</v>
      </c>
      <c r="B264" s="78" t="s">
        <v>641</v>
      </c>
      <c r="C264" s="78"/>
      <c r="D264" s="78" t="s">
        <v>642</v>
      </c>
      <c r="E264" s="78" t="s">
        <v>446</v>
      </c>
      <c r="F264" s="78" t="s">
        <v>2449</v>
      </c>
      <c r="G264" s="78" t="s">
        <v>51</v>
      </c>
      <c r="H264" s="79">
        <v>2002</v>
      </c>
      <c r="I264" s="123">
        <v>308</v>
      </c>
      <c r="J264" s="114">
        <v>308</v>
      </c>
      <c r="K264" s="114">
        <v>308</v>
      </c>
      <c r="L264" s="114">
        <v>308</v>
      </c>
      <c r="M264" s="113">
        <v>308</v>
      </c>
      <c r="N264" s="113">
        <v>308</v>
      </c>
      <c r="O264" s="113">
        <v>308</v>
      </c>
      <c r="P264" s="113">
        <v>308</v>
      </c>
      <c r="Q264" s="113">
        <v>308</v>
      </c>
      <c r="R264" s="113">
        <v>308</v>
      </c>
    </row>
    <row r="265" spans="1:18">
      <c r="A265" s="15">
        <f t="shared" si="4"/>
        <v>265</v>
      </c>
      <c r="B265" s="78" t="s">
        <v>645</v>
      </c>
      <c r="C265" s="78"/>
      <c r="D265" s="78" t="s">
        <v>646</v>
      </c>
      <c r="E265" s="78" t="s">
        <v>647</v>
      </c>
      <c r="F265" s="78" t="s">
        <v>2449</v>
      </c>
      <c r="G265" s="78" t="s">
        <v>51</v>
      </c>
      <c r="H265" s="79">
        <v>2003</v>
      </c>
      <c r="I265" s="123">
        <v>50</v>
      </c>
      <c r="J265" s="114">
        <v>50</v>
      </c>
      <c r="K265" s="114">
        <v>50</v>
      </c>
      <c r="L265" s="114">
        <v>50</v>
      </c>
      <c r="M265" s="113">
        <v>50</v>
      </c>
      <c r="N265" s="113">
        <v>50</v>
      </c>
      <c r="O265" s="113">
        <v>50</v>
      </c>
      <c r="P265" s="113">
        <v>50</v>
      </c>
      <c r="Q265" s="113">
        <v>50</v>
      </c>
      <c r="R265" s="113">
        <v>50</v>
      </c>
    </row>
    <row r="266" spans="1:18">
      <c r="A266" s="15">
        <f t="shared" si="4"/>
        <v>266</v>
      </c>
      <c r="B266" s="78" t="s">
        <v>650</v>
      </c>
      <c r="C266" s="78"/>
      <c r="D266" s="78" t="s">
        <v>651</v>
      </c>
      <c r="E266" s="78" t="s">
        <v>647</v>
      </c>
      <c r="F266" s="78" t="s">
        <v>2449</v>
      </c>
      <c r="G266" s="78" t="s">
        <v>51</v>
      </c>
      <c r="H266" s="79">
        <v>2003</v>
      </c>
      <c r="I266" s="123">
        <v>51</v>
      </c>
      <c r="J266" s="114">
        <v>51</v>
      </c>
      <c r="K266" s="114">
        <v>51</v>
      </c>
      <c r="L266" s="114">
        <v>51</v>
      </c>
      <c r="M266" s="113">
        <v>51</v>
      </c>
      <c r="N266" s="113">
        <v>51</v>
      </c>
      <c r="O266" s="113">
        <v>51</v>
      </c>
      <c r="P266" s="113">
        <v>51</v>
      </c>
      <c r="Q266" s="113">
        <v>51</v>
      </c>
      <c r="R266" s="113">
        <v>51</v>
      </c>
    </row>
    <row r="267" spans="1:18">
      <c r="A267" s="15">
        <f t="shared" si="4"/>
        <v>267</v>
      </c>
      <c r="B267" s="78" t="s">
        <v>654</v>
      </c>
      <c r="C267" s="78"/>
      <c r="D267" s="78" t="s">
        <v>655</v>
      </c>
      <c r="E267" s="78" t="s">
        <v>647</v>
      </c>
      <c r="F267" s="78" t="s">
        <v>2449</v>
      </c>
      <c r="G267" s="78" t="s">
        <v>51</v>
      </c>
      <c r="H267" s="79">
        <v>2003</v>
      </c>
      <c r="I267" s="123">
        <v>50</v>
      </c>
      <c r="J267" s="114">
        <v>50</v>
      </c>
      <c r="K267" s="114">
        <v>50</v>
      </c>
      <c r="L267" s="114">
        <v>50</v>
      </c>
      <c r="M267" s="113">
        <v>50</v>
      </c>
      <c r="N267" s="113">
        <v>50</v>
      </c>
      <c r="O267" s="113">
        <v>50</v>
      </c>
      <c r="P267" s="113">
        <v>50</v>
      </c>
      <c r="Q267" s="113">
        <v>50</v>
      </c>
      <c r="R267" s="113">
        <v>50</v>
      </c>
    </row>
    <row r="268" spans="1:18">
      <c r="A268" s="15">
        <f t="shared" si="4"/>
        <v>268</v>
      </c>
      <c r="B268" s="78" t="s">
        <v>656</v>
      </c>
      <c r="C268" s="78"/>
      <c r="D268" s="78" t="s">
        <v>657</v>
      </c>
      <c r="E268" s="78" t="s">
        <v>647</v>
      </c>
      <c r="F268" s="78" t="s">
        <v>2449</v>
      </c>
      <c r="G268" s="78" t="s">
        <v>51</v>
      </c>
      <c r="H268" s="79">
        <v>2003</v>
      </c>
      <c r="I268" s="123">
        <v>40</v>
      </c>
      <c r="J268" s="114">
        <v>40</v>
      </c>
      <c r="K268" s="114">
        <v>40</v>
      </c>
      <c r="L268" s="114">
        <v>40</v>
      </c>
      <c r="M268" s="113">
        <v>40</v>
      </c>
      <c r="N268" s="113">
        <v>40</v>
      </c>
      <c r="O268" s="113">
        <v>40</v>
      </c>
      <c r="P268" s="113">
        <v>40</v>
      </c>
      <c r="Q268" s="113">
        <v>40</v>
      </c>
      <c r="R268" s="113">
        <v>40</v>
      </c>
    </row>
    <row r="269" spans="1:18">
      <c r="A269" s="15">
        <f t="shared" si="4"/>
        <v>269</v>
      </c>
      <c r="B269" s="78" t="s">
        <v>831</v>
      </c>
      <c r="C269" s="78"/>
      <c r="D269" s="78" t="s">
        <v>832</v>
      </c>
      <c r="E269" s="78" t="s">
        <v>334</v>
      </c>
      <c r="F269" s="78" t="s">
        <v>2450</v>
      </c>
      <c r="G269" s="78" t="s">
        <v>261</v>
      </c>
      <c r="H269" s="79">
        <v>1995</v>
      </c>
      <c r="I269" s="123">
        <v>87</v>
      </c>
      <c r="J269" s="114">
        <v>87</v>
      </c>
      <c r="K269" s="114">
        <v>87</v>
      </c>
      <c r="L269" s="114">
        <v>87</v>
      </c>
      <c r="M269" s="113">
        <v>87</v>
      </c>
      <c r="N269" s="113">
        <v>87</v>
      </c>
      <c r="O269" s="113">
        <v>87</v>
      </c>
      <c r="P269" s="113">
        <v>87</v>
      </c>
      <c r="Q269" s="113">
        <v>87</v>
      </c>
      <c r="R269" s="113">
        <v>87</v>
      </c>
    </row>
    <row r="270" spans="1:18">
      <c r="A270" s="15">
        <f t="shared" si="4"/>
        <v>270</v>
      </c>
      <c r="B270" s="78" t="s">
        <v>833</v>
      </c>
      <c r="C270" s="78"/>
      <c r="D270" s="78" t="s">
        <v>834</v>
      </c>
      <c r="E270" s="78" t="s">
        <v>334</v>
      </c>
      <c r="F270" s="78" t="s">
        <v>2450</v>
      </c>
      <c r="G270" s="78" t="s">
        <v>261</v>
      </c>
      <c r="H270" s="79">
        <v>1995</v>
      </c>
      <c r="I270" s="123">
        <v>87</v>
      </c>
      <c r="J270" s="114">
        <v>87</v>
      </c>
      <c r="K270" s="114">
        <v>87</v>
      </c>
      <c r="L270" s="114">
        <v>87</v>
      </c>
      <c r="M270" s="113">
        <v>87</v>
      </c>
      <c r="N270" s="113">
        <v>87</v>
      </c>
      <c r="O270" s="113">
        <v>87</v>
      </c>
      <c r="P270" s="113">
        <v>87</v>
      </c>
      <c r="Q270" s="113">
        <v>87</v>
      </c>
      <c r="R270" s="113">
        <v>87</v>
      </c>
    </row>
    <row r="271" spans="1:18">
      <c r="A271" s="15">
        <f t="shared" si="4"/>
        <v>271</v>
      </c>
      <c r="B271" s="78" t="s">
        <v>835</v>
      </c>
      <c r="C271" s="78"/>
      <c r="D271" s="78" t="s">
        <v>836</v>
      </c>
      <c r="E271" s="78" t="s">
        <v>392</v>
      </c>
      <c r="F271" s="78" t="s">
        <v>2450</v>
      </c>
      <c r="G271" s="78" t="s">
        <v>51</v>
      </c>
      <c r="H271" s="79">
        <v>2001</v>
      </c>
      <c r="I271" s="123">
        <v>48</v>
      </c>
      <c r="J271" s="114">
        <v>48</v>
      </c>
      <c r="K271" s="114">
        <v>48</v>
      </c>
      <c r="L271" s="114">
        <v>48</v>
      </c>
      <c r="M271" s="113">
        <v>48</v>
      </c>
      <c r="N271" s="113">
        <v>48</v>
      </c>
      <c r="O271" s="113">
        <v>48</v>
      </c>
      <c r="P271" s="113">
        <v>48</v>
      </c>
      <c r="Q271" s="113">
        <v>48</v>
      </c>
      <c r="R271" s="113">
        <v>48</v>
      </c>
    </row>
    <row r="272" spans="1:18">
      <c r="A272" s="15">
        <f t="shared" si="4"/>
        <v>272</v>
      </c>
      <c r="B272" s="78" t="s">
        <v>837</v>
      </c>
      <c r="C272" s="78"/>
      <c r="D272" s="78" t="s">
        <v>838</v>
      </c>
      <c r="E272" s="78" t="s">
        <v>392</v>
      </c>
      <c r="F272" s="78" t="s">
        <v>2450</v>
      </c>
      <c r="G272" s="78" t="s">
        <v>51</v>
      </c>
      <c r="H272" s="79">
        <v>2001</v>
      </c>
      <c r="I272" s="123">
        <v>48</v>
      </c>
      <c r="J272" s="114">
        <v>48</v>
      </c>
      <c r="K272" s="114">
        <v>48</v>
      </c>
      <c r="L272" s="114">
        <v>48</v>
      </c>
      <c r="M272" s="113">
        <v>48</v>
      </c>
      <c r="N272" s="113">
        <v>48</v>
      </c>
      <c r="O272" s="113">
        <v>48</v>
      </c>
      <c r="P272" s="113">
        <v>48</v>
      </c>
      <c r="Q272" s="113">
        <v>48</v>
      </c>
      <c r="R272" s="113">
        <v>48</v>
      </c>
    </row>
    <row r="273" spans="1:18">
      <c r="A273" s="15">
        <f t="shared" si="4"/>
        <v>273</v>
      </c>
      <c r="B273" s="78" t="s">
        <v>839</v>
      </c>
      <c r="C273" s="78"/>
      <c r="D273" s="78" t="s">
        <v>840</v>
      </c>
      <c r="E273" s="78" t="s">
        <v>392</v>
      </c>
      <c r="F273" s="78" t="s">
        <v>2450</v>
      </c>
      <c r="G273" s="78" t="s">
        <v>51</v>
      </c>
      <c r="H273" s="79">
        <v>2001</v>
      </c>
      <c r="I273" s="123">
        <v>48</v>
      </c>
      <c r="J273" s="114">
        <v>48</v>
      </c>
      <c r="K273" s="114">
        <v>48</v>
      </c>
      <c r="L273" s="114">
        <v>48</v>
      </c>
      <c r="M273" s="113">
        <v>48</v>
      </c>
      <c r="N273" s="113">
        <v>48</v>
      </c>
      <c r="O273" s="113">
        <v>48</v>
      </c>
      <c r="P273" s="113">
        <v>48</v>
      </c>
      <c r="Q273" s="113">
        <v>48</v>
      </c>
      <c r="R273" s="113">
        <v>48</v>
      </c>
    </row>
    <row r="274" spans="1:18">
      <c r="A274" s="15">
        <f t="shared" si="4"/>
        <v>274</v>
      </c>
      <c r="B274" s="78" t="s">
        <v>841</v>
      </c>
      <c r="C274" s="78"/>
      <c r="D274" s="78" t="s">
        <v>842</v>
      </c>
      <c r="E274" s="78" t="s">
        <v>392</v>
      </c>
      <c r="F274" s="78" t="s">
        <v>2450</v>
      </c>
      <c r="G274" s="78" t="s">
        <v>51</v>
      </c>
      <c r="H274" s="79">
        <v>2001</v>
      </c>
      <c r="I274" s="123">
        <v>48</v>
      </c>
      <c r="J274" s="114">
        <v>48</v>
      </c>
      <c r="K274" s="114">
        <v>48</v>
      </c>
      <c r="L274" s="114">
        <v>48</v>
      </c>
      <c r="M274" s="113">
        <v>48</v>
      </c>
      <c r="N274" s="113">
        <v>48</v>
      </c>
      <c r="O274" s="113">
        <v>48</v>
      </c>
      <c r="P274" s="113">
        <v>48</v>
      </c>
      <c r="Q274" s="113">
        <v>48</v>
      </c>
      <c r="R274" s="113">
        <v>48</v>
      </c>
    </row>
    <row r="275" spans="1:18">
      <c r="A275" s="15">
        <f t="shared" si="4"/>
        <v>275</v>
      </c>
      <c r="B275" s="78" t="s">
        <v>658</v>
      </c>
      <c r="C275" s="78"/>
      <c r="D275" s="78" t="s">
        <v>659</v>
      </c>
      <c r="E275" s="78" t="s">
        <v>392</v>
      </c>
      <c r="F275" s="78" t="s">
        <v>2449</v>
      </c>
      <c r="G275" s="78" t="s">
        <v>51</v>
      </c>
      <c r="H275" s="79">
        <v>2004</v>
      </c>
      <c r="I275" s="123">
        <v>175</v>
      </c>
      <c r="J275" s="114">
        <v>175</v>
      </c>
      <c r="K275" s="114">
        <v>175</v>
      </c>
      <c r="L275" s="114">
        <v>175</v>
      </c>
      <c r="M275" s="113">
        <v>175</v>
      </c>
      <c r="N275" s="113">
        <v>175</v>
      </c>
      <c r="O275" s="113">
        <v>175</v>
      </c>
      <c r="P275" s="113">
        <v>175</v>
      </c>
      <c r="Q275" s="113">
        <v>175</v>
      </c>
      <c r="R275" s="113">
        <v>175</v>
      </c>
    </row>
    <row r="276" spans="1:18">
      <c r="A276" s="15">
        <f t="shared" si="4"/>
        <v>276</v>
      </c>
      <c r="B276" s="78" t="s">
        <v>843</v>
      </c>
      <c r="C276" s="78"/>
      <c r="D276" s="78" t="s">
        <v>844</v>
      </c>
      <c r="E276" s="78" t="s">
        <v>392</v>
      </c>
      <c r="F276" s="78" t="s">
        <v>2450</v>
      </c>
      <c r="G276" s="78" t="s">
        <v>51</v>
      </c>
      <c r="H276" s="79">
        <v>2010</v>
      </c>
      <c r="I276" s="123">
        <v>48</v>
      </c>
      <c r="J276" s="114">
        <v>48</v>
      </c>
      <c r="K276" s="114">
        <v>48</v>
      </c>
      <c r="L276" s="114">
        <v>48</v>
      </c>
      <c r="M276" s="113">
        <v>48</v>
      </c>
      <c r="N276" s="113">
        <v>48</v>
      </c>
      <c r="O276" s="113">
        <v>48</v>
      </c>
      <c r="P276" s="113">
        <v>48</v>
      </c>
      <c r="Q276" s="113">
        <v>48</v>
      </c>
      <c r="R276" s="113">
        <v>48</v>
      </c>
    </row>
    <row r="277" spans="1:18">
      <c r="A277" s="15">
        <f t="shared" si="4"/>
        <v>277</v>
      </c>
      <c r="B277" s="78" t="s">
        <v>845</v>
      </c>
      <c r="C277" s="78"/>
      <c r="D277" s="78" t="s">
        <v>846</v>
      </c>
      <c r="E277" s="78" t="s">
        <v>392</v>
      </c>
      <c r="F277" s="78" t="s">
        <v>2450</v>
      </c>
      <c r="G277" s="78" t="s">
        <v>51</v>
      </c>
      <c r="H277" s="79">
        <v>2010</v>
      </c>
      <c r="I277" s="123">
        <v>48</v>
      </c>
      <c r="J277" s="114">
        <v>48</v>
      </c>
      <c r="K277" s="114">
        <v>48</v>
      </c>
      <c r="L277" s="114">
        <v>48</v>
      </c>
      <c r="M277" s="113">
        <v>48</v>
      </c>
      <c r="N277" s="113">
        <v>48</v>
      </c>
      <c r="O277" s="113">
        <v>48</v>
      </c>
      <c r="P277" s="113">
        <v>48</v>
      </c>
      <c r="Q277" s="113">
        <v>48</v>
      </c>
      <c r="R277" s="113">
        <v>48</v>
      </c>
    </row>
    <row r="278" spans="1:18">
      <c r="A278" s="15">
        <f t="shared" si="4"/>
        <v>278</v>
      </c>
      <c r="B278" s="78" t="s">
        <v>661</v>
      </c>
      <c r="C278" s="78"/>
      <c r="D278" s="78" t="s">
        <v>662</v>
      </c>
      <c r="E278" s="78" t="s">
        <v>392</v>
      </c>
      <c r="F278" s="78" t="s">
        <v>2449</v>
      </c>
      <c r="G278" s="78" t="s">
        <v>51</v>
      </c>
      <c r="H278" s="79">
        <v>2004</v>
      </c>
      <c r="I278" s="123">
        <v>150</v>
      </c>
      <c r="J278" s="114">
        <v>150</v>
      </c>
      <c r="K278" s="114">
        <v>150</v>
      </c>
      <c r="L278" s="114">
        <v>150</v>
      </c>
      <c r="M278" s="113">
        <v>150</v>
      </c>
      <c r="N278" s="113">
        <v>150</v>
      </c>
      <c r="O278" s="113">
        <v>150</v>
      </c>
      <c r="P278" s="113">
        <v>150</v>
      </c>
      <c r="Q278" s="113">
        <v>150</v>
      </c>
      <c r="R278" s="113">
        <v>150</v>
      </c>
    </row>
    <row r="279" spans="1:18">
      <c r="A279" s="15">
        <f t="shared" si="4"/>
        <v>279</v>
      </c>
      <c r="B279" s="78" t="s">
        <v>847</v>
      </c>
      <c r="C279" s="78"/>
      <c r="D279" s="78" t="s">
        <v>848</v>
      </c>
      <c r="E279" s="78" t="s">
        <v>53</v>
      </c>
      <c r="F279" s="78" t="s">
        <v>2450</v>
      </c>
      <c r="G279" s="78" t="s">
        <v>95</v>
      </c>
      <c r="H279" s="79">
        <v>2004</v>
      </c>
      <c r="I279" s="123">
        <v>46</v>
      </c>
      <c r="J279" s="114">
        <v>46</v>
      </c>
      <c r="K279" s="114">
        <v>46</v>
      </c>
      <c r="L279" s="114">
        <v>46</v>
      </c>
      <c r="M279" s="113">
        <v>46</v>
      </c>
      <c r="N279" s="113">
        <v>46</v>
      </c>
      <c r="O279" s="113">
        <v>46</v>
      </c>
      <c r="P279" s="113">
        <v>46</v>
      </c>
      <c r="Q279" s="113">
        <v>46</v>
      </c>
      <c r="R279" s="113">
        <v>46</v>
      </c>
    </row>
    <row r="280" spans="1:18">
      <c r="A280" s="15">
        <f t="shared" si="4"/>
        <v>280</v>
      </c>
      <c r="B280" s="78" t="s">
        <v>665</v>
      </c>
      <c r="C280" s="78"/>
      <c r="D280" s="78" t="s">
        <v>666</v>
      </c>
      <c r="E280" s="78" t="s">
        <v>53</v>
      </c>
      <c r="F280" s="78" t="s">
        <v>2449</v>
      </c>
      <c r="G280" s="78" t="s">
        <v>95</v>
      </c>
      <c r="H280" s="79">
        <v>1996</v>
      </c>
      <c r="I280" s="123">
        <v>49</v>
      </c>
      <c r="J280" s="114">
        <v>49</v>
      </c>
      <c r="K280" s="114">
        <v>49</v>
      </c>
      <c r="L280" s="114">
        <v>49</v>
      </c>
      <c r="M280" s="113">
        <v>49</v>
      </c>
      <c r="N280" s="113">
        <v>49</v>
      </c>
      <c r="O280" s="113">
        <v>49</v>
      </c>
      <c r="P280" s="113">
        <v>49</v>
      </c>
      <c r="Q280" s="113">
        <v>49</v>
      </c>
      <c r="R280" s="113">
        <v>49</v>
      </c>
    </row>
    <row r="281" spans="1:18">
      <c r="A281" s="15">
        <f t="shared" si="4"/>
        <v>281</v>
      </c>
      <c r="B281" s="78" t="s">
        <v>663</v>
      </c>
      <c r="C281" s="78"/>
      <c r="D281" s="78" t="s">
        <v>664</v>
      </c>
      <c r="E281" s="78" t="s">
        <v>53</v>
      </c>
      <c r="F281" s="78" t="s">
        <v>2449</v>
      </c>
      <c r="G281" s="78" t="s">
        <v>95</v>
      </c>
      <c r="H281" s="79">
        <v>1962</v>
      </c>
      <c r="I281" s="123">
        <v>21</v>
      </c>
      <c r="J281" s="114">
        <v>21</v>
      </c>
      <c r="K281" s="114">
        <v>21</v>
      </c>
      <c r="L281" s="114">
        <v>21</v>
      </c>
      <c r="M281" s="113">
        <v>21</v>
      </c>
      <c r="N281" s="113">
        <v>21</v>
      </c>
      <c r="O281" s="113">
        <v>21</v>
      </c>
      <c r="P281" s="113">
        <v>21</v>
      </c>
      <c r="Q281" s="113">
        <v>21</v>
      </c>
      <c r="R281" s="113">
        <v>21</v>
      </c>
    </row>
    <row r="282" spans="1:18">
      <c r="A282" s="15">
        <f t="shared" si="4"/>
        <v>282</v>
      </c>
      <c r="B282" s="78" t="s">
        <v>849</v>
      </c>
      <c r="C282" s="78"/>
      <c r="D282" s="78" t="s">
        <v>850</v>
      </c>
      <c r="E282" s="78" t="s">
        <v>288</v>
      </c>
      <c r="F282" s="78" t="s">
        <v>2451</v>
      </c>
      <c r="G282" s="78" t="s">
        <v>51</v>
      </c>
      <c r="H282" s="79">
        <v>1965</v>
      </c>
      <c r="I282" s="123">
        <v>130</v>
      </c>
      <c r="J282" s="114">
        <v>130</v>
      </c>
      <c r="K282" s="114">
        <v>130</v>
      </c>
      <c r="L282" s="114">
        <v>130</v>
      </c>
      <c r="M282" s="113">
        <v>130</v>
      </c>
      <c r="N282" s="113">
        <v>130</v>
      </c>
      <c r="O282" s="113">
        <v>130</v>
      </c>
      <c r="P282" s="113">
        <v>130</v>
      </c>
      <c r="Q282" s="113">
        <v>130</v>
      </c>
      <c r="R282" s="113">
        <v>130</v>
      </c>
    </row>
    <row r="283" spans="1:18">
      <c r="A283" s="15">
        <f t="shared" si="4"/>
        <v>283</v>
      </c>
      <c r="B283" s="78" t="s">
        <v>851</v>
      </c>
      <c r="C283" s="78"/>
      <c r="D283" s="78" t="s">
        <v>852</v>
      </c>
      <c r="E283" s="78" t="s">
        <v>288</v>
      </c>
      <c r="F283" s="78" t="s">
        <v>2451</v>
      </c>
      <c r="G283" s="78" t="s">
        <v>51</v>
      </c>
      <c r="H283" s="79">
        <v>1968</v>
      </c>
      <c r="I283" s="123">
        <v>135</v>
      </c>
      <c r="J283" s="114">
        <v>135</v>
      </c>
      <c r="K283" s="114">
        <v>135</v>
      </c>
      <c r="L283" s="114">
        <v>135</v>
      </c>
      <c r="M283" s="113">
        <v>135</v>
      </c>
      <c r="N283" s="113">
        <v>135</v>
      </c>
      <c r="O283" s="113">
        <v>135</v>
      </c>
      <c r="P283" s="113">
        <v>135</v>
      </c>
      <c r="Q283" s="113">
        <v>135</v>
      </c>
      <c r="R283" s="113">
        <v>135</v>
      </c>
    </row>
    <row r="284" spans="1:18">
      <c r="A284" s="15">
        <f t="shared" si="4"/>
        <v>284</v>
      </c>
      <c r="B284" s="78" t="s">
        <v>853</v>
      </c>
      <c r="C284" s="78"/>
      <c r="D284" s="78" t="s">
        <v>854</v>
      </c>
      <c r="E284" s="78" t="s">
        <v>288</v>
      </c>
      <c r="F284" s="78" t="s">
        <v>2451</v>
      </c>
      <c r="G284" s="78" t="s">
        <v>51</v>
      </c>
      <c r="H284" s="79">
        <v>1972</v>
      </c>
      <c r="I284" s="123">
        <v>340</v>
      </c>
      <c r="J284" s="114">
        <v>340</v>
      </c>
      <c r="K284" s="114">
        <v>340</v>
      </c>
      <c r="L284" s="114">
        <v>340</v>
      </c>
      <c r="M284" s="113">
        <v>340</v>
      </c>
      <c r="N284" s="113">
        <v>340</v>
      </c>
      <c r="O284" s="113">
        <v>340</v>
      </c>
      <c r="P284" s="113">
        <v>340</v>
      </c>
      <c r="Q284" s="113">
        <v>340</v>
      </c>
      <c r="R284" s="113">
        <v>340</v>
      </c>
    </row>
    <row r="285" spans="1:18">
      <c r="A285" s="15">
        <f t="shared" si="4"/>
        <v>285</v>
      </c>
      <c r="B285" s="78" t="s">
        <v>855</v>
      </c>
      <c r="C285" s="78"/>
      <c r="D285" s="78" t="s">
        <v>856</v>
      </c>
      <c r="E285" s="78" t="s">
        <v>857</v>
      </c>
      <c r="F285" s="78" t="s">
        <v>2452</v>
      </c>
      <c r="G285" s="78" t="s">
        <v>51</v>
      </c>
      <c r="H285" s="79">
        <v>2016</v>
      </c>
      <c r="I285" s="123">
        <v>26.7</v>
      </c>
      <c r="J285" s="114">
        <v>26.7</v>
      </c>
      <c r="K285" s="114">
        <v>26.7</v>
      </c>
      <c r="L285" s="114">
        <v>26.7</v>
      </c>
      <c r="M285" s="113">
        <v>26.7</v>
      </c>
      <c r="N285" s="113">
        <v>26.7</v>
      </c>
      <c r="O285" s="113">
        <v>26.7</v>
      </c>
      <c r="P285" s="113">
        <v>26.7</v>
      </c>
      <c r="Q285" s="113">
        <v>26.7</v>
      </c>
      <c r="R285" s="113">
        <v>26.7</v>
      </c>
    </row>
    <row r="286" spans="1:18">
      <c r="A286" s="15">
        <f t="shared" si="4"/>
        <v>286</v>
      </c>
      <c r="B286" s="78" t="s">
        <v>858</v>
      </c>
      <c r="C286" s="78"/>
      <c r="D286" s="78" t="s">
        <v>859</v>
      </c>
      <c r="E286" s="78" t="s">
        <v>857</v>
      </c>
      <c r="F286" s="78" t="s">
        <v>2452</v>
      </c>
      <c r="G286" s="78" t="s">
        <v>51</v>
      </c>
      <c r="H286" s="79">
        <v>2016</v>
      </c>
      <c r="I286" s="123">
        <v>26.7</v>
      </c>
      <c r="J286" s="114">
        <v>26.7</v>
      </c>
      <c r="K286" s="114">
        <v>26.7</v>
      </c>
      <c r="L286" s="114">
        <v>26.7</v>
      </c>
      <c r="M286" s="113">
        <v>26.7</v>
      </c>
      <c r="N286" s="113">
        <v>26.7</v>
      </c>
      <c r="O286" s="113">
        <v>26.7</v>
      </c>
      <c r="P286" s="113">
        <v>26.7</v>
      </c>
      <c r="Q286" s="113">
        <v>26.7</v>
      </c>
      <c r="R286" s="113">
        <v>26.7</v>
      </c>
    </row>
    <row r="287" spans="1:18">
      <c r="A287" s="15">
        <f t="shared" si="4"/>
        <v>287</v>
      </c>
      <c r="B287" s="78" t="s">
        <v>860</v>
      </c>
      <c r="C287" s="78"/>
      <c r="D287" s="78" t="s">
        <v>861</v>
      </c>
      <c r="E287" s="78" t="s">
        <v>862</v>
      </c>
      <c r="F287" s="78" t="s">
        <v>2451</v>
      </c>
      <c r="G287" s="78" t="s">
        <v>50</v>
      </c>
      <c r="H287" s="79">
        <v>1958</v>
      </c>
      <c r="I287" s="123">
        <v>167</v>
      </c>
      <c r="J287" s="114">
        <v>167</v>
      </c>
      <c r="K287" s="114">
        <v>167</v>
      </c>
      <c r="L287" s="114">
        <v>167</v>
      </c>
      <c r="M287" s="113">
        <v>167</v>
      </c>
      <c r="N287" s="113">
        <v>167</v>
      </c>
      <c r="O287" s="113">
        <v>167</v>
      </c>
      <c r="P287" s="113">
        <v>167</v>
      </c>
      <c r="Q287" s="113">
        <v>167</v>
      </c>
      <c r="R287" s="113">
        <v>167</v>
      </c>
    </row>
    <row r="288" spans="1:18">
      <c r="A288" s="15">
        <f t="shared" si="4"/>
        <v>288</v>
      </c>
      <c r="B288" s="78" t="s">
        <v>863</v>
      </c>
      <c r="C288" s="78"/>
      <c r="D288" s="78" t="s">
        <v>864</v>
      </c>
      <c r="E288" s="78" t="s">
        <v>862</v>
      </c>
      <c r="F288" s="78" t="s">
        <v>2451</v>
      </c>
      <c r="G288" s="78" t="s">
        <v>50</v>
      </c>
      <c r="H288" s="79">
        <v>1965</v>
      </c>
      <c r="I288" s="123">
        <v>502</v>
      </c>
      <c r="J288" s="114">
        <v>502</v>
      </c>
      <c r="K288" s="114">
        <v>502</v>
      </c>
      <c r="L288" s="114">
        <v>502</v>
      </c>
      <c r="M288" s="113">
        <v>502</v>
      </c>
      <c r="N288" s="113">
        <v>502</v>
      </c>
      <c r="O288" s="113">
        <v>502</v>
      </c>
      <c r="P288" s="113">
        <v>502</v>
      </c>
      <c r="Q288" s="113">
        <v>502</v>
      </c>
      <c r="R288" s="113">
        <v>502</v>
      </c>
    </row>
    <row r="289" spans="1:18">
      <c r="A289" s="15">
        <f t="shared" si="4"/>
        <v>289</v>
      </c>
      <c r="B289" s="78" t="s">
        <v>865</v>
      </c>
      <c r="C289" s="78"/>
      <c r="D289" s="78" t="s">
        <v>866</v>
      </c>
      <c r="E289" s="78" t="s">
        <v>334</v>
      </c>
      <c r="F289" s="78" t="s">
        <v>2450</v>
      </c>
      <c r="G289" s="78" t="s">
        <v>261</v>
      </c>
      <c r="H289" s="79">
        <v>1967</v>
      </c>
      <c r="I289" s="123">
        <v>16</v>
      </c>
      <c r="J289" s="114">
        <v>16</v>
      </c>
      <c r="K289" s="114">
        <v>16</v>
      </c>
      <c r="L289" s="114">
        <v>16</v>
      </c>
      <c r="M289" s="113">
        <v>16</v>
      </c>
      <c r="N289" s="113">
        <v>16</v>
      </c>
      <c r="O289" s="113">
        <v>16</v>
      </c>
      <c r="P289" s="113">
        <v>16</v>
      </c>
      <c r="Q289" s="113">
        <v>16</v>
      </c>
      <c r="R289" s="113">
        <v>16</v>
      </c>
    </row>
    <row r="290" spans="1:18">
      <c r="A290" s="15">
        <f t="shared" si="4"/>
        <v>290</v>
      </c>
      <c r="B290" s="78" t="s">
        <v>668</v>
      </c>
      <c r="C290" s="78"/>
      <c r="D290" s="78" t="s">
        <v>669</v>
      </c>
      <c r="E290" s="78" t="s">
        <v>334</v>
      </c>
      <c r="F290" s="78" t="s">
        <v>2449</v>
      </c>
      <c r="G290" s="78" t="s">
        <v>261</v>
      </c>
      <c r="H290" s="79">
        <v>1972</v>
      </c>
      <c r="I290" s="123">
        <v>69</v>
      </c>
      <c r="J290" s="114">
        <v>69</v>
      </c>
      <c r="K290" s="114">
        <v>69</v>
      </c>
      <c r="L290" s="114">
        <v>69</v>
      </c>
      <c r="M290" s="113">
        <v>69</v>
      </c>
      <c r="N290" s="113">
        <v>69</v>
      </c>
      <c r="O290" s="113">
        <v>69</v>
      </c>
      <c r="P290" s="113">
        <v>69</v>
      </c>
      <c r="Q290" s="113">
        <v>69</v>
      </c>
      <c r="R290" s="113">
        <v>69</v>
      </c>
    </row>
    <row r="291" spans="1:18">
      <c r="A291" s="15">
        <f t="shared" si="4"/>
        <v>291</v>
      </c>
      <c r="B291" s="78" t="s">
        <v>671</v>
      </c>
      <c r="C291" s="78"/>
      <c r="D291" s="78" t="s">
        <v>672</v>
      </c>
      <c r="E291" s="78" t="s">
        <v>334</v>
      </c>
      <c r="F291" s="78" t="s">
        <v>2449</v>
      </c>
      <c r="G291" s="78" t="s">
        <v>261</v>
      </c>
      <c r="H291" s="79">
        <v>1972</v>
      </c>
      <c r="I291" s="123">
        <v>69</v>
      </c>
      <c r="J291" s="114">
        <v>69</v>
      </c>
      <c r="K291" s="114">
        <v>69</v>
      </c>
      <c r="L291" s="114">
        <v>69</v>
      </c>
      <c r="M291" s="113">
        <v>69</v>
      </c>
      <c r="N291" s="113">
        <v>69</v>
      </c>
      <c r="O291" s="113">
        <v>69</v>
      </c>
      <c r="P291" s="113">
        <v>69</v>
      </c>
      <c r="Q291" s="113">
        <v>69</v>
      </c>
      <c r="R291" s="113">
        <v>69</v>
      </c>
    </row>
    <row r="292" spans="1:18">
      <c r="A292" s="15">
        <f t="shared" si="4"/>
        <v>292</v>
      </c>
      <c r="B292" s="78" t="s">
        <v>674</v>
      </c>
      <c r="C292" s="78"/>
      <c r="D292" s="78" t="s">
        <v>675</v>
      </c>
      <c r="E292" s="78" t="s">
        <v>334</v>
      </c>
      <c r="F292" s="78" t="s">
        <v>2449</v>
      </c>
      <c r="G292" s="78" t="s">
        <v>261</v>
      </c>
      <c r="H292" s="79">
        <v>1972</v>
      </c>
      <c r="I292" s="123">
        <v>69</v>
      </c>
      <c r="J292" s="114">
        <v>69</v>
      </c>
      <c r="K292" s="114">
        <v>69</v>
      </c>
      <c r="L292" s="114">
        <v>69</v>
      </c>
      <c r="M292" s="113">
        <v>69</v>
      </c>
      <c r="N292" s="113">
        <v>69</v>
      </c>
      <c r="O292" s="113">
        <v>69</v>
      </c>
      <c r="P292" s="113">
        <v>69</v>
      </c>
      <c r="Q292" s="113">
        <v>69</v>
      </c>
      <c r="R292" s="113">
        <v>69</v>
      </c>
    </row>
    <row r="293" spans="1:18">
      <c r="A293" s="15">
        <f t="shared" si="4"/>
        <v>293</v>
      </c>
      <c r="B293" s="78" t="s">
        <v>677</v>
      </c>
      <c r="C293" s="78"/>
      <c r="D293" s="78" t="s">
        <v>678</v>
      </c>
      <c r="E293" s="78" t="s">
        <v>334</v>
      </c>
      <c r="F293" s="78" t="s">
        <v>2449</v>
      </c>
      <c r="G293" s="78" t="s">
        <v>261</v>
      </c>
      <c r="H293" s="79">
        <v>1972</v>
      </c>
      <c r="I293" s="123">
        <v>69</v>
      </c>
      <c r="J293" s="114">
        <v>69</v>
      </c>
      <c r="K293" s="114">
        <v>69</v>
      </c>
      <c r="L293" s="114">
        <v>69</v>
      </c>
      <c r="M293" s="113">
        <v>69</v>
      </c>
      <c r="N293" s="113">
        <v>69</v>
      </c>
      <c r="O293" s="113">
        <v>69</v>
      </c>
      <c r="P293" s="113">
        <v>69</v>
      </c>
      <c r="Q293" s="113">
        <v>69</v>
      </c>
      <c r="R293" s="113">
        <v>69</v>
      </c>
    </row>
    <row r="294" spans="1:18">
      <c r="A294" s="15">
        <f t="shared" si="4"/>
        <v>294</v>
      </c>
      <c r="B294" s="78" t="s">
        <v>683</v>
      </c>
      <c r="C294" s="78"/>
      <c r="D294" s="78" t="s">
        <v>684</v>
      </c>
      <c r="E294" s="78" t="s">
        <v>334</v>
      </c>
      <c r="F294" s="78" t="s">
        <v>2449</v>
      </c>
      <c r="G294" s="78" t="s">
        <v>261</v>
      </c>
      <c r="H294" s="79">
        <v>1972</v>
      </c>
      <c r="I294" s="123">
        <v>69</v>
      </c>
      <c r="J294" s="114">
        <v>69</v>
      </c>
      <c r="K294" s="114">
        <v>69</v>
      </c>
      <c r="L294" s="114">
        <v>69</v>
      </c>
      <c r="M294" s="113">
        <v>69</v>
      </c>
      <c r="N294" s="113">
        <v>69</v>
      </c>
      <c r="O294" s="113">
        <v>69</v>
      </c>
      <c r="P294" s="113">
        <v>69</v>
      </c>
      <c r="Q294" s="113">
        <v>69</v>
      </c>
      <c r="R294" s="113">
        <v>69</v>
      </c>
    </row>
    <row r="295" spans="1:18">
      <c r="A295" s="15">
        <f t="shared" si="4"/>
        <v>295</v>
      </c>
      <c r="B295" s="78" t="s">
        <v>686</v>
      </c>
      <c r="C295" s="78"/>
      <c r="D295" s="78" t="s">
        <v>687</v>
      </c>
      <c r="E295" s="78" t="s">
        <v>334</v>
      </c>
      <c r="F295" s="78" t="s">
        <v>2449</v>
      </c>
      <c r="G295" s="78" t="s">
        <v>261</v>
      </c>
      <c r="H295" s="79">
        <v>1972</v>
      </c>
      <c r="I295" s="123">
        <v>69</v>
      </c>
      <c r="J295" s="114">
        <v>69</v>
      </c>
      <c r="K295" s="114">
        <v>69</v>
      </c>
      <c r="L295" s="114">
        <v>69</v>
      </c>
      <c r="M295" s="113">
        <v>69</v>
      </c>
      <c r="N295" s="113">
        <v>69</v>
      </c>
      <c r="O295" s="113">
        <v>69</v>
      </c>
      <c r="P295" s="113">
        <v>69</v>
      </c>
      <c r="Q295" s="113">
        <v>69</v>
      </c>
      <c r="R295" s="113">
        <v>69</v>
      </c>
    </row>
    <row r="296" spans="1:18">
      <c r="A296" s="15">
        <f t="shared" si="4"/>
        <v>296</v>
      </c>
      <c r="B296" s="78" t="s">
        <v>691</v>
      </c>
      <c r="C296" s="78"/>
      <c r="D296" s="78" t="s">
        <v>692</v>
      </c>
      <c r="E296" s="78" t="s">
        <v>334</v>
      </c>
      <c r="F296" s="78" t="s">
        <v>2449</v>
      </c>
      <c r="G296" s="78" t="s">
        <v>261</v>
      </c>
      <c r="H296" s="79">
        <v>1974</v>
      </c>
      <c r="I296" s="123">
        <v>69</v>
      </c>
      <c r="J296" s="114">
        <v>69</v>
      </c>
      <c r="K296" s="114">
        <v>69</v>
      </c>
      <c r="L296" s="114">
        <v>69</v>
      </c>
      <c r="M296" s="113">
        <v>69</v>
      </c>
      <c r="N296" s="113">
        <v>69</v>
      </c>
      <c r="O296" s="113">
        <v>69</v>
      </c>
      <c r="P296" s="113">
        <v>69</v>
      </c>
      <c r="Q296" s="113">
        <v>69</v>
      </c>
      <c r="R296" s="113">
        <v>69</v>
      </c>
    </row>
    <row r="297" spans="1:18">
      <c r="A297" s="15">
        <f t="shared" si="4"/>
        <v>297</v>
      </c>
      <c r="B297" s="78" t="s">
        <v>695</v>
      </c>
      <c r="C297" s="78"/>
      <c r="D297" s="78" t="s">
        <v>696</v>
      </c>
      <c r="E297" s="78" t="s">
        <v>334</v>
      </c>
      <c r="F297" s="78" t="s">
        <v>2449</v>
      </c>
      <c r="G297" s="78" t="s">
        <v>261</v>
      </c>
      <c r="H297" s="79">
        <v>1974</v>
      </c>
      <c r="I297" s="123">
        <v>69</v>
      </c>
      <c r="J297" s="114">
        <v>69</v>
      </c>
      <c r="K297" s="114">
        <v>69</v>
      </c>
      <c r="L297" s="114">
        <v>69</v>
      </c>
      <c r="M297" s="113">
        <v>69</v>
      </c>
      <c r="N297" s="113">
        <v>69</v>
      </c>
      <c r="O297" s="113">
        <v>69</v>
      </c>
      <c r="P297" s="113">
        <v>69</v>
      </c>
      <c r="Q297" s="113">
        <v>69</v>
      </c>
      <c r="R297" s="113">
        <v>69</v>
      </c>
    </row>
    <row r="298" spans="1:18">
      <c r="A298" s="15">
        <f t="shared" si="4"/>
        <v>298</v>
      </c>
      <c r="B298" s="78" t="s">
        <v>875</v>
      </c>
      <c r="C298" s="78"/>
      <c r="D298" s="78" t="s">
        <v>867</v>
      </c>
      <c r="E298" s="78" t="s">
        <v>334</v>
      </c>
      <c r="F298" s="78" t="s">
        <v>2450</v>
      </c>
      <c r="G298" s="78" t="s">
        <v>261</v>
      </c>
      <c r="H298" s="79">
        <v>1975</v>
      </c>
      <c r="I298" s="123">
        <v>65</v>
      </c>
      <c r="J298" s="114">
        <v>65</v>
      </c>
      <c r="K298" s="114">
        <v>65</v>
      </c>
      <c r="L298" s="114">
        <v>65</v>
      </c>
      <c r="M298" s="113">
        <v>65</v>
      </c>
      <c r="N298" s="113">
        <v>65</v>
      </c>
      <c r="O298" s="113">
        <v>65</v>
      </c>
      <c r="P298" s="113">
        <v>65</v>
      </c>
      <c r="Q298" s="113">
        <v>65</v>
      </c>
      <c r="R298" s="113">
        <v>65</v>
      </c>
    </row>
    <row r="299" spans="1:18">
      <c r="A299" s="15">
        <f t="shared" si="4"/>
        <v>299</v>
      </c>
      <c r="B299" s="78" t="s">
        <v>878</v>
      </c>
      <c r="C299" s="78"/>
      <c r="D299" s="78" t="s">
        <v>868</v>
      </c>
      <c r="E299" s="78" t="s">
        <v>334</v>
      </c>
      <c r="F299" s="78" t="s">
        <v>2450</v>
      </c>
      <c r="G299" s="78" t="s">
        <v>261</v>
      </c>
      <c r="H299" s="79">
        <v>1975</v>
      </c>
      <c r="I299" s="123">
        <v>65</v>
      </c>
      <c r="J299" s="114">
        <v>65</v>
      </c>
      <c r="K299" s="114">
        <v>65</v>
      </c>
      <c r="L299" s="114">
        <v>65</v>
      </c>
      <c r="M299" s="113">
        <v>65</v>
      </c>
      <c r="N299" s="113">
        <v>65</v>
      </c>
      <c r="O299" s="113">
        <v>65</v>
      </c>
      <c r="P299" s="113">
        <v>65</v>
      </c>
      <c r="Q299" s="113">
        <v>65</v>
      </c>
      <c r="R299" s="113">
        <v>65</v>
      </c>
    </row>
    <row r="300" spans="1:18">
      <c r="A300" s="15">
        <f t="shared" si="4"/>
        <v>300</v>
      </c>
      <c r="B300" s="78" t="s">
        <v>881</v>
      </c>
      <c r="C300" s="78"/>
      <c r="D300" s="78" t="s">
        <v>869</v>
      </c>
      <c r="E300" s="78" t="s">
        <v>334</v>
      </c>
      <c r="F300" s="78" t="s">
        <v>2450</v>
      </c>
      <c r="G300" s="78" t="s">
        <v>261</v>
      </c>
      <c r="H300" s="79">
        <v>1975</v>
      </c>
      <c r="I300" s="123">
        <v>65</v>
      </c>
      <c r="J300" s="114">
        <v>65</v>
      </c>
      <c r="K300" s="114">
        <v>65</v>
      </c>
      <c r="L300" s="114">
        <v>65</v>
      </c>
      <c r="M300" s="113">
        <v>65</v>
      </c>
      <c r="N300" s="113">
        <v>65</v>
      </c>
      <c r="O300" s="113">
        <v>65</v>
      </c>
      <c r="P300" s="113">
        <v>65</v>
      </c>
      <c r="Q300" s="113">
        <v>65</v>
      </c>
      <c r="R300" s="113">
        <v>65</v>
      </c>
    </row>
    <row r="301" spans="1:18">
      <c r="A301" s="15">
        <f t="shared" si="4"/>
        <v>301</v>
      </c>
      <c r="B301" s="78" t="s">
        <v>884</v>
      </c>
      <c r="C301" s="78"/>
      <c r="D301" s="78" t="s">
        <v>870</v>
      </c>
      <c r="E301" s="78" t="s">
        <v>334</v>
      </c>
      <c r="F301" s="78" t="s">
        <v>2450</v>
      </c>
      <c r="G301" s="78" t="s">
        <v>261</v>
      </c>
      <c r="H301" s="79">
        <v>1975</v>
      </c>
      <c r="I301" s="123">
        <v>65</v>
      </c>
      <c r="J301" s="114">
        <v>65</v>
      </c>
      <c r="K301" s="114">
        <v>65</v>
      </c>
      <c r="L301" s="114">
        <v>65</v>
      </c>
      <c r="M301" s="113">
        <v>65</v>
      </c>
      <c r="N301" s="113">
        <v>65</v>
      </c>
      <c r="O301" s="113">
        <v>65</v>
      </c>
      <c r="P301" s="113">
        <v>65</v>
      </c>
      <c r="Q301" s="113">
        <v>65</v>
      </c>
      <c r="R301" s="113">
        <v>65</v>
      </c>
    </row>
    <row r="302" spans="1:18">
      <c r="A302" s="15">
        <f t="shared" si="4"/>
        <v>302</v>
      </c>
      <c r="B302" s="78" t="s">
        <v>887</v>
      </c>
      <c r="C302" s="78"/>
      <c r="D302" s="78" t="s">
        <v>871</v>
      </c>
      <c r="E302" s="78" t="s">
        <v>334</v>
      </c>
      <c r="F302" s="78" t="s">
        <v>2450</v>
      </c>
      <c r="G302" s="78" t="s">
        <v>261</v>
      </c>
      <c r="H302" s="79">
        <v>1975</v>
      </c>
      <c r="I302" s="123">
        <v>65</v>
      </c>
      <c r="J302" s="114">
        <v>65</v>
      </c>
      <c r="K302" s="114">
        <v>65</v>
      </c>
      <c r="L302" s="114">
        <v>65</v>
      </c>
      <c r="M302" s="113">
        <v>65</v>
      </c>
      <c r="N302" s="113">
        <v>65</v>
      </c>
      <c r="O302" s="113">
        <v>65</v>
      </c>
      <c r="P302" s="113">
        <v>65</v>
      </c>
      <c r="Q302" s="113">
        <v>65</v>
      </c>
      <c r="R302" s="113">
        <v>65</v>
      </c>
    </row>
    <row r="303" spans="1:18">
      <c r="A303" s="15">
        <f t="shared" si="4"/>
        <v>303</v>
      </c>
      <c r="B303" s="78" t="s">
        <v>890</v>
      </c>
      <c r="C303" s="78"/>
      <c r="D303" s="78" t="s">
        <v>872</v>
      </c>
      <c r="E303" s="78" t="s">
        <v>334</v>
      </c>
      <c r="F303" s="78" t="s">
        <v>2450</v>
      </c>
      <c r="G303" s="78" t="s">
        <v>261</v>
      </c>
      <c r="H303" s="79">
        <v>1975</v>
      </c>
      <c r="I303" s="123">
        <v>65</v>
      </c>
      <c r="J303" s="114">
        <v>65</v>
      </c>
      <c r="K303" s="114">
        <v>65</v>
      </c>
      <c r="L303" s="114">
        <v>65</v>
      </c>
      <c r="M303" s="113">
        <v>65</v>
      </c>
      <c r="N303" s="113">
        <v>65</v>
      </c>
      <c r="O303" s="113">
        <v>65</v>
      </c>
      <c r="P303" s="113">
        <v>65</v>
      </c>
      <c r="Q303" s="113">
        <v>65</v>
      </c>
      <c r="R303" s="113">
        <v>65</v>
      </c>
    </row>
    <row r="304" spans="1:18">
      <c r="A304" s="15">
        <f t="shared" si="4"/>
        <v>304</v>
      </c>
      <c r="B304" s="78" t="s">
        <v>680</v>
      </c>
      <c r="C304" s="78"/>
      <c r="D304" s="78" t="s">
        <v>681</v>
      </c>
      <c r="E304" s="78" t="s">
        <v>334</v>
      </c>
      <c r="F304" s="78" t="s">
        <v>2449</v>
      </c>
      <c r="G304" s="78" t="s">
        <v>261</v>
      </c>
      <c r="H304" s="79">
        <v>1974</v>
      </c>
      <c r="I304" s="123">
        <v>110</v>
      </c>
      <c r="J304" s="114">
        <v>110</v>
      </c>
      <c r="K304" s="114">
        <v>110</v>
      </c>
      <c r="L304" s="114">
        <v>110</v>
      </c>
      <c r="M304" s="113">
        <v>110</v>
      </c>
      <c r="N304" s="113">
        <v>110</v>
      </c>
      <c r="O304" s="113">
        <v>110</v>
      </c>
      <c r="P304" s="113">
        <v>110</v>
      </c>
      <c r="Q304" s="113">
        <v>110</v>
      </c>
      <c r="R304" s="113">
        <v>110</v>
      </c>
    </row>
    <row r="305" spans="1:18">
      <c r="A305" s="15">
        <f t="shared" si="4"/>
        <v>305</v>
      </c>
      <c r="B305" s="78" t="s">
        <v>699</v>
      </c>
      <c r="C305" s="78"/>
      <c r="D305" s="78" t="s">
        <v>700</v>
      </c>
      <c r="E305" s="78" t="s">
        <v>334</v>
      </c>
      <c r="F305" s="78" t="s">
        <v>2449</v>
      </c>
      <c r="G305" s="78" t="s">
        <v>261</v>
      </c>
      <c r="H305" s="79">
        <v>1974</v>
      </c>
      <c r="I305" s="123">
        <v>110</v>
      </c>
      <c r="J305" s="114">
        <v>110</v>
      </c>
      <c r="K305" s="114">
        <v>110</v>
      </c>
      <c r="L305" s="114">
        <v>110</v>
      </c>
      <c r="M305" s="113">
        <v>110</v>
      </c>
      <c r="N305" s="113">
        <v>110</v>
      </c>
      <c r="O305" s="113">
        <v>110</v>
      </c>
      <c r="P305" s="113">
        <v>110</v>
      </c>
      <c r="Q305" s="113">
        <v>110</v>
      </c>
      <c r="R305" s="113">
        <v>110</v>
      </c>
    </row>
    <row r="306" spans="1:18">
      <c r="A306" s="15">
        <f t="shared" si="4"/>
        <v>306</v>
      </c>
      <c r="B306" s="78" t="s">
        <v>703</v>
      </c>
      <c r="C306" s="78"/>
      <c r="D306" s="78" t="s">
        <v>704</v>
      </c>
      <c r="E306" s="78" t="s">
        <v>705</v>
      </c>
      <c r="F306" s="78" t="s">
        <v>2449</v>
      </c>
      <c r="G306" s="78" t="s">
        <v>261</v>
      </c>
      <c r="H306" s="79">
        <v>2000</v>
      </c>
      <c r="I306" s="123">
        <v>102.4</v>
      </c>
      <c r="J306" s="114">
        <v>102.4</v>
      </c>
      <c r="K306" s="114">
        <v>102.4</v>
      </c>
      <c r="L306" s="114">
        <v>102.4</v>
      </c>
      <c r="M306" s="113">
        <v>102.4</v>
      </c>
      <c r="N306" s="113">
        <v>102.4</v>
      </c>
      <c r="O306" s="113">
        <v>102.4</v>
      </c>
      <c r="P306" s="113">
        <v>102.4</v>
      </c>
      <c r="Q306" s="113">
        <v>102.4</v>
      </c>
      <c r="R306" s="113">
        <v>102.4</v>
      </c>
    </row>
    <row r="307" spans="1:18">
      <c r="A307" s="15">
        <f t="shared" si="4"/>
        <v>307</v>
      </c>
      <c r="B307" s="78" t="s">
        <v>708</v>
      </c>
      <c r="C307" s="78"/>
      <c r="D307" s="78" t="s">
        <v>709</v>
      </c>
      <c r="E307" s="78" t="s">
        <v>705</v>
      </c>
      <c r="F307" s="78" t="s">
        <v>2449</v>
      </c>
      <c r="G307" s="78" t="s">
        <v>261</v>
      </c>
      <c r="H307" s="79">
        <v>2000</v>
      </c>
      <c r="I307" s="123">
        <v>102.4</v>
      </c>
      <c r="J307" s="114">
        <v>102.4</v>
      </c>
      <c r="K307" s="114">
        <v>102.4</v>
      </c>
      <c r="L307" s="114">
        <v>102.4</v>
      </c>
      <c r="M307" s="113">
        <v>102.4</v>
      </c>
      <c r="N307" s="113">
        <v>102.4</v>
      </c>
      <c r="O307" s="113">
        <v>102.4</v>
      </c>
      <c r="P307" s="113">
        <v>102.4</v>
      </c>
      <c r="Q307" s="113">
        <v>102.4</v>
      </c>
      <c r="R307" s="113">
        <v>102.4</v>
      </c>
    </row>
    <row r="308" spans="1:18">
      <c r="A308" s="15">
        <f t="shared" si="4"/>
        <v>308</v>
      </c>
      <c r="B308" s="78" t="s">
        <v>712</v>
      </c>
      <c r="C308" s="78"/>
      <c r="D308" s="78" t="s">
        <v>713</v>
      </c>
      <c r="E308" s="78" t="s">
        <v>705</v>
      </c>
      <c r="F308" s="78" t="s">
        <v>2449</v>
      </c>
      <c r="G308" s="78" t="s">
        <v>261</v>
      </c>
      <c r="H308" s="79">
        <v>2000</v>
      </c>
      <c r="I308" s="123">
        <v>102.4</v>
      </c>
      <c r="J308" s="114">
        <v>102.4</v>
      </c>
      <c r="K308" s="114">
        <v>102.4</v>
      </c>
      <c r="L308" s="114">
        <v>102.4</v>
      </c>
      <c r="M308" s="113">
        <v>102.4</v>
      </c>
      <c r="N308" s="113">
        <v>102.4</v>
      </c>
      <c r="O308" s="113">
        <v>102.4</v>
      </c>
      <c r="P308" s="113">
        <v>102.4</v>
      </c>
      <c r="Q308" s="113">
        <v>102.4</v>
      </c>
      <c r="R308" s="113">
        <v>102.4</v>
      </c>
    </row>
    <row r="309" spans="1:18">
      <c r="A309" s="15">
        <f t="shared" si="4"/>
        <v>309</v>
      </c>
      <c r="B309" s="78" t="s">
        <v>716</v>
      </c>
      <c r="C309" s="78"/>
      <c r="D309" s="78" t="s">
        <v>717</v>
      </c>
      <c r="E309" s="78" t="s">
        <v>705</v>
      </c>
      <c r="F309" s="78" t="s">
        <v>2449</v>
      </c>
      <c r="G309" s="78" t="s">
        <v>261</v>
      </c>
      <c r="H309" s="79">
        <v>2000</v>
      </c>
      <c r="I309" s="123">
        <v>131.5</v>
      </c>
      <c r="J309" s="114">
        <v>131.5</v>
      </c>
      <c r="K309" s="114">
        <v>131.5</v>
      </c>
      <c r="L309" s="114">
        <v>131.5</v>
      </c>
      <c r="M309" s="113">
        <v>131.5</v>
      </c>
      <c r="N309" s="113">
        <v>131.5</v>
      </c>
      <c r="O309" s="113">
        <v>131.5</v>
      </c>
      <c r="P309" s="113">
        <v>131.5</v>
      </c>
      <c r="Q309" s="113">
        <v>131.5</v>
      </c>
      <c r="R309" s="113">
        <v>131.5</v>
      </c>
    </row>
    <row r="310" spans="1:18">
      <c r="A310" s="15">
        <f t="shared" si="4"/>
        <v>310</v>
      </c>
      <c r="B310" s="78" t="s">
        <v>2688</v>
      </c>
      <c r="C310" s="78"/>
      <c r="D310" s="78" t="s">
        <v>897</v>
      </c>
      <c r="E310" s="78" t="s">
        <v>898</v>
      </c>
      <c r="F310" s="78" t="s">
        <v>2451</v>
      </c>
      <c r="G310" s="78" t="s">
        <v>50</v>
      </c>
      <c r="H310" s="79">
        <v>1965</v>
      </c>
      <c r="I310" s="123">
        <v>235</v>
      </c>
      <c r="J310" s="114">
        <v>235</v>
      </c>
      <c r="K310" s="114">
        <v>235</v>
      </c>
      <c r="L310" s="114">
        <v>235</v>
      </c>
      <c r="M310" s="113">
        <v>235</v>
      </c>
      <c r="N310" s="113">
        <v>235</v>
      </c>
      <c r="O310" s="113">
        <v>235</v>
      </c>
      <c r="P310" s="113">
        <v>235</v>
      </c>
      <c r="Q310" s="113">
        <v>235</v>
      </c>
      <c r="R310" s="113">
        <v>235</v>
      </c>
    </row>
    <row r="311" spans="1:18">
      <c r="A311" s="15">
        <f t="shared" si="4"/>
        <v>311</v>
      </c>
      <c r="B311" s="78" t="s">
        <v>873</v>
      </c>
      <c r="C311" s="78"/>
      <c r="D311" s="78" t="s">
        <v>874</v>
      </c>
      <c r="E311" s="78" t="s">
        <v>56</v>
      </c>
      <c r="F311" s="78" t="s">
        <v>2450</v>
      </c>
      <c r="G311" s="78" t="s">
        <v>51</v>
      </c>
      <c r="H311" s="79">
        <v>2009</v>
      </c>
      <c r="I311" s="123">
        <v>48</v>
      </c>
      <c r="J311" s="114">
        <v>48</v>
      </c>
      <c r="K311" s="114">
        <v>48</v>
      </c>
      <c r="L311" s="114">
        <v>48</v>
      </c>
      <c r="M311" s="113">
        <v>48</v>
      </c>
      <c r="N311" s="113">
        <v>48</v>
      </c>
      <c r="O311" s="113">
        <v>48</v>
      </c>
      <c r="P311" s="113">
        <v>48</v>
      </c>
      <c r="Q311" s="113">
        <v>48</v>
      </c>
      <c r="R311" s="113">
        <v>48</v>
      </c>
    </row>
    <row r="312" spans="1:18">
      <c r="A312" s="15">
        <f t="shared" si="4"/>
        <v>312</v>
      </c>
      <c r="B312" s="78" t="s">
        <v>876</v>
      </c>
      <c r="C312" s="78"/>
      <c r="D312" s="78" t="s">
        <v>877</v>
      </c>
      <c r="E312" s="78" t="s">
        <v>56</v>
      </c>
      <c r="F312" s="78" t="s">
        <v>2450</v>
      </c>
      <c r="G312" s="78" t="s">
        <v>51</v>
      </c>
      <c r="H312" s="79">
        <v>2009</v>
      </c>
      <c r="I312" s="123">
        <v>48</v>
      </c>
      <c r="J312" s="114">
        <v>48</v>
      </c>
      <c r="K312" s="114">
        <v>48</v>
      </c>
      <c r="L312" s="114">
        <v>48</v>
      </c>
      <c r="M312" s="113">
        <v>48</v>
      </c>
      <c r="N312" s="113">
        <v>48</v>
      </c>
      <c r="O312" s="113">
        <v>48</v>
      </c>
      <c r="P312" s="113">
        <v>48</v>
      </c>
      <c r="Q312" s="113">
        <v>48</v>
      </c>
      <c r="R312" s="113">
        <v>48</v>
      </c>
    </row>
    <row r="313" spans="1:18">
      <c r="A313" s="15">
        <f t="shared" si="4"/>
        <v>313</v>
      </c>
      <c r="B313" s="78" t="s">
        <v>879</v>
      </c>
      <c r="C313" s="78"/>
      <c r="D313" s="78" t="s">
        <v>880</v>
      </c>
      <c r="E313" s="78" t="s">
        <v>56</v>
      </c>
      <c r="F313" s="78" t="s">
        <v>2450</v>
      </c>
      <c r="G313" s="78" t="s">
        <v>51</v>
      </c>
      <c r="H313" s="79">
        <v>2009</v>
      </c>
      <c r="I313" s="123">
        <v>48</v>
      </c>
      <c r="J313" s="114">
        <v>48</v>
      </c>
      <c r="K313" s="114">
        <v>48</v>
      </c>
      <c r="L313" s="114">
        <v>48</v>
      </c>
      <c r="M313" s="113">
        <v>48</v>
      </c>
      <c r="N313" s="113">
        <v>48</v>
      </c>
      <c r="O313" s="113">
        <v>48</v>
      </c>
      <c r="P313" s="113">
        <v>48</v>
      </c>
      <c r="Q313" s="113">
        <v>48</v>
      </c>
      <c r="R313" s="113">
        <v>48</v>
      </c>
    </row>
    <row r="314" spans="1:18">
      <c r="A314" s="15">
        <f t="shared" si="4"/>
        <v>314</v>
      </c>
      <c r="B314" s="78" t="s">
        <v>882</v>
      </c>
      <c r="C314" s="78"/>
      <c r="D314" s="78" t="s">
        <v>883</v>
      </c>
      <c r="E314" s="78" t="s">
        <v>56</v>
      </c>
      <c r="F314" s="78" t="s">
        <v>2450</v>
      </c>
      <c r="G314" s="78" t="s">
        <v>51</v>
      </c>
      <c r="H314" s="79">
        <v>2009</v>
      </c>
      <c r="I314" s="123">
        <v>47</v>
      </c>
      <c r="J314" s="114">
        <v>47</v>
      </c>
      <c r="K314" s="114">
        <v>47</v>
      </c>
      <c r="L314" s="114">
        <v>47</v>
      </c>
      <c r="M314" s="113">
        <v>47</v>
      </c>
      <c r="N314" s="113">
        <v>47</v>
      </c>
      <c r="O314" s="113">
        <v>47</v>
      </c>
      <c r="P314" s="113">
        <v>47</v>
      </c>
      <c r="Q314" s="113">
        <v>47</v>
      </c>
      <c r="R314" s="113">
        <v>47</v>
      </c>
    </row>
    <row r="315" spans="1:18">
      <c r="A315" s="15">
        <f t="shared" si="4"/>
        <v>315</v>
      </c>
      <c r="B315" s="78" t="s">
        <v>899</v>
      </c>
      <c r="C315" s="78"/>
      <c r="D315" s="78" t="s">
        <v>900</v>
      </c>
      <c r="E315" s="78" t="s">
        <v>56</v>
      </c>
      <c r="F315" s="78" t="s">
        <v>2451</v>
      </c>
      <c r="G315" s="78" t="s">
        <v>51</v>
      </c>
      <c r="H315" s="79">
        <v>1966</v>
      </c>
      <c r="I315" s="123">
        <v>217</v>
      </c>
      <c r="J315" s="114">
        <v>217</v>
      </c>
      <c r="K315" s="114">
        <v>217</v>
      </c>
      <c r="L315" s="114">
        <v>217</v>
      </c>
      <c r="M315" s="113">
        <v>217</v>
      </c>
      <c r="N315" s="113">
        <v>217</v>
      </c>
      <c r="O315" s="113">
        <v>217</v>
      </c>
      <c r="P315" s="113">
        <v>217</v>
      </c>
      <c r="Q315" s="113">
        <v>217</v>
      </c>
      <c r="R315" s="113">
        <v>217</v>
      </c>
    </row>
    <row r="316" spans="1:18">
      <c r="A316" s="15">
        <f t="shared" si="4"/>
        <v>316</v>
      </c>
      <c r="B316" s="78" t="s">
        <v>901</v>
      </c>
      <c r="C316" s="78"/>
      <c r="D316" s="78" t="s">
        <v>902</v>
      </c>
      <c r="E316" s="78" t="s">
        <v>56</v>
      </c>
      <c r="F316" s="78" t="s">
        <v>2451</v>
      </c>
      <c r="G316" s="78" t="s">
        <v>51</v>
      </c>
      <c r="H316" s="79">
        <v>1968</v>
      </c>
      <c r="I316" s="123">
        <v>230</v>
      </c>
      <c r="J316" s="114">
        <v>230</v>
      </c>
      <c r="K316" s="114">
        <v>230</v>
      </c>
      <c r="L316" s="114">
        <v>230</v>
      </c>
      <c r="M316" s="113">
        <v>230</v>
      </c>
      <c r="N316" s="113">
        <v>230</v>
      </c>
      <c r="O316" s="113">
        <v>230</v>
      </c>
      <c r="P316" s="113">
        <v>230</v>
      </c>
      <c r="Q316" s="113">
        <v>230</v>
      </c>
      <c r="R316" s="113">
        <v>230</v>
      </c>
    </row>
    <row r="317" spans="1:18">
      <c r="A317" s="15">
        <f t="shared" si="4"/>
        <v>317</v>
      </c>
      <c r="B317" s="78" t="s">
        <v>903</v>
      </c>
      <c r="C317" s="78"/>
      <c r="D317" s="78" t="s">
        <v>904</v>
      </c>
      <c r="E317" s="78" t="s">
        <v>56</v>
      </c>
      <c r="F317" s="78" t="s">
        <v>2451</v>
      </c>
      <c r="G317" s="78" t="s">
        <v>51</v>
      </c>
      <c r="H317" s="79">
        <v>1970</v>
      </c>
      <c r="I317" s="123">
        <v>412</v>
      </c>
      <c r="J317" s="114">
        <v>412</v>
      </c>
      <c r="K317" s="114">
        <v>412</v>
      </c>
      <c r="L317" s="114">
        <v>412</v>
      </c>
      <c r="M317" s="113">
        <v>412</v>
      </c>
      <c r="N317" s="113">
        <v>412</v>
      </c>
      <c r="O317" s="113">
        <v>412</v>
      </c>
      <c r="P317" s="113">
        <v>412</v>
      </c>
      <c r="Q317" s="113">
        <v>412</v>
      </c>
      <c r="R317" s="113">
        <v>412</v>
      </c>
    </row>
    <row r="318" spans="1:18">
      <c r="A318" s="15">
        <f t="shared" si="4"/>
        <v>318</v>
      </c>
      <c r="B318" s="78" t="s">
        <v>1905</v>
      </c>
      <c r="C318" s="78"/>
      <c r="D318" s="78" t="s">
        <v>1906</v>
      </c>
      <c r="E318" s="78" t="s">
        <v>647</v>
      </c>
      <c r="F318" s="78" t="s">
        <v>2450</v>
      </c>
      <c r="G318" s="78" t="s">
        <v>51</v>
      </c>
      <c r="H318" s="79">
        <v>2020</v>
      </c>
      <c r="I318" s="123">
        <v>49.8</v>
      </c>
      <c r="J318" s="114">
        <v>49.8</v>
      </c>
      <c r="K318" s="114">
        <v>49.8</v>
      </c>
      <c r="L318" s="114">
        <v>49.8</v>
      </c>
      <c r="M318" s="113">
        <v>49.8</v>
      </c>
      <c r="N318" s="113">
        <v>49.8</v>
      </c>
      <c r="O318" s="113">
        <v>49.8</v>
      </c>
      <c r="P318" s="113">
        <v>49.8</v>
      </c>
      <c r="Q318" s="113">
        <v>49.8</v>
      </c>
      <c r="R318" s="113">
        <v>49.8</v>
      </c>
    </row>
    <row r="319" spans="1:18">
      <c r="A319" s="15">
        <f t="shared" si="4"/>
        <v>319</v>
      </c>
      <c r="B319" s="78" t="s">
        <v>1907</v>
      </c>
      <c r="C319" s="78"/>
      <c r="D319" s="78" t="s">
        <v>1908</v>
      </c>
      <c r="E319" s="78" t="s">
        <v>647</v>
      </c>
      <c r="F319" s="78" t="s">
        <v>2450</v>
      </c>
      <c r="G319" s="78" t="s">
        <v>51</v>
      </c>
      <c r="H319" s="79">
        <v>2020</v>
      </c>
      <c r="I319" s="123">
        <v>49.8</v>
      </c>
      <c r="J319" s="114">
        <v>49.8</v>
      </c>
      <c r="K319" s="114">
        <v>49.8</v>
      </c>
      <c r="L319" s="114">
        <v>49.8</v>
      </c>
      <c r="M319" s="113">
        <v>49.8</v>
      </c>
      <c r="N319" s="113">
        <v>49.8</v>
      </c>
      <c r="O319" s="113">
        <v>49.8</v>
      </c>
      <c r="P319" s="113">
        <v>49.8</v>
      </c>
      <c r="Q319" s="113">
        <v>49.8</v>
      </c>
      <c r="R319" s="113">
        <v>49.8</v>
      </c>
    </row>
    <row r="320" spans="1:18">
      <c r="A320" s="15">
        <f t="shared" si="4"/>
        <v>320</v>
      </c>
      <c r="B320" s="78" t="s">
        <v>905</v>
      </c>
      <c r="C320" s="78"/>
      <c r="D320" s="78" t="s">
        <v>906</v>
      </c>
      <c r="E320" s="78" t="s">
        <v>647</v>
      </c>
      <c r="F320" s="78" t="s">
        <v>2450</v>
      </c>
      <c r="G320" s="78" t="s">
        <v>51</v>
      </c>
      <c r="H320" s="79">
        <v>2019</v>
      </c>
      <c r="I320" s="123">
        <v>49.8</v>
      </c>
      <c r="J320" s="114">
        <v>49.8</v>
      </c>
      <c r="K320" s="114">
        <v>49.8</v>
      </c>
      <c r="L320" s="114">
        <v>49.8</v>
      </c>
      <c r="M320" s="113">
        <v>49.8</v>
      </c>
      <c r="N320" s="113">
        <v>49.8</v>
      </c>
      <c r="O320" s="113">
        <v>49.8</v>
      </c>
      <c r="P320" s="113">
        <v>49.8</v>
      </c>
      <c r="Q320" s="113">
        <v>49.8</v>
      </c>
      <c r="R320" s="113">
        <v>49.8</v>
      </c>
    </row>
    <row r="321" spans="1:18">
      <c r="A321" s="15">
        <f t="shared" si="4"/>
        <v>321</v>
      </c>
      <c r="B321" s="78" t="s">
        <v>907</v>
      </c>
      <c r="C321" s="78"/>
      <c r="D321" s="78" t="s">
        <v>908</v>
      </c>
      <c r="E321" s="78" t="s">
        <v>647</v>
      </c>
      <c r="F321" s="78" t="s">
        <v>2450</v>
      </c>
      <c r="G321" s="78" t="s">
        <v>51</v>
      </c>
      <c r="H321" s="79">
        <v>2019</v>
      </c>
      <c r="I321" s="123">
        <v>49.8</v>
      </c>
      <c r="J321" s="114">
        <v>49.8</v>
      </c>
      <c r="K321" s="114">
        <v>49.8</v>
      </c>
      <c r="L321" s="114">
        <v>49.8</v>
      </c>
      <c r="M321" s="113">
        <v>49.8</v>
      </c>
      <c r="N321" s="113">
        <v>49.8</v>
      </c>
      <c r="O321" s="113">
        <v>49.8</v>
      </c>
      <c r="P321" s="113">
        <v>49.8</v>
      </c>
      <c r="Q321" s="113">
        <v>49.8</v>
      </c>
      <c r="R321" s="113">
        <v>49.8</v>
      </c>
    </row>
    <row r="322" spans="1:18">
      <c r="A322" s="15">
        <f t="shared" si="4"/>
        <v>322</v>
      </c>
      <c r="B322" s="78" t="s">
        <v>720</v>
      </c>
      <c r="C322" s="78"/>
      <c r="D322" s="78" t="s">
        <v>721</v>
      </c>
      <c r="E322" s="78" t="s">
        <v>647</v>
      </c>
      <c r="F322" s="78" t="s">
        <v>2449</v>
      </c>
      <c r="G322" s="78" t="s">
        <v>51</v>
      </c>
      <c r="H322" s="79">
        <v>2009</v>
      </c>
      <c r="I322" s="123">
        <v>171</v>
      </c>
      <c r="J322" s="114">
        <v>171</v>
      </c>
      <c r="K322" s="114">
        <v>171</v>
      </c>
      <c r="L322" s="114">
        <v>171</v>
      </c>
      <c r="M322" s="113">
        <v>171</v>
      </c>
      <c r="N322" s="113">
        <v>171</v>
      </c>
      <c r="O322" s="113">
        <v>171</v>
      </c>
      <c r="P322" s="113">
        <v>171</v>
      </c>
      <c r="Q322" s="113">
        <v>171</v>
      </c>
      <c r="R322" s="113">
        <v>171</v>
      </c>
    </row>
    <row r="323" spans="1:18">
      <c r="A323" s="15">
        <f t="shared" si="4"/>
        <v>323</v>
      </c>
      <c r="B323" s="78" t="s">
        <v>724</v>
      </c>
      <c r="C323" s="78"/>
      <c r="D323" s="78" t="s">
        <v>725</v>
      </c>
      <c r="E323" s="78" t="s">
        <v>647</v>
      </c>
      <c r="F323" s="78" t="s">
        <v>2449</v>
      </c>
      <c r="G323" s="78" t="s">
        <v>51</v>
      </c>
      <c r="H323" s="79">
        <v>2009</v>
      </c>
      <c r="I323" s="123">
        <v>132</v>
      </c>
      <c r="J323" s="114">
        <v>132</v>
      </c>
      <c r="K323" s="114">
        <v>132</v>
      </c>
      <c r="L323" s="114">
        <v>132</v>
      </c>
      <c r="M323" s="113">
        <v>132</v>
      </c>
      <c r="N323" s="113">
        <v>132</v>
      </c>
      <c r="O323" s="113">
        <v>132</v>
      </c>
      <c r="P323" s="113">
        <v>132</v>
      </c>
      <c r="Q323" s="113">
        <v>132</v>
      </c>
      <c r="R323" s="113">
        <v>132</v>
      </c>
    </row>
    <row r="324" spans="1:18">
      <c r="A324" s="15">
        <f t="shared" si="4"/>
        <v>324</v>
      </c>
      <c r="B324" s="78" t="s">
        <v>885</v>
      </c>
      <c r="C324" s="78"/>
      <c r="D324" s="78" t="s">
        <v>886</v>
      </c>
      <c r="E324" s="78" t="s">
        <v>307</v>
      </c>
      <c r="F324" s="78" t="s">
        <v>2450</v>
      </c>
      <c r="G324" s="78" t="s">
        <v>261</v>
      </c>
      <c r="H324" s="79">
        <v>1967</v>
      </c>
      <c r="I324" s="123">
        <v>13</v>
      </c>
      <c r="J324" s="114">
        <v>13</v>
      </c>
      <c r="K324" s="114">
        <v>13</v>
      </c>
      <c r="L324" s="114">
        <v>13</v>
      </c>
      <c r="M324" s="113">
        <v>13</v>
      </c>
      <c r="N324" s="113">
        <v>13</v>
      </c>
      <c r="O324" s="113">
        <v>13</v>
      </c>
      <c r="P324" s="113">
        <v>13</v>
      </c>
      <c r="Q324" s="113">
        <v>13</v>
      </c>
      <c r="R324" s="113">
        <v>13</v>
      </c>
    </row>
    <row r="325" spans="1:18">
      <c r="A325" s="15">
        <f t="shared" si="4"/>
        <v>325</v>
      </c>
      <c r="B325" s="78" t="s">
        <v>909</v>
      </c>
      <c r="C325" s="78"/>
      <c r="D325" s="78" t="s">
        <v>910</v>
      </c>
      <c r="E325" s="78" t="s">
        <v>307</v>
      </c>
      <c r="F325" s="78" t="s">
        <v>2451</v>
      </c>
      <c r="G325" s="78" t="s">
        <v>261</v>
      </c>
      <c r="H325" s="79">
        <v>1958</v>
      </c>
      <c r="I325" s="123">
        <v>169</v>
      </c>
      <c r="J325" s="114">
        <v>169</v>
      </c>
      <c r="K325" s="114">
        <v>169</v>
      </c>
      <c r="L325" s="114">
        <v>169</v>
      </c>
      <c r="M325" s="113">
        <v>169</v>
      </c>
      <c r="N325" s="113">
        <v>169</v>
      </c>
      <c r="O325" s="113">
        <v>169</v>
      </c>
      <c r="P325" s="113">
        <v>169</v>
      </c>
      <c r="Q325" s="113">
        <v>169</v>
      </c>
      <c r="R325" s="113">
        <v>169</v>
      </c>
    </row>
    <row r="326" spans="1:18">
      <c r="A326" s="15">
        <f t="shared" ref="A326:A389" si="5">A325+1</f>
        <v>326</v>
      </c>
      <c r="B326" s="78" t="s">
        <v>911</v>
      </c>
      <c r="C326" s="78"/>
      <c r="D326" s="78" t="s">
        <v>912</v>
      </c>
      <c r="E326" s="78" t="s">
        <v>307</v>
      </c>
      <c r="F326" s="78" t="s">
        <v>2451</v>
      </c>
      <c r="G326" s="78" t="s">
        <v>261</v>
      </c>
      <c r="H326" s="79">
        <v>1958</v>
      </c>
      <c r="I326" s="123">
        <v>169</v>
      </c>
      <c r="J326" s="114">
        <v>169</v>
      </c>
      <c r="K326" s="114">
        <v>169</v>
      </c>
      <c r="L326" s="114">
        <v>169</v>
      </c>
      <c r="M326" s="113">
        <v>169</v>
      </c>
      <c r="N326" s="113">
        <v>169</v>
      </c>
      <c r="O326" s="113">
        <v>169</v>
      </c>
      <c r="P326" s="113">
        <v>169</v>
      </c>
      <c r="Q326" s="113">
        <v>169</v>
      </c>
      <c r="R326" s="113">
        <v>169</v>
      </c>
    </row>
    <row r="327" spans="1:18">
      <c r="A327" s="15">
        <f t="shared" si="5"/>
        <v>327</v>
      </c>
      <c r="B327" s="78" t="s">
        <v>913</v>
      </c>
      <c r="C327" s="78"/>
      <c r="D327" s="78" t="s">
        <v>914</v>
      </c>
      <c r="E327" s="78" t="s">
        <v>307</v>
      </c>
      <c r="F327" s="78" t="s">
        <v>2451</v>
      </c>
      <c r="G327" s="78" t="s">
        <v>261</v>
      </c>
      <c r="H327" s="79">
        <v>1961</v>
      </c>
      <c r="I327" s="123">
        <v>258</v>
      </c>
      <c r="J327" s="114">
        <v>258</v>
      </c>
      <c r="K327" s="114">
        <v>258</v>
      </c>
      <c r="L327" s="114">
        <v>258</v>
      </c>
      <c r="M327" s="113">
        <v>258</v>
      </c>
      <c r="N327" s="113">
        <v>258</v>
      </c>
      <c r="O327" s="113">
        <v>258</v>
      </c>
      <c r="P327" s="113">
        <v>258</v>
      </c>
      <c r="Q327" s="113">
        <v>258</v>
      </c>
      <c r="R327" s="113">
        <v>258</v>
      </c>
    </row>
    <row r="328" spans="1:18">
      <c r="A328" s="15">
        <f t="shared" si="5"/>
        <v>328</v>
      </c>
      <c r="B328" s="78" t="s">
        <v>915</v>
      </c>
      <c r="C328" s="78"/>
      <c r="D328" s="78" t="s">
        <v>916</v>
      </c>
      <c r="E328" s="78" t="s">
        <v>307</v>
      </c>
      <c r="F328" s="78" t="s">
        <v>2451</v>
      </c>
      <c r="G328" s="78" t="s">
        <v>261</v>
      </c>
      <c r="H328" s="79">
        <v>1968</v>
      </c>
      <c r="I328" s="123">
        <v>552</v>
      </c>
      <c r="J328" s="114">
        <v>552</v>
      </c>
      <c r="K328" s="114">
        <v>552</v>
      </c>
      <c r="L328" s="114">
        <v>552</v>
      </c>
      <c r="M328" s="113">
        <v>552</v>
      </c>
      <c r="N328" s="113">
        <v>552</v>
      </c>
      <c r="O328" s="113">
        <v>552</v>
      </c>
      <c r="P328" s="113">
        <v>552</v>
      </c>
      <c r="Q328" s="113">
        <v>552</v>
      </c>
      <c r="R328" s="113">
        <v>552</v>
      </c>
    </row>
    <row r="329" spans="1:18">
      <c r="A329" s="15">
        <f t="shared" si="5"/>
        <v>329</v>
      </c>
      <c r="B329" s="78" t="s">
        <v>726</v>
      </c>
      <c r="C329" s="78"/>
      <c r="D329" s="78" t="s">
        <v>727</v>
      </c>
      <c r="E329" s="78" t="s">
        <v>728</v>
      </c>
      <c r="F329" s="78" t="s">
        <v>2449</v>
      </c>
      <c r="G329" s="78" t="s">
        <v>52</v>
      </c>
      <c r="H329" s="79">
        <v>1987</v>
      </c>
      <c r="I329" s="123">
        <v>20</v>
      </c>
      <c r="J329" s="114">
        <v>20</v>
      </c>
      <c r="K329" s="114">
        <v>20</v>
      </c>
      <c r="L329" s="114">
        <v>20</v>
      </c>
      <c r="M329" s="113">
        <v>20</v>
      </c>
      <c r="N329" s="113">
        <v>20</v>
      </c>
      <c r="O329" s="113">
        <v>20</v>
      </c>
      <c r="P329" s="113">
        <v>20</v>
      </c>
      <c r="Q329" s="113">
        <v>20</v>
      </c>
      <c r="R329" s="113">
        <v>20</v>
      </c>
    </row>
    <row r="330" spans="1:18">
      <c r="A330" s="15">
        <f t="shared" si="5"/>
        <v>330</v>
      </c>
      <c r="B330" s="78" t="s">
        <v>729</v>
      </c>
      <c r="C330" s="78"/>
      <c r="D330" s="78" t="s">
        <v>730</v>
      </c>
      <c r="E330" s="78" t="s">
        <v>728</v>
      </c>
      <c r="F330" s="78" t="s">
        <v>2449</v>
      </c>
      <c r="G330" s="78" t="s">
        <v>52</v>
      </c>
      <c r="H330" s="79">
        <v>1987</v>
      </c>
      <c r="I330" s="123">
        <v>20</v>
      </c>
      <c r="J330" s="114">
        <v>20</v>
      </c>
      <c r="K330" s="114">
        <v>20</v>
      </c>
      <c r="L330" s="114">
        <v>20</v>
      </c>
      <c r="M330" s="113">
        <v>20</v>
      </c>
      <c r="N330" s="113">
        <v>20</v>
      </c>
      <c r="O330" s="113">
        <v>20</v>
      </c>
      <c r="P330" s="113">
        <v>20</v>
      </c>
      <c r="Q330" s="113">
        <v>20</v>
      </c>
      <c r="R330" s="113">
        <v>20</v>
      </c>
    </row>
    <row r="331" spans="1:18">
      <c r="A331" s="15">
        <f t="shared" si="5"/>
        <v>331</v>
      </c>
      <c r="B331" s="78" t="s">
        <v>731</v>
      </c>
      <c r="C331" s="78"/>
      <c r="D331" s="78" t="s">
        <v>732</v>
      </c>
      <c r="E331" s="78" t="s">
        <v>728</v>
      </c>
      <c r="F331" s="78" t="s">
        <v>2449</v>
      </c>
      <c r="G331" s="78" t="s">
        <v>52</v>
      </c>
      <c r="H331" s="79">
        <v>1987</v>
      </c>
      <c r="I331" s="123">
        <v>20</v>
      </c>
      <c r="J331" s="114">
        <v>20</v>
      </c>
      <c r="K331" s="114">
        <v>20</v>
      </c>
      <c r="L331" s="114">
        <v>20</v>
      </c>
      <c r="M331" s="113">
        <v>20</v>
      </c>
      <c r="N331" s="113">
        <v>20</v>
      </c>
      <c r="O331" s="113">
        <v>20</v>
      </c>
      <c r="P331" s="113">
        <v>20</v>
      </c>
      <c r="Q331" s="113">
        <v>20</v>
      </c>
      <c r="R331" s="113">
        <v>20</v>
      </c>
    </row>
    <row r="332" spans="1:18">
      <c r="A332" s="15">
        <f t="shared" si="5"/>
        <v>332</v>
      </c>
      <c r="B332" s="78" t="s">
        <v>735</v>
      </c>
      <c r="C332" s="78"/>
      <c r="D332" s="78" t="s">
        <v>736</v>
      </c>
      <c r="E332" s="78" t="s">
        <v>728</v>
      </c>
      <c r="F332" s="78" t="s">
        <v>2449</v>
      </c>
      <c r="G332" s="78" t="s">
        <v>52</v>
      </c>
      <c r="H332" s="79">
        <v>1987</v>
      </c>
      <c r="I332" s="123">
        <v>16</v>
      </c>
      <c r="J332" s="114">
        <v>16</v>
      </c>
      <c r="K332" s="114">
        <v>16</v>
      </c>
      <c r="L332" s="114">
        <v>16</v>
      </c>
      <c r="M332" s="113">
        <v>16</v>
      </c>
      <c r="N332" s="113">
        <v>16</v>
      </c>
      <c r="O332" s="113">
        <v>16</v>
      </c>
      <c r="P332" s="113">
        <v>16</v>
      </c>
      <c r="Q332" s="113">
        <v>16</v>
      </c>
      <c r="R332" s="113">
        <v>16</v>
      </c>
    </row>
    <row r="333" spans="1:18">
      <c r="A333" s="15">
        <f t="shared" si="5"/>
        <v>333</v>
      </c>
      <c r="B333" s="78" t="s">
        <v>888</v>
      </c>
      <c r="C333" s="78"/>
      <c r="D333" s="78" t="s">
        <v>889</v>
      </c>
      <c r="E333" s="78" t="s">
        <v>226</v>
      </c>
      <c r="F333" s="78" t="s">
        <v>2450</v>
      </c>
      <c r="G333" s="78" t="s">
        <v>51</v>
      </c>
      <c r="H333" s="79">
        <v>2009</v>
      </c>
      <c r="I333" s="123">
        <v>46</v>
      </c>
      <c r="J333" s="114">
        <v>46</v>
      </c>
      <c r="K333" s="114">
        <v>46</v>
      </c>
      <c r="L333" s="114">
        <v>46</v>
      </c>
      <c r="M333" s="113">
        <v>46</v>
      </c>
      <c r="N333" s="113">
        <v>46</v>
      </c>
      <c r="O333" s="113">
        <v>46</v>
      </c>
      <c r="P333" s="113">
        <v>46</v>
      </c>
      <c r="Q333" s="113">
        <v>46</v>
      </c>
      <c r="R333" s="113">
        <v>46</v>
      </c>
    </row>
    <row r="334" spans="1:18">
      <c r="A334" s="15">
        <f t="shared" si="5"/>
        <v>334</v>
      </c>
      <c r="B334" s="78" t="s">
        <v>891</v>
      </c>
      <c r="C334" s="78"/>
      <c r="D334" s="78" t="s">
        <v>892</v>
      </c>
      <c r="E334" s="78" t="s">
        <v>226</v>
      </c>
      <c r="F334" s="78" t="s">
        <v>2450</v>
      </c>
      <c r="G334" s="78" t="s">
        <v>51</v>
      </c>
      <c r="H334" s="79">
        <v>2009</v>
      </c>
      <c r="I334" s="123">
        <v>46</v>
      </c>
      <c r="J334" s="114">
        <v>46</v>
      </c>
      <c r="K334" s="114">
        <v>46</v>
      </c>
      <c r="L334" s="114">
        <v>46</v>
      </c>
      <c r="M334" s="113">
        <v>46</v>
      </c>
      <c r="N334" s="113">
        <v>46</v>
      </c>
      <c r="O334" s="113">
        <v>46</v>
      </c>
      <c r="P334" s="113">
        <v>46</v>
      </c>
      <c r="Q334" s="113">
        <v>46</v>
      </c>
      <c r="R334" s="113">
        <v>46</v>
      </c>
    </row>
    <row r="335" spans="1:18">
      <c r="A335" s="15">
        <f t="shared" si="5"/>
        <v>335</v>
      </c>
      <c r="B335" s="78" t="s">
        <v>893</v>
      </c>
      <c r="C335" s="78"/>
      <c r="D335" s="78" t="s">
        <v>894</v>
      </c>
      <c r="E335" s="78" t="s">
        <v>226</v>
      </c>
      <c r="F335" s="78" t="s">
        <v>2450</v>
      </c>
      <c r="G335" s="78" t="s">
        <v>51</v>
      </c>
      <c r="H335" s="79">
        <v>2009</v>
      </c>
      <c r="I335" s="123">
        <v>46</v>
      </c>
      <c r="J335" s="114">
        <v>46</v>
      </c>
      <c r="K335" s="114">
        <v>46</v>
      </c>
      <c r="L335" s="114">
        <v>46</v>
      </c>
      <c r="M335" s="113">
        <v>46</v>
      </c>
      <c r="N335" s="113">
        <v>46</v>
      </c>
      <c r="O335" s="113">
        <v>46</v>
      </c>
      <c r="P335" s="113">
        <v>46</v>
      </c>
      <c r="Q335" s="113">
        <v>46</v>
      </c>
      <c r="R335" s="113">
        <v>46</v>
      </c>
    </row>
    <row r="336" spans="1:18">
      <c r="A336" s="15">
        <f t="shared" si="5"/>
        <v>336</v>
      </c>
      <c r="B336" s="78" t="s">
        <v>895</v>
      </c>
      <c r="C336" s="78"/>
      <c r="D336" s="78" t="s">
        <v>896</v>
      </c>
      <c r="E336" s="78" t="s">
        <v>226</v>
      </c>
      <c r="F336" s="78" t="s">
        <v>2450</v>
      </c>
      <c r="G336" s="78" t="s">
        <v>51</v>
      </c>
      <c r="H336" s="79">
        <v>2009</v>
      </c>
      <c r="I336" s="123">
        <v>46</v>
      </c>
      <c r="J336" s="114">
        <v>46</v>
      </c>
      <c r="K336" s="114">
        <v>46</v>
      </c>
      <c r="L336" s="114">
        <v>46</v>
      </c>
      <c r="M336" s="113">
        <v>46</v>
      </c>
      <c r="N336" s="113">
        <v>46</v>
      </c>
      <c r="O336" s="113">
        <v>46</v>
      </c>
      <c r="P336" s="113">
        <v>46</v>
      </c>
      <c r="Q336" s="113">
        <v>46</v>
      </c>
      <c r="R336" s="113">
        <v>46</v>
      </c>
    </row>
    <row r="337" spans="1:18">
      <c r="A337" s="15">
        <f t="shared" si="5"/>
        <v>337</v>
      </c>
      <c r="B337" s="78" t="s">
        <v>739</v>
      </c>
      <c r="C337" s="78" t="s">
        <v>2861</v>
      </c>
      <c r="D337" s="78" t="s">
        <v>740</v>
      </c>
      <c r="E337" s="78" t="s">
        <v>741</v>
      </c>
      <c r="F337" s="78" t="s">
        <v>2449</v>
      </c>
      <c r="G337" s="78" t="s">
        <v>50</v>
      </c>
      <c r="H337" s="79">
        <v>2004</v>
      </c>
      <c r="I337" s="123">
        <v>263.8</v>
      </c>
      <c r="J337" s="114">
        <v>263.8</v>
      </c>
      <c r="K337" s="114">
        <v>263.8</v>
      </c>
      <c r="L337" s="114">
        <v>263.8</v>
      </c>
      <c r="M337" s="113">
        <v>263.8</v>
      </c>
      <c r="N337" s="113">
        <v>263.8</v>
      </c>
      <c r="O337" s="113">
        <v>263.8</v>
      </c>
      <c r="P337" s="113">
        <v>263.8</v>
      </c>
      <c r="Q337" s="113">
        <v>263.8</v>
      </c>
      <c r="R337" s="113">
        <v>263.8</v>
      </c>
    </row>
    <row r="338" spans="1:18">
      <c r="A338" s="15">
        <f t="shared" si="5"/>
        <v>338</v>
      </c>
      <c r="B338" s="78" t="s">
        <v>742</v>
      </c>
      <c r="C338" s="78" t="s">
        <v>2861</v>
      </c>
      <c r="D338" s="78" t="s">
        <v>743</v>
      </c>
      <c r="E338" s="78" t="s">
        <v>741</v>
      </c>
      <c r="F338" s="78" t="s">
        <v>2449</v>
      </c>
      <c r="G338" s="78" t="s">
        <v>50</v>
      </c>
      <c r="H338" s="79">
        <v>2004</v>
      </c>
      <c r="I338" s="123">
        <v>263.8</v>
      </c>
      <c r="J338" s="114">
        <v>263.8</v>
      </c>
      <c r="K338" s="114">
        <v>263.8</v>
      </c>
      <c r="L338" s="114">
        <v>263.8</v>
      </c>
      <c r="M338" s="113">
        <v>263.8</v>
      </c>
      <c r="N338" s="113">
        <v>263.8</v>
      </c>
      <c r="O338" s="113">
        <v>263.8</v>
      </c>
      <c r="P338" s="113">
        <v>263.8</v>
      </c>
      <c r="Q338" s="113">
        <v>263.8</v>
      </c>
      <c r="R338" s="113">
        <v>263.8</v>
      </c>
    </row>
    <row r="339" spans="1:18">
      <c r="A339" s="15">
        <f t="shared" si="5"/>
        <v>339</v>
      </c>
      <c r="B339" s="78" t="s">
        <v>744</v>
      </c>
      <c r="C339" s="78" t="s">
        <v>2861</v>
      </c>
      <c r="D339" s="78" t="s">
        <v>745</v>
      </c>
      <c r="E339" s="78" t="s">
        <v>741</v>
      </c>
      <c r="F339" s="78" t="s">
        <v>2449</v>
      </c>
      <c r="G339" s="78" t="s">
        <v>50</v>
      </c>
      <c r="H339" s="79">
        <v>2004</v>
      </c>
      <c r="I339" s="123">
        <v>298</v>
      </c>
      <c r="J339" s="114">
        <v>298</v>
      </c>
      <c r="K339" s="114">
        <v>298</v>
      </c>
      <c r="L339" s="114">
        <v>298</v>
      </c>
      <c r="M339" s="113">
        <v>298</v>
      </c>
      <c r="N339" s="113">
        <v>298</v>
      </c>
      <c r="O339" s="113">
        <v>298</v>
      </c>
      <c r="P339" s="113">
        <v>298</v>
      </c>
      <c r="Q339" s="113">
        <v>298</v>
      </c>
      <c r="R339" s="113">
        <v>298</v>
      </c>
    </row>
    <row r="340" spans="1:18">
      <c r="A340" s="15">
        <f t="shared" si="5"/>
        <v>340</v>
      </c>
      <c r="B340" s="78" t="s">
        <v>917</v>
      </c>
      <c r="C340" s="78" t="s">
        <v>2862</v>
      </c>
      <c r="D340" s="78" t="s">
        <v>752</v>
      </c>
      <c r="E340" s="78" t="s">
        <v>406</v>
      </c>
      <c r="F340" s="78" t="s">
        <v>2449</v>
      </c>
      <c r="G340" s="78" t="s">
        <v>50</v>
      </c>
      <c r="H340" s="79">
        <v>2017</v>
      </c>
      <c r="I340" s="123">
        <v>353.3</v>
      </c>
      <c r="J340" s="114">
        <v>353.3</v>
      </c>
      <c r="K340" s="114">
        <v>353.3</v>
      </c>
      <c r="L340" s="114">
        <v>353.3</v>
      </c>
      <c r="M340" s="113">
        <v>353.3</v>
      </c>
      <c r="N340" s="113">
        <v>353.3</v>
      </c>
      <c r="O340" s="113">
        <v>353.3</v>
      </c>
      <c r="P340" s="113">
        <v>353.3</v>
      </c>
      <c r="Q340" s="113">
        <v>353.3</v>
      </c>
      <c r="R340" s="113">
        <v>353.3</v>
      </c>
    </row>
    <row r="341" spans="1:18">
      <c r="A341" s="15">
        <f t="shared" si="5"/>
        <v>341</v>
      </c>
      <c r="B341" s="78" t="s">
        <v>918</v>
      </c>
      <c r="C341" s="78" t="s">
        <v>2862</v>
      </c>
      <c r="D341" s="78" t="s">
        <v>754</v>
      </c>
      <c r="E341" s="78" t="s">
        <v>406</v>
      </c>
      <c r="F341" s="78" t="s">
        <v>2449</v>
      </c>
      <c r="G341" s="78" t="s">
        <v>50</v>
      </c>
      <c r="H341" s="79">
        <v>2017</v>
      </c>
      <c r="I341" s="123">
        <v>354.6</v>
      </c>
      <c r="J341" s="114">
        <v>354.6</v>
      </c>
      <c r="K341" s="114">
        <v>354.6</v>
      </c>
      <c r="L341" s="114">
        <v>354.6</v>
      </c>
      <c r="M341" s="113">
        <v>354.6</v>
      </c>
      <c r="N341" s="113">
        <v>354.6</v>
      </c>
      <c r="O341" s="113">
        <v>354.6</v>
      </c>
      <c r="P341" s="113">
        <v>354.6</v>
      </c>
      <c r="Q341" s="113">
        <v>354.6</v>
      </c>
      <c r="R341" s="113">
        <v>354.6</v>
      </c>
    </row>
    <row r="342" spans="1:18">
      <c r="A342" s="15">
        <f t="shared" si="5"/>
        <v>342</v>
      </c>
      <c r="B342" s="78" t="s">
        <v>919</v>
      </c>
      <c r="C342" s="78" t="s">
        <v>2862</v>
      </c>
      <c r="D342" s="78" t="s">
        <v>756</v>
      </c>
      <c r="E342" s="78" t="s">
        <v>406</v>
      </c>
      <c r="F342" s="78" t="s">
        <v>2449</v>
      </c>
      <c r="G342" s="78" t="s">
        <v>50</v>
      </c>
      <c r="H342" s="79">
        <v>2017</v>
      </c>
      <c r="I342" s="123">
        <v>485.1</v>
      </c>
      <c r="J342" s="114">
        <v>485.1</v>
      </c>
      <c r="K342" s="114">
        <v>485.1</v>
      </c>
      <c r="L342" s="114">
        <v>485.1</v>
      </c>
      <c r="M342" s="113">
        <v>485.1</v>
      </c>
      <c r="N342" s="113">
        <v>485.1</v>
      </c>
      <c r="O342" s="113">
        <v>485.1</v>
      </c>
      <c r="P342" s="113">
        <v>485.1</v>
      </c>
      <c r="Q342" s="113">
        <v>485.1</v>
      </c>
      <c r="R342" s="113">
        <v>485.1</v>
      </c>
    </row>
    <row r="343" spans="1:18">
      <c r="A343" s="15">
        <f t="shared" si="5"/>
        <v>343</v>
      </c>
      <c r="B343" s="78" t="s">
        <v>746</v>
      </c>
      <c r="C343" s="78"/>
      <c r="D343" s="78" t="s">
        <v>747</v>
      </c>
      <c r="E343" s="78" t="s">
        <v>406</v>
      </c>
      <c r="F343" s="78" t="s">
        <v>2449</v>
      </c>
      <c r="G343" s="78" t="s">
        <v>50</v>
      </c>
      <c r="H343" s="79">
        <v>2002</v>
      </c>
      <c r="I343" s="123">
        <v>240.4</v>
      </c>
      <c r="J343" s="114">
        <v>240.4</v>
      </c>
      <c r="K343" s="114">
        <v>240.4</v>
      </c>
      <c r="L343" s="114">
        <v>240.4</v>
      </c>
      <c r="M343" s="113">
        <v>240.4</v>
      </c>
      <c r="N343" s="113">
        <v>240.4</v>
      </c>
      <c r="O343" s="113">
        <v>240.4</v>
      </c>
      <c r="P343" s="113">
        <v>240.4</v>
      </c>
      <c r="Q343" s="113">
        <v>240.4</v>
      </c>
      <c r="R343" s="113">
        <v>240.4</v>
      </c>
    </row>
    <row r="344" spans="1:18">
      <c r="A344" s="15">
        <f t="shared" si="5"/>
        <v>344</v>
      </c>
      <c r="B344" s="78" t="s">
        <v>748</v>
      </c>
      <c r="C344" s="78"/>
      <c r="D344" s="78" t="s">
        <v>749</v>
      </c>
      <c r="E344" s="78" t="s">
        <v>406</v>
      </c>
      <c r="F344" s="78" t="s">
        <v>2449</v>
      </c>
      <c r="G344" s="78" t="s">
        <v>50</v>
      </c>
      <c r="H344" s="79">
        <v>2002</v>
      </c>
      <c r="I344" s="123">
        <v>235.4</v>
      </c>
      <c r="J344" s="114">
        <v>235.4</v>
      </c>
      <c r="K344" s="114">
        <v>235.4</v>
      </c>
      <c r="L344" s="114">
        <v>235.4</v>
      </c>
      <c r="M344" s="113">
        <v>235.4</v>
      </c>
      <c r="N344" s="113">
        <v>235.4</v>
      </c>
      <c r="O344" s="113">
        <v>235.4</v>
      </c>
      <c r="P344" s="113">
        <v>235.4</v>
      </c>
      <c r="Q344" s="113">
        <v>235.4</v>
      </c>
      <c r="R344" s="113">
        <v>235.4</v>
      </c>
    </row>
    <row r="345" spans="1:18">
      <c r="A345" s="15">
        <f t="shared" si="5"/>
        <v>345</v>
      </c>
      <c r="B345" s="78" t="s">
        <v>750</v>
      </c>
      <c r="C345" s="78"/>
      <c r="D345" s="78" t="s">
        <v>751</v>
      </c>
      <c r="E345" s="78" t="s">
        <v>406</v>
      </c>
      <c r="F345" s="78" t="s">
        <v>2449</v>
      </c>
      <c r="G345" s="78" t="s">
        <v>50</v>
      </c>
      <c r="H345" s="79">
        <v>2002</v>
      </c>
      <c r="I345" s="123">
        <v>269</v>
      </c>
      <c r="J345" s="114">
        <v>269</v>
      </c>
      <c r="K345" s="114">
        <v>269</v>
      </c>
      <c r="L345" s="114">
        <v>269</v>
      </c>
      <c r="M345" s="113">
        <v>269</v>
      </c>
      <c r="N345" s="113">
        <v>269</v>
      </c>
      <c r="O345" s="113">
        <v>269</v>
      </c>
      <c r="P345" s="113">
        <v>269</v>
      </c>
      <c r="Q345" s="113">
        <v>269</v>
      </c>
      <c r="R345" s="113">
        <v>269</v>
      </c>
    </row>
    <row r="346" spans="1:18">
      <c r="A346" s="15">
        <f t="shared" si="5"/>
        <v>346</v>
      </c>
      <c r="B346" s="78" t="s">
        <v>923</v>
      </c>
      <c r="C346" s="78"/>
      <c r="D346" s="78" t="s">
        <v>924</v>
      </c>
      <c r="E346" s="78" t="s">
        <v>56</v>
      </c>
      <c r="F346" s="78" t="s">
        <v>922</v>
      </c>
      <c r="G346" s="78" t="s">
        <v>51</v>
      </c>
      <c r="H346" s="79">
        <v>2002</v>
      </c>
      <c r="I346" s="123">
        <v>9.8000000000000007</v>
      </c>
      <c r="J346" s="114">
        <v>9.8000000000000007</v>
      </c>
      <c r="K346" s="114">
        <v>9.8000000000000007</v>
      </c>
      <c r="L346" s="114">
        <v>9.8000000000000007</v>
      </c>
      <c r="M346" s="113">
        <v>9.8000000000000007</v>
      </c>
      <c r="N346" s="113">
        <v>9.8000000000000007</v>
      </c>
      <c r="O346" s="113">
        <v>9.8000000000000007</v>
      </c>
      <c r="P346" s="113">
        <v>9.8000000000000007</v>
      </c>
      <c r="Q346" s="113">
        <v>9.8000000000000007</v>
      </c>
      <c r="R346" s="113">
        <v>9.8000000000000007</v>
      </c>
    </row>
    <row r="347" spans="1:18">
      <c r="A347" s="15">
        <f t="shared" si="5"/>
        <v>347</v>
      </c>
      <c r="B347" s="78" t="s">
        <v>925</v>
      </c>
      <c r="C347" s="78"/>
      <c r="D347" s="78" t="s">
        <v>926</v>
      </c>
      <c r="E347" s="78" t="s">
        <v>56</v>
      </c>
      <c r="F347" s="78" t="s">
        <v>922</v>
      </c>
      <c r="G347" s="78" t="s">
        <v>51</v>
      </c>
      <c r="H347" s="79">
        <v>2005</v>
      </c>
      <c r="I347" s="123">
        <v>9.6</v>
      </c>
      <c r="J347" s="114">
        <v>9.6</v>
      </c>
      <c r="K347" s="114">
        <v>9.6</v>
      </c>
      <c r="L347" s="114">
        <v>9.6</v>
      </c>
      <c r="M347" s="113">
        <v>9.6</v>
      </c>
      <c r="N347" s="113">
        <v>9.6</v>
      </c>
      <c r="O347" s="113">
        <v>9.6</v>
      </c>
      <c r="P347" s="113">
        <v>9.6</v>
      </c>
      <c r="Q347" s="113">
        <v>9.6</v>
      </c>
      <c r="R347" s="113">
        <v>9.6</v>
      </c>
    </row>
    <row r="348" spans="1:18">
      <c r="A348" s="15">
        <f t="shared" si="5"/>
        <v>348</v>
      </c>
      <c r="B348" s="78" t="s">
        <v>927</v>
      </c>
      <c r="C348" s="78"/>
      <c r="D348" s="78" t="s">
        <v>928</v>
      </c>
      <c r="E348" s="78" t="s">
        <v>437</v>
      </c>
      <c r="F348" s="78" t="s">
        <v>922</v>
      </c>
      <c r="G348" s="78" t="s">
        <v>50</v>
      </c>
      <c r="H348" s="79">
        <v>2011</v>
      </c>
      <c r="I348" s="123">
        <v>3.2</v>
      </c>
      <c r="J348" s="114">
        <v>3.2</v>
      </c>
      <c r="K348" s="114">
        <v>3.2</v>
      </c>
      <c r="L348" s="114">
        <v>3.2</v>
      </c>
      <c r="M348" s="113">
        <v>3.2</v>
      </c>
      <c r="N348" s="113">
        <v>3.2</v>
      </c>
      <c r="O348" s="113">
        <v>3.2</v>
      </c>
      <c r="P348" s="113">
        <v>3.2</v>
      </c>
      <c r="Q348" s="113">
        <v>3.2</v>
      </c>
      <c r="R348" s="113">
        <v>3.2</v>
      </c>
    </row>
    <row r="349" spans="1:18">
      <c r="A349" s="15">
        <f t="shared" si="5"/>
        <v>349</v>
      </c>
      <c r="B349" s="78" t="s">
        <v>929</v>
      </c>
      <c r="C349" s="78"/>
      <c r="D349" s="78" t="s">
        <v>930</v>
      </c>
      <c r="E349" s="78" t="s">
        <v>614</v>
      </c>
      <c r="F349" s="78" t="s">
        <v>922</v>
      </c>
      <c r="G349" s="78" t="s">
        <v>50</v>
      </c>
      <c r="H349" s="79">
        <v>2015</v>
      </c>
      <c r="I349" s="123">
        <v>4</v>
      </c>
      <c r="J349" s="114">
        <v>4</v>
      </c>
      <c r="K349" s="114">
        <v>4</v>
      </c>
      <c r="L349" s="114">
        <v>4</v>
      </c>
      <c r="M349" s="113">
        <v>4</v>
      </c>
      <c r="N349" s="113">
        <v>4</v>
      </c>
      <c r="O349" s="113">
        <v>4</v>
      </c>
      <c r="P349" s="113">
        <v>4</v>
      </c>
      <c r="Q349" s="113">
        <v>4</v>
      </c>
      <c r="R349" s="113">
        <v>4</v>
      </c>
    </row>
    <row r="350" spans="1:18">
      <c r="A350" s="15">
        <f t="shared" si="5"/>
        <v>350</v>
      </c>
      <c r="B350" s="78" t="s">
        <v>931</v>
      </c>
      <c r="C350" s="78"/>
      <c r="D350" s="78" t="s">
        <v>932</v>
      </c>
      <c r="E350" s="78" t="s">
        <v>56</v>
      </c>
      <c r="F350" s="78" t="s">
        <v>922</v>
      </c>
      <c r="G350" s="78" t="s">
        <v>51</v>
      </c>
      <c r="H350" s="79">
        <v>2013</v>
      </c>
      <c r="I350" s="123">
        <v>4.2</v>
      </c>
      <c r="J350" s="114">
        <v>4.2</v>
      </c>
      <c r="K350" s="114">
        <v>4.2</v>
      </c>
      <c r="L350" s="114">
        <v>4.2</v>
      </c>
      <c r="M350" s="113">
        <v>4.2</v>
      </c>
      <c r="N350" s="113">
        <v>4.2</v>
      </c>
      <c r="O350" s="113">
        <v>4.2</v>
      </c>
      <c r="P350" s="113">
        <v>4.2</v>
      </c>
      <c r="Q350" s="113">
        <v>4.2</v>
      </c>
      <c r="R350" s="113">
        <v>4.2</v>
      </c>
    </row>
    <row r="351" spans="1:18">
      <c r="A351" s="15">
        <f t="shared" si="5"/>
        <v>351</v>
      </c>
      <c r="B351" s="78" t="s">
        <v>935</v>
      </c>
      <c r="C351" s="78"/>
      <c r="D351" s="78" t="s">
        <v>936</v>
      </c>
      <c r="E351" s="78" t="s">
        <v>392</v>
      </c>
      <c r="F351" s="78" t="s">
        <v>922</v>
      </c>
      <c r="G351" s="78" t="s">
        <v>51</v>
      </c>
      <c r="H351" s="79">
        <v>2007</v>
      </c>
      <c r="I351" s="123">
        <v>6.4</v>
      </c>
      <c r="J351" s="114">
        <v>6.4</v>
      </c>
      <c r="K351" s="114">
        <v>6.4</v>
      </c>
      <c r="L351" s="114">
        <v>6.4</v>
      </c>
      <c r="M351" s="113">
        <v>6.4</v>
      </c>
      <c r="N351" s="113">
        <v>6.4</v>
      </c>
      <c r="O351" s="113">
        <v>6.4</v>
      </c>
      <c r="P351" s="113">
        <v>6.4</v>
      </c>
      <c r="Q351" s="113">
        <v>6.4</v>
      </c>
      <c r="R351" s="113">
        <v>6.4</v>
      </c>
    </row>
    <row r="352" spans="1:18">
      <c r="A352" s="15">
        <f t="shared" si="5"/>
        <v>352</v>
      </c>
      <c r="B352" s="78" t="s">
        <v>937</v>
      </c>
      <c r="C352" s="78"/>
      <c r="D352" s="78" t="s">
        <v>938</v>
      </c>
      <c r="E352" s="78" t="s">
        <v>437</v>
      </c>
      <c r="F352" s="78" t="s">
        <v>922</v>
      </c>
      <c r="G352" s="78" t="s">
        <v>50</v>
      </c>
      <c r="H352" s="79">
        <v>1988</v>
      </c>
      <c r="I352" s="123">
        <v>6.2</v>
      </c>
      <c r="J352" s="114">
        <v>6.2</v>
      </c>
      <c r="K352" s="114">
        <v>6.2</v>
      </c>
      <c r="L352" s="114">
        <v>6.2</v>
      </c>
      <c r="M352" s="113">
        <v>6.2</v>
      </c>
      <c r="N352" s="113">
        <v>6.2</v>
      </c>
      <c r="O352" s="113">
        <v>6.2</v>
      </c>
      <c r="P352" s="113">
        <v>6.2</v>
      </c>
      <c r="Q352" s="113">
        <v>6.2</v>
      </c>
      <c r="R352" s="113">
        <v>6.2</v>
      </c>
    </row>
    <row r="353" spans="1:18">
      <c r="A353" s="15">
        <f t="shared" si="5"/>
        <v>353</v>
      </c>
      <c r="B353" s="78" t="s">
        <v>939</v>
      </c>
      <c r="C353" s="78"/>
      <c r="D353" s="78" t="s">
        <v>940</v>
      </c>
      <c r="E353" s="78" t="s">
        <v>437</v>
      </c>
      <c r="F353" s="78" t="s">
        <v>922</v>
      </c>
      <c r="G353" s="78" t="s">
        <v>50</v>
      </c>
      <c r="H353" s="79">
        <v>2009</v>
      </c>
      <c r="I353" s="123">
        <v>6.4</v>
      </c>
      <c r="J353" s="114">
        <v>6.4</v>
      </c>
      <c r="K353" s="114">
        <v>6.4</v>
      </c>
      <c r="L353" s="114">
        <v>6.4</v>
      </c>
      <c r="M353" s="113">
        <v>6.4</v>
      </c>
      <c r="N353" s="113">
        <v>6.4</v>
      </c>
      <c r="O353" s="113">
        <v>6.4</v>
      </c>
      <c r="P353" s="113">
        <v>6.4</v>
      </c>
      <c r="Q353" s="113">
        <v>6.4</v>
      </c>
      <c r="R353" s="113">
        <v>6.4</v>
      </c>
    </row>
    <row r="354" spans="1:18">
      <c r="A354" s="15">
        <f t="shared" si="5"/>
        <v>354</v>
      </c>
      <c r="B354" s="78" t="s">
        <v>941</v>
      </c>
      <c r="C354" s="78"/>
      <c r="D354" s="78" t="s">
        <v>942</v>
      </c>
      <c r="E354" s="78" t="s">
        <v>943</v>
      </c>
      <c r="F354" s="78" t="s">
        <v>922</v>
      </c>
      <c r="G354" s="78" t="s">
        <v>51</v>
      </c>
      <c r="H354" s="79">
        <v>2011</v>
      </c>
      <c r="I354" s="123">
        <v>3.2</v>
      </c>
      <c r="J354" s="114">
        <v>3.2</v>
      </c>
      <c r="K354" s="114">
        <v>3.2</v>
      </c>
      <c r="L354" s="114">
        <v>3.2</v>
      </c>
      <c r="M354" s="113">
        <v>3.2</v>
      </c>
      <c r="N354" s="113">
        <v>3.2</v>
      </c>
      <c r="O354" s="113">
        <v>3.2</v>
      </c>
      <c r="P354" s="113">
        <v>3.2</v>
      </c>
      <c r="Q354" s="113">
        <v>3.2</v>
      </c>
      <c r="R354" s="113">
        <v>3.2</v>
      </c>
    </row>
    <row r="355" spans="1:18">
      <c r="A355" s="15">
        <f t="shared" si="5"/>
        <v>355</v>
      </c>
      <c r="B355" s="78" t="s">
        <v>944</v>
      </c>
      <c r="C355" s="78"/>
      <c r="D355" s="78" t="s">
        <v>945</v>
      </c>
      <c r="E355" s="78" t="s">
        <v>946</v>
      </c>
      <c r="F355" s="78" t="s">
        <v>922</v>
      </c>
      <c r="G355" s="78" t="s">
        <v>50</v>
      </c>
      <c r="H355" s="79">
        <v>2010</v>
      </c>
      <c r="I355" s="123">
        <v>4.8</v>
      </c>
      <c r="J355" s="114">
        <v>4.8</v>
      </c>
      <c r="K355" s="114">
        <v>4.8</v>
      </c>
      <c r="L355" s="114">
        <v>4.8</v>
      </c>
      <c r="M355" s="113">
        <v>4.8</v>
      </c>
      <c r="N355" s="113">
        <v>4.8</v>
      </c>
      <c r="O355" s="113">
        <v>4.8</v>
      </c>
      <c r="P355" s="113">
        <v>4.8</v>
      </c>
      <c r="Q355" s="113">
        <v>4.8</v>
      </c>
      <c r="R355" s="113">
        <v>4.8</v>
      </c>
    </row>
    <row r="356" spans="1:18">
      <c r="A356" s="15">
        <f t="shared" si="5"/>
        <v>356</v>
      </c>
      <c r="B356" s="109" t="s">
        <v>947</v>
      </c>
      <c r="C356" s="78"/>
      <c r="D356" s="109"/>
      <c r="E356" s="109"/>
      <c r="F356" s="109"/>
      <c r="G356" s="109"/>
      <c r="H356" s="110"/>
      <c r="I356" s="144">
        <f t="shared" ref="I356:R356" si="6">SUM(I4:I355)</f>
        <v>67417.3</v>
      </c>
      <c r="J356" s="111">
        <f t="shared" si="6"/>
        <v>67417.3</v>
      </c>
      <c r="K356" s="111">
        <f t="shared" si="6"/>
        <v>67417.3</v>
      </c>
      <c r="L356" s="111">
        <f t="shared" si="6"/>
        <v>67417.3</v>
      </c>
      <c r="M356" s="112">
        <f t="shared" si="6"/>
        <v>67417.3</v>
      </c>
      <c r="N356" s="112">
        <f t="shared" si="6"/>
        <v>67417.3</v>
      </c>
      <c r="O356" s="112">
        <f t="shared" si="6"/>
        <v>67417.3</v>
      </c>
      <c r="P356" s="112">
        <f t="shared" si="6"/>
        <v>67417.3</v>
      </c>
      <c r="Q356" s="112">
        <f t="shared" si="6"/>
        <v>67417.3</v>
      </c>
      <c r="R356" s="112">
        <f t="shared" si="6"/>
        <v>67417.3</v>
      </c>
    </row>
    <row r="357" spans="1:18">
      <c r="A357" s="15">
        <f t="shared" si="5"/>
        <v>357</v>
      </c>
      <c r="B357" s="109"/>
      <c r="C357" s="78"/>
      <c r="D357" s="109"/>
      <c r="E357" s="109"/>
      <c r="F357" s="109"/>
      <c r="G357" s="109"/>
      <c r="H357" s="110"/>
      <c r="I357" s="144"/>
      <c r="J357" s="111"/>
      <c r="K357" s="111"/>
      <c r="L357" s="111"/>
      <c r="M357" s="112"/>
      <c r="N357" s="112"/>
      <c r="O357" s="112"/>
      <c r="P357" s="112"/>
      <c r="Q357" s="112"/>
      <c r="R357" s="112"/>
    </row>
    <row r="358" spans="1:18">
      <c r="A358" s="15">
        <f t="shared" si="5"/>
        <v>358</v>
      </c>
      <c r="B358" s="109" t="s">
        <v>948</v>
      </c>
      <c r="C358" s="78"/>
      <c r="D358" s="109"/>
      <c r="E358" s="109"/>
      <c r="F358" s="109"/>
      <c r="G358" s="109"/>
      <c r="H358" s="110"/>
      <c r="I358" s="144"/>
      <c r="J358" s="111"/>
      <c r="K358" s="111"/>
      <c r="L358" s="111"/>
      <c r="M358" s="112"/>
      <c r="N358" s="112"/>
      <c r="O358" s="112"/>
      <c r="P358" s="112"/>
      <c r="Q358" s="112"/>
      <c r="R358" s="112"/>
    </row>
    <row r="359" spans="1:18">
      <c r="A359" s="15">
        <f t="shared" si="5"/>
        <v>359</v>
      </c>
      <c r="B359" s="78" t="s">
        <v>949</v>
      </c>
      <c r="C359" s="78"/>
      <c r="D359" s="78" t="s">
        <v>950</v>
      </c>
      <c r="E359" s="78" t="s">
        <v>951</v>
      </c>
      <c r="F359" s="78" t="s">
        <v>952</v>
      </c>
      <c r="G359" s="78" t="s">
        <v>52</v>
      </c>
      <c r="H359" s="79">
        <v>1983</v>
      </c>
      <c r="I359" s="123">
        <v>37.9</v>
      </c>
      <c r="J359" s="114">
        <v>37.9</v>
      </c>
      <c r="K359" s="114">
        <v>37.9</v>
      </c>
      <c r="L359" s="114">
        <v>37.9</v>
      </c>
      <c r="M359" s="113">
        <v>37.9</v>
      </c>
      <c r="N359" s="113">
        <v>37.9</v>
      </c>
      <c r="O359" s="113">
        <v>37.9</v>
      </c>
      <c r="P359" s="113">
        <v>37.9</v>
      </c>
      <c r="Q359" s="113">
        <v>37.9</v>
      </c>
      <c r="R359" s="113">
        <v>37.9</v>
      </c>
    </row>
    <row r="360" spans="1:18">
      <c r="A360" s="15">
        <f t="shared" si="5"/>
        <v>360</v>
      </c>
      <c r="B360" s="78" t="s">
        <v>953</v>
      </c>
      <c r="C360" s="78"/>
      <c r="D360" s="78" t="s">
        <v>954</v>
      </c>
      <c r="E360" s="78" t="s">
        <v>951</v>
      </c>
      <c r="F360" s="78" t="s">
        <v>952</v>
      </c>
      <c r="G360" s="78" t="s">
        <v>52</v>
      </c>
      <c r="H360" s="79">
        <v>1983</v>
      </c>
      <c r="I360" s="123">
        <v>37.9</v>
      </c>
      <c r="J360" s="114">
        <v>37.9</v>
      </c>
      <c r="K360" s="114">
        <v>37.9</v>
      </c>
      <c r="L360" s="114">
        <v>37.9</v>
      </c>
      <c r="M360" s="113">
        <v>37.9</v>
      </c>
      <c r="N360" s="113">
        <v>37.9</v>
      </c>
      <c r="O360" s="113">
        <v>37.9</v>
      </c>
      <c r="P360" s="113">
        <v>37.9</v>
      </c>
      <c r="Q360" s="113">
        <v>37.9</v>
      </c>
      <c r="R360" s="113">
        <v>37.9</v>
      </c>
    </row>
    <row r="361" spans="1:18">
      <c r="A361" s="15">
        <f t="shared" si="5"/>
        <v>361</v>
      </c>
      <c r="B361" s="78" t="s">
        <v>955</v>
      </c>
      <c r="C361" s="78"/>
      <c r="D361" s="78" t="s">
        <v>956</v>
      </c>
      <c r="E361" s="78" t="s">
        <v>392</v>
      </c>
      <c r="F361" s="78" t="s">
        <v>952</v>
      </c>
      <c r="G361" s="78" t="s">
        <v>51</v>
      </c>
      <c r="H361" s="79">
        <v>1940</v>
      </c>
      <c r="I361" s="123">
        <v>8</v>
      </c>
      <c r="J361" s="114">
        <v>8</v>
      </c>
      <c r="K361" s="114">
        <v>8</v>
      </c>
      <c r="L361" s="114">
        <v>8</v>
      </c>
      <c r="M361" s="113">
        <v>8</v>
      </c>
      <c r="N361" s="113">
        <v>8</v>
      </c>
      <c r="O361" s="113">
        <v>8</v>
      </c>
      <c r="P361" s="113">
        <v>8</v>
      </c>
      <c r="Q361" s="113">
        <v>8</v>
      </c>
      <c r="R361" s="113">
        <v>8</v>
      </c>
    </row>
    <row r="362" spans="1:18" ht="15" customHeight="1">
      <c r="A362" s="15">
        <f t="shared" si="5"/>
        <v>362</v>
      </c>
      <c r="B362" s="78" t="s">
        <v>957</v>
      </c>
      <c r="C362" s="78"/>
      <c r="D362" s="78" t="s">
        <v>958</v>
      </c>
      <c r="E362" s="78" t="s">
        <v>392</v>
      </c>
      <c r="F362" s="78" t="s">
        <v>952</v>
      </c>
      <c r="G362" s="78" t="s">
        <v>51</v>
      </c>
      <c r="H362" s="79">
        <v>1940</v>
      </c>
      <c r="I362" s="123">
        <v>9</v>
      </c>
      <c r="J362" s="114">
        <v>9</v>
      </c>
      <c r="K362" s="114">
        <v>9</v>
      </c>
      <c r="L362" s="114">
        <v>9</v>
      </c>
      <c r="M362" s="113">
        <v>9</v>
      </c>
      <c r="N362" s="113">
        <v>9</v>
      </c>
      <c r="O362" s="113">
        <v>9</v>
      </c>
      <c r="P362" s="113">
        <v>9</v>
      </c>
      <c r="Q362" s="113">
        <v>9</v>
      </c>
      <c r="R362" s="113">
        <v>9</v>
      </c>
    </row>
    <row r="363" spans="1:18" ht="15" customHeight="1">
      <c r="A363" s="15">
        <f t="shared" si="5"/>
        <v>363</v>
      </c>
      <c r="B363" s="78" t="s">
        <v>959</v>
      </c>
      <c r="C363" s="78"/>
      <c r="D363" s="78" t="s">
        <v>960</v>
      </c>
      <c r="E363" s="78" t="s">
        <v>388</v>
      </c>
      <c r="F363" s="78" t="s">
        <v>952</v>
      </c>
      <c r="G363" s="78" t="s">
        <v>51</v>
      </c>
      <c r="H363" s="79">
        <v>1938</v>
      </c>
      <c r="I363" s="123">
        <v>16</v>
      </c>
      <c r="J363" s="114">
        <v>16</v>
      </c>
      <c r="K363" s="114">
        <v>16</v>
      </c>
      <c r="L363" s="114">
        <v>16</v>
      </c>
      <c r="M363" s="113">
        <v>16</v>
      </c>
      <c r="N363" s="113">
        <v>16</v>
      </c>
      <c r="O363" s="113">
        <v>16</v>
      </c>
      <c r="P363" s="113">
        <v>16</v>
      </c>
      <c r="Q363" s="113">
        <v>16</v>
      </c>
      <c r="R363" s="113">
        <v>16</v>
      </c>
    </row>
    <row r="364" spans="1:18" ht="15" customHeight="1">
      <c r="A364" s="15">
        <f t="shared" si="5"/>
        <v>364</v>
      </c>
      <c r="B364" s="78" t="s">
        <v>961</v>
      </c>
      <c r="C364" s="78"/>
      <c r="D364" s="78" t="s">
        <v>962</v>
      </c>
      <c r="E364" s="78" t="s">
        <v>388</v>
      </c>
      <c r="F364" s="78" t="s">
        <v>952</v>
      </c>
      <c r="G364" s="78" t="s">
        <v>51</v>
      </c>
      <c r="H364" s="79">
        <v>1938</v>
      </c>
      <c r="I364" s="123">
        <v>16</v>
      </c>
      <c r="J364" s="114">
        <v>16</v>
      </c>
      <c r="K364" s="114">
        <v>16</v>
      </c>
      <c r="L364" s="114">
        <v>16</v>
      </c>
      <c r="M364" s="113">
        <v>16</v>
      </c>
      <c r="N364" s="113">
        <v>16</v>
      </c>
      <c r="O364" s="113">
        <v>16</v>
      </c>
      <c r="P364" s="113">
        <v>16</v>
      </c>
      <c r="Q364" s="113">
        <v>16</v>
      </c>
      <c r="R364" s="113">
        <v>16</v>
      </c>
    </row>
    <row r="365" spans="1:18" ht="15" customHeight="1">
      <c r="A365" s="15">
        <f t="shared" si="5"/>
        <v>365</v>
      </c>
      <c r="B365" s="78" t="s">
        <v>963</v>
      </c>
      <c r="C365" s="78"/>
      <c r="D365" s="78" t="s">
        <v>964</v>
      </c>
      <c r="E365" s="78" t="s">
        <v>388</v>
      </c>
      <c r="F365" s="78" t="s">
        <v>952</v>
      </c>
      <c r="G365" s="78" t="s">
        <v>51</v>
      </c>
      <c r="H365" s="79">
        <v>1950</v>
      </c>
      <c r="I365" s="123">
        <v>17</v>
      </c>
      <c r="J365" s="114">
        <v>17</v>
      </c>
      <c r="K365" s="114">
        <v>17</v>
      </c>
      <c r="L365" s="114">
        <v>17</v>
      </c>
      <c r="M365" s="113">
        <v>17</v>
      </c>
      <c r="N365" s="113">
        <v>17</v>
      </c>
      <c r="O365" s="113">
        <v>17</v>
      </c>
      <c r="P365" s="113">
        <v>17</v>
      </c>
      <c r="Q365" s="113">
        <v>17</v>
      </c>
      <c r="R365" s="113">
        <v>17</v>
      </c>
    </row>
    <row r="366" spans="1:18" ht="15" customHeight="1">
      <c r="A366" s="15">
        <f t="shared" si="5"/>
        <v>366</v>
      </c>
      <c r="B366" s="78" t="s">
        <v>965</v>
      </c>
      <c r="C366" s="78"/>
      <c r="D366" s="78" t="s">
        <v>966</v>
      </c>
      <c r="E366" s="78" t="s">
        <v>586</v>
      </c>
      <c r="F366" s="78" t="s">
        <v>952</v>
      </c>
      <c r="G366" s="78" t="s">
        <v>50</v>
      </c>
      <c r="H366" s="79">
        <v>1944</v>
      </c>
      <c r="I366" s="123">
        <v>40</v>
      </c>
      <c r="J366" s="114">
        <v>40</v>
      </c>
      <c r="K366" s="114">
        <v>40</v>
      </c>
      <c r="L366" s="114">
        <v>40</v>
      </c>
      <c r="M366" s="113">
        <v>40</v>
      </c>
      <c r="N366" s="113">
        <v>40</v>
      </c>
      <c r="O366" s="113">
        <v>40</v>
      </c>
      <c r="P366" s="113">
        <v>40</v>
      </c>
      <c r="Q366" s="113">
        <v>40</v>
      </c>
      <c r="R366" s="113">
        <v>40</v>
      </c>
    </row>
    <row r="367" spans="1:18" ht="15" customHeight="1">
      <c r="A367" s="15">
        <f t="shared" si="5"/>
        <v>367</v>
      </c>
      <c r="B367" s="78" t="s">
        <v>967</v>
      </c>
      <c r="C367" s="78"/>
      <c r="D367" s="78" t="s">
        <v>968</v>
      </c>
      <c r="E367" s="78" t="s">
        <v>586</v>
      </c>
      <c r="F367" s="78" t="s">
        <v>952</v>
      </c>
      <c r="G367" s="78" t="s">
        <v>50</v>
      </c>
      <c r="H367" s="79">
        <v>1948</v>
      </c>
      <c r="I367" s="123">
        <v>40</v>
      </c>
      <c r="J367" s="114">
        <v>40</v>
      </c>
      <c r="K367" s="114">
        <v>40</v>
      </c>
      <c r="L367" s="114">
        <v>40</v>
      </c>
      <c r="M367" s="113">
        <v>40</v>
      </c>
      <c r="N367" s="113">
        <v>40</v>
      </c>
      <c r="O367" s="113">
        <v>40</v>
      </c>
      <c r="P367" s="113">
        <v>40</v>
      </c>
      <c r="Q367" s="113">
        <v>40</v>
      </c>
      <c r="R367" s="113">
        <v>40</v>
      </c>
    </row>
    <row r="368" spans="1:18" ht="15" customHeight="1">
      <c r="A368" s="15">
        <f t="shared" si="5"/>
        <v>368</v>
      </c>
      <c r="B368" s="78" t="s">
        <v>969</v>
      </c>
      <c r="C368" s="78"/>
      <c r="D368" s="78" t="s">
        <v>970</v>
      </c>
      <c r="E368" s="78" t="s">
        <v>971</v>
      </c>
      <c r="F368" s="78" t="s">
        <v>952</v>
      </c>
      <c r="G368" s="78" t="s">
        <v>51</v>
      </c>
      <c r="H368" s="79">
        <v>2005</v>
      </c>
      <c r="I368" s="123">
        <v>9.6</v>
      </c>
      <c r="J368" s="114">
        <v>9.6</v>
      </c>
      <c r="K368" s="114">
        <v>9.6</v>
      </c>
      <c r="L368" s="114">
        <v>9.6</v>
      </c>
      <c r="M368" s="113">
        <v>9.6</v>
      </c>
      <c r="N368" s="113">
        <v>9.6</v>
      </c>
      <c r="O368" s="113">
        <v>9.6</v>
      </c>
      <c r="P368" s="113">
        <v>9.6</v>
      </c>
      <c r="Q368" s="113">
        <v>9.6</v>
      </c>
      <c r="R368" s="113">
        <v>9.6</v>
      </c>
    </row>
    <row r="369" spans="1:18" ht="15" customHeight="1">
      <c r="A369" s="15">
        <f t="shared" si="5"/>
        <v>369</v>
      </c>
      <c r="B369" s="78" t="s">
        <v>972</v>
      </c>
      <c r="C369" s="78"/>
      <c r="D369" s="78" t="s">
        <v>973</v>
      </c>
      <c r="E369" s="78" t="s">
        <v>59</v>
      </c>
      <c r="F369" s="78" t="s">
        <v>952</v>
      </c>
      <c r="G369" s="78" t="s">
        <v>51</v>
      </c>
      <c r="H369" s="79">
        <v>1954</v>
      </c>
      <c r="I369" s="123">
        <v>12</v>
      </c>
      <c r="J369" s="114">
        <v>12</v>
      </c>
      <c r="K369" s="114">
        <v>12</v>
      </c>
      <c r="L369" s="114">
        <v>12</v>
      </c>
      <c r="M369" s="113">
        <v>12</v>
      </c>
      <c r="N369" s="113">
        <v>12</v>
      </c>
      <c r="O369" s="113">
        <v>12</v>
      </c>
      <c r="P369" s="113">
        <v>12</v>
      </c>
      <c r="Q369" s="113">
        <v>12</v>
      </c>
      <c r="R369" s="113">
        <v>12</v>
      </c>
    </row>
    <row r="370" spans="1:18" ht="15" customHeight="1">
      <c r="A370" s="15">
        <f t="shared" si="5"/>
        <v>370</v>
      </c>
      <c r="B370" s="78" t="s">
        <v>974</v>
      </c>
      <c r="C370" s="78"/>
      <c r="D370" s="78" t="s">
        <v>975</v>
      </c>
      <c r="E370" s="78" t="s">
        <v>59</v>
      </c>
      <c r="F370" s="78" t="s">
        <v>952</v>
      </c>
      <c r="G370" s="78" t="s">
        <v>51</v>
      </c>
      <c r="H370" s="79">
        <v>1954</v>
      </c>
      <c r="I370" s="123">
        <v>12</v>
      </c>
      <c r="J370" s="114">
        <v>12</v>
      </c>
      <c r="K370" s="114">
        <v>12</v>
      </c>
      <c r="L370" s="114">
        <v>12</v>
      </c>
      <c r="M370" s="113">
        <v>12</v>
      </c>
      <c r="N370" s="113">
        <v>12</v>
      </c>
      <c r="O370" s="113">
        <v>12</v>
      </c>
      <c r="P370" s="113">
        <v>12</v>
      </c>
      <c r="Q370" s="113">
        <v>12</v>
      </c>
      <c r="R370" s="113">
        <v>12</v>
      </c>
    </row>
    <row r="371" spans="1:18" ht="15" customHeight="1">
      <c r="A371" s="15">
        <f t="shared" si="5"/>
        <v>371</v>
      </c>
      <c r="B371" s="78" t="s">
        <v>976</v>
      </c>
      <c r="C371" s="78"/>
      <c r="D371" s="78" t="s">
        <v>977</v>
      </c>
      <c r="E371" s="78" t="s">
        <v>59</v>
      </c>
      <c r="F371" s="78" t="s">
        <v>952</v>
      </c>
      <c r="G371" s="78" t="s">
        <v>51</v>
      </c>
      <c r="H371" s="79">
        <v>1954</v>
      </c>
      <c r="I371" s="123">
        <v>12</v>
      </c>
      <c r="J371" s="114">
        <v>12</v>
      </c>
      <c r="K371" s="114">
        <v>12</v>
      </c>
      <c r="L371" s="114">
        <v>12</v>
      </c>
      <c r="M371" s="113">
        <v>12</v>
      </c>
      <c r="N371" s="113">
        <v>12</v>
      </c>
      <c r="O371" s="113">
        <v>12</v>
      </c>
      <c r="P371" s="113">
        <v>12</v>
      </c>
      <c r="Q371" s="113">
        <v>12</v>
      </c>
      <c r="R371" s="113">
        <v>12</v>
      </c>
    </row>
    <row r="372" spans="1:18" ht="15" customHeight="1">
      <c r="A372" s="15">
        <f t="shared" si="5"/>
        <v>372</v>
      </c>
      <c r="B372" s="78" t="s">
        <v>978</v>
      </c>
      <c r="C372" s="78"/>
      <c r="D372" s="78" t="s">
        <v>979</v>
      </c>
      <c r="E372" s="78" t="s">
        <v>980</v>
      </c>
      <c r="F372" s="78" t="s">
        <v>952</v>
      </c>
      <c r="G372" s="78" t="s">
        <v>51</v>
      </c>
      <c r="H372" s="79">
        <v>1951</v>
      </c>
      <c r="I372" s="123">
        <v>29</v>
      </c>
      <c r="J372" s="114">
        <v>29</v>
      </c>
      <c r="K372" s="114">
        <v>29</v>
      </c>
      <c r="L372" s="114">
        <v>29</v>
      </c>
      <c r="M372" s="113">
        <v>29</v>
      </c>
      <c r="N372" s="113">
        <v>29</v>
      </c>
      <c r="O372" s="113">
        <v>29</v>
      </c>
      <c r="P372" s="113">
        <v>29</v>
      </c>
      <c r="Q372" s="113">
        <v>29</v>
      </c>
      <c r="R372" s="113">
        <v>29</v>
      </c>
    </row>
    <row r="373" spans="1:18" ht="15" customHeight="1">
      <c r="A373" s="15">
        <f t="shared" si="5"/>
        <v>373</v>
      </c>
      <c r="B373" s="78" t="s">
        <v>981</v>
      </c>
      <c r="C373" s="78"/>
      <c r="D373" s="78" t="s">
        <v>982</v>
      </c>
      <c r="E373" s="78" t="s">
        <v>980</v>
      </c>
      <c r="F373" s="78" t="s">
        <v>952</v>
      </c>
      <c r="G373" s="78" t="s">
        <v>51</v>
      </c>
      <c r="H373" s="79">
        <v>1951</v>
      </c>
      <c r="I373" s="123">
        <v>29</v>
      </c>
      <c r="J373" s="114">
        <v>29</v>
      </c>
      <c r="K373" s="114">
        <v>29</v>
      </c>
      <c r="L373" s="114">
        <v>29</v>
      </c>
      <c r="M373" s="113">
        <v>29</v>
      </c>
      <c r="N373" s="113">
        <v>29</v>
      </c>
      <c r="O373" s="113">
        <v>29</v>
      </c>
      <c r="P373" s="113">
        <v>29</v>
      </c>
      <c r="Q373" s="113">
        <v>29</v>
      </c>
      <c r="R373" s="113">
        <v>29</v>
      </c>
    </row>
    <row r="374" spans="1:18" ht="15" customHeight="1">
      <c r="A374" s="15">
        <f t="shared" si="5"/>
        <v>374</v>
      </c>
      <c r="B374" s="78" t="s">
        <v>983</v>
      </c>
      <c r="C374" s="78"/>
      <c r="D374" s="78" t="s">
        <v>984</v>
      </c>
      <c r="E374" s="78" t="s">
        <v>943</v>
      </c>
      <c r="F374" s="78" t="s">
        <v>952</v>
      </c>
      <c r="G374" s="78" t="s">
        <v>51</v>
      </c>
      <c r="H374" s="79">
        <v>1989</v>
      </c>
      <c r="I374" s="123">
        <v>6</v>
      </c>
      <c r="J374" s="114">
        <v>6</v>
      </c>
      <c r="K374" s="114">
        <v>6</v>
      </c>
      <c r="L374" s="114">
        <v>6</v>
      </c>
      <c r="M374" s="113">
        <v>6</v>
      </c>
      <c r="N374" s="113">
        <v>6</v>
      </c>
      <c r="O374" s="113">
        <v>6</v>
      </c>
      <c r="P374" s="113">
        <v>6</v>
      </c>
      <c r="Q374" s="113">
        <v>6</v>
      </c>
      <c r="R374" s="113">
        <v>6</v>
      </c>
    </row>
    <row r="375" spans="1:18" ht="15" customHeight="1">
      <c r="A375" s="15">
        <f t="shared" si="5"/>
        <v>375</v>
      </c>
      <c r="B375" s="78" t="s">
        <v>985</v>
      </c>
      <c r="C375" s="78"/>
      <c r="D375" s="78" t="s">
        <v>986</v>
      </c>
      <c r="E375" s="78" t="s">
        <v>388</v>
      </c>
      <c r="F375" s="78" t="s">
        <v>952</v>
      </c>
      <c r="G375" s="78" t="s">
        <v>51</v>
      </c>
      <c r="H375" s="79">
        <v>1938</v>
      </c>
      <c r="I375" s="123">
        <v>14</v>
      </c>
      <c r="J375" s="114">
        <v>14</v>
      </c>
      <c r="K375" s="114">
        <v>14</v>
      </c>
      <c r="L375" s="114">
        <v>14</v>
      </c>
      <c r="M375" s="113">
        <v>14</v>
      </c>
      <c r="N375" s="113">
        <v>14</v>
      </c>
      <c r="O375" s="113">
        <v>14</v>
      </c>
      <c r="P375" s="113">
        <v>14</v>
      </c>
      <c r="Q375" s="113">
        <v>14</v>
      </c>
      <c r="R375" s="113">
        <v>14</v>
      </c>
    </row>
    <row r="376" spans="1:18" ht="15" customHeight="1">
      <c r="A376" s="15">
        <f t="shared" si="5"/>
        <v>376</v>
      </c>
      <c r="B376" s="78" t="s">
        <v>987</v>
      </c>
      <c r="C376" s="78"/>
      <c r="D376" s="78" t="s">
        <v>988</v>
      </c>
      <c r="E376" s="78" t="s">
        <v>980</v>
      </c>
      <c r="F376" s="78" t="s">
        <v>952</v>
      </c>
      <c r="G376" s="78" t="s">
        <v>51</v>
      </c>
      <c r="H376" s="79">
        <v>1951</v>
      </c>
      <c r="I376" s="123">
        <v>21</v>
      </c>
      <c r="J376" s="114">
        <v>21</v>
      </c>
      <c r="K376" s="114">
        <v>21</v>
      </c>
      <c r="L376" s="114">
        <v>21</v>
      </c>
      <c r="M376" s="113">
        <v>21</v>
      </c>
      <c r="N376" s="113">
        <v>21</v>
      </c>
      <c r="O376" s="113">
        <v>21</v>
      </c>
      <c r="P376" s="113">
        <v>21</v>
      </c>
      <c r="Q376" s="113">
        <v>21</v>
      </c>
      <c r="R376" s="113">
        <v>21</v>
      </c>
    </row>
    <row r="377" spans="1:18" ht="15" customHeight="1">
      <c r="A377" s="15">
        <f t="shared" si="5"/>
        <v>377</v>
      </c>
      <c r="B377" s="78" t="s">
        <v>989</v>
      </c>
      <c r="C377" s="78"/>
      <c r="D377" s="78" t="s">
        <v>990</v>
      </c>
      <c r="E377" s="78" t="s">
        <v>980</v>
      </c>
      <c r="F377" s="78" t="s">
        <v>952</v>
      </c>
      <c r="G377" s="78" t="s">
        <v>51</v>
      </c>
      <c r="H377" s="79">
        <v>1951</v>
      </c>
      <c r="I377" s="123">
        <v>20</v>
      </c>
      <c r="J377" s="114">
        <v>20</v>
      </c>
      <c r="K377" s="114">
        <v>20</v>
      </c>
      <c r="L377" s="114">
        <v>20</v>
      </c>
      <c r="M377" s="113">
        <v>20</v>
      </c>
      <c r="N377" s="113">
        <v>20</v>
      </c>
      <c r="O377" s="113">
        <v>20</v>
      </c>
      <c r="P377" s="113">
        <v>20</v>
      </c>
      <c r="Q377" s="113">
        <v>20</v>
      </c>
      <c r="R377" s="113">
        <v>20</v>
      </c>
    </row>
    <row r="378" spans="1:18" ht="15" customHeight="1">
      <c r="A378" s="15">
        <f t="shared" si="5"/>
        <v>378</v>
      </c>
      <c r="B378" s="78" t="s">
        <v>991</v>
      </c>
      <c r="C378" s="78"/>
      <c r="D378" s="78" t="s">
        <v>992</v>
      </c>
      <c r="E378" s="78" t="s">
        <v>392</v>
      </c>
      <c r="F378" s="78" t="s">
        <v>952</v>
      </c>
      <c r="G378" s="78" t="s">
        <v>51</v>
      </c>
      <c r="H378" s="79">
        <v>1941</v>
      </c>
      <c r="I378" s="123">
        <v>34</v>
      </c>
      <c r="J378" s="114">
        <v>34</v>
      </c>
      <c r="K378" s="114">
        <v>34</v>
      </c>
      <c r="L378" s="114">
        <v>34</v>
      </c>
      <c r="M378" s="113">
        <v>34</v>
      </c>
      <c r="N378" s="113">
        <v>34</v>
      </c>
      <c r="O378" s="113">
        <v>34</v>
      </c>
      <c r="P378" s="113">
        <v>34</v>
      </c>
      <c r="Q378" s="113">
        <v>34</v>
      </c>
      <c r="R378" s="113">
        <v>34</v>
      </c>
    </row>
    <row r="379" spans="1:18" ht="15" customHeight="1">
      <c r="A379" s="15">
        <f t="shared" si="5"/>
        <v>379</v>
      </c>
      <c r="B379" s="78" t="s">
        <v>993</v>
      </c>
      <c r="C379" s="78"/>
      <c r="D379" s="78" t="s">
        <v>994</v>
      </c>
      <c r="E379" s="78" t="s">
        <v>392</v>
      </c>
      <c r="F379" s="78" t="s">
        <v>952</v>
      </c>
      <c r="G379" s="78" t="s">
        <v>51</v>
      </c>
      <c r="H379" s="79">
        <v>1941</v>
      </c>
      <c r="I379" s="123">
        <v>36</v>
      </c>
      <c r="J379" s="114">
        <v>36</v>
      </c>
      <c r="K379" s="114">
        <v>36</v>
      </c>
      <c r="L379" s="114">
        <v>36</v>
      </c>
      <c r="M379" s="113">
        <v>36</v>
      </c>
      <c r="N379" s="113">
        <v>36</v>
      </c>
      <c r="O379" s="113">
        <v>36</v>
      </c>
      <c r="P379" s="113">
        <v>36</v>
      </c>
      <c r="Q379" s="113">
        <v>36</v>
      </c>
      <c r="R379" s="113">
        <v>36</v>
      </c>
    </row>
    <row r="380" spans="1:18" ht="15" customHeight="1">
      <c r="A380" s="15">
        <f t="shared" si="5"/>
        <v>380</v>
      </c>
      <c r="B380" s="78" t="s">
        <v>995</v>
      </c>
      <c r="C380" s="78"/>
      <c r="D380" s="78" t="s">
        <v>996</v>
      </c>
      <c r="E380" s="78" t="s">
        <v>392</v>
      </c>
      <c r="F380" s="78" t="s">
        <v>952</v>
      </c>
      <c r="G380" s="78" t="s">
        <v>51</v>
      </c>
      <c r="H380" s="79">
        <v>1941</v>
      </c>
      <c r="I380" s="123">
        <v>36</v>
      </c>
      <c r="J380" s="114">
        <v>36</v>
      </c>
      <c r="K380" s="114">
        <v>36</v>
      </c>
      <c r="L380" s="114">
        <v>36</v>
      </c>
      <c r="M380" s="113">
        <v>36</v>
      </c>
      <c r="N380" s="113">
        <v>36</v>
      </c>
      <c r="O380" s="113">
        <v>36</v>
      </c>
      <c r="P380" s="113">
        <v>36</v>
      </c>
      <c r="Q380" s="113">
        <v>36</v>
      </c>
      <c r="R380" s="113">
        <v>36</v>
      </c>
    </row>
    <row r="381" spans="1:18" ht="15" customHeight="1">
      <c r="A381" s="15">
        <f t="shared" si="5"/>
        <v>381</v>
      </c>
      <c r="B381" s="78" t="s">
        <v>997</v>
      </c>
      <c r="C381" s="78"/>
      <c r="D381" s="78" t="s">
        <v>998</v>
      </c>
      <c r="E381" s="78" t="s">
        <v>296</v>
      </c>
      <c r="F381" s="78" t="s">
        <v>952</v>
      </c>
      <c r="G381" s="78" t="s">
        <v>50</v>
      </c>
      <c r="H381" s="79">
        <v>1953</v>
      </c>
      <c r="I381" s="123">
        <v>22</v>
      </c>
      <c r="J381" s="114">
        <v>22</v>
      </c>
      <c r="K381" s="114">
        <v>22</v>
      </c>
      <c r="L381" s="114">
        <v>22</v>
      </c>
      <c r="M381" s="113">
        <v>22</v>
      </c>
      <c r="N381" s="113">
        <v>22</v>
      </c>
      <c r="O381" s="113">
        <v>22</v>
      </c>
      <c r="P381" s="113">
        <v>22</v>
      </c>
      <c r="Q381" s="113">
        <v>22</v>
      </c>
      <c r="R381" s="113">
        <v>22</v>
      </c>
    </row>
    <row r="382" spans="1:18" ht="15" customHeight="1">
      <c r="A382" s="15">
        <f t="shared" si="5"/>
        <v>382</v>
      </c>
      <c r="B382" s="78" t="s">
        <v>999</v>
      </c>
      <c r="C382" s="78"/>
      <c r="D382" s="78" t="s">
        <v>1000</v>
      </c>
      <c r="E382" s="78" t="s">
        <v>296</v>
      </c>
      <c r="F382" s="78" t="s">
        <v>952</v>
      </c>
      <c r="G382" s="78" t="s">
        <v>50</v>
      </c>
      <c r="H382" s="79">
        <v>1953</v>
      </c>
      <c r="I382" s="123">
        <v>22</v>
      </c>
      <c r="J382" s="114">
        <v>22</v>
      </c>
      <c r="K382" s="114">
        <v>22</v>
      </c>
      <c r="L382" s="114">
        <v>22</v>
      </c>
      <c r="M382" s="113">
        <v>22</v>
      </c>
      <c r="N382" s="113">
        <v>22</v>
      </c>
      <c r="O382" s="113">
        <v>22</v>
      </c>
      <c r="P382" s="113">
        <v>22</v>
      </c>
      <c r="Q382" s="113">
        <v>22</v>
      </c>
      <c r="R382" s="113">
        <v>22</v>
      </c>
    </row>
    <row r="383" spans="1:18" ht="15" customHeight="1">
      <c r="A383" s="15">
        <f t="shared" si="5"/>
        <v>383</v>
      </c>
      <c r="B383" s="109" t="s">
        <v>1012</v>
      </c>
      <c r="C383" s="78"/>
      <c r="D383" s="109"/>
      <c r="E383" s="109"/>
      <c r="F383" s="109"/>
      <c r="G383" s="109"/>
      <c r="H383" s="110"/>
      <c r="I383" s="144">
        <f t="shared" ref="I383:R383" si="7">SUM(I359:I382)</f>
        <v>536.4</v>
      </c>
      <c r="J383" s="111">
        <f t="shared" si="7"/>
        <v>536.4</v>
      </c>
      <c r="K383" s="111">
        <f t="shared" si="7"/>
        <v>536.4</v>
      </c>
      <c r="L383" s="111">
        <f t="shared" si="7"/>
        <v>536.4</v>
      </c>
      <c r="M383" s="112">
        <f t="shared" si="7"/>
        <v>536.4</v>
      </c>
      <c r="N383" s="112">
        <f t="shared" si="7"/>
        <v>536.4</v>
      </c>
      <c r="O383" s="112">
        <f t="shared" si="7"/>
        <v>536.4</v>
      </c>
      <c r="P383" s="112">
        <f t="shared" si="7"/>
        <v>536.4</v>
      </c>
      <c r="Q383" s="112">
        <f t="shared" si="7"/>
        <v>536.4</v>
      </c>
      <c r="R383" s="112">
        <f t="shared" si="7"/>
        <v>536.4</v>
      </c>
    </row>
    <row r="384" spans="1:18" ht="15" customHeight="1">
      <c r="A384" s="15">
        <f t="shared" si="5"/>
        <v>384</v>
      </c>
      <c r="B384" s="78" t="s">
        <v>1013</v>
      </c>
      <c r="C384" s="78"/>
      <c r="D384" s="78" t="s">
        <v>1014</v>
      </c>
      <c r="E384" s="78"/>
      <c r="F384" s="78"/>
      <c r="G384" s="78"/>
      <c r="H384" s="79"/>
      <c r="I384" s="123">
        <v>401.87351648216571</v>
      </c>
      <c r="J384" s="123">
        <v>401.87351648216571</v>
      </c>
      <c r="K384" s="123">
        <v>401.87351648216571</v>
      </c>
      <c r="L384" s="123">
        <v>401.87351648216571</v>
      </c>
      <c r="M384" s="123">
        <v>401.87351648216571</v>
      </c>
      <c r="N384" s="123">
        <v>401.87351648216571</v>
      </c>
      <c r="O384" s="123">
        <v>401.87351648216571</v>
      </c>
      <c r="P384" s="123">
        <v>401.87351648216571</v>
      </c>
      <c r="Q384" s="123">
        <v>401.87351648216571</v>
      </c>
      <c r="R384" s="123">
        <v>401.87351648216571</v>
      </c>
    </row>
    <row r="385" spans="1:19" ht="15" customHeight="1">
      <c r="A385" s="15">
        <f t="shared" si="5"/>
        <v>385</v>
      </c>
      <c r="B385" s="109"/>
      <c r="C385" s="78"/>
      <c r="D385" s="109"/>
      <c r="E385" s="109"/>
      <c r="F385" s="109"/>
      <c r="G385" s="109"/>
      <c r="H385" s="110"/>
      <c r="I385" s="144"/>
      <c r="J385" s="111"/>
      <c r="K385" s="111"/>
      <c r="L385" s="111"/>
      <c r="M385" s="112"/>
      <c r="N385" s="112"/>
      <c r="O385" s="112"/>
      <c r="P385" s="112"/>
      <c r="Q385" s="112"/>
      <c r="R385" s="112"/>
    </row>
    <row r="386" spans="1:19" ht="15" customHeight="1">
      <c r="A386" s="15">
        <f t="shared" si="5"/>
        <v>386</v>
      </c>
      <c r="B386" s="78" t="s">
        <v>2453</v>
      </c>
      <c r="C386" s="78"/>
      <c r="D386" s="78"/>
      <c r="E386" s="78"/>
      <c r="F386" s="78"/>
      <c r="G386" s="78"/>
      <c r="H386" s="79"/>
      <c r="I386" s="123"/>
      <c r="J386" s="114"/>
      <c r="K386" s="114"/>
      <c r="L386" s="114"/>
      <c r="M386" s="113"/>
      <c r="N386" s="113"/>
      <c r="O386" s="113"/>
      <c r="P386" s="113"/>
      <c r="Q386" s="113"/>
      <c r="R386" s="113"/>
      <c r="S386" s="146"/>
    </row>
    <row r="387" spans="1:19" ht="15" customHeight="1">
      <c r="A387" s="15">
        <f t="shared" si="5"/>
        <v>387</v>
      </c>
      <c r="B387" s="78" t="s">
        <v>1001</v>
      </c>
      <c r="C387" s="78"/>
      <c r="D387" s="78" t="s">
        <v>1002</v>
      </c>
      <c r="E387" s="78" t="s">
        <v>576</v>
      </c>
      <c r="F387" s="78" t="s">
        <v>952</v>
      </c>
      <c r="G387" s="78" t="s">
        <v>50</v>
      </c>
      <c r="H387" s="79">
        <v>2014</v>
      </c>
      <c r="I387" s="123">
        <v>1.4</v>
      </c>
      <c r="J387" s="114">
        <v>1.4</v>
      </c>
      <c r="K387" s="114">
        <v>1.4</v>
      </c>
      <c r="L387" s="114">
        <v>1.4</v>
      </c>
      <c r="M387" s="113">
        <v>1.4</v>
      </c>
      <c r="N387" s="113">
        <v>1.4</v>
      </c>
      <c r="O387" s="113">
        <v>1.4</v>
      </c>
      <c r="P387" s="113">
        <v>1.4</v>
      </c>
      <c r="Q387" s="113">
        <v>1.4</v>
      </c>
      <c r="R387" s="113">
        <v>1.4</v>
      </c>
    </row>
    <row r="388" spans="1:19" ht="15" customHeight="1">
      <c r="A388" s="15">
        <f t="shared" si="5"/>
        <v>388</v>
      </c>
      <c r="B388" s="78" t="s">
        <v>1004</v>
      </c>
      <c r="C388" s="78"/>
      <c r="D388" s="78" t="s">
        <v>1005</v>
      </c>
      <c r="E388" s="78" t="s">
        <v>1003</v>
      </c>
      <c r="F388" s="78" t="s">
        <v>952</v>
      </c>
      <c r="G388" s="78" t="s">
        <v>51</v>
      </c>
      <c r="H388" s="79">
        <v>1931</v>
      </c>
      <c r="I388" s="123">
        <v>4.8</v>
      </c>
      <c r="J388" s="114">
        <v>4.8</v>
      </c>
      <c r="K388" s="114">
        <v>4.8</v>
      </c>
      <c r="L388" s="114">
        <v>4.8</v>
      </c>
      <c r="M388" s="113">
        <v>4.8</v>
      </c>
      <c r="N388" s="113">
        <v>4.8</v>
      </c>
      <c r="O388" s="113">
        <v>4.8</v>
      </c>
      <c r="P388" s="113">
        <v>4.8</v>
      </c>
      <c r="Q388" s="113">
        <v>4.8</v>
      </c>
      <c r="R388" s="113">
        <v>4.8</v>
      </c>
      <c r="S388" s="146"/>
    </row>
    <row r="389" spans="1:19" ht="15" customHeight="1">
      <c r="A389" s="15">
        <f t="shared" si="5"/>
        <v>389</v>
      </c>
      <c r="B389" s="78" t="s">
        <v>1006</v>
      </c>
      <c r="C389" s="78"/>
      <c r="D389" s="78" t="s">
        <v>1007</v>
      </c>
      <c r="E389" s="78" t="s">
        <v>446</v>
      </c>
      <c r="F389" s="78" t="s">
        <v>952</v>
      </c>
      <c r="G389" s="78" t="s">
        <v>51</v>
      </c>
      <c r="H389" s="79">
        <v>1928</v>
      </c>
      <c r="I389" s="123">
        <v>7.7</v>
      </c>
      <c r="J389" s="114">
        <v>7.7</v>
      </c>
      <c r="K389" s="114">
        <v>7.7</v>
      </c>
      <c r="L389" s="114">
        <v>7.7</v>
      </c>
      <c r="M389" s="113">
        <v>7.7</v>
      </c>
      <c r="N389" s="113">
        <v>7.7</v>
      </c>
      <c r="O389" s="113">
        <v>7.7</v>
      </c>
      <c r="P389" s="113">
        <v>7.7</v>
      </c>
      <c r="Q389" s="113">
        <v>7.7</v>
      </c>
      <c r="R389" s="113">
        <v>7.7</v>
      </c>
    </row>
    <row r="390" spans="1:19" ht="15" customHeight="1">
      <c r="A390" s="15">
        <f t="shared" ref="A390:A453" si="8">A389+1</f>
        <v>390</v>
      </c>
      <c r="B390" s="78" t="s">
        <v>1008</v>
      </c>
      <c r="C390" s="78"/>
      <c r="D390" s="78" t="s">
        <v>1009</v>
      </c>
      <c r="E390" s="78" t="s">
        <v>446</v>
      </c>
      <c r="F390" s="78" t="s">
        <v>952</v>
      </c>
      <c r="G390" s="78" t="s">
        <v>51</v>
      </c>
      <c r="H390" s="79">
        <v>1928</v>
      </c>
      <c r="I390" s="123">
        <v>3.6</v>
      </c>
      <c r="J390" s="114">
        <v>3.6</v>
      </c>
      <c r="K390" s="114">
        <v>3.6</v>
      </c>
      <c r="L390" s="114">
        <v>3.6</v>
      </c>
      <c r="M390" s="113">
        <v>3.6</v>
      </c>
      <c r="N390" s="113">
        <v>3.6</v>
      </c>
      <c r="O390" s="113">
        <v>3.6</v>
      </c>
      <c r="P390" s="113">
        <v>3.6</v>
      </c>
      <c r="Q390" s="113">
        <v>3.6</v>
      </c>
      <c r="R390" s="113">
        <v>3.6</v>
      </c>
    </row>
    <row r="391" spans="1:19" ht="15" customHeight="1">
      <c r="A391" s="15">
        <f t="shared" si="8"/>
        <v>391</v>
      </c>
      <c r="B391" s="78" t="s">
        <v>1010</v>
      </c>
      <c r="C391" s="78"/>
      <c r="D391" s="78" t="s">
        <v>1011</v>
      </c>
      <c r="E391" s="78" t="s">
        <v>437</v>
      </c>
      <c r="F391" s="78" t="s">
        <v>952</v>
      </c>
      <c r="G391" s="78" t="s">
        <v>50</v>
      </c>
      <c r="H391" s="79">
        <v>1991</v>
      </c>
      <c r="I391" s="123">
        <v>2.2000000000000002</v>
      </c>
      <c r="J391" s="114">
        <v>2.2000000000000002</v>
      </c>
      <c r="K391" s="114">
        <v>2.2000000000000002</v>
      </c>
      <c r="L391" s="114">
        <v>2.2000000000000002</v>
      </c>
      <c r="M391" s="113">
        <v>2.2000000000000002</v>
      </c>
      <c r="N391" s="113">
        <v>2.2000000000000002</v>
      </c>
      <c r="O391" s="113">
        <v>2.2000000000000002</v>
      </c>
      <c r="P391" s="113">
        <v>2.2000000000000002</v>
      </c>
      <c r="Q391" s="113">
        <v>2.2000000000000002</v>
      </c>
      <c r="R391" s="113">
        <v>2.2000000000000002</v>
      </c>
    </row>
    <row r="392" spans="1:19" ht="15" customHeight="1">
      <c r="A392" s="15">
        <f t="shared" si="8"/>
        <v>392</v>
      </c>
      <c r="B392" s="109" t="s">
        <v>2454</v>
      </c>
      <c r="C392" s="78"/>
      <c r="D392" s="109"/>
      <c r="E392" s="109"/>
      <c r="F392" s="109"/>
      <c r="G392" s="109"/>
      <c r="H392" s="110"/>
      <c r="I392" s="144">
        <f t="shared" ref="I392:R392" si="9">SUM(I386:I391)</f>
        <v>19.7</v>
      </c>
      <c r="J392" s="111">
        <f t="shared" si="9"/>
        <v>19.7</v>
      </c>
      <c r="K392" s="111">
        <f t="shared" si="9"/>
        <v>19.7</v>
      </c>
      <c r="L392" s="111">
        <f t="shared" si="9"/>
        <v>19.7</v>
      </c>
      <c r="M392" s="112">
        <f t="shared" si="9"/>
        <v>19.7</v>
      </c>
      <c r="N392" s="112">
        <f t="shared" si="9"/>
        <v>19.7</v>
      </c>
      <c r="O392" s="112">
        <f t="shared" si="9"/>
        <v>19.7</v>
      </c>
      <c r="P392" s="112">
        <f t="shared" si="9"/>
        <v>19.7</v>
      </c>
      <c r="Q392" s="112">
        <f t="shared" si="9"/>
        <v>19.7</v>
      </c>
      <c r="R392" s="112">
        <f t="shared" si="9"/>
        <v>19.7</v>
      </c>
    </row>
    <row r="393" spans="1:19" ht="15" customHeight="1">
      <c r="A393" s="15">
        <f t="shared" si="8"/>
        <v>393</v>
      </c>
      <c r="B393" s="78" t="s">
        <v>2455</v>
      </c>
      <c r="C393" s="78"/>
      <c r="D393" s="78" t="s">
        <v>2456</v>
      </c>
      <c r="E393" s="78"/>
      <c r="F393" s="78"/>
      <c r="G393" s="78"/>
      <c r="H393" s="79"/>
      <c r="I393" s="123">
        <f>I392*(I384/I383)</f>
        <v>14.759336828297286</v>
      </c>
      <c r="J393" s="114">
        <f t="shared" ref="J393:R393" si="10">J392*(J384/J383)</f>
        <v>14.759336828297286</v>
      </c>
      <c r="K393" s="114">
        <f t="shared" si="10"/>
        <v>14.759336828297286</v>
      </c>
      <c r="L393" s="114">
        <f t="shared" si="10"/>
        <v>14.759336828297286</v>
      </c>
      <c r="M393" s="113">
        <f t="shared" si="10"/>
        <v>14.759336828297286</v>
      </c>
      <c r="N393" s="113">
        <f t="shared" si="10"/>
        <v>14.759336828297286</v>
      </c>
      <c r="O393" s="113">
        <f t="shared" si="10"/>
        <v>14.759336828297286</v>
      </c>
      <c r="P393" s="113">
        <f t="shared" si="10"/>
        <v>14.759336828297286</v>
      </c>
      <c r="Q393" s="113">
        <f t="shared" si="10"/>
        <v>14.759336828297286</v>
      </c>
      <c r="R393" s="113">
        <f t="shared" si="10"/>
        <v>14.759336828297286</v>
      </c>
    </row>
    <row r="394" spans="1:19" ht="15" customHeight="1">
      <c r="A394" s="15">
        <f t="shared" si="8"/>
        <v>394</v>
      </c>
      <c r="B394" s="78"/>
      <c r="C394" s="78"/>
      <c r="D394" s="78"/>
      <c r="E394" s="78"/>
      <c r="F394" s="78"/>
      <c r="G394" s="78"/>
      <c r="H394" s="79"/>
      <c r="I394" s="123"/>
      <c r="J394" s="114"/>
      <c r="K394" s="114"/>
      <c r="L394" s="114"/>
      <c r="M394" s="113"/>
      <c r="N394" s="113"/>
      <c r="O394" s="113"/>
      <c r="P394" s="113"/>
      <c r="Q394" s="113"/>
      <c r="R394" s="113"/>
    </row>
    <row r="395" spans="1:19" ht="15" customHeight="1">
      <c r="A395" s="15">
        <f t="shared" si="8"/>
        <v>395</v>
      </c>
      <c r="B395" s="78" t="s">
        <v>2002</v>
      </c>
      <c r="C395" s="78"/>
      <c r="D395" s="78" t="s">
        <v>1015</v>
      </c>
      <c r="E395" s="78"/>
      <c r="F395" s="78"/>
      <c r="G395" s="78"/>
      <c r="H395" s="79"/>
      <c r="I395" s="123">
        <f>-6*(I384/I383)</f>
        <v>-4.4952294908519654</v>
      </c>
      <c r="J395" s="123">
        <f>-6*(J384/J383)</f>
        <v>-4.4952294908519654</v>
      </c>
      <c r="K395" s="123">
        <f t="shared" ref="K395:R395" si="11">-6*(K384/K383)</f>
        <v>-4.4952294908519654</v>
      </c>
      <c r="L395" s="123">
        <f t="shared" si="11"/>
        <v>-4.4952294908519654</v>
      </c>
      <c r="M395" s="123">
        <f t="shared" si="11"/>
        <v>-4.4952294908519654</v>
      </c>
      <c r="N395" s="123">
        <f t="shared" si="11"/>
        <v>-4.4952294908519654</v>
      </c>
      <c r="O395" s="123">
        <f t="shared" si="11"/>
        <v>-4.4952294908519654</v>
      </c>
      <c r="P395" s="123">
        <f t="shared" si="11"/>
        <v>-4.4952294908519654</v>
      </c>
      <c r="Q395" s="123">
        <f t="shared" si="11"/>
        <v>-4.4952294908519654</v>
      </c>
      <c r="R395" s="123">
        <f t="shared" si="11"/>
        <v>-4.4952294908519654</v>
      </c>
    </row>
    <row r="396" spans="1:19" ht="15" customHeight="1">
      <c r="A396" s="15">
        <f t="shared" si="8"/>
        <v>396</v>
      </c>
      <c r="B396" s="78" t="s">
        <v>1016</v>
      </c>
      <c r="C396" s="78"/>
      <c r="D396" s="78" t="s">
        <v>1017</v>
      </c>
      <c r="E396" s="78"/>
      <c r="H396" s="79"/>
      <c r="I396" s="123">
        <f>I356+I384+I393+I395</f>
        <v>67829.437623819613</v>
      </c>
      <c r="J396" s="123">
        <f t="shared" ref="J396:R396" si="12">J356+J384+J393+J395</f>
        <v>67829.437623819613</v>
      </c>
      <c r="K396" s="123">
        <f t="shared" si="12"/>
        <v>67829.437623819613</v>
      </c>
      <c r="L396" s="123">
        <f t="shared" si="12"/>
        <v>67829.437623819613</v>
      </c>
      <c r="M396" s="123">
        <f t="shared" si="12"/>
        <v>67829.437623819613</v>
      </c>
      <c r="N396" s="123">
        <f t="shared" si="12"/>
        <v>67829.437623819613</v>
      </c>
      <c r="O396" s="123">
        <f t="shared" si="12"/>
        <v>67829.437623819613</v>
      </c>
      <c r="P396" s="123">
        <f t="shared" si="12"/>
        <v>67829.437623819613</v>
      </c>
      <c r="Q396" s="123">
        <f t="shared" si="12"/>
        <v>67829.437623819613</v>
      </c>
      <c r="R396" s="123">
        <f t="shared" si="12"/>
        <v>67829.437623819613</v>
      </c>
    </row>
    <row r="397" spans="1:19" ht="15" customHeight="1">
      <c r="A397" s="15">
        <f t="shared" si="8"/>
        <v>397</v>
      </c>
      <c r="B397" s="109"/>
      <c r="C397" s="78"/>
      <c r="D397" s="109"/>
      <c r="E397" s="109"/>
      <c r="H397" s="110"/>
      <c r="I397" s="144"/>
      <c r="J397" s="111"/>
      <c r="K397" s="111"/>
      <c r="L397" s="111"/>
      <c r="M397" s="112"/>
      <c r="N397" s="112"/>
      <c r="O397" s="112"/>
      <c r="P397" s="112"/>
      <c r="Q397" s="112"/>
      <c r="R397" s="112"/>
    </row>
    <row r="398" spans="1:19" ht="15" customHeight="1">
      <c r="A398" s="15">
        <f t="shared" si="8"/>
        <v>398</v>
      </c>
      <c r="B398" s="109" t="s">
        <v>1018</v>
      </c>
      <c r="C398" s="78"/>
      <c r="D398" s="109"/>
      <c r="E398" s="109"/>
      <c r="F398" s="109"/>
      <c r="G398" s="109"/>
      <c r="H398" s="110"/>
      <c r="I398" s="144"/>
      <c r="J398" s="111"/>
      <c r="K398" s="111"/>
      <c r="L398" s="111"/>
      <c r="M398" s="112"/>
      <c r="N398" s="112"/>
      <c r="O398" s="112"/>
      <c r="P398" s="112"/>
      <c r="Q398" s="112"/>
      <c r="R398" s="112"/>
    </row>
    <row r="399" spans="1:19" ht="15" customHeight="1">
      <c r="A399" s="15">
        <f t="shared" si="8"/>
        <v>399</v>
      </c>
      <c r="B399" s="78" t="s">
        <v>1019</v>
      </c>
      <c r="C399" s="78"/>
      <c r="D399" s="78" t="s">
        <v>1020</v>
      </c>
      <c r="E399" s="78" t="s">
        <v>461</v>
      </c>
      <c r="F399" s="78" t="s">
        <v>2452</v>
      </c>
      <c r="G399" s="78" t="s">
        <v>60</v>
      </c>
      <c r="H399" s="79">
        <v>2016</v>
      </c>
      <c r="I399" s="123">
        <v>56</v>
      </c>
      <c r="J399" s="114">
        <v>56</v>
      </c>
      <c r="K399" s="114">
        <v>56</v>
      </c>
      <c r="L399" s="114">
        <v>56</v>
      </c>
      <c r="M399" s="113">
        <v>56</v>
      </c>
      <c r="N399" s="113">
        <v>56</v>
      </c>
      <c r="O399" s="113">
        <v>56</v>
      </c>
      <c r="P399" s="113">
        <v>56</v>
      </c>
      <c r="Q399" s="113">
        <v>56</v>
      </c>
      <c r="R399" s="113">
        <v>56</v>
      </c>
    </row>
    <row r="400" spans="1:19" ht="15" customHeight="1">
      <c r="A400" s="15">
        <f t="shared" si="8"/>
        <v>400</v>
      </c>
      <c r="B400" s="78" t="s">
        <v>1021</v>
      </c>
      <c r="C400" s="78"/>
      <c r="D400" s="78" t="s">
        <v>1022</v>
      </c>
      <c r="E400" s="78" t="s">
        <v>461</v>
      </c>
      <c r="F400" s="78" t="s">
        <v>2452</v>
      </c>
      <c r="G400" s="78" t="s">
        <v>60</v>
      </c>
      <c r="H400" s="79">
        <v>2016</v>
      </c>
      <c r="I400" s="123">
        <v>56</v>
      </c>
      <c r="J400" s="114">
        <v>56</v>
      </c>
      <c r="K400" s="114">
        <v>56</v>
      </c>
      <c r="L400" s="114">
        <v>56</v>
      </c>
      <c r="M400" s="113">
        <v>56</v>
      </c>
      <c r="N400" s="113">
        <v>56</v>
      </c>
      <c r="O400" s="113">
        <v>56</v>
      </c>
      <c r="P400" s="113">
        <v>56</v>
      </c>
      <c r="Q400" s="113">
        <v>56</v>
      </c>
      <c r="R400" s="113">
        <v>56</v>
      </c>
    </row>
    <row r="401" spans="1:18" ht="15" customHeight="1">
      <c r="A401" s="15">
        <f t="shared" si="8"/>
        <v>401</v>
      </c>
      <c r="B401" s="78" t="s">
        <v>1023</v>
      </c>
      <c r="C401" s="78"/>
      <c r="D401" s="78" t="s">
        <v>1024</v>
      </c>
      <c r="E401" s="78" t="s">
        <v>461</v>
      </c>
      <c r="F401" s="78" t="s">
        <v>2452</v>
      </c>
      <c r="G401" s="78" t="s">
        <v>60</v>
      </c>
      <c r="H401" s="79">
        <v>2016</v>
      </c>
      <c r="I401" s="123">
        <v>56</v>
      </c>
      <c r="J401" s="114">
        <v>56</v>
      </c>
      <c r="K401" s="114">
        <v>56</v>
      </c>
      <c r="L401" s="114">
        <v>56</v>
      </c>
      <c r="M401" s="113">
        <v>56</v>
      </c>
      <c r="N401" s="113">
        <v>56</v>
      </c>
      <c r="O401" s="113">
        <v>56</v>
      </c>
      <c r="P401" s="113">
        <v>56</v>
      </c>
      <c r="Q401" s="113">
        <v>56</v>
      </c>
      <c r="R401" s="113">
        <v>56</v>
      </c>
    </row>
    <row r="402" spans="1:18" ht="15" customHeight="1">
      <c r="A402" s="15">
        <f t="shared" si="8"/>
        <v>402</v>
      </c>
      <c r="B402" s="78" t="s">
        <v>1025</v>
      </c>
      <c r="C402" s="78"/>
      <c r="D402" s="78" t="s">
        <v>1026</v>
      </c>
      <c r="E402" s="78" t="s">
        <v>461</v>
      </c>
      <c r="F402" s="78" t="s">
        <v>2450</v>
      </c>
      <c r="G402" s="78" t="s">
        <v>60</v>
      </c>
      <c r="H402" s="79">
        <v>2016</v>
      </c>
      <c r="I402" s="123">
        <v>200</v>
      </c>
      <c r="J402" s="114">
        <v>200</v>
      </c>
      <c r="K402" s="114">
        <v>200</v>
      </c>
      <c r="L402" s="114">
        <v>200</v>
      </c>
      <c r="M402" s="113">
        <v>200</v>
      </c>
      <c r="N402" s="113">
        <v>200</v>
      </c>
      <c r="O402" s="113">
        <v>200</v>
      </c>
      <c r="P402" s="113">
        <v>200</v>
      </c>
      <c r="Q402" s="113">
        <v>200</v>
      </c>
      <c r="R402" s="113">
        <v>200</v>
      </c>
    </row>
    <row r="403" spans="1:18" ht="15" customHeight="1">
      <c r="A403" s="15">
        <f t="shared" si="8"/>
        <v>403</v>
      </c>
      <c r="B403" s="78" t="s">
        <v>1027</v>
      </c>
      <c r="C403" s="78"/>
      <c r="D403" s="78" t="s">
        <v>1028</v>
      </c>
      <c r="E403" s="78" t="s">
        <v>461</v>
      </c>
      <c r="F403" s="78" t="s">
        <v>2450</v>
      </c>
      <c r="G403" s="78" t="s">
        <v>60</v>
      </c>
      <c r="H403" s="79">
        <v>2016</v>
      </c>
      <c r="I403" s="123">
        <v>200</v>
      </c>
      <c r="J403" s="114">
        <v>200</v>
      </c>
      <c r="K403" s="114">
        <v>200</v>
      </c>
      <c r="L403" s="114">
        <v>200</v>
      </c>
      <c r="M403" s="113">
        <v>200</v>
      </c>
      <c r="N403" s="113">
        <v>200</v>
      </c>
      <c r="O403" s="113">
        <v>200</v>
      </c>
      <c r="P403" s="113">
        <v>200</v>
      </c>
      <c r="Q403" s="113">
        <v>200</v>
      </c>
      <c r="R403" s="113">
        <v>200</v>
      </c>
    </row>
    <row r="404" spans="1:18" ht="15" customHeight="1">
      <c r="A404" s="15">
        <f t="shared" si="8"/>
        <v>404</v>
      </c>
      <c r="B404" s="78" t="s">
        <v>1029</v>
      </c>
      <c r="C404" s="78"/>
      <c r="D404" s="78" t="s">
        <v>1030</v>
      </c>
      <c r="E404" s="78" t="s">
        <v>1031</v>
      </c>
      <c r="F404" s="78" t="s">
        <v>2449</v>
      </c>
      <c r="G404" s="78" t="s">
        <v>50</v>
      </c>
      <c r="H404" s="79">
        <v>2000</v>
      </c>
      <c r="I404" s="123">
        <v>180</v>
      </c>
      <c r="J404" s="114">
        <v>180</v>
      </c>
      <c r="K404" s="114">
        <v>180</v>
      </c>
      <c r="L404" s="114">
        <v>180</v>
      </c>
      <c r="M404" s="113">
        <v>180</v>
      </c>
      <c r="N404" s="113">
        <v>180</v>
      </c>
      <c r="O404" s="113">
        <v>180</v>
      </c>
      <c r="P404" s="113">
        <v>180</v>
      </c>
      <c r="Q404" s="113">
        <v>180</v>
      </c>
      <c r="R404" s="113">
        <v>180</v>
      </c>
    </row>
    <row r="405" spans="1:18" ht="15" customHeight="1">
      <c r="A405" s="15">
        <f t="shared" si="8"/>
        <v>405</v>
      </c>
      <c r="B405" s="78" t="s">
        <v>1032</v>
      </c>
      <c r="C405" s="78"/>
      <c r="D405" s="78" t="s">
        <v>1033</v>
      </c>
      <c r="E405" s="78" t="s">
        <v>1031</v>
      </c>
      <c r="F405" s="78" t="s">
        <v>2449</v>
      </c>
      <c r="G405" s="78" t="s">
        <v>50</v>
      </c>
      <c r="H405" s="79">
        <v>2000</v>
      </c>
      <c r="I405" s="123">
        <v>180</v>
      </c>
      <c r="J405" s="114">
        <v>180</v>
      </c>
      <c r="K405" s="114">
        <v>180</v>
      </c>
      <c r="L405" s="114">
        <v>180</v>
      </c>
      <c r="M405" s="113">
        <v>180</v>
      </c>
      <c r="N405" s="113">
        <v>180</v>
      </c>
      <c r="O405" s="113">
        <v>180</v>
      </c>
      <c r="P405" s="113">
        <v>180</v>
      </c>
      <c r="Q405" s="113">
        <v>180</v>
      </c>
      <c r="R405" s="113">
        <v>180</v>
      </c>
    </row>
    <row r="406" spans="1:18" ht="15" customHeight="1">
      <c r="A406" s="15">
        <f t="shared" si="8"/>
        <v>406</v>
      </c>
      <c r="B406" s="78" t="s">
        <v>1034</v>
      </c>
      <c r="C406" s="78"/>
      <c r="D406" s="78" t="s">
        <v>1035</v>
      </c>
      <c r="E406" s="78" t="s">
        <v>1031</v>
      </c>
      <c r="F406" s="78" t="s">
        <v>2449</v>
      </c>
      <c r="G406" s="78" t="s">
        <v>50</v>
      </c>
      <c r="H406" s="79">
        <v>2000</v>
      </c>
      <c r="I406" s="123">
        <v>180</v>
      </c>
      <c r="J406" s="114">
        <v>180</v>
      </c>
      <c r="K406" s="114">
        <v>180</v>
      </c>
      <c r="L406" s="114">
        <v>180</v>
      </c>
      <c r="M406" s="113">
        <v>180</v>
      </c>
      <c r="N406" s="113">
        <v>180</v>
      </c>
      <c r="O406" s="113">
        <v>180</v>
      </c>
      <c r="P406" s="113">
        <v>180</v>
      </c>
      <c r="Q406" s="113">
        <v>180</v>
      </c>
      <c r="R406" s="113">
        <v>180</v>
      </c>
    </row>
    <row r="407" spans="1:18" ht="15" customHeight="1">
      <c r="A407" s="15">
        <f t="shared" si="8"/>
        <v>407</v>
      </c>
      <c r="B407" s="78" t="s">
        <v>1036</v>
      </c>
      <c r="C407" s="78"/>
      <c r="D407" s="78" t="s">
        <v>1037</v>
      </c>
      <c r="E407" s="78" t="s">
        <v>1031</v>
      </c>
      <c r="F407" s="78" t="s">
        <v>2449</v>
      </c>
      <c r="G407" s="78" t="s">
        <v>50</v>
      </c>
      <c r="H407" s="79">
        <v>2000</v>
      </c>
      <c r="I407" s="123">
        <v>400</v>
      </c>
      <c r="J407" s="114">
        <v>400</v>
      </c>
      <c r="K407" s="114">
        <v>400</v>
      </c>
      <c r="L407" s="114">
        <v>400</v>
      </c>
      <c r="M407" s="113">
        <v>400</v>
      </c>
      <c r="N407" s="113">
        <v>400</v>
      </c>
      <c r="O407" s="113">
        <v>400</v>
      </c>
      <c r="P407" s="113">
        <v>400</v>
      </c>
      <c r="Q407" s="113">
        <v>400</v>
      </c>
      <c r="R407" s="113">
        <v>400</v>
      </c>
    </row>
    <row r="408" spans="1:18" ht="15" customHeight="1">
      <c r="A408" s="15">
        <f t="shared" si="8"/>
        <v>408</v>
      </c>
      <c r="B408" s="78" t="s">
        <v>1041</v>
      </c>
      <c r="C408" s="78"/>
      <c r="D408" s="78" t="s">
        <v>1042</v>
      </c>
      <c r="E408" s="78" t="s">
        <v>238</v>
      </c>
      <c r="F408" s="78" t="s">
        <v>2449</v>
      </c>
      <c r="G408" s="78" t="s">
        <v>50</v>
      </c>
      <c r="H408" s="79">
        <v>2001</v>
      </c>
      <c r="I408" s="123">
        <v>162</v>
      </c>
      <c r="J408" s="114">
        <v>162</v>
      </c>
      <c r="K408" s="114">
        <v>162</v>
      </c>
      <c r="L408" s="114">
        <v>162</v>
      </c>
      <c r="M408" s="113">
        <v>162</v>
      </c>
      <c r="N408" s="113">
        <v>162</v>
      </c>
      <c r="O408" s="113">
        <v>162</v>
      </c>
      <c r="P408" s="113">
        <v>162</v>
      </c>
      <c r="Q408" s="113">
        <v>162</v>
      </c>
      <c r="R408" s="113">
        <v>162</v>
      </c>
    </row>
    <row r="409" spans="1:18" ht="15" customHeight="1">
      <c r="A409" s="15">
        <f t="shared" si="8"/>
        <v>409</v>
      </c>
      <c r="B409" s="78" t="s">
        <v>1045</v>
      </c>
      <c r="C409" s="78"/>
      <c r="D409" s="78" t="s">
        <v>1046</v>
      </c>
      <c r="E409" s="78" t="s">
        <v>238</v>
      </c>
      <c r="F409" s="78" t="s">
        <v>2449</v>
      </c>
      <c r="G409" s="78" t="s">
        <v>50</v>
      </c>
      <c r="H409" s="79">
        <v>2001</v>
      </c>
      <c r="I409" s="123">
        <v>179</v>
      </c>
      <c r="J409" s="114">
        <v>179</v>
      </c>
      <c r="K409" s="114">
        <v>179</v>
      </c>
      <c r="L409" s="114">
        <v>179</v>
      </c>
      <c r="M409" s="113">
        <v>179</v>
      </c>
      <c r="N409" s="113">
        <v>179</v>
      </c>
      <c r="O409" s="113">
        <v>179</v>
      </c>
      <c r="P409" s="113">
        <v>179</v>
      </c>
      <c r="Q409" s="113">
        <v>179</v>
      </c>
      <c r="R409" s="113">
        <v>179</v>
      </c>
    </row>
    <row r="410" spans="1:18" ht="15" customHeight="1">
      <c r="A410" s="15">
        <f t="shared" si="8"/>
        <v>410</v>
      </c>
      <c r="B410" s="78" t="s">
        <v>1049</v>
      </c>
      <c r="C410" s="78"/>
      <c r="D410" s="78" t="s">
        <v>1050</v>
      </c>
      <c r="E410" s="78" t="s">
        <v>238</v>
      </c>
      <c r="F410" s="78" t="s">
        <v>2449</v>
      </c>
      <c r="G410" s="78" t="s">
        <v>50</v>
      </c>
      <c r="H410" s="79">
        <v>2001</v>
      </c>
      <c r="I410" s="123">
        <v>178</v>
      </c>
      <c r="J410" s="114">
        <v>178</v>
      </c>
      <c r="K410" s="114">
        <v>178</v>
      </c>
      <c r="L410" s="114">
        <v>178</v>
      </c>
      <c r="M410" s="113">
        <v>178</v>
      </c>
      <c r="N410" s="113">
        <v>178</v>
      </c>
      <c r="O410" s="113">
        <v>178</v>
      </c>
      <c r="P410" s="113">
        <v>178</v>
      </c>
      <c r="Q410" s="113">
        <v>178</v>
      </c>
      <c r="R410" s="113">
        <v>178</v>
      </c>
    </row>
    <row r="411" spans="1:18" ht="15" customHeight="1">
      <c r="A411" s="15">
        <f t="shared" si="8"/>
        <v>411</v>
      </c>
      <c r="B411" s="78" t="s">
        <v>1053</v>
      </c>
      <c r="C411" s="78"/>
      <c r="D411" s="78" t="s">
        <v>1054</v>
      </c>
      <c r="E411" s="78" t="s">
        <v>238</v>
      </c>
      <c r="F411" s="78" t="s">
        <v>2449</v>
      </c>
      <c r="G411" s="78" t="s">
        <v>50</v>
      </c>
      <c r="H411" s="79">
        <v>2001</v>
      </c>
      <c r="I411" s="123">
        <v>389</v>
      </c>
      <c r="J411" s="114">
        <v>389</v>
      </c>
      <c r="K411" s="114">
        <v>389</v>
      </c>
      <c r="L411" s="114">
        <v>389</v>
      </c>
      <c r="M411" s="113">
        <v>389</v>
      </c>
      <c r="N411" s="113">
        <v>389</v>
      </c>
      <c r="O411" s="113">
        <v>389</v>
      </c>
      <c r="P411" s="113">
        <v>389</v>
      </c>
      <c r="Q411" s="113">
        <v>389</v>
      </c>
      <c r="R411" s="113">
        <v>389</v>
      </c>
    </row>
    <row r="412" spans="1:18" ht="15" customHeight="1">
      <c r="A412" s="15">
        <f t="shared" si="8"/>
        <v>412</v>
      </c>
      <c r="B412" s="78" t="s">
        <v>1038</v>
      </c>
      <c r="C412" s="78"/>
      <c r="D412" s="78" t="s">
        <v>1039</v>
      </c>
      <c r="E412" s="78" t="s">
        <v>1040</v>
      </c>
      <c r="F412" s="78" t="s">
        <v>2449</v>
      </c>
      <c r="G412" s="78" t="s">
        <v>50</v>
      </c>
      <c r="H412" s="79">
        <v>2003</v>
      </c>
      <c r="I412" s="123">
        <v>167</v>
      </c>
      <c r="J412" s="114">
        <v>167</v>
      </c>
      <c r="K412" s="114">
        <v>167</v>
      </c>
      <c r="L412" s="114">
        <v>167</v>
      </c>
      <c r="M412" s="113">
        <v>167</v>
      </c>
      <c r="N412" s="113">
        <v>167</v>
      </c>
      <c r="O412" s="113">
        <v>167</v>
      </c>
      <c r="P412" s="113">
        <v>167</v>
      </c>
      <c r="Q412" s="113">
        <v>167</v>
      </c>
      <c r="R412" s="113">
        <v>167</v>
      </c>
    </row>
    <row r="413" spans="1:18" ht="15" customHeight="1">
      <c r="A413" s="15">
        <f t="shared" si="8"/>
        <v>413</v>
      </c>
      <c r="B413" s="78" t="s">
        <v>1043</v>
      </c>
      <c r="C413" s="78"/>
      <c r="D413" s="78" t="s">
        <v>1044</v>
      </c>
      <c r="E413" s="78" t="s">
        <v>1040</v>
      </c>
      <c r="F413" s="78" t="s">
        <v>2449</v>
      </c>
      <c r="G413" s="78" t="s">
        <v>50</v>
      </c>
      <c r="H413" s="79">
        <v>2003</v>
      </c>
      <c r="I413" s="123">
        <v>164</v>
      </c>
      <c r="J413" s="114">
        <v>164</v>
      </c>
      <c r="K413" s="114">
        <v>164</v>
      </c>
      <c r="L413" s="114">
        <v>164</v>
      </c>
      <c r="M413" s="113">
        <v>164</v>
      </c>
      <c r="N413" s="113">
        <v>164</v>
      </c>
      <c r="O413" s="113">
        <v>164</v>
      </c>
      <c r="P413" s="113">
        <v>164</v>
      </c>
      <c r="Q413" s="113">
        <v>164</v>
      </c>
      <c r="R413" s="113">
        <v>164</v>
      </c>
    </row>
    <row r="414" spans="1:18" ht="15" customHeight="1">
      <c r="A414" s="15">
        <f t="shared" si="8"/>
        <v>414</v>
      </c>
      <c r="B414" s="78" t="s">
        <v>1047</v>
      </c>
      <c r="C414" s="78"/>
      <c r="D414" s="78" t="s">
        <v>1048</v>
      </c>
      <c r="E414" s="78" t="s">
        <v>1040</v>
      </c>
      <c r="F414" s="78" t="s">
        <v>2449</v>
      </c>
      <c r="G414" s="78" t="s">
        <v>50</v>
      </c>
      <c r="H414" s="79">
        <v>2003</v>
      </c>
      <c r="I414" s="123">
        <v>310</v>
      </c>
      <c r="J414" s="114">
        <v>310</v>
      </c>
      <c r="K414" s="114">
        <v>310</v>
      </c>
      <c r="L414" s="114">
        <v>310</v>
      </c>
      <c r="M414" s="113">
        <v>310</v>
      </c>
      <c r="N414" s="113">
        <v>310</v>
      </c>
      <c r="O414" s="113">
        <v>310</v>
      </c>
      <c r="P414" s="113">
        <v>310</v>
      </c>
      <c r="Q414" s="113">
        <v>310</v>
      </c>
      <c r="R414" s="113">
        <v>310</v>
      </c>
    </row>
    <row r="415" spans="1:18" ht="15" customHeight="1">
      <c r="A415" s="15">
        <f t="shared" si="8"/>
        <v>415</v>
      </c>
      <c r="B415" s="78" t="s">
        <v>1051</v>
      </c>
      <c r="C415" s="78"/>
      <c r="D415" s="78" t="s">
        <v>1052</v>
      </c>
      <c r="E415" s="78" t="s">
        <v>1040</v>
      </c>
      <c r="F415" s="78" t="s">
        <v>2449</v>
      </c>
      <c r="G415" s="78" t="s">
        <v>50</v>
      </c>
      <c r="H415" s="79">
        <v>2003</v>
      </c>
      <c r="I415" s="123">
        <v>170</v>
      </c>
      <c r="J415" s="114">
        <v>170</v>
      </c>
      <c r="K415" s="114">
        <v>170</v>
      </c>
      <c r="L415" s="114">
        <v>170</v>
      </c>
      <c r="M415" s="113">
        <v>170</v>
      </c>
      <c r="N415" s="113">
        <v>170</v>
      </c>
      <c r="O415" s="113">
        <v>170</v>
      </c>
      <c r="P415" s="113">
        <v>170</v>
      </c>
      <c r="Q415" s="113">
        <v>170</v>
      </c>
      <c r="R415" s="113">
        <v>170</v>
      </c>
    </row>
    <row r="416" spans="1:18" ht="15" customHeight="1">
      <c r="A416" s="15">
        <f t="shared" si="8"/>
        <v>416</v>
      </c>
      <c r="B416" s="78" t="s">
        <v>1055</v>
      </c>
      <c r="C416" s="78"/>
      <c r="D416" s="78" t="s">
        <v>1056</v>
      </c>
      <c r="E416" s="78" t="s">
        <v>1040</v>
      </c>
      <c r="F416" s="78" t="s">
        <v>2449</v>
      </c>
      <c r="G416" s="78" t="s">
        <v>50</v>
      </c>
      <c r="H416" s="79">
        <v>2003</v>
      </c>
      <c r="I416" s="123">
        <v>173</v>
      </c>
      <c r="J416" s="114">
        <v>173</v>
      </c>
      <c r="K416" s="114">
        <v>173</v>
      </c>
      <c r="L416" s="114">
        <v>173</v>
      </c>
      <c r="M416" s="113">
        <v>173</v>
      </c>
      <c r="N416" s="113">
        <v>173</v>
      </c>
      <c r="O416" s="113">
        <v>173</v>
      </c>
      <c r="P416" s="113">
        <v>173</v>
      </c>
      <c r="Q416" s="113">
        <v>173</v>
      </c>
      <c r="R416" s="113">
        <v>173</v>
      </c>
    </row>
    <row r="417" spans="1:19" ht="15" customHeight="1">
      <c r="A417" s="15">
        <f t="shared" si="8"/>
        <v>417</v>
      </c>
      <c r="B417" s="78" t="s">
        <v>1057</v>
      </c>
      <c r="C417" s="78"/>
      <c r="D417" s="78" t="s">
        <v>1058</v>
      </c>
      <c r="E417" s="78" t="s">
        <v>1040</v>
      </c>
      <c r="F417" s="78" t="s">
        <v>2449</v>
      </c>
      <c r="G417" s="78" t="s">
        <v>50</v>
      </c>
      <c r="H417" s="79">
        <v>2003</v>
      </c>
      <c r="I417" s="123">
        <v>310</v>
      </c>
      <c r="J417" s="114">
        <v>310</v>
      </c>
      <c r="K417" s="114">
        <v>310</v>
      </c>
      <c r="L417" s="114">
        <v>310</v>
      </c>
      <c r="M417" s="113">
        <v>310</v>
      </c>
      <c r="N417" s="113">
        <v>310</v>
      </c>
      <c r="O417" s="113">
        <v>310</v>
      </c>
      <c r="P417" s="113">
        <v>310</v>
      </c>
      <c r="Q417" s="113">
        <v>310</v>
      </c>
      <c r="R417" s="113">
        <v>310</v>
      </c>
    </row>
    <row r="418" spans="1:19" ht="15" customHeight="1">
      <c r="A418" s="15">
        <f t="shared" si="8"/>
        <v>418</v>
      </c>
      <c r="B418" s="109" t="s">
        <v>1059</v>
      </c>
      <c r="C418" s="78"/>
      <c r="D418" s="109"/>
      <c r="E418" s="109"/>
      <c r="F418" s="109"/>
      <c r="G418" s="109"/>
      <c r="H418" s="110"/>
      <c r="I418" s="144">
        <f t="shared" ref="I418:R418" si="13">SUM(I399:I417)</f>
        <v>3710</v>
      </c>
      <c r="J418" s="111">
        <f t="shared" si="13"/>
        <v>3710</v>
      </c>
      <c r="K418" s="111">
        <f t="shared" si="13"/>
        <v>3710</v>
      </c>
      <c r="L418" s="111">
        <f t="shared" si="13"/>
        <v>3710</v>
      </c>
      <c r="M418" s="112">
        <f t="shared" si="13"/>
        <v>3710</v>
      </c>
      <c r="N418" s="112">
        <f t="shared" si="13"/>
        <v>3710</v>
      </c>
      <c r="O418" s="112">
        <f t="shared" si="13"/>
        <v>3710</v>
      </c>
      <c r="P418" s="112">
        <f t="shared" si="13"/>
        <v>3710</v>
      </c>
      <c r="Q418" s="112">
        <f t="shared" si="13"/>
        <v>3710</v>
      </c>
      <c r="R418" s="112">
        <f t="shared" si="13"/>
        <v>3710</v>
      </c>
    </row>
    <row r="419" spans="1:19" ht="15" customHeight="1">
      <c r="A419" s="15">
        <f t="shared" si="8"/>
        <v>419</v>
      </c>
      <c r="B419" s="109"/>
      <c r="C419" s="78"/>
      <c r="D419" s="109"/>
      <c r="E419" s="109"/>
      <c r="F419" s="109"/>
      <c r="G419" s="109"/>
      <c r="H419" s="110"/>
      <c r="I419" s="144"/>
      <c r="J419" s="111"/>
      <c r="K419" s="111"/>
      <c r="L419" s="111"/>
      <c r="M419" s="112"/>
      <c r="N419" s="112"/>
      <c r="O419" s="112"/>
      <c r="P419" s="112"/>
      <c r="Q419" s="112"/>
      <c r="R419" s="112"/>
    </row>
    <row r="420" spans="1:19" ht="15" customHeight="1">
      <c r="A420" s="15">
        <f t="shared" si="8"/>
        <v>420</v>
      </c>
      <c r="B420" s="109" t="s">
        <v>1060</v>
      </c>
      <c r="C420" s="78"/>
      <c r="D420" s="109"/>
      <c r="E420" s="109"/>
      <c r="F420" s="109"/>
      <c r="G420" s="109"/>
      <c r="H420" s="110"/>
      <c r="I420" s="144"/>
      <c r="J420" s="111"/>
      <c r="K420" s="111"/>
      <c r="L420" s="111"/>
      <c r="M420" s="112"/>
      <c r="N420" s="112"/>
      <c r="O420" s="112"/>
      <c r="P420" s="112"/>
      <c r="Q420" s="112"/>
      <c r="R420" s="112"/>
    </row>
    <row r="421" spans="1:19" ht="15" customHeight="1">
      <c r="A421" s="15">
        <f t="shared" si="8"/>
        <v>421</v>
      </c>
      <c r="B421" s="78" t="s">
        <v>1019</v>
      </c>
      <c r="C421" s="78"/>
      <c r="D421" s="78" t="s">
        <v>1061</v>
      </c>
      <c r="E421" s="78" t="s">
        <v>461</v>
      </c>
      <c r="F421" s="78" t="s">
        <v>2452</v>
      </c>
      <c r="G421" s="78" t="s">
        <v>60</v>
      </c>
      <c r="H421" s="79">
        <v>2017</v>
      </c>
      <c r="I421" s="123">
        <v>-56</v>
      </c>
      <c r="J421" s="114">
        <v>-56</v>
      </c>
      <c r="K421" s="114">
        <v>-56</v>
      </c>
      <c r="L421" s="114">
        <v>-56</v>
      </c>
      <c r="M421" s="113">
        <v>-56</v>
      </c>
      <c r="N421" s="113">
        <v>-56</v>
      </c>
      <c r="O421" s="113">
        <v>-56</v>
      </c>
      <c r="P421" s="113">
        <v>-56</v>
      </c>
      <c r="Q421" s="113">
        <v>-56</v>
      </c>
      <c r="R421" s="113">
        <v>-56</v>
      </c>
    </row>
    <row r="422" spans="1:19" ht="15" customHeight="1">
      <c r="A422" s="15">
        <f t="shared" si="8"/>
        <v>422</v>
      </c>
      <c r="B422" s="78" t="s">
        <v>1021</v>
      </c>
      <c r="C422" s="78"/>
      <c r="D422" s="78" t="s">
        <v>1062</v>
      </c>
      <c r="E422" s="78" t="s">
        <v>461</v>
      </c>
      <c r="F422" s="78" t="s">
        <v>2452</v>
      </c>
      <c r="G422" s="78" t="s">
        <v>60</v>
      </c>
      <c r="H422" s="79">
        <v>2017</v>
      </c>
      <c r="I422" s="123">
        <v>-56</v>
      </c>
      <c r="J422" s="114">
        <v>-56</v>
      </c>
      <c r="K422" s="114">
        <v>-56</v>
      </c>
      <c r="L422" s="114">
        <v>-56</v>
      </c>
      <c r="M422" s="113">
        <v>-56</v>
      </c>
      <c r="N422" s="113">
        <v>-56</v>
      </c>
      <c r="O422" s="113">
        <v>-56</v>
      </c>
      <c r="P422" s="113">
        <v>-56</v>
      </c>
      <c r="Q422" s="113">
        <v>-56</v>
      </c>
      <c r="R422" s="113">
        <v>-56</v>
      </c>
    </row>
    <row r="423" spans="1:19" ht="15" customHeight="1">
      <c r="A423" s="15">
        <f t="shared" si="8"/>
        <v>423</v>
      </c>
      <c r="B423" s="78" t="s">
        <v>1023</v>
      </c>
      <c r="C423" s="78"/>
      <c r="D423" s="78" t="s">
        <v>1063</v>
      </c>
      <c r="E423" s="78" t="s">
        <v>461</v>
      </c>
      <c r="F423" s="78" t="s">
        <v>2452</v>
      </c>
      <c r="G423" s="78" t="s">
        <v>60</v>
      </c>
      <c r="H423" s="79">
        <v>2017</v>
      </c>
      <c r="I423" s="123">
        <v>-56</v>
      </c>
      <c r="J423" s="114">
        <v>-56</v>
      </c>
      <c r="K423" s="114">
        <v>-56</v>
      </c>
      <c r="L423" s="114">
        <v>-56</v>
      </c>
      <c r="M423" s="113">
        <v>-56</v>
      </c>
      <c r="N423" s="113">
        <v>-56</v>
      </c>
      <c r="O423" s="113">
        <v>-56</v>
      </c>
      <c r="P423" s="113">
        <v>-56</v>
      </c>
      <c r="Q423" s="113">
        <v>-56</v>
      </c>
      <c r="R423" s="113">
        <v>-56</v>
      </c>
    </row>
    <row r="424" spans="1:19" ht="15" customHeight="1">
      <c r="A424" s="15">
        <f t="shared" si="8"/>
        <v>424</v>
      </c>
      <c r="B424" s="78" t="s">
        <v>1025</v>
      </c>
      <c r="C424" s="78"/>
      <c r="D424" s="78" t="s">
        <v>1064</v>
      </c>
      <c r="E424" s="78" t="s">
        <v>461</v>
      </c>
      <c r="F424" s="78" t="s">
        <v>2450</v>
      </c>
      <c r="G424" s="78" t="s">
        <v>60</v>
      </c>
      <c r="H424" s="79">
        <v>2017</v>
      </c>
      <c r="I424" s="123">
        <v>-200</v>
      </c>
      <c r="J424" s="114">
        <v>-200</v>
      </c>
      <c r="K424" s="114">
        <v>-200</v>
      </c>
      <c r="L424" s="114">
        <v>-200</v>
      </c>
      <c r="M424" s="113">
        <v>-200</v>
      </c>
      <c r="N424" s="113">
        <v>-200</v>
      </c>
      <c r="O424" s="113">
        <v>-200</v>
      </c>
      <c r="P424" s="113">
        <v>-200</v>
      </c>
      <c r="Q424" s="113">
        <v>-200</v>
      </c>
      <c r="R424" s="113">
        <v>-200</v>
      </c>
    </row>
    <row r="425" spans="1:19" ht="15" customHeight="1">
      <c r="A425" s="15">
        <f t="shared" si="8"/>
        <v>425</v>
      </c>
      <c r="B425" s="78" t="s">
        <v>1027</v>
      </c>
      <c r="C425" s="78"/>
      <c r="D425" s="78" t="s">
        <v>1065</v>
      </c>
      <c r="E425" s="78" t="s">
        <v>461</v>
      </c>
      <c r="F425" s="78" t="s">
        <v>2450</v>
      </c>
      <c r="G425" s="78" t="s">
        <v>60</v>
      </c>
      <c r="H425" s="79">
        <v>2017</v>
      </c>
      <c r="I425" s="123">
        <v>-200</v>
      </c>
      <c r="J425" s="114">
        <v>-200</v>
      </c>
      <c r="K425" s="114">
        <v>-200</v>
      </c>
      <c r="L425" s="114">
        <v>-200</v>
      </c>
      <c r="M425" s="113">
        <v>-200</v>
      </c>
      <c r="N425" s="113">
        <v>-200</v>
      </c>
      <c r="O425" s="113">
        <v>-200</v>
      </c>
      <c r="P425" s="113">
        <v>-200</v>
      </c>
      <c r="Q425" s="113">
        <v>-200</v>
      </c>
      <c r="R425" s="113">
        <v>-200</v>
      </c>
    </row>
    <row r="426" spans="1:19" ht="15" customHeight="1">
      <c r="A426" s="15">
        <f t="shared" si="8"/>
        <v>426</v>
      </c>
      <c r="B426" s="109" t="s">
        <v>2689</v>
      </c>
      <c r="C426" s="78"/>
      <c r="D426" s="109"/>
      <c r="E426" s="109"/>
      <c r="F426" s="109"/>
      <c r="G426" s="109"/>
      <c r="H426" s="110"/>
      <c r="I426" s="144">
        <f t="shared" ref="I426:R426" si="14">SUM(I421:I425)</f>
        <v>-568</v>
      </c>
      <c r="J426" s="111">
        <f t="shared" si="14"/>
        <v>-568</v>
      </c>
      <c r="K426" s="111">
        <f t="shared" si="14"/>
        <v>-568</v>
      </c>
      <c r="L426" s="111">
        <f t="shared" si="14"/>
        <v>-568</v>
      </c>
      <c r="M426" s="112">
        <f t="shared" si="14"/>
        <v>-568</v>
      </c>
      <c r="N426" s="112">
        <f t="shared" si="14"/>
        <v>-568</v>
      </c>
      <c r="O426" s="112">
        <f t="shared" si="14"/>
        <v>-568</v>
      </c>
      <c r="P426" s="112">
        <f t="shared" si="14"/>
        <v>-568</v>
      </c>
      <c r="Q426" s="112">
        <f t="shared" si="14"/>
        <v>-568</v>
      </c>
      <c r="R426" s="112">
        <f t="shared" si="14"/>
        <v>-568</v>
      </c>
    </row>
    <row r="427" spans="1:19" ht="15" customHeight="1">
      <c r="A427" s="15">
        <f t="shared" si="8"/>
        <v>427</v>
      </c>
      <c r="B427" s="109"/>
      <c r="C427" s="78"/>
      <c r="D427" s="109"/>
      <c r="E427" s="109"/>
      <c r="F427" s="109"/>
      <c r="G427" s="109"/>
      <c r="H427" s="110"/>
      <c r="I427" s="144"/>
      <c r="J427" s="111"/>
      <c r="K427" s="111"/>
      <c r="L427" s="111"/>
      <c r="M427" s="112"/>
      <c r="N427" s="112"/>
      <c r="O427" s="112"/>
      <c r="P427" s="112"/>
      <c r="Q427" s="112"/>
      <c r="R427" s="112"/>
      <c r="S427" s="68"/>
    </row>
    <row r="428" spans="1:19" ht="15" customHeight="1">
      <c r="A428" s="15">
        <f t="shared" si="8"/>
        <v>428</v>
      </c>
      <c r="B428" s="78" t="s">
        <v>1066</v>
      </c>
      <c r="C428" s="78"/>
      <c r="D428" s="78" t="s">
        <v>1067</v>
      </c>
      <c r="E428" s="78"/>
      <c r="F428" s="78"/>
      <c r="G428" s="78"/>
      <c r="H428" s="79"/>
      <c r="I428" s="123">
        <v>0</v>
      </c>
      <c r="J428" s="114">
        <v>0</v>
      </c>
      <c r="K428" s="114">
        <v>0</v>
      </c>
      <c r="L428" s="114">
        <v>0</v>
      </c>
      <c r="M428" s="113">
        <v>0</v>
      </c>
      <c r="N428" s="113">
        <v>0</v>
      </c>
      <c r="O428" s="113">
        <v>0</v>
      </c>
      <c r="P428" s="113">
        <v>0</v>
      </c>
      <c r="Q428" s="113">
        <v>0</v>
      </c>
      <c r="R428" s="113">
        <v>0</v>
      </c>
      <c r="S428" s="68"/>
    </row>
    <row r="429" spans="1:19" ht="15" customHeight="1">
      <c r="A429" s="15">
        <f t="shared" si="8"/>
        <v>429</v>
      </c>
      <c r="B429" s="109"/>
      <c r="C429" s="78"/>
      <c r="D429" s="109"/>
      <c r="E429" s="109"/>
      <c r="F429" s="109"/>
      <c r="G429" s="109"/>
      <c r="H429" s="110"/>
      <c r="I429" s="144"/>
      <c r="J429" s="111"/>
      <c r="K429" s="111"/>
      <c r="L429" s="111"/>
      <c r="M429" s="112"/>
      <c r="N429" s="112"/>
      <c r="O429" s="112"/>
      <c r="P429" s="112"/>
      <c r="Q429" s="112"/>
      <c r="R429" s="112"/>
      <c r="S429" s="68"/>
    </row>
    <row r="430" spans="1:19" ht="15" customHeight="1">
      <c r="A430" s="15">
        <f t="shared" si="8"/>
        <v>430</v>
      </c>
      <c r="B430" s="78" t="s">
        <v>1068</v>
      </c>
      <c r="C430" s="78"/>
      <c r="D430" s="78" t="s">
        <v>1069</v>
      </c>
      <c r="E430" s="78"/>
      <c r="F430" s="78" t="s">
        <v>270</v>
      </c>
      <c r="G430" s="78"/>
      <c r="H430" s="79"/>
      <c r="I430" s="123">
        <v>3586.1786975166606</v>
      </c>
      <c r="J430" s="114">
        <v>3586.1786975166606</v>
      </c>
      <c r="K430" s="114">
        <v>3586.1786975166606</v>
      </c>
      <c r="L430" s="114">
        <v>3586.1786975166606</v>
      </c>
      <c r="M430" s="113">
        <v>3586.1786975166606</v>
      </c>
      <c r="N430" s="113">
        <v>3586.1786975166606</v>
      </c>
      <c r="O430" s="113">
        <v>3586.1786975166606</v>
      </c>
      <c r="P430" s="113">
        <v>3586.1786975166606</v>
      </c>
      <c r="Q430" s="113">
        <v>3586.1786975166606</v>
      </c>
      <c r="R430" s="113">
        <v>3586.1786975166606</v>
      </c>
      <c r="S430" s="68"/>
    </row>
    <row r="431" spans="1:19" ht="15" customHeight="1">
      <c r="A431" s="15">
        <f t="shared" si="8"/>
        <v>431</v>
      </c>
      <c r="B431" s="78" t="s">
        <v>1070</v>
      </c>
      <c r="C431" s="78"/>
      <c r="D431" s="78" t="s">
        <v>1071</v>
      </c>
      <c r="E431" s="78"/>
      <c r="F431" s="78" t="s">
        <v>270</v>
      </c>
      <c r="G431" s="78"/>
      <c r="H431" s="79"/>
      <c r="I431" s="123">
        <v>-37</v>
      </c>
      <c r="J431" s="114">
        <v>-82</v>
      </c>
      <c r="K431" s="114">
        <v>-129</v>
      </c>
      <c r="L431" s="114">
        <v>-126</v>
      </c>
      <c r="M431" s="113">
        <v>-123</v>
      </c>
      <c r="N431" s="113">
        <v>-120</v>
      </c>
      <c r="O431" s="113">
        <v>-122</v>
      </c>
      <c r="P431" s="113">
        <v>-119</v>
      </c>
      <c r="Q431" s="113">
        <v>-116</v>
      </c>
      <c r="R431" s="113">
        <v>-113</v>
      </c>
      <c r="S431" s="68"/>
    </row>
    <row r="432" spans="1:19" ht="15" customHeight="1">
      <c r="A432" s="15">
        <f t="shared" si="8"/>
        <v>432</v>
      </c>
      <c r="B432" s="109"/>
      <c r="C432" s="78"/>
      <c r="D432" s="109"/>
      <c r="E432" s="109"/>
      <c r="F432" s="109"/>
      <c r="G432" s="109"/>
      <c r="H432" s="110"/>
      <c r="I432" s="144"/>
      <c r="J432" s="111"/>
      <c r="K432" s="111"/>
      <c r="L432" s="111"/>
      <c r="M432" s="112"/>
      <c r="N432" s="112"/>
      <c r="O432" s="112"/>
      <c r="P432" s="112"/>
      <c r="Q432" s="112"/>
      <c r="R432" s="112"/>
      <c r="S432" s="68"/>
    </row>
    <row r="433" spans="1:19" ht="15" customHeight="1">
      <c r="A433" s="15">
        <f t="shared" si="8"/>
        <v>433</v>
      </c>
      <c r="B433" s="109" t="s">
        <v>1072</v>
      </c>
      <c r="C433" s="78"/>
      <c r="D433" s="109"/>
      <c r="E433" s="109"/>
      <c r="F433" s="109"/>
      <c r="G433" s="109"/>
      <c r="H433" s="110"/>
      <c r="I433" s="144"/>
      <c r="J433" s="111"/>
      <c r="K433" s="111"/>
      <c r="L433" s="111"/>
      <c r="M433" s="112"/>
      <c r="N433" s="112"/>
      <c r="O433" s="112"/>
      <c r="P433" s="112"/>
      <c r="Q433" s="112"/>
      <c r="R433" s="112"/>
      <c r="S433" s="68"/>
    </row>
    <row r="434" spans="1:19" ht="15" customHeight="1">
      <c r="A434" s="15">
        <f t="shared" si="8"/>
        <v>434</v>
      </c>
      <c r="B434" s="78" t="s">
        <v>1431</v>
      </c>
      <c r="C434" s="78"/>
      <c r="D434" s="78" t="s">
        <v>1432</v>
      </c>
      <c r="E434" s="78" t="s">
        <v>58</v>
      </c>
      <c r="F434" s="78" t="s">
        <v>77</v>
      </c>
      <c r="G434" s="78" t="s">
        <v>95</v>
      </c>
      <c r="H434" s="79">
        <v>2016</v>
      </c>
      <c r="I434" s="123">
        <v>100</v>
      </c>
      <c r="J434" s="114">
        <v>100</v>
      </c>
      <c r="K434" s="114">
        <v>100</v>
      </c>
      <c r="L434" s="114">
        <v>100</v>
      </c>
      <c r="M434" s="113">
        <v>100</v>
      </c>
      <c r="N434" s="113">
        <v>100</v>
      </c>
      <c r="O434" s="113">
        <v>100</v>
      </c>
      <c r="P434" s="113">
        <v>100</v>
      </c>
      <c r="Q434" s="113">
        <v>100</v>
      </c>
      <c r="R434" s="113">
        <v>100</v>
      </c>
      <c r="S434" s="68"/>
    </row>
    <row r="435" spans="1:19" ht="15" customHeight="1">
      <c r="A435" s="15">
        <f t="shared" si="8"/>
        <v>435</v>
      </c>
      <c r="B435" s="78" t="s">
        <v>1433</v>
      </c>
      <c r="C435" s="78"/>
      <c r="D435" s="78" t="s">
        <v>1434</v>
      </c>
      <c r="E435" s="78" t="s">
        <v>58</v>
      </c>
      <c r="F435" s="78" t="s">
        <v>77</v>
      </c>
      <c r="G435" s="78" t="s">
        <v>95</v>
      </c>
      <c r="H435" s="79">
        <v>2016</v>
      </c>
      <c r="I435" s="123">
        <v>102</v>
      </c>
      <c r="J435" s="114">
        <v>102</v>
      </c>
      <c r="K435" s="114">
        <v>102</v>
      </c>
      <c r="L435" s="114">
        <v>102</v>
      </c>
      <c r="M435" s="113">
        <v>102</v>
      </c>
      <c r="N435" s="113">
        <v>102</v>
      </c>
      <c r="O435" s="113">
        <v>102</v>
      </c>
      <c r="P435" s="113">
        <v>102</v>
      </c>
      <c r="Q435" s="113">
        <v>102</v>
      </c>
      <c r="R435" s="113">
        <v>102</v>
      </c>
      <c r="S435" s="68"/>
    </row>
    <row r="436" spans="1:19" ht="15" customHeight="1">
      <c r="A436" s="15">
        <f t="shared" si="8"/>
        <v>436</v>
      </c>
      <c r="B436" s="78" t="s">
        <v>1437</v>
      </c>
      <c r="C436" s="78"/>
      <c r="D436" s="78" t="s">
        <v>1438</v>
      </c>
      <c r="E436" s="78" t="s">
        <v>1439</v>
      </c>
      <c r="F436" s="78" t="s">
        <v>77</v>
      </c>
      <c r="G436" s="78" t="s">
        <v>95</v>
      </c>
      <c r="H436" s="79">
        <v>2017</v>
      </c>
      <c r="I436" s="123">
        <v>120</v>
      </c>
      <c r="J436" s="114">
        <v>120</v>
      </c>
      <c r="K436" s="114">
        <v>120</v>
      </c>
      <c r="L436" s="114">
        <v>120</v>
      </c>
      <c r="M436" s="113">
        <v>120</v>
      </c>
      <c r="N436" s="113">
        <v>120</v>
      </c>
      <c r="O436" s="113">
        <v>120</v>
      </c>
      <c r="P436" s="113">
        <v>120</v>
      </c>
      <c r="Q436" s="113">
        <v>120</v>
      </c>
      <c r="R436" s="113">
        <v>120</v>
      </c>
    </row>
    <row r="437" spans="1:19" ht="15" customHeight="1">
      <c r="A437" s="15">
        <f t="shared" si="8"/>
        <v>437</v>
      </c>
      <c r="B437" s="78" t="s">
        <v>1441</v>
      </c>
      <c r="C437" s="78"/>
      <c r="D437" s="78" t="s">
        <v>1442</v>
      </c>
      <c r="E437" s="78" t="s">
        <v>1439</v>
      </c>
      <c r="F437" s="78" t="s">
        <v>77</v>
      </c>
      <c r="G437" s="78" t="s">
        <v>95</v>
      </c>
      <c r="H437" s="79">
        <v>2017</v>
      </c>
      <c r="I437" s="123">
        <v>108</v>
      </c>
      <c r="J437" s="114">
        <v>108</v>
      </c>
      <c r="K437" s="114">
        <v>108</v>
      </c>
      <c r="L437" s="114">
        <v>108</v>
      </c>
      <c r="M437" s="113">
        <v>108</v>
      </c>
      <c r="N437" s="113">
        <v>108</v>
      </c>
      <c r="O437" s="113">
        <v>108</v>
      </c>
      <c r="P437" s="113">
        <v>108</v>
      </c>
      <c r="Q437" s="113">
        <v>108</v>
      </c>
      <c r="R437" s="113">
        <v>108</v>
      </c>
    </row>
    <row r="438" spans="1:19" ht="15" customHeight="1">
      <c r="A438" s="15">
        <f t="shared" si="8"/>
        <v>438</v>
      </c>
      <c r="B438" s="78" t="s">
        <v>1444</v>
      </c>
      <c r="C438" s="78"/>
      <c r="D438" s="78" t="s">
        <v>1445</v>
      </c>
      <c r="E438" s="78" t="s">
        <v>53</v>
      </c>
      <c r="F438" s="78" t="s">
        <v>77</v>
      </c>
      <c r="G438" s="78" t="s">
        <v>95</v>
      </c>
      <c r="H438" s="79">
        <v>2016</v>
      </c>
      <c r="I438" s="123">
        <v>165</v>
      </c>
      <c r="J438" s="114">
        <v>165</v>
      </c>
      <c r="K438" s="114">
        <v>165</v>
      </c>
      <c r="L438" s="114">
        <v>165</v>
      </c>
      <c r="M438" s="113">
        <v>165</v>
      </c>
      <c r="N438" s="113">
        <v>165</v>
      </c>
      <c r="O438" s="113">
        <v>165</v>
      </c>
      <c r="P438" s="113">
        <v>165</v>
      </c>
      <c r="Q438" s="113">
        <v>165</v>
      </c>
      <c r="R438" s="113">
        <v>165</v>
      </c>
    </row>
    <row r="439" spans="1:19" ht="15" customHeight="1">
      <c r="A439" s="15">
        <f t="shared" si="8"/>
        <v>439</v>
      </c>
      <c r="B439" s="78" t="s">
        <v>1446</v>
      </c>
      <c r="C439" s="78"/>
      <c r="D439" s="78" t="s">
        <v>1447</v>
      </c>
      <c r="E439" s="78" t="s">
        <v>279</v>
      </c>
      <c r="F439" s="78" t="s">
        <v>77</v>
      </c>
      <c r="G439" s="78" t="s">
        <v>95</v>
      </c>
      <c r="H439" s="79">
        <v>2017</v>
      </c>
      <c r="I439" s="123">
        <v>150.6</v>
      </c>
      <c r="J439" s="114">
        <v>150.6</v>
      </c>
      <c r="K439" s="114">
        <v>150.6</v>
      </c>
      <c r="L439" s="114">
        <v>150.6</v>
      </c>
      <c r="M439" s="113">
        <v>150.6</v>
      </c>
      <c r="N439" s="113">
        <v>150.6</v>
      </c>
      <c r="O439" s="113">
        <v>150.6</v>
      </c>
      <c r="P439" s="113">
        <v>150.6</v>
      </c>
      <c r="Q439" s="113">
        <v>150.6</v>
      </c>
      <c r="R439" s="113">
        <v>150.6</v>
      </c>
    </row>
    <row r="440" spans="1:19" ht="15" customHeight="1">
      <c r="A440" s="15">
        <f t="shared" si="8"/>
        <v>440</v>
      </c>
      <c r="B440" s="78" t="s">
        <v>1448</v>
      </c>
      <c r="C440" s="78"/>
      <c r="D440" s="78" t="s">
        <v>1449</v>
      </c>
      <c r="E440" s="78" t="s">
        <v>279</v>
      </c>
      <c r="F440" s="78" t="s">
        <v>77</v>
      </c>
      <c r="G440" s="78" t="s">
        <v>95</v>
      </c>
      <c r="H440" s="79">
        <v>2017</v>
      </c>
      <c r="I440" s="123">
        <v>98.4</v>
      </c>
      <c r="J440" s="114">
        <v>98.4</v>
      </c>
      <c r="K440" s="114">
        <v>98.4</v>
      </c>
      <c r="L440" s="114">
        <v>98.4</v>
      </c>
      <c r="M440" s="113">
        <v>98.4</v>
      </c>
      <c r="N440" s="113">
        <v>98.4</v>
      </c>
      <c r="O440" s="113">
        <v>98.4</v>
      </c>
      <c r="P440" s="113">
        <v>98.4</v>
      </c>
      <c r="Q440" s="113">
        <v>98.4</v>
      </c>
      <c r="R440" s="113">
        <v>98.4</v>
      </c>
    </row>
    <row r="441" spans="1:19" ht="15" customHeight="1">
      <c r="A441" s="15">
        <f t="shared" si="8"/>
        <v>441</v>
      </c>
      <c r="B441" s="78" t="s">
        <v>1450</v>
      </c>
      <c r="C441" s="78"/>
      <c r="D441" s="78" t="s">
        <v>1451</v>
      </c>
      <c r="E441" s="78" t="s">
        <v>58</v>
      </c>
      <c r="F441" s="78" t="s">
        <v>77</v>
      </c>
      <c r="G441" s="78" t="s">
        <v>95</v>
      </c>
      <c r="H441" s="79">
        <v>2009</v>
      </c>
      <c r="I441" s="123">
        <v>141.6</v>
      </c>
      <c r="J441" s="114">
        <v>141.6</v>
      </c>
      <c r="K441" s="114">
        <v>141.6</v>
      </c>
      <c r="L441" s="114">
        <v>141.6</v>
      </c>
      <c r="M441" s="113">
        <v>141.6</v>
      </c>
      <c r="N441" s="113">
        <v>141.6</v>
      </c>
      <c r="O441" s="113">
        <v>141.6</v>
      </c>
      <c r="P441" s="113">
        <v>141.6</v>
      </c>
      <c r="Q441" s="113">
        <v>141.6</v>
      </c>
      <c r="R441" s="113">
        <v>141.6</v>
      </c>
    </row>
    <row r="442" spans="1:19" ht="15" customHeight="1">
      <c r="A442" s="15">
        <f t="shared" si="8"/>
        <v>442</v>
      </c>
      <c r="B442" s="78" t="s">
        <v>1452</v>
      </c>
      <c r="C442" s="78"/>
      <c r="D442" s="78" t="s">
        <v>1453</v>
      </c>
      <c r="E442" s="78" t="s">
        <v>58</v>
      </c>
      <c r="F442" s="78" t="s">
        <v>77</v>
      </c>
      <c r="G442" s="78" t="s">
        <v>95</v>
      </c>
      <c r="H442" s="79">
        <v>2009</v>
      </c>
      <c r="I442" s="123">
        <v>141.6</v>
      </c>
      <c r="J442" s="114">
        <v>141.6</v>
      </c>
      <c r="K442" s="114">
        <v>141.6</v>
      </c>
      <c r="L442" s="114">
        <v>141.6</v>
      </c>
      <c r="M442" s="113">
        <v>141.6</v>
      </c>
      <c r="N442" s="113">
        <v>141.6</v>
      </c>
      <c r="O442" s="113">
        <v>141.6</v>
      </c>
      <c r="P442" s="113">
        <v>141.6</v>
      </c>
      <c r="Q442" s="113">
        <v>141.6</v>
      </c>
      <c r="R442" s="113">
        <v>141.6</v>
      </c>
    </row>
    <row r="443" spans="1:19" ht="15" customHeight="1">
      <c r="A443" s="15">
        <f t="shared" si="8"/>
        <v>443</v>
      </c>
      <c r="B443" s="78" t="s">
        <v>1909</v>
      </c>
      <c r="C443" s="78"/>
      <c r="D443" s="78" t="s">
        <v>1910</v>
      </c>
      <c r="E443" s="78" t="s">
        <v>434</v>
      </c>
      <c r="F443" s="78" t="s">
        <v>77</v>
      </c>
      <c r="G443" s="78" t="s">
        <v>95</v>
      </c>
      <c r="H443" s="79">
        <v>2019</v>
      </c>
      <c r="I443" s="123">
        <v>103.3</v>
      </c>
      <c r="J443" s="114">
        <v>103.3</v>
      </c>
      <c r="K443" s="114">
        <v>103.3</v>
      </c>
      <c r="L443" s="114">
        <v>103.3</v>
      </c>
      <c r="M443" s="113">
        <v>103.3</v>
      </c>
      <c r="N443" s="113">
        <v>103.3</v>
      </c>
      <c r="O443" s="113">
        <v>103.3</v>
      </c>
      <c r="P443" s="113">
        <v>103.3</v>
      </c>
      <c r="Q443" s="113">
        <v>103.3</v>
      </c>
      <c r="R443" s="113">
        <v>103.3</v>
      </c>
    </row>
    <row r="444" spans="1:19" ht="15" customHeight="1">
      <c r="A444" s="15">
        <f t="shared" si="8"/>
        <v>444</v>
      </c>
      <c r="B444" s="78" t="s">
        <v>1911</v>
      </c>
      <c r="C444" s="78"/>
      <c r="D444" s="78" t="s">
        <v>1912</v>
      </c>
      <c r="E444" s="78" t="s">
        <v>434</v>
      </c>
      <c r="F444" s="78" t="s">
        <v>77</v>
      </c>
      <c r="G444" s="78" t="s">
        <v>95</v>
      </c>
      <c r="H444" s="79">
        <v>2019</v>
      </c>
      <c r="I444" s="123">
        <v>103.3</v>
      </c>
      <c r="J444" s="114">
        <v>103.3</v>
      </c>
      <c r="K444" s="114">
        <v>103.3</v>
      </c>
      <c r="L444" s="114">
        <v>103.3</v>
      </c>
      <c r="M444" s="113">
        <v>103.3</v>
      </c>
      <c r="N444" s="113">
        <v>103.3</v>
      </c>
      <c r="O444" s="113">
        <v>103.3</v>
      </c>
      <c r="P444" s="113">
        <v>103.3</v>
      </c>
      <c r="Q444" s="113">
        <v>103.3</v>
      </c>
      <c r="R444" s="113">
        <v>103.3</v>
      </c>
    </row>
    <row r="445" spans="1:19" ht="15" customHeight="1">
      <c r="A445" s="15">
        <f t="shared" si="8"/>
        <v>445</v>
      </c>
      <c r="B445" s="78" t="s">
        <v>1758</v>
      </c>
      <c r="C445" s="78"/>
      <c r="D445" s="78" t="s">
        <v>1913</v>
      </c>
      <c r="E445" s="78" t="s">
        <v>434</v>
      </c>
      <c r="F445" s="78" t="s">
        <v>77</v>
      </c>
      <c r="G445" s="78" t="s">
        <v>95</v>
      </c>
      <c r="H445" s="79">
        <v>2019</v>
      </c>
      <c r="I445" s="123">
        <v>100.4</v>
      </c>
      <c r="J445" s="114">
        <v>100.4</v>
      </c>
      <c r="K445" s="114">
        <v>100.4</v>
      </c>
      <c r="L445" s="114">
        <v>100.4</v>
      </c>
      <c r="M445" s="113">
        <v>100.4</v>
      </c>
      <c r="N445" s="113">
        <v>100.4</v>
      </c>
      <c r="O445" s="113">
        <v>100.4</v>
      </c>
      <c r="P445" s="113">
        <v>100.4</v>
      </c>
      <c r="Q445" s="113">
        <v>100.4</v>
      </c>
      <c r="R445" s="113">
        <v>100.4</v>
      </c>
    </row>
    <row r="446" spans="1:19" ht="15" customHeight="1">
      <c r="A446" s="15">
        <f t="shared" si="8"/>
        <v>446</v>
      </c>
      <c r="B446" s="78" t="s">
        <v>1454</v>
      </c>
      <c r="C446" s="78"/>
      <c r="D446" s="78" t="s">
        <v>1455</v>
      </c>
      <c r="E446" s="78" t="s">
        <v>1439</v>
      </c>
      <c r="F446" s="78" t="s">
        <v>77</v>
      </c>
      <c r="G446" s="78" t="s">
        <v>95</v>
      </c>
      <c r="H446" s="79">
        <v>2013</v>
      </c>
      <c r="I446" s="123">
        <v>200.1</v>
      </c>
      <c r="J446" s="114">
        <v>200.1</v>
      </c>
      <c r="K446" s="114">
        <v>200.1</v>
      </c>
      <c r="L446" s="114">
        <v>200.1</v>
      </c>
      <c r="M446" s="113">
        <v>200.1</v>
      </c>
      <c r="N446" s="113">
        <v>200.1</v>
      </c>
      <c r="O446" s="113">
        <v>200.1</v>
      </c>
      <c r="P446" s="113">
        <v>200.1</v>
      </c>
      <c r="Q446" s="113">
        <v>200.1</v>
      </c>
      <c r="R446" s="113">
        <v>200.1</v>
      </c>
    </row>
    <row r="447" spans="1:19" ht="15" customHeight="1">
      <c r="A447" s="15">
        <f t="shared" si="8"/>
        <v>447</v>
      </c>
      <c r="B447" s="78" t="s">
        <v>1456</v>
      </c>
      <c r="C447" s="78"/>
      <c r="D447" s="78" t="s">
        <v>2457</v>
      </c>
      <c r="E447" s="78" t="s">
        <v>1439</v>
      </c>
      <c r="F447" s="78" t="s">
        <v>77</v>
      </c>
      <c r="G447" s="78" t="s">
        <v>95</v>
      </c>
      <c r="H447" s="79">
        <v>2013</v>
      </c>
      <c r="I447" s="123">
        <v>201.6</v>
      </c>
      <c r="J447" s="114">
        <v>201.6</v>
      </c>
      <c r="K447" s="114">
        <v>201.6</v>
      </c>
      <c r="L447" s="114">
        <v>201.6</v>
      </c>
      <c r="M447" s="113">
        <v>201.6</v>
      </c>
      <c r="N447" s="113">
        <v>201.6</v>
      </c>
      <c r="O447" s="113">
        <v>201.6</v>
      </c>
      <c r="P447" s="113">
        <v>201.6</v>
      </c>
      <c r="Q447" s="113">
        <v>201.6</v>
      </c>
      <c r="R447" s="113">
        <v>201.6</v>
      </c>
    </row>
    <row r="448" spans="1:19" ht="15" customHeight="1">
      <c r="A448" s="15">
        <f t="shared" si="8"/>
        <v>448</v>
      </c>
      <c r="B448" s="78" t="s">
        <v>1457</v>
      </c>
      <c r="C448" s="78"/>
      <c r="D448" s="78" t="s">
        <v>1458</v>
      </c>
      <c r="E448" s="78" t="s">
        <v>1439</v>
      </c>
      <c r="F448" s="78" t="s">
        <v>77</v>
      </c>
      <c r="G448" s="78" t="s">
        <v>95</v>
      </c>
      <c r="H448" s="79">
        <v>2012</v>
      </c>
      <c r="I448" s="123">
        <v>99.8</v>
      </c>
      <c r="J448" s="114">
        <v>99.8</v>
      </c>
      <c r="K448" s="114">
        <v>99.8</v>
      </c>
      <c r="L448" s="114">
        <v>99.8</v>
      </c>
      <c r="M448" s="113">
        <v>99.8</v>
      </c>
      <c r="N448" s="113">
        <v>99.8</v>
      </c>
      <c r="O448" s="113">
        <v>99.8</v>
      </c>
      <c r="P448" s="113">
        <v>99.8</v>
      </c>
      <c r="Q448" s="113">
        <v>99.8</v>
      </c>
      <c r="R448" s="113">
        <v>99.8</v>
      </c>
    </row>
    <row r="449" spans="1:18" ht="15" customHeight="1">
      <c r="A449" s="15">
        <f t="shared" si="8"/>
        <v>449</v>
      </c>
      <c r="B449" s="78" t="s">
        <v>1459</v>
      </c>
      <c r="C449" s="78"/>
      <c r="D449" s="78" t="s">
        <v>1460</v>
      </c>
      <c r="E449" s="78" t="s">
        <v>1439</v>
      </c>
      <c r="F449" s="78" t="s">
        <v>77</v>
      </c>
      <c r="G449" s="78" t="s">
        <v>95</v>
      </c>
      <c r="H449" s="79">
        <v>2012</v>
      </c>
      <c r="I449" s="123">
        <v>103.5</v>
      </c>
      <c r="J449" s="114">
        <v>103.5</v>
      </c>
      <c r="K449" s="114">
        <v>103.5</v>
      </c>
      <c r="L449" s="114">
        <v>103.5</v>
      </c>
      <c r="M449" s="113">
        <v>103.5</v>
      </c>
      <c r="N449" s="113">
        <v>103.5</v>
      </c>
      <c r="O449" s="113">
        <v>103.5</v>
      </c>
      <c r="P449" s="113">
        <v>103.5</v>
      </c>
      <c r="Q449" s="113">
        <v>103.5</v>
      </c>
      <c r="R449" s="113">
        <v>103.5</v>
      </c>
    </row>
    <row r="450" spans="1:18" ht="15" customHeight="1">
      <c r="A450" s="15">
        <f t="shared" si="8"/>
        <v>450</v>
      </c>
      <c r="B450" s="78" t="s">
        <v>1461</v>
      </c>
      <c r="C450" s="78"/>
      <c r="D450" s="78" t="s">
        <v>1462</v>
      </c>
      <c r="E450" s="78" t="s">
        <v>434</v>
      </c>
      <c r="F450" s="78" t="s">
        <v>77</v>
      </c>
      <c r="G450" s="78" t="s">
        <v>95</v>
      </c>
      <c r="H450" s="79">
        <v>2019</v>
      </c>
      <c r="I450" s="123">
        <v>162.80000000000001</v>
      </c>
      <c r="J450" s="114">
        <v>162.80000000000001</v>
      </c>
      <c r="K450" s="114">
        <v>162.80000000000001</v>
      </c>
      <c r="L450" s="114">
        <v>162.80000000000001</v>
      </c>
      <c r="M450" s="113">
        <v>162.80000000000001</v>
      </c>
      <c r="N450" s="113">
        <v>162.80000000000001</v>
      </c>
      <c r="O450" s="113">
        <v>162.80000000000001</v>
      </c>
      <c r="P450" s="113">
        <v>162.80000000000001</v>
      </c>
      <c r="Q450" s="113">
        <v>162.80000000000001</v>
      </c>
      <c r="R450" s="113">
        <v>162.80000000000001</v>
      </c>
    </row>
    <row r="451" spans="1:18" ht="15" customHeight="1">
      <c r="A451" s="15">
        <f t="shared" si="8"/>
        <v>451</v>
      </c>
      <c r="B451" s="78" t="s">
        <v>1755</v>
      </c>
      <c r="C451" s="78"/>
      <c r="D451" s="78" t="s">
        <v>2458</v>
      </c>
      <c r="E451" s="78" t="s">
        <v>53</v>
      </c>
      <c r="F451" s="78" t="s">
        <v>77</v>
      </c>
      <c r="G451" s="78" t="s">
        <v>95</v>
      </c>
      <c r="H451" s="79">
        <v>2020</v>
      </c>
      <c r="I451" s="123">
        <v>144.9</v>
      </c>
      <c r="J451" s="114">
        <v>144.9</v>
      </c>
      <c r="K451" s="114">
        <v>144.9</v>
      </c>
      <c r="L451" s="114">
        <v>144.9</v>
      </c>
      <c r="M451" s="113">
        <v>144.9</v>
      </c>
      <c r="N451" s="113">
        <v>144.9</v>
      </c>
      <c r="O451" s="113">
        <v>144.9</v>
      </c>
      <c r="P451" s="113">
        <v>144.9</v>
      </c>
      <c r="Q451" s="113">
        <v>144.9</v>
      </c>
      <c r="R451" s="113">
        <v>144.9</v>
      </c>
    </row>
    <row r="452" spans="1:18" ht="15" customHeight="1">
      <c r="A452" s="15">
        <f t="shared" si="8"/>
        <v>452</v>
      </c>
      <c r="B452" s="78" t="s">
        <v>1463</v>
      </c>
      <c r="C452" s="78"/>
      <c r="D452" s="78" t="s">
        <v>1464</v>
      </c>
      <c r="E452" s="78" t="s">
        <v>434</v>
      </c>
      <c r="F452" s="78" t="s">
        <v>77</v>
      </c>
      <c r="G452" s="78" t="s">
        <v>95</v>
      </c>
      <c r="H452" s="79">
        <v>2009</v>
      </c>
      <c r="I452" s="123">
        <v>179.9</v>
      </c>
      <c r="J452" s="114">
        <v>179.9</v>
      </c>
      <c r="K452" s="114">
        <v>179.9</v>
      </c>
      <c r="L452" s="114">
        <v>179.9</v>
      </c>
      <c r="M452" s="113">
        <v>179.9</v>
      </c>
      <c r="N452" s="113">
        <v>179.9</v>
      </c>
      <c r="O452" s="113">
        <v>179.9</v>
      </c>
      <c r="P452" s="113">
        <v>179.9</v>
      </c>
      <c r="Q452" s="113">
        <v>179.9</v>
      </c>
      <c r="R452" s="113">
        <v>179.9</v>
      </c>
    </row>
    <row r="453" spans="1:18" ht="15" customHeight="1">
      <c r="A453" s="15">
        <f t="shared" si="8"/>
        <v>453</v>
      </c>
      <c r="B453" s="78" t="s">
        <v>1465</v>
      </c>
      <c r="C453" s="78"/>
      <c r="D453" s="78" t="s">
        <v>1466</v>
      </c>
      <c r="E453" s="78" t="s">
        <v>434</v>
      </c>
      <c r="F453" s="78" t="s">
        <v>77</v>
      </c>
      <c r="G453" s="78" t="s">
        <v>95</v>
      </c>
      <c r="H453" s="79">
        <v>2010</v>
      </c>
      <c r="I453" s="123">
        <v>200.1</v>
      </c>
      <c r="J453" s="114">
        <v>200.1</v>
      </c>
      <c r="K453" s="114">
        <v>200.1</v>
      </c>
      <c r="L453" s="114">
        <v>200.1</v>
      </c>
      <c r="M453" s="113">
        <v>200.1</v>
      </c>
      <c r="N453" s="113">
        <v>200.1</v>
      </c>
      <c r="O453" s="113">
        <v>200.1</v>
      </c>
      <c r="P453" s="113">
        <v>200.1</v>
      </c>
      <c r="Q453" s="113">
        <v>200.1</v>
      </c>
      <c r="R453" s="113">
        <v>200.1</v>
      </c>
    </row>
    <row r="454" spans="1:18" ht="15" customHeight="1">
      <c r="A454" s="15">
        <f t="shared" ref="A454:A517" si="15">A453+1</f>
        <v>454</v>
      </c>
      <c r="B454" s="78" t="s">
        <v>1467</v>
      </c>
      <c r="C454" s="78"/>
      <c r="D454" s="78" t="s">
        <v>1468</v>
      </c>
      <c r="E454" s="78" t="s">
        <v>58</v>
      </c>
      <c r="F454" s="78" t="s">
        <v>77</v>
      </c>
      <c r="G454" s="78" t="s">
        <v>95</v>
      </c>
      <c r="H454" s="79">
        <v>2009</v>
      </c>
      <c r="I454" s="123">
        <v>160.80000000000001</v>
      </c>
      <c r="J454" s="114">
        <v>160.80000000000001</v>
      </c>
      <c r="K454" s="114">
        <v>160.80000000000001</v>
      </c>
      <c r="L454" s="114">
        <v>160.80000000000001</v>
      </c>
      <c r="M454" s="113">
        <v>160.80000000000001</v>
      </c>
      <c r="N454" s="113">
        <v>160.80000000000001</v>
      </c>
      <c r="O454" s="113">
        <v>160.80000000000001</v>
      </c>
      <c r="P454" s="113">
        <v>160.80000000000001</v>
      </c>
      <c r="Q454" s="113">
        <v>160.80000000000001</v>
      </c>
      <c r="R454" s="113">
        <v>160.80000000000001</v>
      </c>
    </row>
    <row r="455" spans="1:18" ht="15" customHeight="1">
      <c r="A455" s="15">
        <f t="shared" si="15"/>
        <v>455</v>
      </c>
      <c r="B455" s="78" t="s">
        <v>1469</v>
      </c>
      <c r="C455" s="78"/>
      <c r="D455" s="78" t="s">
        <v>1470</v>
      </c>
      <c r="E455" s="78" t="s">
        <v>58</v>
      </c>
      <c r="F455" s="78" t="s">
        <v>77</v>
      </c>
      <c r="G455" s="78" t="s">
        <v>95</v>
      </c>
      <c r="H455" s="79">
        <v>2009</v>
      </c>
      <c r="I455" s="123">
        <v>141.6</v>
      </c>
      <c r="J455" s="114">
        <v>141.6</v>
      </c>
      <c r="K455" s="114">
        <v>141.6</v>
      </c>
      <c r="L455" s="114">
        <v>141.6</v>
      </c>
      <c r="M455" s="113">
        <v>141.6</v>
      </c>
      <c r="N455" s="113">
        <v>141.6</v>
      </c>
      <c r="O455" s="113">
        <v>141.6</v>
      </c>
      <c r="P455" s="113">
        <v>141.6</v>
      </c>
      <c r="Q455" s="113">
        <v>141.6</v>
      </c>
      <c r="R455" s="113">
        <v>141.6</v>
      </c>
    </row>
    <row r="456" spans="1:18" ht="15" customHeight="1">
      <c r="A456" s="15">
        <f t="shared" si="15"/>
        <v>456</v>
      </c>
      <c r="B456" s="78" t="s">
        <v>1471</v>
      </c>
      <c r="C456" s="78"/>
      <c r="D456" s="78" t="s">
        <v>1472</v>
      </c>
      <c r="E456" s="78" t="s">
        <v>58</v>
      </c>
      <c r="F456" s="78" t="s">
        <v>77</v>
      </c>
      <c r="G456" s="78" t="s">
        <v>95</v>
      </c>
      <c r="H456" s="79">
        <v>2011</v>
      </c>
      <c r="I456" s="123">
        <v>100.8</v>
      </c>
      <c r="J456" s="114">
        <v>100.8</v>
      </c>
      <c r="K456" s="114">
        <v>100.8</v>
      </c>
      <c r="L456" s="114">
        <v>100.8</v>
      </c>
      <c r="M456" s="113">
        <v>100.8</v>
      </c>
      <c r="N456" s="113">
        <v>100.8</v>
      </c>
      <c r="O456" s="113">
        <v>100.8</v>
      </c>
      <c r="P456" s="113">
        <v>100.8</v>
      </c>
      <c r="Q456" s="113">
        <v>100.8</v>
      </c>
      <c r="R456" s="113">
        <v>100.8</v>
      </c>
    </row>
    <row r="457" spans="1:18" ht="15" customHeight="1">
      <c r="A457" s="15">
        <f t="shared" si="15"/>
        <v>457</v>
      </c>
      <c r="B457" s="78" t="s">
        <v>1759</v>
      </c>
      <c r="C457" s="78"/>
      <c r="D457" s="78" t="s">
        <v>2459</v>
      </c>
      <c r="E457" s="78" t="s">
        <v>219</v>
      </c>
      <c r="F457" s="78" t="s">
        <v>77</v>
      </c>
      <c r="G457" s="78" t="s">
        <v>95</v>
      </c>
      <c r="H457" s="79">
        <v>2020</v>
      </c>
      <c r="I457" s="123">
        <v>151.19999999999999</v>
      </c>
      <c r="J457" s="114">
        <v>151.19999999999999</v>
      </c>
      <c r="K457" s="114">
        <v>151.19999999999999</v>
      </c>
      <c r="L457" s="114">
        <v>151.19999999999999</v>
      </c>
      <c r="M457" s="113">
        <v>151.19999999999999</v>
      </c>
      <c r="N457" s="113">
        <v>151.19999999999999</v>
      </c>
      <c r="O457" s="113">
        <v>151.19999999999999</v>
      </c>
      <c r="P457" s="113">
        <v>151.19999999999999</v>
      </c>
      <c r="Q457" s="113">
        <v>151.19999999999999</v>
      </c>
      <c r="R457" s="113">
        <v>151.19999999999999</v>
      </c>
    </row>
    <row r="458" spans="1:18" ht="15" customHeight="1">
      <c r="A458" s="15">
        <f t="shared" si="15"/>
        <v>458</v>
      </c>
      <c r="B458" s="78" t="s">
        <v>1473</v>
      </c>
      <c r="C458" s="78"/>
      <c r="D458" s="78" t="s">
        <v>1474</v>
      </c>
      <c r="E458" s="78" t="s">
        <v>53</v>
      </c>
      <c r="F458" s="78" t="s">
        <v>77</v>
      </c>
      <c r="G458" s="78" t="s">
        <v>95</v>
      </c>
      <c r="H458" s="79">
        <v>2017</v>
      </c>
      <c r="I458" s="123">
        <v>95.2</v>
      </c>
      <c r="J458" s="114">
        <v>95.2</v>
      </c>
      <c r="K458" s="114">
        <v>95.2</v>
      </c>
      <c r="L458" s="114">
        <v>95.2</v>
      </c>
      <c r="M458" s="113">
        <v>95.2</v>
      </c>
      <c r="N458" s="113">
        <v>95.2</v>
      </c>
      <c r="O458" s="113">
        <v>95.2</v>
      </c>
      <c r="P458" s="113">
        <v>95.2</v>
      </c>
      <c r="Q458" s="113">
        <v>95.2</v>
      </c>
      <c r="R458" s="113">
        <v>95.2</v>
      </c>
    </row>
    <row r="459" spans="1:18" ht="15" customHeight="1">
      <c r="A459" s="15">
        <f t="shared" si="15"/>
        <v>459</v>
      </c>
      <c r="B459" s="78" t="s">
        <v>130</v>
      </c>
      <c r="C459" s="78"/>
      <c r="D459" s="78" t="s">
        <v>131</v>
      </c>
      <c r="E459" s="78" t="s">
        <v>58</v>
      </c>
      <c r="F459" s="78" t="s">
        <v>77</v>
      </c>
      <c r="G459" s="78" t="s">
        <v>95</v>
      </c>
      <c r="H459" s="79">
        <v>2018</v>
      </c>
      <c r="I459" s="123">
        <v>201</v>
      </c>
      <c r="J459" s="114">
        <v>201</v>
      </c>
      <c r="K459" s="114">
        <v>201</v>
      </c>
      <c r="L459" s="114">
        <v>201</v>
      </c>
      <c r="M459" s="113">
        <v>201</v>
      </c>
      <c r="N459" s="113">
        <v>201</v>
      </c>
      <c r="O459" s="113">
        <v>201</v>
      </c>
      <c r="P459" s="113">
        <v>201</v>
      </c>
      <c r="Q459" s="113">
        <v>201</v>
      </c>
      <c r="R459" s="113">
        <v>201</v>
      </c>
    </row>
    <row r="460" spans="1:18" ht="15" customHeight="1">
      <c r="A460" s="15">
        <f t="shared" si="15"/>
        <v>460</v>
      </c>
      <c r="B460" s="78" t="s">
        <v>1475</v>
      </c>
      <c r="C460" s="78"/>
      <c r="D460" s="78" t="s">
        <v>1476</v>
      </c>
      <c r="E460" s="78" t="s">
        <v>279</v>
      </c>
      <c r="F460" s="78" t="s">
        <v>77</v>
      </c>
      <c r="G460" s="78" t="s">
        <v>95</v>
      </c>
      <c r="H460" s="79">
        <v>2012</v>
      </c>
      <c r="I460" s="123">
        <v>9</v>
      </c>
      <c r="J460" s="114">
        <v>9</v>
      </c>
      <c r="K460" s="114">
        <v>9</v>
      </c>
      <c r="L460" s="114">
        <v>9</v>
      </c>
      <c r="M460" s="113">
        <v>9</v>
      </c>
      <c r="N460" s="113">
        <v>9</v>
      </c>
      <c r="O460" s="113">
        <v>9</v>
      </c>
      <c r="P460" s="113">
        <v>9</v>
      </c>
      <c r="Q460" s="113">
        <v>9</v>
      </c>
      <c r="R460" s="113">
        <v>9</v>
      </c>
    </row>
    <row r="461" spans="1:18" ht="15" customHeight="1">
      <c r="A461" s="15">
        <f t="shared" si="15"/>
        <v>461</v>
      </c>
      <c r="B461" s="78" t="s">
        <v>1095</v>
      </c>
      <c r="C461" s="78"/>
      <c r="D461" s="78" t="s">
        <v>1096</v>
      </c>
      <c r="E461" s="78" t="s">
        <v>1097</v>
      </c>
      <c r="F461" s="78" t="s">
        <v>1477</v>
      </c>
      <c r="G461" s="78" t="s">
        <v>60</v>
      </c>
      <c r="H461" s="79">
        <v>2015</v>
      </c>
      <c r="I461" s="123">
        <v>149.80000000000001</v>
      </c>
      <c r="J461" s="114">
        <v>149.80000000000001</v>
      </c>
      <c r="K461" s="114">
        <v>149.80000000000001</v>
      </c>
      <c r="L461" s="114">
        <v>149.80000000000001</v>
      </c>
      <c r="M461" s="113">
        <v>149.80000000000001</v>
      </c>
      <c r="N461" s="113">
        <v>149.80000000000001</v>
      </c>
      <c r="O461" s="113">
        <v>149.80000000000001</v>
      </c>
      <c r="P461" s="113">
        <v>149.80000000000001</v>
      </c>
      <c r="Q461" s="113">
        <v>149.80000000000001</v>
      </c>
      <c r="R461" s="113">
        <v>149.80000000000001</v>
      </c>
    </row>
    <row r="462" spans="1:18" ht="15" customHeight="1">
      <c r="A462" s="15">
        <f t="shared" si="15"/>
        <v>462</v>
      </c>
      <c r="B462" s="78" t="s">
        <v>1678</v>
      </c>
      <c r="C462" s="78"/>
      <c r="D462" s="78" t="s">
        <v>1914</v>
      </c>
      <c r="E462" s="78" t="s">
        <v>1436</v>
      </c>
      <c r="F462" s="78" t="s">
        <v>1477</v>
      </c>
      <c r="G462" s="78" t="s">
        <v>60</v>
      </c>
      <c r="H462" s="79">
        <v>2019</v>
      </c>
      <c r="I462" s="123">
        <v>210.1</v>
      </c>
      <c r="J462" s="114">
        <v>210.1</v>
      </c>
      <c r="K462" s="114">
        <v>210.1</v>
      </c>
      <c r="L462" s="114">
        <v>210.1</v>
      </c>
      <c r="M462" s="113">
        <v>210.1</v>
      </c>
      <c r="N462" s="113">
        <v>210.1</v>
      </c>
      <c r="O462" s="113">
        <v>210.1</v>
      </c>
      <c r="P462" s="113">
        <v>210.1</v>
      </c>
      <c r="Q462" s="113">
        <v>210.1</v>
      </c>
      <c r="R462" s="113">
        <v>210.1</v>
      </c>
    </row>
    <row r="463" spans="1:18" ht="15" customHeight="1">
      <c r="A463" s="15">
        <f t="shared" si="15"/>
        <v>463</v>
      </c>
      <c r="B463" s="78" t="s">
        <v>1140</v>
      </c>
      <c r="C463" s="78"/>
      <c r="D463" s="78" t="s">
        <v>1141</v>
      </c>
      <c r="E463" s="78" t="s">
        <v>1289</v>
      </c>
      <c r="F463" s="78" t="s">
        <v>1477</v>
      </c>
      <c r="G463" s="78" t="s">
        <v>60</v>
      </c>
      <c r="H463" s="79">
        <v>2017</v>
      </c>
      <c r="I463" s="123">
        <v>50.4</v>
      </c>
      <c r="J463" s="114">
        <v>50.4</v>
      </c>
      <c r="K463" s="114">
        <v>50.4</v>
      </c>
      <c r="L463" s="114">
        <v>50.4</v>
      </c>
      <c r="M463" s="113">
        <v>50.4</v>
      </c>
      <c r="N463" s="113">
        <v>50.4</v>
      </c>
      <c r="O463" s="113">
        <v>50.4</v>
      </c>
      <c r="P463" s="113">
        <v>50.4</v>
      </c>
      <c r="Q463" s="113">
        <v>50.4</v>
      </c>
      <c r="R463" s="113">
        <v>50.4</v>
      </c>
    </row>
    <row r="464" spans="1:18" ht="15" customHeight="1">
      <c r="A464" s="15">
        <f t="shared" si="15"/>
        <v>464</v>
      </c>
      <c r="B464" s="78" t="s">
        <v>2690</v>
      </c>
      <c r="C464" s="78"/>
      <c r="D464" s="78" t="s">
        <v>1159</v>
      </c>
      <c r="E464" s="78" t="s">
        <v>1155</v>
      </c>
      <c r="F464" s="78" t="s">
        <v>1477</v>
      </c>
      <c r="G464" s="78" t="s">
        <v>60</v>
      </c>
      <c r="H464" s="79">
        <v>2016</v>
      </c>
      <c r="I464" s="123">
        <v>100.2</v>
      </c>
      <c r="J464" s="114">
        <v>100.2</v>
      </c>
      <c r="K464" s="114">
        <v>100.2</v>
      </c>
      <c r="L464" s="114">
        <v>100.2</v>
      </c>
      <c r="M464" s="113">
        <v>100.2</v>
      </c>
      <c r="N464" s="113">
        <v>100.2</v>
      </c>
      <c r="O464" s="113">
        <v>100.2</v>
      </c>
      <c r="P464" s="113">
        <v>100.2</v>
      </c>
      <c r="Q464" s="113">
        <v>100.2</v>
      </c>
      <c r="R464" s="113">
        <v>100.2</v>
      </c>
    </row>
    <row r="465" spans="1:18" ht="15" customHeight="1">
      <c r="A465" s="15">
        <f t="shared" si="15"/>
        <v>465</v>
      </c>
      <c r="B465" s="78" t="s">
        <v>1153</v>
      </c>
      <c r="C465" s="78"/>
      <c r="D465" s="78" t="s">
        <v>1154</v>
      </c>
      <c r="E465" s="78" t="s">
        <v>1155</v>
      </c>
      <c r="F465" s="78" t="s">
        <v>1477</v>
      </c>
      <c r="G465" s="78" t="s">
        <v>60</v>
      </c>
      <c r="H465" s="79">
        <v>2016</v>
      </c>
      <c r="I465" s="123">
        <v>100.2</v>
      </c>
      <c r="J465" s="114">
        <v>100.2</v>
      </c>
      <c r="K465" s="114">
        <v>100.2</v>
      </c>
      <c r="L465" s="114">
        <v>100.2</v>
      </c>
      <c r="M465" s="113">
        <v>100.2</v>
      </c>
      <c r="N465" s="113">
        <v>100.2</v>
      </c>
      <c r="O465" s="113">
        <v>100.2</v>
      </c>
      <c r="P465" s="113">
        <v>100.2</v>
      </c>
      <c r="Q465" s="113">
        <v>100.2</v>
      </c>
      <c r="R465" s="113">
        <v>100.2</v>
      </c>
    </row>
    <row r="466" spans="1:18" ht="15" customHeight="1">
      <c r="A466" s="15">
        <f t="shared" si="15"/>
        <v>466</v>
      </c>
      <c r="B466" s="78" t="s">
        <v>1168</v>
      </c>
      <c r="C466" s="78"/>
      <c r="D466" s="78" t="s">
        <v>1169</v>
      </c>
      <c r="E466" s="78" t="s">
        <v>1170</v>
      </c>
      <c r="F466" s="78" t="s">
        <v>1477</v>
      </c>
      <c r="G466" s="78" t="s">
        <v>60</v>
      </c>
      <c r="H466" s="79">
        <v>2017</v>
      </c>
      <c r="I466" s="123">
        <v>163.19999999999999</v>
      </c>
      <c r="J466" s="114">
        <v>163.19999999999999</v>
      </c>
      <c r="K466" s="114">
        <v>163.19999999999999</v>
      </c>
      <c r="L466" s="114">
        <v>163.19999999999999</v>
      </c>
      <c r="M466" s="113">
        <v>163.19999999999999</v>
      </c>
      <c r="N466" s="113">
        <v>163.19999999999999</v>
      </c>
      <c r="O466" s="113">
        <v>163.19999999999999</v>
      </c>
      <c r="P466" s="113">
        <v>163.19999999999999</v>
      </c>
      <c r="Q466" s="113">
        <v>163.19999999999999</v>
      </c>
      <c r="R466" s="113">
        <v>163.19999999999999</v>
      </c>
    </row>
    <row r="467" spans="1:18" ht="15" customHeight="1">
      <c r="A467" s="15">
        <f t="shared" si="15"/>
        <v>467</v>
      </c>
      <c r="B467" s="78" t="s">
        <v>1189</v>
      </c>
      <c r="C467" s="78"/>
      <c r="D467" s="78" t="s">
        <v>1190</v>
      </c>
      <c r="E467" s="78" t="s">
        <v>1155</v>
      </c>
      <c r="F467" s="78" t="s">
        <v>1477</v>
      </c>
      <c r="G467" s="78" t="s">
        <v>60</v>
      </c>
      <c r="H467" s="79">
        <v>2014</v>
      </c>
      <c r="I467" s="123">
        <v>107.4</v>
      </c>
      <c r="J467" s="114">
        <v>107.4</v>
      </c>
      <c r="K467" s="114">
        <v>107.4</v>
      </c>
      <c r="L467" s="114">
        <v>107.4</v>
      </c>
      <c r="M467" s="113">
        <v>107.4</v>
      </c>
      <c r="N467" s="113">
        <v>107.4</v>
      </c>
      <c r="O467" s="113">
        <v>107.4</v>
      </c>
      <c r="P467" s="113">
        <v>107.4</v>
      </c>
      <c r="Q467" s="113">
        <v>107.4</v>
      </c>
      <c r="R467" s="113">
        <v>107.4</v>
      </c>
    </row>
    <row r="468" spans="1:18" ht="15" customHeight="1">
      <c r="A468" s="15">
        <f t="shared" si="15"/>
        <v>468</v>
      </c>
      <c r="B468" s="78" t="s">
        <v>1193</v>
      </c>
      <c r="C468" s="78"/>
      <c r="D468" s="78" t="s">
        <v>1194</v>
      </c>
      <c r="E468" s="78" t="s">
        <v>1155</v>
      </c>
      <c r="F468" s="78" t="s">
        <v>1477</v>
      </c>
      <c r="G468" s="78" t="s">
        <v>60</v>
      </c>
      <c r="H468" s="79">
        <v>2014</v>
      </c>
      <c r="I468" s="123">
        <v>103.8</v>
      </c>
      <c r="J468" s="114">
        <v>103.8</v>
      </c>
      <c r="K468" s="114">
        <v>103.8</v>
      </c>
      <c r="L468" s="114">
        <v>103.8</v>
      </c>
      <c r="M468" s="113">
        <v>103.8</v>
      </c>
      <c r="N468" s="113">
        <v>103.8</v>
      </c>
      <c r="O468" s="113">
        <v>103.8</v>
      </c>
      <c r="P468" s="113">
        <v>103.8</v>
      </c>
      <c r="Q468" s="113">
        <v>103.8</v>
      </c>
      <c r="R468" s="113">
        <v>103.8</v>
      </c>
    </row>
    <row r="469" spans="1:18" ht="15" customHeight="1">
      <c r="A469" s="15">
        <f t="shared" si="15"/>
        <v>469</v>
      </c>
      <c r="B469" s="78" t="s">
        <v>1210</v>
      </c>
      <c r="C469" s="78"/>
      <c r="D469" s="78" t="s">
        <v>1211</v>
      </c>
      <c r="E469" s="78" t="s">
        <v>1212</v>
      </c>
      <c r="F469" s="78" t="s">
        <v>1477</v>
      </c>
      <c r="G469" s="78" t="s">
        <v>60</v>
      </c>
      <c r="H469" s="79">
        <v>2015</v>
      </c>
      <c r="I469" s="123">
        <v>99.9</v>
      </c>
      <c r="J469" s="114">
        <v>99.9</v>
      </c>
      <c r="K469" s="114">
        <v>99.9</v>
      </c>
      <c r="L469" s="114">
        <v>99.9</v>
      </c>
      <c r="M469" s="113">
        <v>99.9</v>
      </c>
      <c r="N469" s="113">
        <v>99.9</v>
      </c>
      <c r="O469" s="113">
        <v>99.9</v>
      </c>
      <c r="P469" s="113">
        <v>99.9</v>
      </c>
      <c r="Q469" s="113">
        <v>99.9</v>
      </c>
      <c r="R469" s="113">
        <v>99.9</v>
      </c>
    </row>
    <row r="470" spans="1:18" ht="15" customHeight="1">
      <c r="A470" s="15">
        <f t="shared" si="15"/>
        <v>470</v>
      </c>
      <c r="B470" s="78" t="s">
        <v>1215</v>
      </c>
      <c r="C470" s="78"/>
      <c r="D470" s="78" t="s">
        <v>1216</v>
      </c>
      <c r="E470" s="78" t="s">
        <v>1212</v>
      </c>
      <c r="F470" s="78" t="s">
        <v>1477</v>
      </c>
      <c r="G470" s="78" t="s">
        <v>60</v>
      </c>
      <c r="H470" s="79">
        <v>2015</v>
      </c>
      <c r="I470" s="123">
        <v>100</v>
      </c>
      <c r="J470" s="114">
        <v>100</v>
      </c>
      <c r="K470" s="114">
        <v>100</v>
      </c>
      <c r="L470" s="114">
        <v>100</v>
      </c>
      <c r="M470" s="113">
        <v>100</v>
      </c>
      <c r="N470" s="113">
        <v>100</v>
      </c>
      <c r="O470" s="113">
        <v>100</v>
      </c>
      <c r="P470" s="113">
        <v>100</v>
      </c>
      <c r="Q470" s="113">
        <v>100</v>
      </c>
      <c r="R470" s="113">
        <v>100</v>
      </c>
    </row>
    <row r="471" spans="1:18" ht="15" customHeight="1">
      <c r="A471" s="15">
        <f t="shared" si="15"/>
        <v>471</v>
      </c>
      <c r="B471" s="78" t="s">
        <v>1256</v>
      </c>
      <c r="C471" s="78"/>
      <c r="D471" s="78" t="s">
        <v>1257</v>
      </c>
      <c r="E471" s="78" t="s">
        <v>1212</v>
      </c>
      <c r="F471" s="78" t="s">
        <v>1477</v>
      </c>
      <c r="G471" s="78" t="s">
        <v>60</v>
      </c>
      <c r="H471" s="79">
        <v>2015</v>
      </c>
      <c r="I471" s="123">
        <v>146.19999999999999</v>
      </c>
      <c r="J471" s="114">
        <v>146.19999999999999</v>
      </c>
      <c r="K471" s="114">
        <v>146.19999999999999</v>
      </c>
      <c r="L471" s="114">
        <v>146.19999999999999</v>
      </c>
      <c r="M471" s="113">
        <v>146.19999999999999</v>
      </c>
      <c r="N471" s="113">
        <v>146.19999999999999</v>
      </c>
      <c r="O471" s="113">
        <v>146.19999999999999</v>
      </c>
      <c r="P471" s="113">
        <v>146.19999999999999</v>
      </c>
      <c r="Q471" s="113">
        <v>146.19999999999999</v>
      </c>
      <c r="R471" s="113">
        <v>146.19999999999999</v>
      </c>
    </row>
    <row r="472" spans="1:18" ht="15" customHeight="1">
      <c r="A472" s="15">
        <f t="shared" si="15"/>
        <v>472</v>
      </c>
      <c r="B472" s="78" t="s">
        <v>1260</v>
      </c>
      <c r="C472" s="78"/>
      <c r="D472" s="78" t="s">
        <v>1261</v>
      </c>
      <c r="E472" s="78" t="s">
        <v>1212</v>
      </c>
      <c r="F472" s="78" t="s">
        <v>1477</v>
      </c>
      <c r="G472" s="78" t="s">
        <v>60</v>
      </c>
      <c r="H472" s="79">
        <v>2015</v>
      </c>
      <c r="I472" s="123">
        <v>153.6</v>
      </c>
      <c r="J472" s="114">
        <v>153.6</v>
      </c>
      <c r="K472" s="114">
        <v>153.6</v>
      </c>
      <c r="L472" s="114">
        <v>153.6</v>
      </c>
      <c r="M472" s="113">
        <v>153.6</v>
      </c>
      <c r="N472" s="113">
        <v>153.6</v>
      </c>
      <c r="O472" s="113">
        <v>153.6</v>
      </c>
      <c r="P472" s="113">
        <v>153.6</v>
      </c>
      <c r="Q472" s="113">
        <v>153.6</v>
      </c>
      <c r="R472" s="113">
        <v>153.6</v>
      </c>
    </row>
    <row r="473" spans="1:18" ht="15" customHeight="1">
      <c r="A473" s="15">
        <f t="shared" si="15"/>
        <v>473</v>
      </c>
      <c r="B473" s="78" t="s">
        <v>1287</v>
      </c>
      <c r="C473" s="78"/>
      <c r="D473" s="78" t="s">
        <v>1288</v>
      </c>
      <c r="E473" s="78" t="s">
        <v>1289</v>
      </c>
      <c r="F473" s="78" t="s">
        <v>1477</v>
      </c>
      <c r="G473" s="78" t="s">
        <v>60</v>
      </c>
      <c r="H473" s="79">
        <v>2015</v>
      </c>
      <c r="I473" s="123">
        <v>100</v>
      </c>
      <c r="J473" s="114">
        <v>100</v>
      </c>
      <c r="K473" s="114">
        <v>100</v>
      </c>
      <c r="L473" s="114">
        <v>100</v>
      </c>
      <c r="M473" s="113">
        <v>100</v>
      </c>
      <c r="N473" s="113">
        <v>100</v>
      </c>
      <c r="O473" s="113">
        <v>100</v>
      </c>
      <c r="P473" s="113">
        <v>100</v>
      </c>
      <c r="Q473" s="113">
        <v>100</v>
      </c>
      <c r="R473" s="113">
        <v>100</v>
      </c>
    </row>
    <row r="474" spans="1:18" ht="15" customHeight="1">
      <c r="A474" s="15">
        <f t="shared" si="15"/>
        <v>474</v>
      </c>
      <c r="B474" s="78" t="s">
        <v>1292</v>
      </c>
      <c r="C474" s="78"/>
      <c r="D474" s="78" t="s">
        <v>1293</v>
      </c>
      <c r="E474" s="78" t="s">
        <v>1289</v>
      </c>
      <c r="F474" s="78" t="s">
        <v>1477</v>
      </c>
      <c r="G474" s="78" t="s">
        <v>60</v>
      </c>
      <c r="H474" s="79">
        <v>2015</v>
      </c>
      <c r="I474" s="123">
        <v>100</v>
      </c>
      <c r="J474" s="114">
        <v>100</v>
      </c>
      <c r="K474" s="114">
        <v>100</v>
      </c>
      <c r="L474" s="114">
        <v>100</v>
      </c>
      <c r="M474" s="113">
        <v>100</v>
      </c>
      <c r="N474" s="113">
        <v>100</v>
      </c>
      <c r="O474" s="113">
        <v>100</v>
      </c>
      <c r="P474" s="113">
        <v>100</v>
      </c>
      <c r="Q474" s="113">
        <v>100</v>
      </c>
      <c r="R474" s="113">
        <v>100</v>
      </c>
    </row>
    <row r="475" spans="1:18" ht="15" customHeight="1">
      <c r="A475" s="15">
        <f t="shared" si="15"/>
        <v>475</v>
      </c>
      <c r="B475" s="78" t="s">
        <v>1310</v>
      </c>
      <c r="C475" s="78"/>
      <c r="D475" s="78" t="s">
        <v>1311</v>
      </c>
      <c r="E475" s="78" t="s">
        <v>1312</v>
      </c>
      <c r="F475" s="78" t="s">
        <v>1477</v>
      </c>
      <c r="G475" s="78" t="s">
        <v>60</v>
      </c>
      <c r="H475" s="79">
        <v>2017</v>
      </c>
      <c r="I475" s="123">
        <v>115.2</v>
      </c>
      <c r="J475" s="114">
        <v>115.2</v>
      </c>
      <c r="K475" s="114">
        <v>115.2</v>
      </c>
      <c r="L475" s="114">
        <v>115.2</v>
      </c>
      <c r="M475" s="113">
        <v>115.2</v>
      </c>
      <c r="N475" s="113">
        <v>115.2</v>
      </c>
      <c r="O475" s="113">
        <v>115.2</v>
      </c>
      <c r="P475" s="113">
        <v>115.2</v>
      </c>
      <c r="Q475" s="113">
        <v>115.2</v>
      </c>
      <c r="R475" s="113">
        <v>115.2</v>
      </c>
    </row>
    <row r="476" spans="1:18" ht="15" customHeight="1">
      <c r="A476" s="15">
        <f t="shared" si="15"/>
        <v>476</v>
      </c>
      <c r="B476" s="78" t="s">
        <v>1315</v>
      </c>
      <c r="C476" s="78"/>
      <c r="D476" s="78" t="s">
        <v>1316</v>
      </c>
      <c r="E476" s="78" t="s">
        <v>1312</v>
      </c>
      <c r="F476" s="78" t="s">
        <v>1477</v>
      </c>
      <c r="G476" s="78" t="s">
        <v>60</v>
      </c>
      <c r="H476" s="79">
        <v>2017</v>
      </c>
      <c r="I476" s="123">
        <v>115.2</v>
      </c>
      <c r="J476" s="114">
        <v>115.2</v>
      </c>
      <c r="K476" s="114">
        <v>115.2</v>
      </c>
      <c r="L476" s="114">
        <v>115.2</v>
      </c>
      <c r="M476" s="113">
        <v>115.2</v>
      </c>
      <c r="N476" s="113">
        <v>115.2</v>
      </c>
      <c r="O476" s="113">
        <v>115.2</v>
      </c>
      <c r="P476" s="113">
        <v>115.2</v>
      </c>
      <c r="Q476" s="113">
        <v>115.2</v>
      </c>
      <c r="R476" s="113">
        <v>115.2</v>
      </c>
    </row>
    <row r="477" spans="1:18" ht="15" customHeight="1">
      <c r="A477" s="15">
        <f t="shared" si="15"/>
        <v>477</v>
      </c>
      <c r="B477" s="78" t="s">
        <v>1333</v>
      </c>
      <c r="C477" s="78"/>
      <c r="D477" s="78" t="s">
        <v>1334</v>
      </c>
      <c r="E477" s="78" t="s">
        <v>1335</v>
      </c>
      <c r="F477" s="78" t="s">
        <v>1477</v>
      </c>
      <c r="G477" s="78" t="s">
        <v>60</v>
      </c>
      <c r="H477" s="79">
        <v>2008</v>
      </c>
      <c r="I477" s="123">
        <v>150</v>
      </c>
      <c r="J477" s="114">
        <v>150</v>
      </c>
      <c r="K477" s="114">
        <v>150</v>
      </c>
      <c r="L477" s="114">
        <v>150</v>
      </c>
      <c r="M477" s="113">
        <v>150</v>
      </c>
      <c r="N477" s="113">
        <v>150</v>
      </c>
      <c r="O477" s="113">
        <v>150</v>
      </c>
      <c r="P477" s="113">
        <v>150</v>
      </c>
      <c r="Q477" s="113">
        <v>150</v>
      </c>
      <c r="R477" s="113">
        <v>150</v>
      </c>
    </row>
    <row r="478" spans="1:18" ht="15" customHeight="1">
      <c r="A478" s="15">
        <f t="shared" si="15"/>
        <v>478</v>
      </c>
      <c r="B478" s="78" t="s">
        <v>1323</v>
      </c>
      <c r="C478" s="78"/>
      <c r="D478" s="78" t="s">
        <v>1324</v>
      </c>
      <c r="E478" s="78" t="s">
        <v>1325</v>
      </c>
      <c r="F478" s="78" t="s">
        <v>1477</v>
      </c>
      <c r="G478" s="78" t="s">
        <v>60</v>
      </c>
      <c r="H478" s="79">
        <v>2014</v>
      </c>
      <c r="I478" s="123">
        <v>144.30000000000001</v>
      </c>
      <c r="J478" s="114">
        <v>144.30000000000001</v>
      </c>
      <c r="K478" s="114">
        <v>144.30000000000001</v>
      </c>
      <c r="L478" s="114">
        <v>144.30000000000001</v>
      </c>
      <c r="M478" s="113">
        <v>144.30000000000001</v>
      </c>
      <c r="N478" s="113">
        <v>144.30000000000001</v>
      </c>
      <c r="O478" s="113">
        <v>144.30000000000001</v>
      </c>
      <c r="P478" s="113">
        <v>144.30000000000001</v>
      </c>
      <c r="Q478" s="113">
        <v>144.30000000000001</v>
      </c>
      <c r="R478" s="113">
        <v>144.30000000000001</v>
      </c>
    </row>
    <row r="479" spans="1:18" ht="15" customHeight="1">
      <c r="A479" s="15">
        <f t="shared" si="15"/>
        <v>479</v>
      </c>
      <c r="B479" s="78" t="s">
        <v>1329</v>
      </c>
      <c r="C479" s="78"/>
      <c r="D479" s="78" t="s">
        <v>1330</v>
      </c>
      <c r="E479" s="78" t="s">
        <v>1325</v>
      </c>
      <c r="F479" s="78" t="s">
        <v>1477</v>
      </c>
      <c r="G479" s="78" t="s">
        <v>60</v>
      </c>
      <c r="H479" s="79">
        <v>2014</v>
      </c>
      <c r="I479" s="123">
        <v>144.30000000000001</v>
      </c>
      <c r="J479" s="114">
        <v>144.30000000000001</v>
      </c>
      <c r="K479" s="114">
        <v>144.30000000000001</v>
      </c>
      <c r="L479" s="114">
        <v>144.30000000000001</v>
      </c>
      <c r="M479" s="113">
        <v>144.30000000000001</v>
      </c>
      <c r="N479" s="113">
        <v>144.30000000000001</v>
      </c>
      <c r="O479" s="113">
        <v>144.30000000000001</v>
      </c>
      <c r="P479" s="113">
        <v>144.30000000000001</v>
      </c>
      <c r="Q479" s="113">
        <v>144.30000000000001</v>
      </c>
      <c r="R479" s="113">
        <v>144.30000000000001</v>
      </c>
    </row>
    <row r="480" spans="1:18" ht="15" customHeight="1">
      <c r="A480" s="15">
        <f t="shared" si="15"/>
        <v>480</v>
      </c>
      <c r="B480" s="78" t="s">
        <v>1346</v>
      </c>
      <c r="C480" s="78"/>
      <c r="D480" s="78" t="s">
        <v>1347</v>
      </c>
      <c r="E480" s="78" t="s">
        <v>1289</v>
      </c>
      <c r="F480" s="78" t="s">
        <v>1477</v>
      </c>
      <c r="G480" s="78" t="s">
        <v>60</v>
      </c>
      <c r="H480" s="79">
        <v>2017</v>
      </c>
      <c r="I480" s="123">
        <v>151.19999999999999</v>
      </c>
      <c r="J480" s="114">
        <v>151.19999999999999</v>
      </c>
      <c r="K480" s="114">
        <v>151.19999999999999</v>
      </c>
      <c r="L480" s="114">
        <v>151.19999999999999</v>
      </c>
      <c r="M480" s="113">
        <v>151.19999999999999</v>
      </c>
      <c r="N480" s="113">
        <v>151.19999999999999</v>
      </c>
      <c r="O480" s="113">
        <v>151.19999999999999</v>
      </c>
      <c r="P480" s="113">
        <v>151.19999999999999</v>
      </c>
      <c r="Q480" s="113">
        <v>151.19999999999999</v>
      </c>
      <c r="R480" s="113">
        <v>151.19999999999999</v>
      </c>
    </row>
    <row r="481" spans="1:18" ht="15" customHeight="1">
      <c r="A481" s="15">
        <f t="shared" si="15"/>
        <v>481</v>
      </c>
      <c r="B481" s="78" t="s">
        <v>1350</v>
      </c>
      <c r="C481" s="78"/>
      <c r="D481" s="78" t="s">
        <v>1351</v>
      </c>
      <c r="E481" s="78" t="s">
        <v>1155</v>
      </c>
      <c r="F481" s="78" t="s">
        <v>1477</v>
      </c>
      <c r="G481" s="78" t="s">
        <v>60</v>
      </c>
      <c r="H481" s="79">
        <v>2014</v>
      </c>
      <c r="I481" s="123">
        <v>109.2</v>
      </c>
      <c r="J481" s="114">
        <v>109.2</v>
      </c>
      <c r="K481" s="114">
        <v>109.2</v>
      </c>
      <c r="L481" s="114">
        <v>109.2</v>
      </c>
      <c r="M481" s="113">
        <v>109.2</v>
      </c>
      <c r="N481" s="113">
        <v>109.2</v>
      </c>
      <c r="O481" s="113">
        <v>109.2</v>
      </c>
      <c r="P481" s="113">
        <v>109.2</v>
      </c>
      <c r="Q481" s="113">
        <v>109.2</v>
      </c>
      <c r="R481" s="113">
        <v>109.2</v>
      </c>
    </row>
    <row r="482" spans="1:18" ht="15" customHeight="1">
      <c r="A482" s="15">
        <f t="shared" si="15"/>
        <v>482</v>
      </c>
      <c r="B482" s="78" t="s">
        <v>1354</v>
      </c>
      <c r="C482" s="78"/>
      <c r="D482" s="78" t="s">
        <v>1355</v>
      </c>
      <c r="E482" s="78" t="s">
        <v>1155</v>
      </c>
      <c r="F482" s="78" t="s">
        <v>1477</v>
      </c>
      <c r="G482" s="78" t="s">
        <v>60</v>
      </c>
      <c r="H482" s="79">
        <v>2014</v>
      </c>
      <c r="I482" s="123">
        <v>109.2</v>
      </c>
      <c r="J482" s="114">
        <v>109.2</v>
      </c>
      <c r="K482" s="114">
        <v>109.2</v>
      </c>
      <c r="L482" s="114">
        <v>109.2</v>
      </c>
      <c r="M482" s="113">
        <v>109.2</v>
      </c>
      <c r="N482" s="113">
        <v>109.2</v>
      </c>
      <c r="O482" s="113">
        <v>109.2</v>
      </c>
      <c r="P482" s="113">
        <v>109.2</v>
      </c>
      <c r="Q482" s="113">
        <v>109.2</v>
      </c>
      <c r="R482" s="113">
        <v>109.2</v>
      </c>
    </row>
    <row r="483" spans="1:18" ht="15" customHeight="1">
      <c r="A483" s="15">
        <f t="shared" si="15"/>
        <v>483</v>
      </c>
      <c r="B483" s="78" t="s">
        <v>1358</v>
      </c>
      <c r="C483" s="78"/>
      <c r="D483" s="78" t="s">
        <v>1359</v>
      </c>
      <c r="E483" s="78" t="s">
        <v>1155</v>
      </c>
      <c r="F483" s="78" t="s">
        <v>1477</v>
      </c>
      <c r="G483" s="78" t="s">
        <v>60</v>
      </c>
      <c r="H483" s="79">
        <v>2014</v>
      </c>
      <c r="I483" s="123">
        <v>94.2</v>
      </c>
      <c r="J483" s="114">
        <v>94.2</v>
      </c>
      <c r="K483" s="114">
        <v>94.2</v>
      </c>
      <c r="L483" s="114">
        <v>94.2</v>
      </c>
      <c r="M483" s="113">
        <v>94.2</v>
      </c>
      <c r="N483" s="113">
        <v>94.2</v>
      </c>
      <c r="O483" s="113">
        <v>94.2</v>
      </c>
      <c r="P483" s="113">
        <v>94.2</v>
      </c>
      <c r="Q483" s="113">
        <v>94.2</v>
      </c>
      <c r="R483" s="113">
        <v>94.2</v>
      </c>
    </row>
    <row r="484" spans="1:18" ht="15" customHeight="1">
      <c r="A484" s="15">
        <f t="shared" si="15"/>
        <v>484</v>
      </c>
      <c r="B484" s="78" t="s">
        <v>1362</v>
      </c>
      <c r="C484" s="78"/>
      <c r="D484" s="78" t="s">
        <v>1363</v>
      </c>
      <c r="E484" s="78" t="s">
        <v>1155</v>
      </c>
      <c r="F484" s="78" t="s">
        <v>1477</v>
      </c>
      <c r="G484" s="78" t="s">
        <v>60</v>
      </c>
      <c r="H484" s="79">
        <v>2014</v>
      </c>
      <c r="I484" s="123">
        <v>96.6</v>
      </c>
      <c r="J484" s="114">
        <v>96.6</v>
      </c>
      <c r="K484" s="114">
        <v>96.6</v>
      </c>
      <c r="L484" s="114">
        <v>96.6</v>
      </c>
      <c r="M484" s="113">
        <v>96.6</v>
      </c>
      <c r="N484" s="113">
        <v>96.6</v>
      </c>
      <c r="O484" s="113">
        <v>96.6</v>
      </c>
      <c r="P484" s="113">
        <v>96.6</v>
      </c>
      <c r="Q484" s="113">
        <v>96.6</v>
      </c>
      <c r="R484" s="113">
        <v>96.6</v>
      </c>
    </row>
    <row r="485" spans="1:18" ht="15" customHeight="1">
      <c r="A485" s="15">
        <f t="shared" si="15"/>
        <v>485</v>
      </c>
      <c r="B485" s="78" t="s">
        <v>1390</v>
      </c>
      <c r="C485" s="78"/>
      <c r="D485" s="78" t="s">
        <v>1391</v>
      </c>
      <c r="E485" s="78" t="s">
        <v>1155</v>
      </c>
      <c r="F485" s="78" t="s">
        <v>1477</v>
      </c>
      <c r="G485" s="78" t="s">
        <v>60</v>
      </c>
      <c r="H485" s="79">
        <v>2015</v>
      </c>
      <c r="I485" s="123">
        <v>150</v>
      </c>
      <c r="J485" s="114">
        <v>150</v>
      </c>
      <c r="K485" s="114">
        <v>150</v>
      </c>
      <c r="L485" s="114">
        <v>150</v>
      </c>
      <c r="M485" s="113">
        <v>150</v>
      </c>
      <c r="N485" s="113">
        <v>150</v>
      </c>
      <c r="O485" s="113">
        <v>150</v>
      </c>
      <c r="P485" s="113">
        <v>150</v>
      </c>
      <c r="Q485" s="113">
        <v>150</v>
      </c>
      <c r="R485" s="113">
        <v>150</v>
      </c>
    </row>
    <row r="486" spans="1:18" ht="15" customHeight="1">
      <c r="A486" s="15">
        <f t="shared" si="15"/>
        <v>486</v>
      </c>
      <c r="B486" s="78" t="s">
        <v>1488</v>
      </c>
      <c r="C486" s="78"/>
      <c r="D486" s="78" t="s">
        <v>1396</v>
      </c>
      <c r="E486" s="78" t="s">
        <v>1397</v>
      </c>
      <c r="F486" s="78" t="s">
        <v>1477</v>
      </c>
      <c r="G486" s="78" t="s">
        <v>60</v>
      </c>
      <c r="H486" s="79">
        <v>2017</v>
      </c>
      <c r="I486" s="123">
        <v>64</v>
      </c>
      <c r="J486" s="114">
        <v>64</v>
      </c>
      <c r="K486" s="114">
        <v>64</v>
      </c>
      <c r="L486" s="114">
        <v>64</v>
      </c>
      <c r="M486" s="113">
        <v>64</v>
      </c>
      <c r="N486" s="113">
        <v>64</v>
      </c>
      <c r="O486" s="113">
        <v>64</v>
      </c>
      <c r="P486" s="113">
        <v>64</v>
      </c>
      <c r="Q486" s="113">
        <v>64</v>
      </c>
      <c r="R486" s="113">
        <v>64</v>
      </c>
    </row>
    <row r="487" spans="1:18" ht="15" customHeight="1">
      <c r="A487" s="15">
        <f t="shared" si="15"/>
        <v>487</v>
      </c>
      <c r="B487" s="78" t="s">
        <v>1489</v>
      </c>
      <c r="C487" s="78"/>
      <c r="D487" s="78" t="s">
        <v>1400</v>
      </c>
      <c r="E487" s="78" t="s">
        <v>1397</v>
      </c>
      <c r="F487" s="78" t="s">
        <v>1477</v>
      </c>
      <c r="G487" s="78" t="s">
        <v>60</v>
      </c>
      <c r="H487" s="79">
        <v>2017</v>
      </c>
      <c r="I487" s="123">
        <v>110</v>
      </c>
      <c r="J487" s="114">
        <v>110</v>
      </c>
      <c r="K487" s="114">
        <v>110</v>
      </c>
      <c r="L487" s="114">
        <v>110</v>
      </c>
      <c r="M487" s="113">
        <v>110</v>
      </c>
      <c r="N487" s="113">
        <v>110</v>
      </c>
      <c r="O487" s="113">
        <v>110</v>
      </c>
      <c r="P487" s="113">
        <v>110</v>
      </c>
      <c r="Q487" s="113">
        <v>110</v>
      </c>
      <c r="R487" s="113">
        <v>110</v>
      </c>
    </row>
    <row r="488" spans="1:18" ht="15" customHeight="1">
      <c r="A488" s="15">
        <f t="shared" si="15"/>
        <v>488</v>
      </c>
      <c r="B488" s="78" t="s">
        <v>1490</v>
      </c>
      <c r="C488" s="78"/>
      <c r="D488" s="78" t="s">
        <v>1421</v>
      </c>
      <c r="E488" s="78" t="s">
        <v>1289</v>
      </c>
      <c r="F488" s="78" t="s">
        <v>1477</v>
      </c>
      <c r="G488" s="78" t="s">
        <v>60</v>
      </c>
      <c r="H488" s="79">
        <v>2015</v>
      </c>
      <c r="I488" s="123">
        <v>102</v>
      </c>
      <c r="J488" s="114">
        <v>102</v>
      </c>
      <c r="K488" s="114">
        <v>102</v>
      </c>
      <c r="L488" s="114">
        <v>102</v>
      </c>
      <c r="M488" s="113">
        <v>102</v>
      </c>
      <c r="N488" s="113">
        <v>102</v>
      </c>
      <c r="O488" s="113">
        <v>102</v>
      </c>
      <c r="P488" s="113">
        <v>102</v>
      </c>
      <c r="Q488" s="113">
        <v>102</v>
      </c>
      <c r="R488" s="113">
        <v>102</v>
      </c>
    </row>
    <row r="489" spans="1:18" ht="15" customHeight="1">
      <c r="A489" s="15">
        <f t="shared" si="15"/>
        <v>489</v>
      </c>
      <c r="B489" s="78" t="s">
        <v>1491</v>
      </c>
      <c r="C489" s="78"/>
      <c r="D489" s="78" t="s">
        <v>1424</v>
      </c>
      <c r="E489" s="78" t="s">
        <v>1289</v>
      </c>
      <c r="F489" s="78" t="s">
        <v>1477</v>
      </c>
      <c r="G489" s="78" t="s">
        <v>60</v>
      </c>
      <c r="H489" s="79">
        <v>2015</v>
      </c>
      <c r="I489" s="123">
        <v>98</v>
      </c>
      <c r="J489" s="114">
        <v>98</v>
      </c>
      <c r="K489" s="114">
        <v>98</v>
      </c>
      <c r="L489" s="114">
        <v>98</v>
      </c>
      <c r="M489" s="113">
        <v>98</v>
      </c>
      <c r="N489" s="113">
        <v>98</v>
      </c>
      <c r="O489" s="113">
        <v>98</v>
      </c>
      <c r="P489" s="113">
        <v>98</v>
      </c>
      <c r="Q489" s="113">
        <v>98</v>
      </c>
      <c r="R489" s="113">
        <v>98</v>
      </c>
    </row>
    <row r="490" spans="1:18" ht="15" customHeight="1">
      <c r="A490" s="15">
        <f t="shared" si="15"/>
        <v>490</v>
      </c>
      <c r="B490" s="78" t="s">
        <v>1492</v>
      </c>
      <c r="C490" s="78"/>
      <c r="D490" s="78" t="s">
        <v>1427</v>
      </c>
      <c r="E490" s="78" t="s">
        <v>1289</v>
      </c>
      <c r="F490" s="78" t="s">
        <v>1477</v>
      </c>
      <c r="G490" s="78" t="s">
        <v>60</v>
      </c>
      <c r="H490" s="79">
        <v>2016</v>
      </c>
      <c r="I490" s="123">
        <v>148.5</v>
      </c>
      <c r="J490" s="114">
        <v>148.5</v>
      </c>
      <c r="K490" s="114">
        <v>148.5</v>
      </c>
      <c r="L490" s="114">
        <v>148.5</v>
      </c>
      <c r="M490" s="113">
        <v>148.5</v>
      </c>
      <c r="N490" s="113">
        <v>148.5</v>
      </c>
      <c r="O490" s="113">
        <v>148.5</v>
      </c>
      <c r="P490" s="113">
        <v>148.5</v>
      </c>
      <c r="Q490" s="113">
        <v>148.5</v>
      </c>
      <c r="R490" s="113">
        <v>148.5</v>
      </c>
    </row>
    <row r="491" spans="1:18" ht="15" customHeight="1">
      <c r="A491" s="15">
        <f t="shared" si="15"/>
        <v>491</v>
      </c>
      <c r="B491" s="78" t="s">
        <v>1493</v>
      </c>
      <c r="C491" s="78"/>
      <c r="D491" s="78" t="s">
        <v>1430</v>
      </c>
      <c r="E491" s="78" t="s">
        <v>1289</v>
      </c>
      <c r="F491" s="78" t="s">
        <v>1477</v>
      </c>
      <c r="G491" s="78" t="s">
        <v>60</v>
      </c>
      <c r="H491" s="79">
        <v>2016</v>
      </c>
      <c r="I491" s="123">
        <v>151.80000000000001</v>
      </c>
      <c r="J491" s="114">
        <v>151.80000000000001</v>
      </c>
      <c r="K491" s="114">
        <v>151.80000000000001</v>
      </c>
      <c r="L491" s="114">
        <v>151.80000000000001</v>
      </c>
      <c r="M491" s="113">
        <v>151.80000000000001</v>
      </c>
      <c r="N491" s="113">
        <v>151.80000000000001</v>
      </c>
      <c r="O491" s="113">
        <v>151.80000000000001</v>
      </c>
      <c r="P491" s="113">
        <v>151.80000000000001</v>
      </c>
      <c r="Q491" s="113">
        <v>151.80000000000001</v>
      </c>
      <c r="R491" s="113">
        <v>151.80000000000001</v>
      </c>
    </row>
    <row r="492" spans="1:18" ht="15" customHeight="1">
      <c r="A492" s="15">
        <f t="shared" si="15"/>
        <v>492</v>
      </c>
      <c r="B492" s="78" t="s">
        <v>1494</v>
      </c>
      <c r="C492" s="78"/>
      <c r="D492" s="78" t="s">
        <v>1435</v>
      </c>
      <c r="E492" s="78" t="s">
        <v>1436</v>
      </c>
      <c r="F492" s="78" t="s">
        <v>1477</v>
      </c>
      <c r="G492" s="78" t="s">
        <v>60</v>
      </c>
      <c r="H492" s="79">
        <v>2014</v>
      </c>
      <c r="I492" s="123">
        <v>161</v>
      </c>
      <c r="J492" s="114">
        <v>161</v>
      </c>
      <c r="K492" s="114">
        <v>161</v>
      </c>
      <c r="L492" s="114">
        <v>161</v>
      </c>
      <c r="M492" s="113">
        <v>161</v>
      </c>
      <c r="N492" s="113">
        <v>161</v>
      </c>
      <c r="O492" s="113">
        <v>161</v>
      </c>
      <c r="P492" s="113">
        <v>161</v>
      </c>
      <c r="Q492" s="113">
        <v>161</v>
      </c>
      <c r="R492" s="113">
        <v>161</v>
      </c>
    </row>
    <row r="493" spans="1:18" ht="15" customHeight="1">
      <c r="A493" s="15">
        <f t="shared" si="15"/>
        <v>493</v>
      </c>
      <c r="B493" s="78" t="s">
        <v>1495</v>
      </c>
      <c r="C493" s="78"/>
      <c r="D493" s="78" t="s">
        <v>1443</v>
      </c>
      <c r="E493" s="78" t="s">
        <v>1436</v>
      </c>
      <c r="F493" s="78" t="s">
        <v>1477</v>
      </c>
      <c r="G493" s="78" t="s">
        <v>60</v>
      </c>
      <c r="H493" s="79">
        <v>2015</v>
      </c>
      <c r="I493" s="123">
        <v>98</v>
      </c>
      <c r="J493" s="114">
        <v>98</v>
      </c>
      <c r="K493" s="114">
        <v>98</v>
      </c>
      <c r="L493" s="114">
        <v>98</v>
      </c>
      <c r="M493" s="113">
        <v>98</v>
      </c>
      <c r="N493" s="113">
        <v>98</v>
      </c>
      <c r="O493" s="113">
        <v>98</v>
      </c>
      <c r="P493" s="113">
        <v>98</v>
      </c>
      <c r="Q493" s="113">
        <v>98</v>
      </c>
      <c r="R493" s="113">
        <v>98</v>
      </c>
    </row>
    <row r="494" spans="1:18" ht="15" customHeight="1">
      <c r="A494" s="15">
        <f t="shared" si="15"/>
        <v>494</v>
      </c>
      <c r="B494" s="78" t="s">
        <v>1496</v>
      </c>
      <c r="C494" s="78"/>
      <c r="D494" s="78" t="s">
        <v>1440</v>
      </c>
      <c r="E494" s="78" t="s">
        <v>1436</v>
      </c>
      <c r="F494" s="78" t="s">
        <v>1477</v>
      </c>
      <c r="G494" s="78" t="s">
        <v>60</v>
      </c>
      <c r="H494" s="79">
        <v>2015</v>
      </c>
      <c r="I494" s="123">
        <v>96</v>
      </c>
      <c r="J494" s="114">
        <v>96</v>
      </c>
      <c r="K494" s="114">
        <v>96</v>
      </c>
      <c r="L494" s="114">
        <v>96</v>
      </c>
      <c r="M494" s="113">
        <v>96</v>
      </c>
      <c r="N494" s="113">
        <v>96</v>
      </c>
      <c r="O494" s="113">
        <v>96</v>
      </c>
      <c r="P494" s="113">
        <v>96</v>
      </c>
      <c r="Q494" s="113">
        <v>96</v>
      </c>
      <c r="R494" s="113">
        <v>96</v>
      </c>
    </row>
    <row r="495" spans="1:18" ht="15" customHeight="1">
      <c r="A495" s="15">
        <f t="shared" si="15"/>
        <v>495</v>
      </c>
      <c r="B495" s="78" t="s">
        <v>1478</v>
      </c>
      <c r="C495" s="78"/>
      <c r="D495" s="78" t="s">
        <v>1479</v>
      </c>
      <c r="E495" s="78" t="s">
        <v>1335</v>
      </c>
      <c r="F495" s="78" t="s">
        <v>1477</v>
      </c>
      <c r="G495" s="78" t="s">
        <v>60</v>
      </c>
      <c r="H495" s="79">
        <v>2016</v>
      </c>
      <c r="I495" s="123">
        <v>114.9</v>
      </c>
      <c r="J495" s="114">
        <v>114.9</v>
      </c>
      <c r="K495" s="114">
        <v>114.9</v>
      </c>
      <c r="L495" s="114">
        <v>114.9</v>
      </c>
      <c r="M495" s="113">
        <v>114.9</v>
      </c>
      <c r="N495" s="113">
        <v>114.9</v>
      </c>
      <c r="O495" s="113">
        <v>114.9</v>
      </c>
      <c r="P495" s="113">
        <v>114.9</v>
      </c>
      <c r="Q495" s="113">
        <v>114.9</v>
      </c>
      <c r="R495" s="113">
        <v>114.9</v>
      </c>
    </row>
    <row r="496" spans="1:18" ht="15" customHeight="1">
      <c r="A496" s="15">
        <f t="shared" si="15"/>
        <v>496</v>
      </c>
      <c r="B496" s="78" t="s">
        <v>1480</v>
      </c>
      <c r="C496" s="78"/>
      <c r="D496" s="78" t="s">
        <v>1481</v>
      </c>
      <c r="E496" s="78" t="s">
        <v>1335</v>
      </c>
      <c r="F496" s="78" t="s">
        <v>1477</v>
      </c>
      <c r="G496" s="78" t="s">
        <v>60</v>
      </c>
      <c r="H496" s="79">
        <v>2016</v>
      </c>
      <c r="I496" s="123">
        <v>142.30000000000001</v>
      </c>
      <c r="J496" s="114">
        <v>142.30000000000001</v>
      </c>
      <c r="K496" s="114">
        <v>142.30000000000001</v>
      </c>
      <c r="L496" s="114">
        <v>142.30000000000001</v>
      </c>
      <c r="M496" s="113">
        <v>142.30000000000001</v>
      </c>
      <c r="N496" s="113">
        <v>142.30000000000001</v>
      </c>
      <c r="O496" s="113">
        <v>142.30000000000001</v>
      </c>
      <c r="P496" s="113">
        <v>142.30000000000001</v>
      </c>
      <c r="Q496" s="113">
        <v>142.30000000000001</v>
      </c>
      <c r="R496" s="113">
        <v>142.30000000000001</v>
      </c>
    </row>
    <row r="497" spans="1:18" ht="15" customHeight="1">
      <c r="A497" s="15">
        <f t="shared" si="15"/>
        <v>497</v>
      </c>
      <c r="B497" s="78" t="s">
        <v>1482</v>
      </c>
      <c r="C497" s="78"/>
      <c r="D497" s="78" t="s">
        <v>1483</v>
      </c>
      <c r="E497" s="78" t="s">
        <v>1289</v>
      </c>
      <c r="F497" s="78" t="s">
        <v>1477</v>
      </c>
      <c r="G497" s="78" t="s">
        <v>60</v>
      </c>
      <c r="H497" s="79">
        <v>2007</v>
      </c>
      <c r="I497" s="123">
        <v>57</v>
      </c>
      <c r="J497" s="114">
        <v>57</v>
      </c>
      <c r="K497" s="114">
        <v>57</v>
      </c>
      <c r="L497" s="114">
        <v>57</v>
      </c>
      <c r="M497" s="113">
        <v>57</v>
      </c>
      <c r="N497" s="113">
        <v>57</v>
      </c>
      <c r="O497" s="113">
        <v>57</v>
      </c>
      <c r="P497" s="113">
        <v>57</v>
      </c>
      <c r="Q497" s="113">
        <v>57</v>
      </c>
      <c r="R497" s="113">
        <v>57</v>
      </c>
    </row>
    <row r="498" spans="1:18" ht="15" customHeight="1">
      <c r="A498" s="15">
        <f t="shared" si="15"/>
        <v>498</v>
      </c>
      <c r="B498" s="78" t="s">
        <v>2884</v>
      </c>
      <c r="C498" s="78"/>
      <c r="D498" s="78" t="s">
        <v>2885</v>
      </c>
      <c r="E498" s="78" t="s">
        <v>147</v>
      </c>
      <c r="F498" s="78" t="s">
        <v>1871</v>
      </c>
      <c r="G498" s="78" t="s">
        <v>52</v>
      </c>
      <c r="H498" s="79">
        <v>2021</v>
      </c>
      <c r="I498" s="123">
        <v>36.700000000000003</v>
      </c>
      <c r="J498" s="123">
        <v>36.700000000000003</v>
      </c>
      <c r="K498" s="123">
        <v>36.700000000000003</v>
      </c>
      <c r="L498" s="123">
        <v>36.700000000000003</v>
      </c>
      <c r="M498" s="123">
        <v>36.700000000000003</v>
      </c>
      <c r="N498" s="123">
        <v>36.700000000000003</v>
      </c>
      <c r="O498" s="123">
        <v>36.700000000000003</v>
      </c>
      <c r="P498" s="123">
        <v>36.700000000000003</v>
      </c>
      <c r="Q498" s="123">
        <v>36.700000000000003</v>
      </c>
      <c r="R498" s="123">
        <v>36.700000000000003</v>
      </c>
    </row>
    <row r="499" spans="1:18" ht="15" customHeight="1">
      <c r="A499" s="15">
        <f t="shared" si="15"/>
        <v>499</v>
      </c>
      <c r="B499" s="78" t="s">
        <v>2886</v>
      </c>
      <c r="C499" s="78"/>
      <c r="D499" s="78" t="s">
        <v>2887</v>
      </c>
      <c r="E499" s="78" t="s">
        <v>147</v>
      </c>
      <c r="F499" s="78" t="s">
        <v>1871</v>
      </c>
      <c r="G499" s="78" t="s">
        <v>52</v>
      </c>
      <c r="H499" s="79">
        <v>2021</v>
      </c>
      <c r="I499" s="123">
        <v>35.799999999999997</v>
      </c>
      <c r="J499" s="123">
        <v>35.799999999999997</v>
      </c>
      <c r="K499" s="123">
        <v>35.799999999999997</v>
      </c>
      <c r="L499" s="123">
        <v>35.799999999999997</v>
      </c>
      <c r="M499" s="123">
        <v>35.799999999999997</v>
      </c>
      <c r="N499" s="123">
        <v>35.799999999999997</v>
      </c>
      <c r="O499" s="123">
        <v>35.799999999999997</v>
      </c>
      <c r="P499" s="123">
        <v>35.799999999999997</v>
      </c>
      <c r="Q499" s="123">
        <v>35.799999999999997</v>
      </c>
      <c r="R499" s="123">
        <v>35.799999999999997</v>
      </c>
    </row>
    <row r="500" spans="1:18" ht="15" customHeight="1">
      <c r="A500" s="15">
        <f t="shared" si="15"/>
        <v>500</v>
      </c>
      <c r="B500" s="78" t="s">
        <v>2888</v>
      </c>
      <c r="C500" s="78"/>
      <c r="D500" s="78" t="s">
        <v>2889</v>
      </c>
      <c r="E500" s="78" t="s">
        <v>147</v>
      </c>
      <c r="F500" s="78" t="s">
        <v>1871</v>
      </c>
      <c r="G500" s="78" t="s">
        <v>52</v>
      </c>
      <c r="H500" s="79">
        <v>2021</v>
      </c>
      <c r="I500" s="123">
        <v>177.7</v>
      </c>
      <c r="J500" s="123">
        <v>177.7</v>
      </c>
      <c r="K500" s="123">
        <v>177.7</v>
      </c>
      <c r="L500" s="123">
        <v>177.7</v>
      </c>
      <c r="M500" s="123">
        <v>177.7</v>
      </c>
      <c r="N500" s="123">
        <v>177.7</v>
      </c>
      <c r="O500" s="123">
        <v>177.7</v>
      </c>
      <c r="P500" s="123">
        <v>177.7</v>
      </c>
      <c r="Q500" s="123">
        <v>177.7</v>
      </c>
      <c r="R500" s="123">
        <v>177.7</v>
      </c>
    </row>
    <row r="501" spans="1:18" ht="15" customHeight="1">
      <c r="A501" s="15">
        <f t="shared" si="15"/>
        <v>501</v>
      </c>
      <c r="B501" s="78" t="s">
        <v>1073</v>
      </c>
      <c r="C501" s="78"/>
      <c r="D501" s="78" t="s">
        <v>1074</v>
      </c>
      <c r="E501" s="78" t="s">
        <v>1075</v>
      </c>
      <c r="F501" s="78" t="s">
        <v>1871</v>
      </c>
      <c r="G501" s="78" t="s">
        <v>51</v>
      </c>
      <c r="H501" s="79">
        <v>2012</v>
      </c>
      <c r="I501" s="123">
        <v>99.8</v>
      </c>
      <c r="J501" s="114">
        <v>99.8</v>
      </c>
      <c r="K501" s="114">
        <v>99.8</v>
      </c>
      <c r="L501" s="114">
        <v>99.8</v>
      </c>
      <c r="M501" s="113">
        <v>99.8</v>
      </c>
      <c r="N501" s="113">
        <v>99.8</v>
      </c>
      <c r="O501" s="113">
        <v>99.8</v>
      </c>
      <c r="P501" s="113">
        <v>99.8</v>
      </c>
      <c r="Q501" s="113">
        <v>99.8</v>
      </c>
      <c r="R501" s="113">
        <v>99.8</v>
      </c>
    </row>
    <row r="502" spans="1:18" ht="15" customHeight="1">
      <c r="A502" s="15">
        <f t="shared" si="15"/>
        <v>502</v>
      </c>
      <c r="B502" s="78" t="s">
        <v>1076</v>
      </c>
      <c r="C502" s="78"/>
      <c r="D502" s="78" t="s">
        <v>1077</v>
      </c>
      <c r="E502" s="78" t="s">
        <v>493</v>
      </c>
      <c r="F502" s="78" t="s">
        <v>1871</v>
      </c>
      <c r="G502" s="78" t="s">
        <v>50</v>
      </c>
      <c r="H502" s="79">
        <v>2007</v>
      </c>
      <c r="I502" s="123">
        <v>120</v>
      </c>
      <c r="J502" s="114">
        <v>120</v>
      </c>
      <c r="K502" s="114">
        <v>120</v>
      </c>
      <c r="L502" s="114">
        <v>120</v>
      </c>
      <c r="M502" s="113">
        <v>120</v>
      </c>
      <c r="N502" s="113">
        <v>120</v>
      </c>
      <c r="O502" s="113">
        <v>120</v>
      </c>
      <c r="P502" s="113">
        <v>120</v>
      </c>
      <c r="Q502" s="113">
        <v>120</v>
      </c>
      <c r="R502" s="113">
        <v>120</v>
      </c>
    </row>
    <row r="503" spans="1:18" ht="15" customHeight="1">
      <c r="A503" s="15">
        <f t="shared" si="15"/>
        <v>503</v>
      </c>
      <c r="B503" s="78" t="s">
        <v>1078</v>
      </c>
      <c r="C503" s="78" t="s">
        <v>2863</v>
      </c>
      <c r="D503" s="78" t="s">
        <v>1079</v>
      </c>
      <c r="E503" s="78" t="s">
        <v>248</v>
      </c>
      <c r="F503" s="78" t="s">
        <v>1871</v>
      </c>
      <c r="G503" s="78" t="s">
        <v>52</v>
      </c>
      <c r="H503" s="79">
        <v>2013</v>
      </c>
      <c r="I503" s="123">
        <v>8.8000000000000007</v>
      </c>
      <c r="J503" s="114">
        <v>8.8000000000000007</v>
      </c>
      <c r="K503" s="114">
        <v>8.8000000000000007</v>
      </c>
      <c r="L503" s="114">
        <v>8.8000000000000007</v>
      </c>
      <c r="M503" s="113">
        <v>8.8000000000000007</v>
      </c>
      <c r="N503" s="113">
        <v>8.8000000000000007</v>
      </c>
      <c r="O503" s="113">
        <v>8.8000000000000007</v>
      </c>
      <c r="P503" s="113">
        <v>8.8000000000000007</v>
      </c>
      <c r="Q503" s="113">
        <v>8.8000000000000007</v>
      </c>
      <c r="R503" s="113">
        <v>8.8000000000000007</v>
      </c>
    </row>
    <row r="504" spans="1:18" ht="15" customHeight="1">
      <c r="A504" s="15">
        <f t="shared" si="15"/>
        <v>504</v>
      </c>
      <c r="B504" s="78" t="s">
        <v>1080</v>
      </c>
      <c r="C504" s="78" t="s">
        <v>2863</v>
      </c>
      <c r="D504" s="78" t="s">
        <v>1081</v>
      </c>
      <c r="E504" s="78" t="s">
        <v>248</v>
      </c>
      <c r="F504" s="78" t="s">
        <v>1871</v>
      </c>
      <c r="G504" s="78" t="s">
        <v>52</v>
      </c>
      <c r="H504" s="79">
        <v>2013</v>
      </c>
      <c r="I504" s="123">
        <v>124.3</v>
      </c>
      <c r="J504" s="114">
        <v>124.3</v>
      </c>
      <c r="K504" s="114">
        <v>124.3</v>
      </c>
      <c r="L504" s="114">
        <v>124.3</v>
      </c>
      <c r="M504" s="113">
        <v>124.3</v>
      </c>
      <c r="N504" s="113">
        <v>124.3</v>
      </c>
      <c r="O504" s="113">
        <v>124.3</v>
      </c>
      <c r="P504" s="113">
        <v>124.3</v>
      </c>
      <c r="Q504" s="113">
        <v>124.3</v>
      </c>
      <c r="R504" s="113">
        <v>124.3</v>
      </c>
    </row>
    <row r="505" spans="1:18" ht="15" customHeight="1">
      <c r="A505" s="15">
        <f t="shared" si="15"/>
        <v>505</v>
      </c>
      <c r="B505" s="78" t="s">
        <v>1915</v>
      </c>
      <c r="C505" s="78"/>
      <c r="D505" s="78" t="s">
        <v>1916</v>
      </c>
      <c r="E505" s="78" t="s">
        <v>248</v>
      </c>
      <c r="F505" s="78" t="s">
        <v>1871</v>
      </c>
      <c r="G505" s="78" t="s">
        <v>52</v>
      </c>
      <c r="H505" s="79">
        <v>2020</v>
      </c>
      <c r="I505" s="123">
        <v>89.7</v>
      </c>
      <c r="J505" s="114">
        <v>89.7</v>
      </c>
      <c r="K505" s="114">
        <v>89.7</v>
      </c>
      <c r="L505" s="114">
        <v>89.7</v>
      </c>
      <c r="M505" s="113">
        <v>89.7</v>
      </c>
      <c r="N505" s="113">
        <v>89.7</v>
      </c>
      <c r="O505" s="113">
        <v>89.7</v>
      </c>
      <c r="P505" s="113">
        <v>89.7</v>
      </c>
      <c r="Q505" s="113">
        <v>89.7</v>
      </c>
      <c r="R505" s="113">
        <v>89.7</v>
      </c>
    </row>
    <row r="506" spans="1:18" ht="15" customHeight="1">
      <c r="A506" s="15">
        <f t="shared" si="15"/>
        <v>506</v>
      </c>
      <c r="B506" s="78" t="s">
        <v>1917</v>
      </c>
      <c r="C506" s="78"/>
      <c r="D506" s="78" t="s">
        <v>1918</v>
      </c>
      <c r="E506" s="78" t="s">
        <v>248</v>
      </c>
      <c r="F506" s="78" t="s">
        <v>1871</v>
      </c>
      <c r="G506" s="78" t="s">
        <v>52</v>
      </c>
      <c r="H506" s="79">
        <v>2020</v>
      </c>
      <c r="I506" s="123">
        <v>6.7</v>
      </c>
      <c r="J506" s="114">
        <v>6.7</v>
      </c>
      <c r="K506" s="114">
        <v>6.7</v>
      </c>
      <c r="L506" s="114">
        <v>6.7</v>
      </c>
      <c r="M506" s="113">
        <v>6.7</v>
      </c>
      <c r="N506" s="113">
        <v>6.7</v>
      </c>
      <c r="O506" s="113">
        <v>6.7</v>
      </c>
      <c r="P506" s="113">
        <v>6.7</v>
      </c>
      <c r="Q506" s="113">
        <v>6.7</v>
      </c>
      <c r="R506" s="113">
        <v>6.7</v>
      </c>
    </row>
    <row r="507" spans="1:18" ht="15" customHeight="1">
      <c r="A507" s="15">
        <f t="shared" si="15"/>
        <v>507</v>
      </c>
      <c r="B507" s="78" t="s">
        <v>2460</v>
      </c>
      <c r="C507" s="78"/>
      <c r="D507" s="78" t="s">
        <v>2461</v>
      </c>
      <c r="E507" s="78" t="s">
        <v>248</v>
      </c>
      <c r="F507" s="78" t="s">
        <v>1871</v>
      </c>
      <c r="G507" s="78" t="s">
        <v>52</v>
      </c>
      <c r="H507" s="79">
        <v>2020</v>
      </c>
      <c r="I507" s="123">
        <v>13.4</v>
      </c>
      <c r="J507" s="114">
        <v>13.4</v>
      </c>
      <c r="K507" s="114">
        <v>13.4</v>
      </c>
      <c r="L507" s="114">
        <v>13.4</v>
      </c>
      <c r="M507" s="113">
        <v>13.4</v>
      </c>
      <c r="N507" s="113">
        <v>13.4</v>
      </c>
      <c r="O507" s="113">
        <v>13.4</v>
      </c>
      <c r="P507" s="113">
        <v>13.4</v>
      </c>
      <c r="Q507" s="113">
        <v>13.4</v>
      </c>
      <c r="R507" s="113">
        <v>13.4</v>
      </c>
    </row>
    <row r="508" spans="1:18" ht="15" customHeight="1">
      <c r="A508" s="15">
        <f t="shared" si="15"/>
        <v>508</v>
      </c>
      <c r="B508" s="78" t="s">
        <v>2462</v>
      </c>
      <c r="C508" s="78"/>
      <c r="D508" s="78" t="s">
        <v>2463</v>
      </c>
      <c r="E508" s="78" t="s">
        <v>248</v>
      </c>
      <c r="F508" s="78" t="s">
        <v>1871</v>
      </c>
      <c r="G508" s="78" t="s">
        <v>52</v>
      </c>
      <c r="H508" s="79">
        <v>2020</v>
      </c>
      <c r="I508" s="123">
        <v>182.4</v>
      </c>
      <c r="J508" s="114">
        <v>182.4</v>
      </c>
      <c r="K508" s="114">
        <v>182.4</v>
      </c>
      <c r="L508" s="114">
        <v>182.4</v>
      </c>
      <c r="M508" s="113">
        <v>182.4</v>
      </c>
      <c r="N508" s="113">
        <v>182.4</v>
      </c>
      <c r="O508" s="113">
        <v>182.4</v>
      </c>
      <c r="P508" s="113">
        <v>182.4</v>
      </c>
      <c r="Q508" s="113">
        <v>182.4</v>
      </c>
      <c r="R508" s="113">
        <v>182.4</v>
      </c>
    </row>
    <row r="509" spans="1:18" ht="15" customHeight="1">
      <c r="A509" s="15">
        <f t="shared" si="15"/>
        <v>509</v>
      </c>
      <c r="B509" s="78" t="s">
        <v>1082</v>
      </c>
      <c r="C509" s="78"/>
      <c r="D509" s="78" t="s">
        <v>1083</v>
      </c>
      <c r="E509" s="78" t="s">
        <v>1084</v>
      </c>
      <c r="F509" s="78" t="s">
        <v>1871</v>
      </c>
      <c r="G509" s="78" t="s">
        <v>52</v>
      </c>
      <c r="H509" s="79">
        <v>2020</v>
      </c>
      <c r="I509" s="123">
        <v>162</v>
      </c>
      <c r="J509" s="114">
        <v>162</v>
      </c>
      <c r="K509" s="114">
        <v>162</v>
      </c>
      <c r="L509" s="114">
        <v>162</v>
      </c>
      <c r="M509" s="113">
        <v>162</v>
      </c>
      <c r="N509" s="113">
        <v>162</v>
      </c>
      <c r="O509" s="113">
        <v>162</v>
      </c>
      <c r="P509" s="113">
        <v>162</v>
      </c>
      <c r="Q509" s="113">
        <v>162</v>
      </c>
      <c r="R509" s="113">
        <v>162</v>
      </c>
    </row>
    <row r="510" spans="1:18" ht="15" customHeight="1">
      <c r="A510" s="15">
        <f t="shared" si="15"/>
        <v>510</v>
      </c>
      <c r="B510" s="78" t="s">
        <v>1085</v>
      </c>
      <c r="C510" s="78"/>
      <c r="D510" s="78" t="s">
        <v>1086</v>
      </c>
      <c r="E510" s="78" t="s">
        <v>1087</v>
      </c>
      <c r="F510" s="78" t="s">
        <v>1871</v>
      </c>
      <c r="G510" s="78" t="s">
        <v>50</v>
      </c>
      <c r="H510" s="79">
        <v>2017</v>
      </c>
      <c r="I510" s="123">
        <v>44.9</v>
      </c>
      <c r="J510" s="114">
        <v>44.9</v>
      </c>
      <c r="K510" s="114">
        <v>44.9</v>
      </c>
      <c r="L510" s="114">
        <v>44.9</v>
      </c>
      <c r="M510" s="113">
        <v>44.9</v>
      </c>
      <c r="N510" s="113">
        <v>44.9</v>
      </c>
      <c r="O510" s="113">
        <v>44.9</v>
      </c>
      <c r="P510" s="113">
        <v>44.9</v>
      </c>
      <c r="Q510" s="113">
        <v>44.9</v>
      </c>
      <c r="R510" s="113">
        <v>44.9</v>
      </c>
    </row>
    <row r="511" spans="1:18" ht="15" customHeight="1">
      <c r="A511" s="15">
        <f t="shared" si="15"/>
        <v>511</v>
      </c>
      <c r="B511" s="78" t="s">
        <v>1088</v>
      </c>
      <c r="C511" s="78"/>
      <c r="D511" s="78" t="s">
        <v>1089</v>
      </c>
      <c r="E511" s="78" t="s">
        <v>1087</v>
      </c>
      <c r="F511" s="78" t="s">
        <v>1871</v>
      </c>
      <c r="G511" s="78" t="s">
        <v>50</v>
      </c>
      <c r="H511" s="79">
        <v>2017</v>
      </c>
      <c r="I511" s="123">
        <v>55.7</v>
      </c>
      <c r="J511" s="114">
        <v>55.7</v>
      </c>
      <c r="K511" s="114">
        <v>55.7</v>
      </c>
      <c r="L511" s="114">
        <v>55.7</v>
      </c>
      <c r="M511" s="113">
        <v>55.7</v>
      </c>
      <c r="N511" s="113">
        <v>55.7</v>
      </c>
      <c r="O511" s="113">
        <v>55.7</v>
      </c>
      <c r="P511" s="113">
        <v>55.7</v>
      </c>
      <c r="Q511" s="113">
        <v>55.7</v>
      </c>
      <c r="R511" s="113">
        <v>55.7</v>
      </c>
    </row>
    <row r="512" spans="1:18" ht="15" customHeight="1">
      <c r="A512" s="15">
        <f t="shared" si="15"/>
        <v>512</v>
      </c>
      <c r="B512" s="78" t="s">
        <v>1090</v>
      </c>
      <c r="C512" s="78"/>
      <c r="D512" s="78" t="s">
        <v>1091</v>
      </c>
      <c r="E512" s="78" t="s">
        <v>1092</v>
      </c>
      <c r="F512" s="78" t="s">
        <v>1871</v>
      </c>
      <c r="G512" s="78" t="s">
        <v>52</v>
      </c>
      <c r="H512" s="79">
        <v>2006</v>
      </c>
      <c r="I512" s="123">
        <v>120.6</v>
      </c>
      <c r="J512" s="114">
        <v>120.6</v>
      </c>
      <c r="K512" s="114">
        <v>120.6</v>
      </c>
      <c r="L512" s="114">
        <v>120.6</v>
      </c>
      <c r="M512" s="113">
        <v>120.6</v>
      </c>
      <c r="N512" s="113">
        <v>120.6</v>
      </c>
      <c r="O512" s="113">
        <v>120.6</v>
      </c>
      <c r="P512" s="113">
        <v>120.6</v>
      </c>
      <c r="Q512" s="113">
        <v>120.6</v>
      </c>
      <c r="R512" s="113">
        <v>120.6</v>
      </c>
    </row>
    <row r="513" spans="1:18" ht="15" customHeight="1">
      <c r="A513" s="15">
        <f t="shared" si="15"/>
        <v>513</v>
      </c>
      <c r="B513" s="78" t="s">
        <v>1093</v>
      </c>
      <c r="C513" s="78"/>
      <c r="D513" s="78" t="s">
        <v>1094</v>
      </c>
      <c r="E513" s="78" t="s">
        <v>1092</v>
      </c>
      <c r="F513" s="78" t="s">
        <v>1871</v>
      </c>
      <c r="G513" s="78" t="s">
        <v>52</v>
      </c>
      <c r="H513" s="79">
        <v>2007</v>
      </c>
      <c r="I513" s="123">
        <v>115.5</v>
      </c>
      <c r="J513" s="114">
        <v>115.5</v>
      </c>
      <c r="K513" s="114">
        <v>115.5</v>
      </c>
      <c r="L513" s="114">
        <v>115.5</v>
      </c>
      <c r="M513" s="113">
        <v>115.5</v>
      </c>
      <c r="N513" s="113">
        <v>115.5</v>
      </c>
      <c r="O513" s="113">
        <v>115.5</v>
      </c>
      <c r="P513" s="113">
        <v>115.5</v>
      </c>
      <c r="Q513" s="113">
        <v>115.5</v>
      </c>
      <c r="R513" s="113">
        <v>115.5</v>
      </c>
    </row>
    <row r="514" spans="1:18" ht="15" customHeight="1">
      <c r="A514" s="15">
        <f t="shared" si="15"/>
        <v>514</v>
      </c>
      <c r="B514" s="78" t="s">
        <v>1098</v>
      </c>
      <c r="C514" s="78"/>
      <c r="D514" s="78" t="s">
        <v>1099</v>
      </c>
      <c r="E514" s="78" t="s">
        <v>1092</v>
      </c>
      <c r="F514" s="78" t="s">
        <v>1871</v>
      </c>
      <c r="G514" s="78" t="s">
        <v>52</v>
      </c>
      <c r="H514" s="79">
        <v>2007</v>
      </c>
      <c r="I514" s="123">
        <v>117</v>
      </c>
      <c r="J514" s="114">
        <v>117</v>
      </c>
      <c r="K514" s="114">
        <v>117</v>
      </c>
      <c r="L514" s="114">
        <v>117</v>
      </c>
      <c r="M514" s="113">
        <v>117</v>
      </c>
      <c r="N514" s="113">
        <v>117</v>
      </c>
      <c r="O514" s="113">
        <v>117</v>
      </c>
      <c r="P514" s="113">
        <v>117</v>
      </c>
      <c r="Q514" s="113">
        <v>117</v>
      </c>
      <c r="R514" s="113">
        <v>117</v>
      </c>
    </row>
    <row r="515" spans="1:18" ht="15" customHeight="1">
      <c r="A515" s="15">
        <f t="shared" si="15"/>
        <v>515</v>
      </c>
      <c r="B515" s="78" t="s">
        <v>1100</v>
      </c>
      <c r="C515" s="78"/>
      <c r="D515" s="78" t="s">
        <v>1101</v>
      </c>
      <c r="E515" s="78" t="s">
        <v>1092</v>
      </c>
      <c r="F515" s="78" t="s">
        <v>1871</v>
      </c>
      <c r="G515" s="78" t="s">
        <v>52</v>
      </c>
      <c r="H515" s="79">
        <v>2008</v>
      </c>
      <c r="I515" s="123">
        <v>170.2</v>
      </c>
      <c r="J515" s="114">
        <v>170.2</v>
      </c>
      <c r="K515" s="114">
        <v>170.2</v>
      </c>
      <c r="L515" s="114">
        <v>170.2</v>
      </c>
      <c r="M515" s="113">
        <v>170.2</v>
      </c>
      <c r="N515" s="113">
        <v>170.2</v>
      </c>
      <c r="O515" s="113">
        <v>170.2</v>
      </c>
      <c r="P515" s="113">
        <v>170.2</v>
      </c>
      <c r="Q515" s="113">
        <v>170.2</v>
      </c>
      <c r="R515" s="113">
        <v>170.2</v>
      </c>
    </row>
    <row r="516" spans="1:18" ht="15" customHeight="1">
      <c r="A516" s="15">
        <f t="shared" si="15"/>
        <v>516</v>
      </c>
      <c r="B516" s="78" t="s">
        <v>1102</v>
      </c>
      <c r="C516" s="78"/>
      <c r="D516" s="78" t="s">
        <v>1103</v>
      </c>
      <c r="E516" s="78" t="s">
        <v>54</v>
      </c>
      <c r="F516" s="78" t="s">
        <v>1871</v>
      </c>
      <c r="G516" s="78" t="s">
        <v>52</v>
      </c>
      <c r="H516" s="79">
        <v>2009</v>
      </c>
      <c r="I516" s="123">
        <v>88</v>
      </c>
      <c r="J516" s="114">
        <v>88</v>
      </c>
      <c r="K516" s="114">
        <v>88</v>
      </c>
      <c r="L516" s="114">
        <v>88</v>
      </c>
      <c r="M516" s="113">
        <v>88</v>
      </c>
      <c r="N516" s="113">
        <v>88</v>
      </c>
      <c r="O516" s="113">
        <v>88</v>
      </c>
      <c r="P516" s="113">
        <v>88</v>
      </c>
      <c r="Q516" s="113">
        <v>88</v>
      </c>
      <c r="R516" s="113">
        <v>88</v>
      </c>
    </row>
    <row r="517" spans="1:18" ht="15" customHeight="1">
      <c r="A517" s="15">
        <f t="shared" si="15"/>
        <v>517</v>
      </c>
      <c r="B517" s="78" t="s">
        <v>1104</v>
      </c>
      <c r="C517" s="78"/>
      <c r="D517" s="78" t="s">
        <v>1105</v>
      </c>
      <c r="E517" s="78" t="s">
        <v>54</v>
      </c>
      <c r="F517" s="78" t="s">
        <v>1871</v>
      </c>
      <c r="G517" s="78" t="s">
        <v>52</v>
      </c>
      <c r="H517" s="79">
        <v>2009</v>
      </c>
      <c r="I517" s="123">
        <v>90</v>
      </c>
      <c r="J517" s="114">
        <v>90</v>
      </c>
      <c r="K517" s="114">
        <v>90</v>
      </c>
      <c r="L517" s="114">
        <v>90</v>
      </c>
      <c r="M517" s="113">
        <v>90</v>
      </c>
      <c r="N517" s="113">
        <v>90</v>
      </c>
      <c r="O517" s="113">
        <v>90</v>
      </c>
      <c r="P517" s="113">
        <v>90</v>
      </c>
      <c r="Q517" s="113">
        <v>90</v>
      </c>
      <c r="R517" s="113">
        <v>90</v>
      </c>
    </row>
    <row r="518" spans="1:18" ht="15" customHeight="1">
      <c r="A518" s="15">
        <f t="shared" ref="A518:A581" si="16">A517+1</f>
        <v>518</v>
      </c>
      <c r="B518" s="78" t="s">
        <v>1919</v>
      </c>
      <c r="C518" s="78"/>
      <c r="D518" s="78" t="s">
        <v>1920</v>
      </c>
      <c r="E518" s="78" t="s">
        <v>59</v>
      </c>
      <c r="F518" s="78" t="s">
        <v>1871</v>
      </c>
      <c r="G518" s="78" t="s">
        <v>51</v>
      </c>
      <c r="H518" s="79">
        <v>2019</v>
      </c>
      <c r="I518" s="123">
        <v>115.2</v>
      </c>
      <c r="J518" s="114">
        <v>115.2</v>
      </c>
      <c r="K518" s="114">
        <v>115.2</v>
      </c>
      <c r="L518" s="114">
        <v>115.2</v>
      </c>
      <c r="M518" s="113">
        <v>115.2</v>
      </c>
      <c r="N518" s="113">
        <v>115.2</v>
      </c>
      <c r="O518" s="113">
        <v>115.2</v>
      </c>
      <c r="P518" s="113">
        <v>115.2</v>
      </c>
      <c r="Q518" s="113">
        <v>115.2</v>
      </c>
      <c r="R518" s="113">
        <v>115.2</v>
      </c>
    </row>
    <row r="519" spans="1:18" ht="15" customHeight="1">
      <c r="A519" s="15">
        <f t="shared" si="16"/>
        <v>519</v>
      </c>
      <c r="B519" s="78" t="s">
        <v>1921</v>
      </c>
      <c r="C519" s="78"/>
      <c r="D519" s="78" t="s">
        <v>1922</v>
      </c>
      <c r="E519" s="78" t="s">
        <v>59</v>
      </c>
      <c r="F519" s="78" t="s">
        <v>1871</v>
      </c>
      <c r="G519" s="78" t="s">
        <v>51</v>
      </c>
      <c r="H519" s="79">
        <v>2019</v>
      </c>
      <c r="I519" s="123">
        <v>122.4</v>
      </c>
      <c r="J519" s="114">
        <v>122.4</v>
      </c>
      <c r="K519" s="114">
        <v>122.4</v>
      </c>
      <c r="L519" s="114">
        <v>122.4</v>
      </c>
      <c r="M519" s="113">
        <v>122.4</v>
      </c>
      <c r="N519" s="113">
        <v>122.4</v>
      </c>
      <c r="O519" s="113">
        <v>122.4</v>
      </c>
      <c r="P519" s="113">
        <v>122.4</v>
      </c>
      <c r="Q519" s="113">
        <v>122.4</v>
      </c>
      <c r="R519" s="113">
        <v>122.4</v>
      </c>
    </row>
    <row r="520" spans="1:18" ht="15" customHeight="1">
      <c r="A520" s="15">
        <f t="shared" si="16"/>
        <v>520</v>
      </c>
      <c r="B520" s="78" t="s">
        <v>1106</v>
      </c>
      <c r="C520" s="78"/>
      <c r="D520" s="78" t="s">
        <v>1107</v>
      </c>
      <c r="E520" s="78" t="s">
        <v>1108</v>
      </c>
      <c r="F520" s="78" t="s">
        <v>1871</v>
      </c>
      <c r="G520" s="78" t="s">
        <v>52</v>
      </c>
      <c r="H520" s="79">
        <v>2004</v>
      </c>
      <c r="I520" s="123">
        <v>114</v>
      </c>
      <c r="J520" s="114">
        <v>114</v>
      </c>
      <c r="K520" s="114">
        <v>114</v>
      </c>
      <c r="L520" s="114">
        <v>114</v>
      </c>
      <c r="M520" s="113">
        <v>114</v>
      </c>
      <c r="N520" s="113">
        <v>114</v>
      </c>
      <c r="O520" s="113">
        <v>114</v>
      </c>
      <c r="P520" s="113">
        <v>114</v>
      </c>
      <c r="Q520" s="113">
        <v>114</v>
      </c>
      <c r="R520" s="113">
        <v>114</v>
      </c>
    </row>
    <row r="521" spans="1:18" ht="15" customHeight="1">
      <c r="A521" s="15">
        <f t="shared" si="16"/>
        <v>521</v>
      </c>
      <c r="B521" s="78" t="s">
        <v>1109</v>
      </c>
      <c r="C521" s="78"/>
      <c r="D521" s="78" t="s">
        <v>1110</v>
      </c>
      <c r="E521" s="78" t="s">
        <v>1111</v>
      </c>
      <c r="F521" s="78" t="s">
        <v>1871</v>
      </c>
      <c r="G521" s="78" t="s">
        <v>52</v>
      </c>
      <c r="H521" s="79">
        <v>2007</v>
      </c>
      <c r="I521" s="123">
        <v>130.5</v>
      </c>
      <c r="J521" s="114">
        <v>130.5</v>
      </c>
      <c r="K521" s="114">
        <v>130.5</v>
      </c>
      <c r="L521" s="114">
        <v>130.5</v>
      </c>
      <c r="M521" s="113">
        <v>130.5</v>
      </c>
      <c r="N521" s="113">
        <v>130.5</v>
      </c>
      <c r="O521" s="113">
        <v>130.5</v>
      </c>
      <c r="P521" s="113">
        <v>130.5</v>
      </c>
      <c r="Q521" s="113">
        <v>130.5</v>
      </c>
      <c r="R521" s="113">
        <v>130.5</v>
      </c>
    </row>
    <row r="522" spans="1:18" ht="15" customHeight="1">
      <c r="A522" s="15">
        <f t="shared" si="16"/>
        <v>522</v>
      </c>
      <c r="B522" s="78" t="s">
        <v>1112</v>
      </c>
      <c r="C522" s="78"/>
      <c r="D522" s="78" t="s">
        <v>1113</v>
      </c>
      <c r="E522" s="78" t="s">
        <v>1111</v>
      </c>
      <c r="F522" s="78" t="s">
        <v>1871</v>
      </c>
      <c r="G522" s="78" t="s">
        <v>52</v>
      </c>
      <c r="H522" s="79">
        <v>2007</v>
      </c>
      <c r="I522" s="123">
        <v>120</v>
      </c>
      <c r="J522" s="114">
        <v>120</v>
      </c>
      <c r="K522" s="114">
        <v>120</v>
      </c>
      <c r="L522" s="114">
        <v>120</v>
      </c>
      <c r="M522" s="113">
        <v>120</v>
      </c>
      <c r="N522" s="113">
        <v>120</v>
      </c>
      <c r="O522" s="113">
        <v>120</v>
      </c>
      <c r="P522" s="113">
        <v>120</v>
      </c>
      <c r="Q522" s="113">
        <v>120</v>
      </c>
      <c r="R522" s="113">
        <v>120</v>
      </c>
    </row>
    <row r="523" spans="1:18" ht="15" customHeight="1">
      <c r="A523" s="15">
        <f t="shared" si="16"/>
        <v>523</v>
      </c>
      <c r="B523" s="78" t="s">
        <v>1114</v>
      </c>
      <c r="C523" s="78" t="s">
        <v>2864</v>
      </c>
      <c r="D523" s="78" t="s">
        <v>1115</v>
      </c>
      <c r="E523" s="78" t="s">
        <v>1116</v>
      </c>
      <c r="F523" s="78" t="s">
        <v>1871</v>
      </c>
      <c r="G523" s="78" t="s">
        <v>52</v>
      </c>
      <c r="H523" s="79">
        <v>2007</v>
      </c>
      <c r="I523" s="123">
        <v>231.7</v>
      </c>
      <c r="J523" s="114">
        <v>231.7</v>
      </c>
      <c r="K523" s="114">
        <v>231.7</v>
      </c>
      <c r="L523" s="114">
        <v>231.7</v>
      </c>
      <c r="M523" s="113">
        <v>231.7</v>
      </c>
      <c r="N523" s="113">
        <v>231.7</v>
      </c>
      <c r="O523" s="113">
        <v>231.7</v>
      </c>
      <c r="P523" s="113">
        <v>231.7</v>
      </c>
      <c r="Q523" s="113">
        <v>231.7</v>
      </c>
      <c r="R523" s="113">
        <v>231.7</v>
      </c>
    </row>
    <row r="524" spans="1:18" ht="15" customHeight="1">
      <c r="A524" s="15">
        <f t="shared" si="16"/>
        <v>524</v>
      </c>
      <c r="B524" s="78" t="s">
        <v>1117</v>
      </c>
      <c r="C524" s="78" t="s">
        <v>2864</v>
      </c>
      <c r="D524" s="78" t="s">
        <v>1118</v>
      </c>
      <c r="E524" s="78" t="s">
        <v>1116</v>
      </c>
      <c r="F524" s="78" t="s">
        <v>1871</v>
      </c>
      <c r="G524" s="78" t="s">
        <v>52</v>
      </c>
      <c r="H524" s="79">
        <v>2007</v>
      </c>
      <c r="I524" s="123">
        <v>149.5</v>
      </c>
      <c r="J524" s="114">
        <v>149.5</v>
      </c>
      <c r="K524" s="114">
        <v>149.5</v>
      </c>
      <c r="L524" s="114">
        <v>149.5</v>
      </c>
      <c r="M524" s="113">
        <v>149.5</v>
      </c>
      <c r="N524" s="113">
        <v>149.5</v>
      </c>
      <c r="O524" s="113">
        <v>149.5</v>
      </c>
      <c r="P524" s="113">
        <v>149.5</v>
      </c>
      <c r="Q524" s="113">
        <v>149.5</v>
      </c>
      <c r="R524" s="113">
        <v>149.5</v>
      </c>
    </row>
    <row r="525" spans="1:18" ht="15" customHeight="1">
      <c r="A525" s="15">
        <f t="shared" si="16"/>
        <v>525</v>
      </c>
      <c r="B525" s="78" t="s">
        <v>1119</v>
      </c>
      <c r="C525" s="78" t="s">
        <v>2864</v>
      </c>
      <c r="D525" s="78" t="s">
        <v>1120</v>
      </c>
      <c r="E525" s="78" t="s">
        <v>1116</v>
      </c>
      <c r="F525" s="78" t="s">
        <v>1871</v>
      </c>
      <c r="G525" s="78" t="s">
        <v>52</v>
      </c>
      <c r="H525" s="79">
        <v>2008</v>
      </c>
      <c r="I525" s="123">
        <v>200.9</v>
      </c>
      <c r="J525" s="114">
        <v>200.9</v>
      </c>
      <c r="K525" s="114">
        <v>200.9</v>
      </c>
      <c r="L525" s="114">
        <v>200.9</v>
      </c>
      <c r="M525" s="113">
        <v>200.9</v>
      </c>
      <c r="N525" s="113">
        <v>200.9</v>
      </c>
      <c r="O525" s="113">
        <v>200.9</v>
      </c>
      <c r="P525" s="113">
        <v>200.9</v>
      </c>
      <c r="Q525" s="113">
        <v>200.9</v>
      </c>
      <c r="R525" s="113">
        <v>200.9</v>
      </c>
    </row>
    <row r="526" spans="1:18" ht="15" customHeight="1">
      <c r="A526" s="15">
        <f t="shared" si="16"/>
        <v>526</v>
      </c>
      <c r="B526" s="78" t="s">
        <v>1121</v>
      </c>
      <c r="C526" s="78" t="s">
        <v>2865</v>
      </c>
      <c r="D526" s="78" t="s">
        <v>1122</v>
      </c>
      <c r="E526" s="78" t="s">
        <v>99</v>
      </c>
      <c r="F526" s="78" t="s">
        <v>1871</v>
      </c>
      <c r="G526" s="78" t="s">
        <v>52</v>
      </c>
      <c r="H526" s="79">
        <v>2008</v>
      </c>
      <c r="I526" s="123">
        <v>121.5</v>
      </c>
      <c r="J526" s="114">
        <v>121.5</v>
      </c>
      <c r="K526" s="114">
        <v>121.5</v>
      </c>
      <c r="L526" s="114">
        <v>121.5</v>
      </c>
      <c r="M526" s="113">
        <v>121.5</v>
      </c>
      <c r="N526" s="113">
        <v>121.5</v>
      </c>
      <c r="O526" s="113">
        <v>121.5</v>
      </c>
      <c r="P526" s="113">
        <v>121.5</v>
      </c>
      <c r="Q526" s="113">
        <v>121.5</v>
      </c>
      <c r="R526" s="113">
        <v>121.5</v>
      </c>
    </row>
    <row r="527" spans="1:18" ht="15" customHeight="1">
      <c r="A527" s="15">
        <f t="shared" si="16"/>
        <v>527</v>
      </c>
      <c r="B527" s="78" t="s">
        <v>1123</v>
      </c>
      <c r="C527" s="78"/>
      <c r="D527" s="78" t="s">
        <v>1124</v>
      </c>
      <c r="E527" s="78" t="s">
        <v>632</v>
      </c>
      <c r="F527" s="78" t="s">
        <v>1871</v>
      </c>
      <c r="G527" s="78" t="s">
        <v>51</v>
      </c>
      <c r="H527" s="79">
        <v>2010</v>
      </c>
      <c r="I527" s="123">
        <v>75</v>
      </c>
      <c r="J527" s="114">
        <v>75</v>
      </c>
      <c r="K527" s="114">
        <v>75</v>
      </c>
      <c r="L527" s="114">
        <v>75</v>
      </c>
      <c r="M527" s="113">
        <v>75</v>
      </c>
      <c r="N527" s="113">
        <v>75</v>
      </c>
      <c r="O527" s="113">
        <v>75</v>
      </c>
      <c r="P527" s="113">
        <v>75</v>
      </c>
      <c r="Q527" s="113">
        <v>75</v>
      </c>
      <c r="R527" s="113">
        <v>75</v>
      </c>
    </row>
    <row r="528" spans="1:18" ht="15" customHeight="1">
      <c r="A528" s="15">
        <f t="shared" si="16"/>
        <v>528</v>
      </c>
      <c r="B528" s="78" t="s">
        <v>1125</v>
      </c>
      <c r="C528" s="78"/>
      <c r="D528" s="78" t="s">
        <v>1126</v>
      </c>
      <c r="E528" s="78" t="s">
        <v>632</v>
      </c>
      <c r="F528" s="78" t="s">
        <v>1871</v>
      </c>
      <c r="G528" s="78" t="s">
        <v>51</v>
      </c>
      <c r="H528" s="79">
        <v>2010</v>
      </c>
      <c r="I528" s="123">
        <v>75</v>
      </c>
      <c r="J528" s="114">
        <v>75</v>
      </c>
      <c r="K528" s="114">
        <v>75</v>
      </c>
      <c r="L528" s="114">
        <v>75</v>
      </c>
      <c r="M528" s="113">
        <v>75</v>
      </c>
      <c r="N528" s="113">
        <v>75</v>
      </c>
      <c r="O528" s="113">
        <v>75</v>
      </c>
      <c r="P528" s="113">
        <v>75</v>
      </c>
      <c r="Q528" s="113">
        <v>75</v>
      </c>
      <c r="R528" s="113">
        <v>75</v>
      </c>
    </row>
    <row r="529" spans="1:18" ht="15" customHeight="1">
      <c r="A529" s="15">
        <f t="shared" si="16"/>
        <v>529</v>
      </c>
      <c r="B529" s="78" t="s">
        <v>1127</v>
      </c>
      <c r="C529" s="78"/>
      <c r="D529" s="78" t="s">
        <v>1128</v>
      </c>
      <c r="E529" s="78" t="s">
        <v>1129</v>
      </c>
      <c r="F529" s="78" t="s">
        <v>1871</v>
      </c>
      <c r="G529" s="78" t="s">
        <v>52</v>
      </c>
      <c r="H529" s="79">
        <v>2008</v>
      </c>
      <c r="I529" s="123">
        <v>126.5</v>
      </c>
      <c r="J529" s="114">
        <v>126.5</v>
      </c>
      <c r="K529" s="114">
        <v>126.5</v>
      </c>
      <c r="L529" s="114">
        <v>126.5</v>
      </c>
      <c r="M529" s="113">
        <v>126.5</v>
      </c>
      <c r="N529" s="113">
        <v>126.5</v>
      </c>
      <c r="O529" s="113">
        <v>126.5</v>
      </c>
      <c r="P529" s="113">
        <v>126.5</v>
      </c>
      <c r="Q529" s="113">
        <v>126.5</v>
      </c>
      <c r="R529" s="113">
        <v>126.5</v>
      </c>
    </row>
    <row r="530" spans="1:18" ht="15" customHeight="1">
      <c r="A530" s="15">
        <f t="shared" si="16"/>
        <v>530</v>
      </c>
      <c r="B530" s="78" t="s">
        <v>1130</v>
      </c>
      <c r="C530" s="78"/>
      <c r="D530" s="78" t="s">
        <v>1131</v>
      </c>
      <c r="E530" s="78" t="s">
        <v>1111</v>
      </c>
      <c r="F530" s="78" t="s">
        <v>1871</v>
      </c>
      <c r="G530" s="78" t="s">
        <v>52</v>
      </c>
      <c r="H530" s="79">
        <v>2017</v>
      </c>
      <c r="I530" s="123">
        <v>126.5</v>
      </c>
      <c r="J530" s="114">
        <v>126.5</v>
      </c>
      <c r="K530" s="114">
        <v>126.5</v>
      </c>
      <c r="L530" s="114">
        <v>126.5</v>
      </c>
      <c r="M530" s="113">
        <v>126.5</v>
      </c>
      <c r="N530" s="113">
        <v>126.5</v>
      </c>
      <c r="O530" s="113">
        <v>126.5</v>
      </c>
      <c r="P530" s="113">
        <v>126.5</v>
      </c>
      <c r="Q530" s="113">
        <v>126.5</v>
      </c>
      <c r="R530" s="113">
        <v>126.5</v>
      </c>
    </row>
    <row r="531" spans="1:18" ht="15" customHeight="1">
      <c r="A531" s="15">
        <f t="shared" si="16"/>
        <v>531</v>
      </c>
      <c r="B531" s="78" t="s">
        <v>1132</v>
      </c>
      <c r="C531" s="78"/>
      <c r="D531" s="78" t="s">
        <v>1133</v>
      </c>
      <c r="E531" s="78" t="s">
        <v>1111</v>
      </c>
      <c r="F531" s="78" t="s">
        <v>1871</v>
      </c>
      <c r="G531" s="78" t="s">
        <v>52</v>
      </c>
      <c r="H531" s="79">
        <v>2017</v>
      </c>
      <c r="I531" s="123">
        <v>126.5</v>
      </c>
      <c r="J531" s="114">
        <v>126.5</v>
      </c>
      <c r="K531" s="114">
        <v>126.5</v>
      </c>
      <c r="L531" s="114">
        <v>126.5</v>
      </c>
      <c r="M531" s="113">
        <v>126.5</v>
      </c>
      <c r="N531" s="113">
        <v>126.5</v>
      </c>
      <c r="O531" s="113">
        <v>126.5</v>
      </c>
      <c r="P531" s="113">
        <v>126.5</v>
      </c>
      <c r="Q531" s="113">
        <v>126.5</v>
      </c>
      <c r="R531" s="113">
        <v>126.5</v>
      </c>
    </row>
    <row r="532" spans="1:18" ht="15" customHeight="1">
      <c r="A532" s="15">
        <f t="shared" si="16"/>
        <v>532</v>
      </c>
      <c r="B532" s="78" t="s">
        <v>1134</v>
      </c>
      <c r="C532" s="78" t="s">
        <v>2866</v>
      </c>
      <c r="D532" s="78" t="s">
        <v>1135</v>
      </c>
      <c r="E532" s="78" t="s">
        <v>61</v>
      </c>
      <c r="F532" s="78" t="s">
        <v>1871</v>
      </c>
      <c r="G532" s="78" t="s">
        <v>52</v>
      </c>
      <c r="H532" s="79">
        <v>2002</v>
      </c>
      <c r="I532" s="123">
        <v>85.1</v>
      </c>
      <c r="J532" s="114">
        <v>85.1</v>
      </c>
      <c r="K532" s="114">
        <v>85.1</v>
      </c>
      <c r="L532" s="114">
        <v>85.1</v>
      </c>
      <c r="M532" s="113">
        <v>85.1</v>
      </c>
      <c r="N532" s="113">
        <v>85.1</v>
      </c>
      <c r="O532" s="113">
        <v>85.1</v>
      </c>
      <c r="P532" s="113">
        <v>85.1</v>
      </c>
      <c r="Q532" s="113">
        <v>85.1</v>
      </c>
      <c r="R532" s="113">
        <v>85.1</v>
      </c>
    </row>
    <row r="533" spans="1:18" ht="15" customHeight="1">
      <c r="A533" s="15">
        <f t="shared" si="16"/>
        <v>533</v>
      </c>
      <c r="B533" s="78" t="s">
        <v>1136</v>
      </c>
      <c r="C533" s="78" t="s">
        <v>2866</v>
      </c>
      <c r="D533" s="78" t="s">
        <v>1137</v>
      </c>
      <c r="E533" s="78" t="s">
        <v>61</v>
      </c>
      <c r="F533" s="78" t="s">
        <v>1871</v>
      </c>
      <c r="G533" s="78" t="s">
        <v>52</v>
      </c>
      <c r="H533" s="79">
        <v>2002</v>
      </c>
      <c r="I533" s="123">
        <v>85.1</v>
      </c>
      <c r="J533" s="114">
        <v>85.1</v>
      </c>
      <c r="K533" s="114">
        <v>85.1</v>
      </c>
      <c r="L533" s="114">
        <v>85.1</v>
      </c>
      <c r="M533" s="113">
        <v>85.1</v>
      </c>
      <c r="N533" s="113">
        <v>85.1</v>
      </c>
      <c r="O533" s="113">
        <v>85.1</v>
      </c>
      <c r="P533" s="113">
        <v>85.1</v>
      </c>
      <c r="Q533" s="113">
        <v>85.1</v>
      </c>
      <c r="R533" s="113">
        <v>85.1</v>
      </c>
    </row>
    <row r="534" spans="1:18" ht="15" customHeight="1">
      <c r="A534" s="15">
        <f t="shared" si="16"/>
        <v>534</v>
      </c>
      <c r="B534" s="78" t="s">
        <v>1138</v>
      </c>
      <c r="C534" s="78"/>
      <c r="D534" s="78" t="s">
        <v>1139</v>
      </c>
      <c r="E534" s="78" t="s">
        <v>315</v>
      </c>
      <c r="F534" s="78" t="s">
        <v>1871</v>
      </c>
      <c r="G534" s="78" t="s">
        <v>52</v>
      </c>
      <c r="H534" s="79">
        <v>2008</v>
      </c>
      <c r="I534" s="123">
        <v>118.7</v>
      </c>
      <c r="J534" s="114">
        <v>118.7</v>
      </c>
      <c r="K534" s="114">
        <v>118.7</v>
      </c>
      <c r="L534" s="114">
        <v>118.7</v>
      </c>
      <c r="M534" s="113">
        <v>118.7</v>
      </c>
      <c r="N534" s="113">
        <v>118.7</v>
      </c>
      <c r="O534" s="113">
        <v>118.7</v>
      </c>
      <c r="P534" s="113">
        <v>118.7</v>
      </c>
      <c r="Q534" s="113">
        <v>118.7</v>
      </c>
      <c r="R534" s="113">
        <v>118.7</v>
      </c>
    </row>
    <row r="535" spans="1:18" ht="15" customHeight="1">
      <c r="A535" s="15">
        <f t="shared" si="16"/>
        <v>535</v>
      </c>
      <c r="B535" s="78" t="s">
        <v>1142</v>
      </c>
      <c r="C535" s="78"/>
      <c r="D535" s="78" t="s">
        <v>1143</v>
      </c>
      <c r="E535" s="78" t="s">
        <v>248</v>
      </c>
      <c r="F535" s="78" t="s">
        <v>1871</v>
      </c>
      <c r="G535" s="78" t="s">
        <v>52</v>
      </c>
      <c r="H535" s="79">
        <v>2017</v>
      </c>
      <c r="I535" s="123">
        <v>98.9</v>
      </c>
      <c r="J535" s="114">
        <v>98.9</v>
      </c>
      <c r="K535" s="114">
        <v>98.9</v>
      </c>
      <c r="L535" s="114">
        <v>98.9</v>
      </c>
      <c r="M535" s="113">
        <v>98.9</v>
      </c>
      <c r="N535" s="113">
        <v>98.9</v>
      </c>
      <c r="O535" s="113">
        <v>98.9</v>
      </c>
      <c r="P535" s="113">
        <v>98.9</v>
      </c>
      <c r="Q535" s="113">
        <v>98.9</v>
      </c>
      <c r="R535" s="113">
        <v>98.9</v>
      </c>
    </row>
    <row r="536" spans="1:18" ht="15" customHeight="1">
      <c r="A536" s="15">
        <f t="shared" si="16"/>
        <v>536</v>
      </c>
      <c r="B536" s="78" t="s">
        <v>1144</v>
      </c>
      <c r="C536" s="78"/>
      <c r="D536" s="78" t="s">
        <v>1145</v>
      </c>
      <c r="E536" s="78" t="s">
        <v>248</v>
      </c>
      <c r="F536" s="78" t="s">
        <v>1871</v>
      </c>
      <c r="G536" s="78" t="s">
        <v>52</v>
      </c>
      <c r="H536" s="79">
        <v>2017</v>
      </c>
      <c r="I536" s="123">
        <v>131.1</v>
      </c>
      <c r="J536" s="114">
        <v>131.1</v>
      </c>
      <c r="K536" s="114">
        <v>131.1</v>
      </c>
      <c r="L536" s="114">
        <v>131.1</v>
      </c>
      <c r="M536" s="113">
        <v>131.1</v>
      </c>
      <c r="N536" s="113">
        <v>131.1</v>
      </c>
      <c r="O536" s="113">
        <v>131.1</v>
      </c>
      <c r="P536" s="113">
        <v>131.1</v>
      </c>
      <c r="Q536" s="113">
        <v>131.1</v>
      </c>
      <c r="R536" s="113">
        <v>131.1</v>
      </c>
    </row>
    <row r="537" spans="1:18" ht="15" customHeight="1">
      <c r="A537" s="15">
        <f t="shared" si="16"/>
        <v>537</v>
      </c>
      <c r="B537" s="78" t="s">
        <v>1146</v>
      </c>
      <c r="C537" s="78"/>
      <c r="D537" s="78" t="s">
        <v>1147</v>
      </c>
      <c r="E537" s="78" t="s">
        <v>1148</v>
      </c>
      <c r="F537" s="78" t="s">
        <v>1871</v>
      </c>
      <c r="G537" s="78" t="s">
        <v>50</v>
      </c>
      <c r="H537" s="79">
        <v>2018</v>
      </c>
      <c r="I537" s="123">
        <v>200</v>
      </c>
      <c r="J537" s="114">
        <v>200</v>
      </c>
      <c r="K537" s="114">
        <v>200</v>
      </c>
      <c r="L537" s="114">
        <v>200</v>
      </c>
      <c r="M537" s="113">
        <v>200</v>
      </c>
      <c r="N537" s="113">
        <v>200</v>
      </c>
      <c r="O537" s="113">
        <v>200</v>
      </c>
      <c r="P537" s="113">
        <v>200</v>
      </c>
      <c r="Q537" s="113">
        <v>200</v>
      </c>
      <c r="R537" s="113">
        <v>200</v>
      </c>
    </row>
    <row r="538" spans="1:18" ht="15" customHeight="1">
      <c r="A538" s="15">
        <f t="shared" si="16"/>
        <v>538</v>
      </c>
      <c r="B538" s="78" t="s">
        <v>1149</v>
      </c>
      <c r="C538" s="78"/>
      <c r="D538" s="78" t="s">
        <v>1150</v>
      </c>
      <c r="E538" s="78" t="s">
        <v>1111</v>
      </c>
      <c r="F538" s="78" t="s">
        <v>1871</v>
      </c>
      <c r="G538" s="78" t="s">
        <v>52</v>
      </c>
      <c r="H538" s="79">
        <v>2017</v>
      </c>
      <c r="I538" s="123">
        <v>79.8</v>
      </c>
      <c r="J538" s="114">
        <v>79.8</v>
      </c>
      <c r="K538" s="114">
        <v>79.8</v>
      </c>
      <c r="L538" s="114">
        <v>79.8</v>
      </c>
      <c r="M538" s="113">
        <v>79.8</v>
      </c>
      <c r="N538" s="113">
        <v>79.8</v>
      </c>
      <c r="O538" s="113">
        <v>79.8</v>
      </c>
      <c r="P538" s="113">
        <v>79.8</v>
      </c>
      <c r="Q538" s="113">
        <v>79.8</v>
      </c>
      <c r="R538" s="113">
        <v>79.8</v>
      </c>
    </row>
    <row r="539" spans="1:18" ht="15" customHeight="1">
      <c r="A539" s="15">
        <f t="shared" si="16"/>
        <v>539</v>
      </c>
      <c r="B539" s="78" t="s">
        <v>1151</v>
      </c>
      <c r="C539" s="78"/>
      <c r="D539" s="78" t="s">
        <v>1152</v>
      </c>
      <c r="E539" s="78" t="s">
        <v>1111</v>
      </c>
      <c r="F539" s="78" t="s">
        <v>1871</v>
      </c>
      <c r="G539" s="78" t="s">
        <v>52</v>
      </c>
      <c r="H539" s="79">
        <v>2017</v>
      </c>
      <c r="I539" s="123">
        <v>75.599999999999994</v>
      </c>
      <c r="J539" s="114">
        <v>75.599999999999994</v>
      </c>
      <c r="K539" s="114">
        <v>75.599999999999994</v>
      </c>
      <c r="L539" s="114">
        <v>75.599999999999994</v>
      </c>
      <c r="M539" s="113">
        <v>75.599999999999994</v>
      </c>
      <c r="N539" s="113">
        <v>75.599999999999994</v>
      </c>
      <c r="O539" s="113">
        <v>75.599999999999994</v>
      </c>
      <c r="P539" s="113">
        <v>75.599999999999994</v>
      </c>
      <c r="Q539" s="113">
        <v>75.599999999999994</v>
      </c>
      <c r="R539" s="113">
        <v>75.599999999999994</v>
      </c>
    </row>
    <row r="540" spans="1:18" ht="15" customHeight="1">
      <c r="A540" s="15">
        <f t="shared" si="16"/>
        <v>540</v>
      </c>
      <c r="B540" s="78" t="s">
        <v>1923</v>
      </c>
      <c r="C540" s="78"/>
      <c r="D540" s="78" t="s">
        <v>1924</v>
      </c>
      <c r="E540" s="78" t="s">
        <v>1688</v>
      </c>
      <c r="F540" s="78" t="s">
        <v>1871</v>
      </c>
      <c r="G540" s="78" t="s">
        <v>52</v>
      </c>
      <c r="H540" s="79">
        <v>2019</v>
      </c>
      <c r="I540" s="123">
        <v>186.5</v>
      </c>
      <c r="J540" s="114">
        <v>186.5</v>
      </c>
      <c r="K540" s="114">
        <v>186.5</v>
      </c>
      <c r="L540" s="114">
        <v>186.5</v>
      </c>
      <c r="M540" s="113">
        <v>186.5</v>
      </c>
      <c r="N540" s="113">
        <v>186.5</v>
      </c>
      <c r="O540" s="113">
        <v>186.5</v>
      </c>
      <c r="P540" s="113">
        <v>186.5</v>
      </c>
      <c r="Q540" s="113">
        <v>186.5</v>
      </c>
      <c r="R540" s="113">
        <v>186.5</v>
      </c>
    </row>
    <row r="541" spans="1:18" ht="15" customHeight="1">
      <c r="A541" s="15">
        <f t="shared" si="16"/>
        <v>541</v>
      </c>
      <c r="B541" s="78" t="s">
        <v>1925</v>
      </c>
      <c r="C541" s="78"/>
      <c r="D541" s="78" t="s">
        <v>1926</v>
      </c>
      <c r="E541" s="78" t="s">
        <v>1688</v>
      </c>
      <c r="F541" s="78" t="s">
        <v>1871</v>
      </c>
      <c r="G541" s="78" t="s">
        <v>52</v>
      </c>
      <c r="H541" s="79">
        <v>2019</v>
      </c>
      <c r="I541" s="123">
        <v>163.80000000000001</v>
      </c>
      <c r="J541" s="114">
        <v>163.80000000000001</v>
      </c>
      <c r="K541" s="114">
        <v>163.80000000000001</v>
      </c>
      <c r="L541" s="114">
        <v>163.80000000000001</v>
      </c>
      <c r="M541" s="113">
        <v>163.80000000000001</v>
      </c>
      <c r="N541" s="113">
        <v>163.80000000000001</v>
      </c>
      <c r="O541" s="113">
        <v>163.80000000000001</v>
      </c>
      <c r="P541" s="113">
        <v>163.80000000000001</v>
      </c>
      <c r="Q541" s="113">
        <v>163.80000000000001</v>
      </c>
      <c r="R541" s="113">
        <v>163.80000000000001</v>
      </c>
    </row>
    <row r="542" spans="1:18" ht="15" customHeight="1">
      <c r="A542" s="15">
        <f t="shared" si="16"/>
        <v>542</v>
      </c>
      <c r="B542" s="78" t="s">
        <v>1156</v>
      </c>
      <c r="C542" s="78"/>
      <c r="D542" s="78" t="s">
        <v>1157</v>
      </c>
      <c r="E542" s="78" t="s">
        <v>1158</v>
      </c>
      <c r="F542" s="78" t="s">
        <v>1871</v>
      </c>
      <c r="G542" s="78" t="s">
        <v>52</v>
      </c>
      <c r="H542" s="79">
        <v>2007</v>
      </c>
      <c r="I542" s="123">
        <v>124.2</v>
      </c>
      <c r="J542" s="114">
        <v>124.2</v>
      </c>
      <c r="K542" s="114">
        <v>124.2</v>
      </c>
      <c r="L542" s="114">
        <v>124.2</v>
      </c>
      <c r="M542" s="113">
        <v>124.2</v>
      </c>
      <c r="N542" s="113">
        <v>124.2</v>
      </c>
      <c r="O542" s="113">
        <v>124.2</v>
      </c>
      <c r="P542" s="113">
        <v>124.2</v>
      </c>
      <c r="Q542" s="113">
        <v>124.2</v>
      </c>
      <c r="R542" s="113">
        <v>124.2</v>
      </c>
    </row>
    <row r="543" spans="1:18" ht="15" customHeight="1">
      <c r="A543" s="15">
        <f t="shared" si="16"/>
        <v>543</v>
      </c>
      <c r="B543" s="78" t="s">
        <v>1160</v>
      </c>
      <c r="C543" s="78"/>
      <c r="D543" s="78" t="s">
        <v>1161</v>
      </c>
      <c r="E543" s="78" t="s">
        <v>1116</v>
      </c>
      <c r="F543" s="78" t="s">
        <v>1871</v>
      </c>
      <c r="G543" s="78" t="s">
        <v>52</v>
      </c>
      <c r="H543" s="79">
        <v>2008</v>
      </c>
      <c r="I543" s="123">
        <v>80</v>
      </c>
      <c r="J543" s="114">
        <v>80</v>
      </c>
      <c r="K543" s="114">
        <v>80</v>
      </c>
      <c r="L543" s="114">
        <v>80</v>
      </c>
      <c r="M543" s="113">
        <v>80</v>
      </c>
      <c r="N543" s="113">
        <v>80</v>
      </c>
      <c r="O543" s="113">
        <v>80</v>
      </c>
      <c r="P543" s="113">
        <v>80</v>
      </c>
      <c r="Q543" s="113">
        <v>80</v>
      </c>
      <c r="R543" s="113">
        <v>80</v>
      </c>
    </row>
    <row r="544" spans="1:18" ht="15" customHeight="1">
      <c r="A544" s="15">
        <f t="shared" si="16"/>
        <v>544</v>
      </c>
      <c r="B544" s="78" t="s">
        <v>1162</v>
      </c>
      <c r="C544" s="78"/>
      <c r="D544" s="78" t="s">
        <v>1163</v>
      </c>
      <c r="E544" s="78" t="s">
        <v>1116</v>
      </c>
      <c r="F544" s="78" t="s">
        <v>1871</v>
      </c>
      <c r="G544" s="78" t="s">
        <v>52</v>
      </c>
      <c r="H544" s="79">
        <v>2010</v>
      </c>
      <c r="I544" s="123">
        <v>69.599999999999994</v>
      </c>
      <c r="J544" s="114">
        <v>69.599999999999994</v>
      </c>
      <c r="K544" s="114">
        <v>69.599999999999994</v>
      </c>
      <c r="L544" s="114">
        <v>69.599999999999994</v>
      </c>
      <c r="M544" s="113">
        <v>69.599999999999994</v>
      </c>
      <c r="N544" s="113">
        <v>69.599999999999994</v>
      </c>
      <c r="O544" s="113">
        <v>69.599999999999994</v>
      </c>
      <c r="P544" s="113">
        <v>69.599999999999994</v>
      </c>
      <c r="Q544" s="113">
        <v>69.599999999999994</v>
      </c>
      <c r="R544" s="113">
        <v>69.599999999999994</v>
      </c>
    </row>
    <row r="545" spans="1:18" ht="15" customHeight="1">
      <c r="A545" s="15">
        <f t="shared" si="16"/>
        <v>545</v>
      </c>
      <c r="B545" s="78" t="s">
        <v>1164</v>
      </c>
      <c r="C545" s="78"/>
      <c r="D545" s="78" t="s">
        <v>1165</v>
      </c>
      <c r="E545" s="78" t="s">
        <v>1148</v>
      </c>
      <c r="F545" s="78" t="s">
        <v>1871</v>
      </c>
      <c r="G545" s="78" t="s">
        <v>50</v>
      </c>
      <c r="H545" s="79">
        <v>2014</v>
      </c>
      <c r="I545" s="123">
        <v>148.6</v>
      </c>
      <c r="J545" s="114">
        <v>148.6</v>
      </c>
      <c r="K545" s="114">
        <v>148.6</v>
      </c>
      <c r="L545" s="114">
        <v>148.6</v>
      </c>
      <c r="M545" s="113">
        <v>148.6</v>
      </c>
      <c r="N545" s="113">
        <v>148.6</v>
      </c>
      <c r="O545" s="113">
        <v>148.6</v>
      </c>
      <c r="P545" s="113">
        <v>148.6</v>
      </c>
      <c r="Q545" s="113">
        <v>148.6</v>
      </c>
      <c r="R545" s="113">
        <v>148.6</v>
      </c>
    </row>
    <row r="546" spans="1:18" ht="15" customHeight="1">
      <c r="A546" s="15">
        <f t="shared" si="16"/>
        <v>546</v>
      </c>
      <c r="B546" s="78" t="s">
        <v>1927</v>
      </c>
      <c r="C546" s="78"/>
      <c r="D546" s="78" t="s">
        <v>1928</v>
      </c>
      <c r="E546" s="78" t="s">
        <v>54</v>
      </c>
      <c r="F546" s="78" t="s">
        <v>1871</v>
      </c>
      <c r="G546" s="78" t="s">
        <v>52</v>
      </c>
      <c r="H546" s="79">
        <v>2020</v>
      </c>
      <c r="I546" s="123">
        <v>82</v>
      </c>
      <c r="J546" s="114">
        <v>82</v>
      </c>
      <c r="K546" s="114">
        <v>82</v>
      </c>
      <c r="L546" s="114">
        <v>82</v>
      </c>
      <c r="M546" s="113">
        <v>82</v>
      </c>
      <c r="N546" s="113">
        <v>82</v>
      </c>
      <c r="O546" s="113">
        <v>82</v>
      </c>
      <c r="P546" s="113">
        <v>82</v>
      </c>
      <c r="Q546" s="113">
        <v>82</v>
      </c>
      <c r="R546" s="113">
        <v>82</v>
      </c>
    </row>
    <row r="547" spans="1:18" ht="15" customHeight="1">
      <c r="A547" s="15">
        <f t="shared" si="16"/>
        <v>547</v>
      </c>
      <c r="B547" s="78" t="s">
        <v>1929</v>
      </c>
      <c r="C547" s="78"/>
      <c r="D547" s="78" t="s">
        <v>1930</v>
      </c>
      <c r="E547" s="78" t="s">
        <v>54</v>
      </c>
      <c r="F547" s="78" t="s">
        <v>1871</v>
      </c>
      <c r="G547" s="78" t="s">
        <v>52</v>
      </c>
      <c r="H547" s="79">
        <v>2020</v>
      </c>
      <c r="I547" s="123">
        <v>76</v>
      </c>
      <c r="J547" s="114">
        <v>76</v>
      </c>
      <c r="K547" s="114">
        <v>76</v>
      </c>
      <c r="L547" s="114">
        <v>76</v>
      </c>
      <c r="M547" s="113">
        <v>76</v>
      </c>
      <c r="N547" s="113">
        <v>76</v>
      </c>
      <c r="O547" s="113">
        <v>76</v>
      </c>
      <c r="P547" s="113">
        <v>76</v>
      </c>
      <c r="Q547" s="113">
        <v>76</v>
      </c>
      <c r="R547" s="113">
        <v>76</v>
      </c>
    </row>
    <row r="548" spans="1:18" ht="15" customHeight="1">
      <c r="A548" s="15">
        <f t="shared" si="16"/>
        <v>548</v>
      </c>
      <c r="B548" s="78" t="s">
        <v>1166</v>
      </c>
      <c r="C548" s="78" t="s">
        <v>2867</v>
      </c>
      <c r="D548" s="78" t="s">
        <v>1167</v>
      </c>
      <c r="E548" s="78" t="s">
        <v>1111</v>
      </c>
      <c r="F548" s="78" t="s">
        <v>1871</v>
      </c>
      <c r="G548" s="78" t="s">
        <v>52</v>
      </c>
      <c r="H548" s="79">
        <v>2003</v>
      </c>
      <c r="I548" s="123">
        <v>99</v>
      </c>
      <c r="J548" s="114">
        <v>99</v>
      </c>
      <c r="K548" s="114">
        <v>99</v>
      </c>
      <c r="L548" s="114">
        <v>99</v>
      </c>
      <c r="M548" s="113">
        <v>99</v>
      </c>
      <c r="N548" s="113">
        <v>99</v>
      </c>
      <c r="O548" s="113">
        <v>99</v>
      </c>
      <c r="P548" s="113">
        <v>99</v>
      </c>
      <c r="Q548" s="113">
        <v>99</v>
      </c>
      <c r="R548" s="113">
        <v>99</v>
      </c>
    </row>
    <row r="549" spans="1:18" ht="15" customHeight="1">
      <c r="A549" s="15">
        <f t="shared" si="16"/>
        <v>549</v>
      </c>
      <c r="B549" s="78" t="s">
        <v>1171</v>
      </c>
      <c r="C549" s="78" t="s">
        <v>2867</v>
      </c>
      <c r="D549" s="78" t="s">
        <v>1172</v>
      </c>
      <c r="E549" s="78" t="s">
        <v>1111</v>
      </c>
      <c r="F549" s="78" t="s">
        <v>1871</v>
      </c>
      <c r="G549" s="78" t="s">
        <v>52</v>
      </c>
      <c r="H549" s="79">
        <v>2003</v>
      </c>
      <c r="I549" s="123">
        <v>61</v>
      </c>
      <c r="J549" s="114">
        <v>61</v>
      </c>
      <c r="K549" s="114">
        <v>61</v>
      </c>
      <c r="L549" s="114">
        <v>61</v>
      </c>
      <c r="M549" s="113">
        <v>61</v>
      </c>
      <c r="N549" s="113">
        <v>61</v>
      </c>
      <c r="O549" s="113">
        <v>61</v>
      </c>
      <c r="P549" s="113">
        <v>61</v>
      </c>
      <c r="Q549" s="113">
        <v>61</v>
      </c>
      <c r="R549" s="113">
        <v>61</v>
      </c>
    </row>
    <row r="550" spans="1:18" ht="15" customHeight="1">
      <c r="A550" s="15">
        <f t="shared" si="16"/>
        <v>550</v>
      </c>
      <c r="B550" s="78" t="s">
        <v>1173</v>
      </c>
      <c r="C550" s="78"/>
      <c r="D550" s="78" t="s">
        <v>1174</v>
      </c>
      <c r="E550" s="78" t="s">
        <v>1175</v>
      </c>
      <c r="F550" s="78" t="s">
        <v>1871</v>
      </c>
      <c r="G550" s="78" t="s">
        <v>52</v>
      </c>
      <c r="H550" s="79">
        <v>2015</v>
      </c>
      <c r="I550" s="123">
        <v>150</v>
      </c>
      <c r="J550" s="114">
        <v>150</v>
      </c>
      <c r="K550" s="114">
        <v>150</v>
      </c>
      <c r="L550" s="114">
        <v>150</v>
      </c>
      <c r="M550" s="113">
        <v>150</v>
      </c>
      <c r="N550" s="113">
        <v>150</v>
      </c>
      <c r="O550" s="113">
        <v>150</v>
      </c>
      <c r="P550" s="113">
        <v>150</v>
      </c>
      <c r="Q550" s="113">
        <v>150</v>
      </c>
      <c r="R550" s="113">
        <v>150</v>
      </c>
    </row>
    <row r="551" spans="1:18" ht="15" customHeight="1">
      <c r="A551" s="15">
        <f t="shared" si="16"/>
        <v>551</v>
      </c>
      <c r="B551" s="78" t="s">
        <v>1176</v>
      </c>
      <c r="C551" s="78"/>
      <c r="D551" s="78" t="s">
        <v>1177</v>
      </c>
      <c r="E551" s="78" t="s">
        <v>1175</v>
      </c>
      <c r="F551" s="78" t="s">
        <v>1871</v>
      </c>
      <c r="G551" s="78" t="s">
        <v>52</v>
      </c>
      <c r="H551" s="79">
        <v>2015</v>
      </c>
      <c r="I551" s="123">
        <v>150</v>
      </c>
      <c r="J551" s="114">
        <v>150</v>
      </c>
      <c r="K551" s="114">
        <v>150</v>
      </c>
      <c r="L551" s="114">
        <v>150</v>
      </c>
      <c r="M551" s="113">
        <v>150</v>
      </c>
      <c r="N551" s="113">
        <v>150</v>
      </c>
      <c r="O551" s="113">
        <v>150</v>
      </c>
      <c r="P551" s="113">
        <v>150</v>
      </c>
      <c r="Q551" s="113">
        <v>150</v>
      </c>
      <c r="R551" s="113">
        <v>150</v>
      </c>
    </row>
    <row r="552" spans="1:18" ht="15" customHeight="1">
      <c r="A552" s="15">
        <f t="shared" si="16"/>
        <v>552</v>
      </c>
      <c r="B552" s="78" t="s">
        <v>1178</v>
      </c>
      <c r="C552" s="78"/>
      <c r="D552" s="78" t="s">
        <v>1179</v>
      </c>
      <c r="E552" s="78" t="s">
        <v>315</v>
      </c>
      <c r="F552" s="78" t="s">
        <v>1871</v>
      </c>
      <c r="G552" s="78" t="s">
        <v>52</v>
      </c>
      <c r="H552" s="79">
        <v>2016</v>
      </c>
      <c r="I552" s="123">
        <v>119.9</v>
      </c>
      <c r="J552" s="114">
        <v>119.9</v>
      </c>
      <c r="K552" s="114">
        <v>119.9</v>
      </c>
      <c r="L552" s="114">
        <v>119.9</v>
      </c>
      <c r="M552" s="113">
        <v>119.9</v>
      </c>
      <c r="N552" s="113">
        <v>119.9</v>
      </c>
      <c r="O552" s="113">
        <v>119.9</v>
      </c>
      <c r="P552" s="113">
        <v>119.9</v>
      </c>
      <c r="Q552" s="113">
        <v>119.9</v>
      </c>
      <c r="R552" s="113">
        <v>119.9</v>
      </c>
    </row>
    <row r="553" spans="1:18" ht="15" customHeight="1">
      <c r="A553" s="15">
        <f t="shared" si="16"/>
        <v>553</v>
      </c>
      <c r="B553" s="78" t="s">
        <v>1180</v>
      </c>
      <c r="C553" s="78"/>
      <c r="D553" s="78" t="s">
        <v>1181</v>
      </c>
      <c r="E553" s="78" t="s">
        <v>1182</v>
      </c>
      <c r="F553" s="78" t="s">
        <v>1871</v>
      </c>
      <c r="G553" s="78" t="s">
        <v>52</v>
      </c>
      <c r="H553" s="79">
        <v>2008</v>
      </c>
      <c r="I553" s="123">
        <v>163.5</v>
      </c>
      <c r="J553" s="114">
        <v>163.5</v>
      </c>
      <c r="K553" s="114">
        <v>163.5</v>
      </c>
      <c r="L553" s="114">
        <v>163.5</v>
      </c>
      <c r="M553" s="113">
        <v>163.5</v>
      </c>
      <c r="N553" s="113">
        <v>163.5</v>
      </c>
      <c r="O553" s="113">
        <v>163.5</v>
      </c>
      <c r="P553" s="113">
        <v>163.5</v>
      </c>
      <c r="Q553" s="113">
        <v>163.5</v>
      </c>
      <c r="R553" s="113">
        <v>163.5</v>
      </c>
    </row>
    <row r="554" spans="1:18" ht="15" customHeight="1">
      <c r="A554" s="15">
        <f t="shared" si="16"/>
        <v>554</v>
      </c>
      <c r="B554" s="78" t="s">
        <v>1183</v>
      </c>
      <c r="C554" s="78"/>
      <c r="D554" s="78" t="s">
        <v>1184</v>
      </c>
      <c r="E554" s="78" t="s">
        <v>2464</v>
      </c>
      <c r="F554" s="78" t="s">
        <v>1871</v>
      </c>
      <c r="G554" s="78" t="s">
        <v>52</v>
      </c>
      <c r="H554" s="79">
        <v>2018</v>
      </c>
      <c r="I554" s="123">
        <v>152.5</v>
      </c>
      <c r="J554" s="114">
        <v>152.5</v>
      </c>
      <c r="K554" s="114">
        <v>152.5</v>
      </c>
      <c r="L554" s="114">
        <v>152.5</v>
      </c>
      <c r="M554" s="113">
        <v>152.5</v>
      </c>
      <c r="N554" s="113">
        <v>152.5</v>
      </c>
      <c r="O554" s="113">
        <v>152.5</v>
      </c>
      <c r="P554" s="113">
        <v>152.5</v>
      </c>
      <c r="Q554" s="113">
        <v>152.5</v>
      </c>
      <c r="R554" s="113">
        <v>152.5</v>
      </c>
    </row>
    <row r="555" spans="1:18" ht="15" customHeight="1">
      <c r="A555" s="15">
        <f t="shared" si="16"/>
        <v>555</v>
      </c>
      <c r="B555" s="78" t="s">
        <v>1185</v>
      </c>
      <c r="C555" s="78"/>
      <c r="D555" s="78" t="s">
        <v>1186</v>
      </c>
      <c r="E555" s="78" t="s">
        <v>2464</v>
      </c>
      <c r="F555" s="78" t="s">
        <v>1871</v>
      </c>
      <c r="G555" s="78" t="s">
        <v>52</v>
      </c>
      <c r="H555" s="79">
        <v>2018</v>
      </c>
      <c r="I555" s="123">
        <v>147.5</v>
      </c>
      <c r="J555" s="114">
        <v>147.5</v>
      </c>
      <c r="K555" s="114">
        <v>147.5</v>
      </c>
      <c r="L555" s="114">
        <v>147.5</v>
      </c>
      <c r="M555" s="113">
        <v>147.5</v>
      </c>
      <c r="N555" s="113">
        <v>147.5</v>
      </c>
      <c r="O555" s="113">
        <v>147.5</v>
      </c>
      <c r="P555" s="113">
        <v>147.5</v>
      </c>
      <c r="Q555" s="113">
        <v>147.5</v>
      </c>
      <c r="R555" s="113">
        <v>147.5</v>
      </c>
    </row>
    <row r="556" spans="1:18" ht="15" customHeight="1">
      <c r="A556" s="15">
        <f t="shared" si="16"/>
        <v>556</v>
      </c>
      <c r="B556" s="78" t="s">
        <v>1187</v>
      </c>
      <c r="C556" s="78"/>
      <c r="D556" s="78" t="s">
        <v>1188</v>
      </c>
      <c r="E556" s="78" t="s">
        <v>68</v>
      </c>
      <c r="F556" s="78" t="s">
        <v>1871</v>
      </c>
      <c r="G556" s="78" t="s">
        <v>51</v>
      </c>
      <c r="H556" s="79">
        <v>2016</v>
      </c>
      <c r="I556" s="123">
        <v>52</v>
      </c>
      <c r="J556" s="114">
        <v>52</v>
      </c>
      <c r="K556" s="114">
        <v>52</v>
      </c>
      <c r="L556" s="114">
        <v>52</v>
      </c>
      <c r="M556" s="113">
        <v>52</v>
      </c>
      <c r="N556" s="113">
        <v>52</v>
      </c>
      <c r="O556" s="113">
        <v>52</v>
      </c>
      <c r="P556" s="113">
        <v>52</v>
      </c>
      <c r="Q556" s="113">
        <v>52</v>
      </c>
      <c r="R556" s="113">
        <v>52</v>
      </c>
    </row>
    <row r="557" spans="1:18" ht="15" customHeight="1">
      <c r="A557" s="15">
        <f t="shared" si="16"/>
        <v>557</v>
      </c>
      <c r="B557" s="78" t="s">
        <v>1191</v>
      </c>
      <c r="C557" s="78"/>
      <c r="D557" s="78" t="s">
        <v>1192</v>
      </c>
      <c r="E557" s="78" t="s">
        <v>68</v>
      </c>
      <c r="F557" s="78" t="s">
        <v>1871</v>
      </c>
      <c r="G557" s="78" t="s">
        <v>51</v>
      </c>
      <c r="H557" s="79">
        <v>2016</v>
      </c>
      <c r="I557" s="123">
        <v>98</v>
      </c>
      <c r="J557" s="114">
        <v>98</v>
      </c>
      <c r="K557" s="114">
        <v>98</v>
      </c>
      <c r="L557" s="114">
        <v>98</v>
      </c>
      <c r="M557" s="113">
        <v>98</v>
      </c>
      <c r="N557" s="113">
        <v>98</v>
      </c>
      <c r="O557" s="113">
        <v>98</v>
      </c>
      <c r="P557" s="113">
        <v>98</v>
      </c>
      <c r="Q557" s="113">
        <v>98</v>
      </c>
      <c r="R557" s="113">
        <v>98</v>
      </c>
    </row>
    <row r="558" spans="1:18" ht="15" customHeight="1">
      <c r="A558" s="15">
        <f t="shared" si="16"/>
        <v>558</v>
      </c>
      <c r="B558" s="78" t="s">
        <v>1195</v>
      </c>
      <c r="C558" s="78"/>
      <c r="D558" s="78" t="s">
        <v>1196</v>
      </c>
      <c r="E558" s="78" t="s">
        <v>68</v>
      </c>
      <c r="F558" s="78" t="s">
        <v>1871</v>
      </c>
      <c r="G558" s="78" t="s">
        <v>51</v>
      </c>
      <c r="H558" s="79">
        <v>2016</v>
      </c>
      <c r="I558" s="123">
        <v>100</v>
      </c>
      <c r="J558" s="114">
        <v>100</v>
      </c>
      <c r="K558" s="114">
        <v>100</v>
      </c>
      <c r="L558" s="114">
        <v>100</v>
      </c>
      <c r="M558" s="113">
        <v>100</v>
      </c>
      <c r="N558" s="113">
        <v>100</v>
      </c>
      <c r="O558" s="113">
        <v>100</v>
      </c>
      <c r="P558" s="113">
        <v>100</v>
      </c>
      <c r="Q558" s="113">
        <v>100</v>
      </c>
      <c r="R558" s="113">
        <v>100</v>
      </c>
    </row>
    <row r="559" spans="1:18" ht="15" customHeight="1">
      <c r="A559" s="15">
        <f t="shared" si="16"/>
        <v>559</v>
      </c>
      <c r="B559" s="78" t="s">
        <v>1197</v>
      </c>
      <c r="C559" s="78"/>
      <c r="D559" s="78" t="s">
        <v>1198</v>
      </c>
      <c r="E559" s="78" t="s">
        <v>1199</v>
      </c>
      <c r="F559" s="78" t="s">
        <v>1871</v>
      </c>
      <c r="G559" s="78" t="s">
        <v>52</v>
      </c>
      <c r="H559" s="79">
        <v>2017</v>
      </c>
      <c r="I559" s="123">
        <v>131.1</v>
      </c>
      <c r="J559" s="114">
        <v>131.1</v>
      </c>
      <c r="K559" s="114">
        <v>131.1</v>
      </c>
      <c r="L559" s="114">
        <v>131.1</v>
      </c>
      <c r="M559" s="113">
        <v>131.1</v>
      </c>
      <c r="N559" s="113">
        <v>131.1</v>
      </c>
      <c r="O559" s="113">
        <v>131.1</v>
      </c>
      <c r="P559" s="113">
        <v>131.1</v>
      </c>
      <c r="Q559" s="113">
        <v>131.1</v>
      </c>
      <c r="R559" s="113">
        <v>131.1</v>
      </c>
    </row>
    <row r="560" spans="1:18" ht="15" customHeight="1">
      <c r="A560" s="15">
        <f t="shared" si="16"/>
        <v>560</v>
      </c>
      <c r="B560" s="78" t="s">
        <v>1200</v>
      </c>
      <c r="C560" s="78"/>
      <c r="D560" s="78" t="s">
        <v>1201</v>
      </c>
      <c r="E560" s="78" t="s">
        <v>1199</v>
      </c>
      <c r="F560" s="78" t="s">
        <v>1871</v>
      </c>
      <c r="G560" s="78" t="s">
        <v>52</v>
      </c>
      <c r="H560" s="79">
        <v>2017</v>
      </c>
      <c r="I560" s="123">
        <v>98.9</v>
      </c>
      <c r="J560" s="114">
        <v>98.9</v>
      </c>
      <c r="K560" s="114">
        <v>98.9</v>
      </c>
      <c r="L560" s="114">
        <v>98.9</v>
      </c>
      <c r="M560" s="113">
        <v>98.9</v>
      </c>
      <c r="N560" s="113">
        <v>98.9</v>
      </c>
      <c r="O560" s="113">
        <v>98.9</v>
      </c>
      <c r="P560" s="113">
        <v>98.9</v>
      </c>
      <c r="Q560" s="113">
        <v>98.9</v>
      </c>
      <c r="R560" s="113">
        <v>98.9</v>
      </c>
    </row>
    <row r="561" spans="1:18" ht="15" customHeight="1">
      <c r="A561" s="15">
        <f t="shared" si="16"/>
        <v>561</v>
      </c>
      <c r="B561" s="78" t="s">
        <v>1202</v>
      </c>
      <c r="C561" s="78" t="s">
        <v>2868</v>
      </c>
      <c r="D561" s="78" t="s">
        <v>1203</v>
      </c>
      <c r="E561" s="78" t="s">
        <v>1092</v>
      </c>
      <c r="F561" s="78" t="s">
        <v>1871</v>
      </c>
      <c r="G561" s="78" t="s">
        <v>52</v>
      </c>
      <c r="H561" s="79">
        <v>2005</v>
      </c>
      <c r="I561" s="123">
        <v>230</v>
      </c>
      <c r="J561" s="114">
        <v>230</v>
      </c>
      <c r="K561" s="114">
        <v>230</v>
      </c>
      <c r="L561" s="114">
        <v>230</v>
      </c>
      <c r="M561" s="113">
        <v>230</v>
      </c>
      <c r="N561" s="113">
        <v>230</v>
      </c>
      <c r="O561" s="113">
        <v>230</v>
      </c>
      <c r="P561" s="113">
        <v>230</v>
      </c>
      <c r="Q561" s="113">
        <v>230</v>
      </c>
      <c r="R561" s="113">
        <v>230</v>
      </c>
    </row>
    <row r="562" spans="1:18" ht="15" customHeight="1">
      <c r="A562" s="15">
        <f t="shared" si="16"/>
        <v>562</v>
      </c>
      <c r="B562" s="78" t="s">
        <v>1204</v>
      </c>
      <c r="C562" s="78" t="s">
        <v>2868</v>
      </c>
      <c r="D562" s="78" t="s">
        <v>1205</v>
      </c>
      <c r="E562" s="78" t="s">
        <v>1092</v>
      </c>
      <c r="F562" s="78" t="s">
        <v>1871</v>
      </c>
      <c r="G562" s="78" t="s">
        <v>52</v>
      </c>
      <c r="H562" s="79">
        <v>2006</v>
      </c>
      <c r="I562" s="123">
        <v>184</v>
      </c>
      <c r="J562" s="114">
        <v>184</v>
      </c>
      <c r="K562" s="114">
        <v>184</v>
      </c>
      <c r="L562" s="114">
        <v>184</v>
      </c>
      <c r="M562" s="113">
        <v>184</v>
      </c>
      <c r="N562" s="113">
        <v>184</v>
      </c>
      <c r="O562" s="113">
        <v>184</v>
      </c>
      <c r="P562" s="113">
        <v>184</v>
      </c>
      <c r="Q562" s="113">
        <v>184</v>
      </c>
      <c r="R562" s="113">
        <v>184</v>
      </c>
    </row>
    <row r="563" spans="1:18" ht="15" customHeight="1">
      <c r="A563" s="15">
        <f t="shared" si="16"/>
        <v>563</v>
      </c>
      <c r="B563" s="78" t="s">
        <v>1206</v>
      </c>
      <c r="C563" s="78" t="s">
        <v>2868</v>
      </c>
      <c r="D563" s="78" t="s">
        <v>1207</v>
      </c>
      <c r="E563" s="78" t="s">
        <v>1092</v>
      </c>
      <c r="F563" s="78" t="s">
        <v>1871</v>
      </c>
      <c r="G563" s="78" t="s">
        <v>52</v>
      </c>
      <c r="H563" s="79">
        <v>2006</v>
      </c>
      <c r="I563" s="123">
        <v>241.4</v>
      </c>
      <c r="J563" s="114">
        <v>241.4</v>
      </c>
      <c r="K563" s="114">
        <v>241.4</v>
      </c>
      <c r="L563" s="114">
        <v>241.4</v>
      </c>
      <c r="M563" s="113">
        <v>241.4</v>
      </c>
      <c r="N563" s="113">
        <v>241.4</v>
      </c>
      <c r="O563" s="113">
        <v>241.4</v>
      </c>
      <c r="P563" s="113">
        <v>241.4</v>
      </c>
      <c r="Q563" s="113">
        <v>241.4</v>
      </c>
      <c r="R563" s="113">
        <v>241.4</v>
      </c>
    </row>
    <row r="564" spans="1:18" ht="15" customHeight="1">
      <c r="A564" s="15">
        <f t="shared" si="16"/>
        <v>564</v>
      </c>
      <c r="B564" s="78" t="s">
        <v>1208</v>
      </c>
      <c r="C564" s="78" t="s">
        <v>2868</v>
      </c>
      <c r="D564" s="78" t="s">
        <v>1209</v>
      </c>
      <c r="E564" s="78" t="s">
        <v>1092</v>
      </c>
      <c r="F564" s="78" t="s">
        <v>1871</v>
      </c>
      <c r="G564" s="78" t="s">
        <v>52</v>
      </c>
      <c r="H564" s="79">
        <v>2006</v>
      </c>
      <c r="I564" s="123">
        <v>115</v>
      </c>
      <c r="J564" s="114">
        <v>115</v>
      </c>
      <c r="K564" s="114">
        <v>115</v>
      </c>
      <c r="L564" s="114">
        <v>115</v>
      </c>
      <c r="M564" s="113">
        <v>115</v>
      </c>
      <c r="N564" s="113">
        <v>115</v>
      </c>
      <c r="O564" s="113">
        <v>115</v>
      </c>
      <c r="P564" s="113">
        <v>115</v>
      </c>
      <c r="Q564" s="113">
        <v>115</v>
      </c>
      <c r="R564" s="113">
        <v>115</v>
      </c>
    </row>
    <row r="565" spans="1:18" ht="15" customHeight="1">
      <c r="A565" s="15">
        <f t="shared" si="16"/>
        <v>565</v>
      </c>
      <c r="B565" s="78" t="s">
        <v>1213</v>
      </c>
      <c r="C565" s="78"/>
      <c r="D565" s="78" t="s">
        <v>1214</v>
      </c>
      <c r="E565" s="78" t="s">
        <v>1129</v>
      </c>
      <c r="F565" s="78" t="s">
        <v>1871</v>
      </c>
      <c r="G565" s="78" t="s">
        <v>52</v>
      </c>
      <c r="H565" s="79">
        <v>2008</v>
      </c>
      <c r="I565" s="123">
        <v>95</v>
      </c>
      <c r="J565" s="114">
        <v>95</v>
      </c>
      <c r="K565" s="114">
        <v>95</v>
      </c>
      <c r="L565" s="114">
        <v>95</v>
      </c>
      <c r="M565" s="113">
        <v>95</v>
      </c>
      <c r="N565" s="113">
        <v>95</v>
      </c>
      <c r="O565" s="113">
        <v>95</v>
      </c>
      <c r="P565" s="113">
        <v>95</v>
      </c>
      <c r="Q565" s="113">
        <v>95</v>
      </c>
      <c r="R565" s="113">
        <v>95</v>
      </c>
    </row>
    <row r="566" spans="1:18" ht="15" customHeight="1">
      <c r="A566" s="15">
        <f t="shared" si="16"/>
        <v>566</v>
      </c>
      <c r="B566" s="78" t="s">
        <v>1217</v>
      </c>
      <c r="C566" s="78"/>
      <c r="D566" s="78" t="s">
        <v>1218</v>
      </c>
      <c r="E566" s="78" t="s">
        <v>1129</v>
      </c>
      <c r="F566" s="78" t="s">
        <v>1871</v>
      </c>
      <c r="G566" s="78" t="s">
        <v>52</v>
      </c>
      <c r="H566" s="79">
        <v>2008</v>
      </c>
      <c r="I566" s="123">
        <v>102</v>
      </c>
      <c r="J566" s="114">
        <v>102</v>
      </c>
      <c r="K566" s="114">
        <v>102</v>
      </c>
      <c r="L566" s="114">
        <v>102</v>
      </c>
      <c r="M566" s="113">
        <v>102</v>
      </c>
      <c r="N566" s="113">
        <v>102</v>
      </c>
      <c r="O566" s="113">
        <v>102</v>
      </c>
      <c r="P566" s="113">
        <v>102</v>
      </c>
      <c r="Q566" s="113">
        <v>102</v>
      </c>
      <c r="R566" s="113">
        <v>102</v>
      </c>
    </row>
    <row r="567" spans="1:18" ht="15" customHeight="1">
      <c r="A567" s="15">
        <f t="shared" si="16"/>
        <v>567</v>
      </c>
      <c r="B567" s="78" t="s">
        <v>1219</v>
      </c>
      <c r="C567" s="78"/>
      <c r="D567" s="78" t="s">
        <v>1220</v>
      </c>
      <c r="E567" s="78" t="s">
        <v>61</v>
      </c>
      <c r="F567" s="78" t="s">
        <v>1871</v>
      </c>
      <c r="G567" s="78" t="s">
        <v>52</v>
      </c>
      <c r="H567" s="79">
        <v>2001</v>
      </c>
      <c r="I567" s="123">
        <v>91.8</v>
      </c>
      <c r="J567" s="114">
        <v>91.8</v>
      </c>
      <c r="K567" s="114">
        <v>91.8</v>
      </c>
      <c r="L567" s="114">
        <v>91.8</v>
      </c>
      <c r="M567" s="113">
        <v>91.8</v>
      </c>
      <c r="N567" s="113">
        <v>91.8</v>
      </c>
      <c r="O567" s="113">
        <v>91.8</v>
      </c>
      <c r="P567" s="113">
        <v>91.8</v>
      </c>
      <c r="Q567" s="113">
        <v>91.8</v>
      </c>
      <c r="R567" s="113">
        <v>91.8</v>
      </c>
    </row>
    <row r="568" spans="1:18" ht="15" customHeight="1">
      <c r="A568" s="15">
        <f t="shared" si="16"/>
        <v>568</v>
      </c>
      <c r="B568" s="78" t="s">
        <v>1221</v>
      </c>
      <c r="C568" s="78"/>
      <c r="D568" s="78" t="s">
        <v>1222</v>
      </c>
      <c r="E568" s="78" t="s">
        <v>632</v>
      </c>
      <c r="F568" s="78" t="s">
        <v>1871</v>
      </c>
      <c r="G568" s="78" t="s">
        <v>51</v>
      </c>
      <c r="H568" s="79">
        <v>2015</v>
      </c>
      <c r="I568" s="123">
        <v>19.7</v>
      </c>
      <c r="J568" s="114">
        <v>19.7</v>
      </c>
      <c r="K568" s="114">
        <v>19.7</v>
      </c>
      <c r="L568" s="114">
        <v>19.7</v>
      </c>
      <c r="M568" s="113">
        <v>19.7</v>
      </c>
      <c r="N568" s="113">
        <v>19.7</v>
      </c>
      <c r="O568" s="113">
        <v>19.7</v>
      </c>
      <c r="P568" s="113">
        <v>19.7</v>
      </c>
      <c r="Q568" s="113">
        <v>19.7</v>
      </c>
      <c r="R568" s="113">
        <v>19.7</v>
      </c>
    </row>
    <row r="569" spans="1:18" ht="15" customHeight="1">
      <c r="A569" s="15">
        <f t="shared" si="16"/>
        <v>569</v>
      </c>
      <c r="B569" s="78" t="s">
        <v>1223</v>
      </c>
      <c r="C569" s="78"/>
      <c r="D569" s="78" t="s">
        <v>1224</v>
      </c>
      <c r="E569" s="78" t="s">
        <v>632</v>
      </c>
      <c r="F569" s="78" t="s">
        <v>1871</v>
      </c>
      <c r="G569" s="78" t="s">
        <v>51</v>
      </c>
      <c r="H569" s="79">
        <v>2015</v>
      </c>
      <c r="I569" s="123">
        <v>230</v>
      </c>
      <c r="J569" s="114">
        <v>230</v>
      </c>
      <c r="K569" s="114">
        <v>230</v>
      </c>
      <c r="L569" s="114">
        <v>230</v>
      </c>
      <c r="M569" s="113">
        <v>230</v>
      </c>
      <c r="N569" s="113">
        <v>230</v>
      </c>
      <c r="O569" s="113">
        <v>230</v>
      </c>
      <c r="P569" s="113">
        <v>230</v>
      </c>
      <c r="Q569" s="113">
        <v>230</v>
      </c>
      <c r="R569" s="113">
        <v>230</v>
      </c>
    </row>
    <row r="570" spans="1:18" ht="15" customHeight="1">
      <c r="A570" s="15">
        <f t="shared" si="16"/>
        <v>570</v>
      </c>
      <c r="B570" s="78" t="s">
        <v>2691</v>
      </c>
      <c r="C570" s="78"/>
      <c r="D570" s="78" t="s">
        <v>1225</v>
      </c>
      <c r="E570" s="78" t="s">
        <v>632</v>
      </c>
      <c r="F570" s="78" t="s">
        <v>1871</v>
      </c>
      <c r="G570" s="78" t="s">
        <v>51</v>
      </c>
      <c r="H570" s="79">
        <v>2017</v>
      </c>
      <c r="I570" s="123">
        <v>96</v>
      </c>
      <c r="J570" s="114">
        <v>96</v>
      </c>
      <c r="K570" s="114">
        <v>96</v>
      </c>
      <c r="L570" s="114">
        <v>96</v>
      </c>
      <c r="M570" s="113">
        <v>96</v>
      </c>
      <c r="N570" s="113">
        <v>96</v>
      </c>
      <c r="O570" s="113">
        <v>96</v>
      </c>
      <c r="P570" s="113">
        <v>96</v>
      </c>
      <c r="Q570" s="113">
        <v>96</v>
      </c>
      <c r="R570" s="113">
        <v>96</v>
      </c>
    </row>
    <row r="571" spans="1:18" ht="15" customHeight="1">
      <c r="A571" s="15">
        <f t="shared" si="16"/>
        <v>571</v>
      </c>
      <c r="B571" s="78" t="s">
        <v>2692</v>
      </c>
      <c r="C571" s="78"/>
      <c r="D571" s="78" t="s">
        <v>1226</v>
      </c>
      <c r="E571" s="78" t="s">
        <v>632</v>
      </c>
      <c r="F571" s="78" t="s">
        <v>1871</v>
      </c>
      <c r="G571" s="78" t="s">
        <v>51</v>
      </c>
      <c r="H571" s="79">
        <v>2017</v>
      </c>
      <c r="I571" s="123">
        <v>74</v>
      </c>
      <c r="J571" s="114">
        <v>74</v>
      </c>
      <c r="K571" s="114">
        <v>74</v>
      </c>
      <c r="L571" s="114">
        <v>74</v>
      </c>
      <c r="M571" s="113">
        <v>74</v>
      </c>
      <c r="N571" s="113">
        <v>74</v>
      </c>
      <c r="O571" s="113">
        <v>74</v>
      </c>
      <c r="P571" s="113">
        <v>74</v>
      </c>
      <c r="Q571" s="113">
        <v>74</v>
      </c>
      <c r="R571" s="113">
        <v>74</v>
      </c>
    </row>
    <row r="572" spans="1:18" ht="15" customHeight="1">
      <c r="A572" s="15">
        <f t="shared" si="16"/>
        <v>572</v>
      </c>
      <c r="B572" s="78" t="s">
        <v>2693</v>
      </c>
      <c r="C572" s="78"/>
      <c r="D572" s="78" t="s">
        <v>1227</v>
      </c>
      <c r="E572" s="78" t="s">
        <v>632</v>
      </c>
      <c r="F572" s="78" t="s">
        <v>1871</v>
      </c>
      <c r="G572" s="78" t="s">
        <v>51</v>
      </c>
      <c r="H572" s="79">
        <v>2017</v>
      </c>
      <c r="I572" s="123">
        <v>30</v>
      </c>
      <c r="J572" s="114">
        <v>30</v>
      </c>
      <c r="K572" s="114">
        <v>30</v>
      </c>
      <c r="L572" s="114">
        <v>30</v>
      </c>
      <c r="M572" s="113">
        <v>30</v>
      </c>
      <c r="N572" s="113">
        <v>30</v>
      </c>
      <c r="O572" s="113">
        <v>30</v>
      </c>
      <c r="P572" s="113">
        <v>30</v>
      </c>
      <c r="Q572" s="113">
        <v>30</v>
      </c>
      <c r="R572" s="113">
        <v>30</v>
      </c>
    </row>
    <row r="573" spans="1:18" ht="15" customHeight="1">
      <c r="A573" s="15">
        <f t="shared" si="16"/>
        <v>573</v>
      </c>
      <c r="B573" s="78" t="s">
        <v>1228</v>
      </c>
      <c r="C573" s="78"/>
      <c r="D573" s="78" t="s">
        <v>1229</v>
      </c>
      <c r="E573" s="78" t="s">
        <v>493</v>
      </c>
      <c r="F573" s="78" t="s">
        <v>1871</v>
      </c>
      <c r="G573" s="78" t="s">
        <v>50</v>
      </c>
      <c r="H573" s="79">
        <v>2015</v>
      </c>
      <c r="I573" s="123">
        <v>110</v>
      </c>
      <c r="J573" s="114">
        <v>110</v>
      </c>
      <c r="K573" s="114">
        <v>110</v>
      </c>
      <c r="L573" s="114">
        <v>110</v>
      </c>
      <c r="M573" s="113">
        <v>110</v>
      </c>
      <c r="N573" s="113">
        <v>110</v>
      </c>
      <c r="O573" s="113">
        <v>110</v>
      </c>
      <c r="P573" s="113">
        <v>110</v>
      </c>
      <c r="Q573" s="113">
        <v>110</v>
      </c>
      <c r="R573" s="113">
        <v>110</v>
      </c>
    </row>
    <row r="574" spans="1:18" ht="15" customHeight="1">
      <c r="A574" s="15">
        <f t="shared" si="16"/>
        <v>574</v>
      </c>
      <c r="B574" s="78" t="s">
        <v>1230</v>
      </c>
      <c r="C574" s="78"/>
      <c r="D574" s="78" t="s">
        <v>1231</v>
      </c>
      <c r="E574" s="78" t="s">
        <v>66</v>
      </c>
      <c r="F574" s="78" t="s">
        <v>1871</v>
      </c>
      <c r="G574" s="78" t="s">
        <v>52</v>
      </c>
      <c r="H574" s="79">
        <v>2001</v>
      </c>
      <c r="I574" s="123">
        <v>79.7</v>
      </c>
      <c r="J574" s="114">
        <v>79.7</v>
      </c>
      <c r="K574" s="114">
        <v>79.7</v>
      </c>
      <c r="L574" s="114">
        <v>79.7</v>
      </c>
      <c r="M574" s="113">
        <v>79.7</v>
      </c>
      <c r="N574" s="113">
        <v>79.7</v>
      </c>
      <c r="O574" s="113">
        <v>79.7</v>
      </c>
      <c r="P574" s="113">
        <v>79.7</v>
      </c>
      <c r="Q574" s="113">
        <v>79.7</v>
      </c>
      <c r="R574" s="113">
        <v>79.7</v>
      </c>
    </row>
    <row r="575" spans="1:18" ht="15" customHeight="1">
      <c r="A575" s="15">
        <f t="shared" si="16"/>
        <v>575</v>
      </c>
      <c r="B575" s="78" t="s">
        <v>1232</v>
      </c>
      <c r="C575" s="78"/>
      <c r="D575" s="78" t="s">
        <v>1233</v>
      </c>
      <c r="E575" s="78" t="s">
        <v>66</v>
      </c>
      <c r="F575" s="78" t="s">
        <v>1871</v>
      </c>
      <c r="G575" s="78" t="s">
        <v>52</v>
      </c>
      <c r="H575" s="79">
        <v>2001</v>
      </c>
      <c r="I575" s="123">
        <v>79.7</v>
      </c>
      <c r="J575" s="114">
        <v>79.7</v>
      </c>
      <c r="K575" s="114">
        <v>79.7</v>
      </c>
      <c r="L575" s="114">
        <v>79.7</v>
      </c>
      <c r="M575" s="113">
        <v>79.7</v>
      </c>
      <c r="N575" s="113">
        <v>79.7</v>
      </c>
      <c r="O575" s="113">
        <v>79.7</v>
      </c>
      <c r="P575" s="113">
        <v>79.7</v>
      </c>
      <c r="Q575" s="113">
        <v>79.7</v>
      </c>
      <c r="R575" s="113">
        <v>79.7</v>
      </c>
    </row>
    <row r="576" spans="1:18" ht="15" customHeight="1">
      <c r="A576" s="15">
        <f t="shared" si="16"/>
        <v>576</v>
      </c>
      <c r="B576" s="78" t="s">
        <v>1234</v>
      </c>
      <c r="C576" s="78"/>
      <c r="D576" s="78" t="s">
        <v>1235</v>
      </c>
      <c r="E576" s="78" t="s">
        <v>66</v>
      </c>
      <c r="F576" s="78" t="s">
        <v>1871</v>
      </c>
      <c r="G576" s="78" t="s">
        <v>52</v>
      </c>
      <c r="H576" s="79">
        <v>2001</v>
      </c>
      <c r="I576" s="123">
        <v>40.5</v>
      </c>
      <c r="J576" s="114">
        <v>40.5</v>
      </c>
      <c r="K576" s="114">
        <v>40.5</v>
      </c>
      <c r="L576" s="114">
        <v>40.5</v>
      </c>
      <c r="M576" s="113">
        <v>40.5</v>
      </c>
      <c r="N576" s="113">
        <v>40.5</v>
      </c>
      <c r="O576" s="113">
        <v>40.5</v>
      </c>
      <c r="P576" s="113">
        <v>40.5</v>
      </c>
      <c r="Q576" s="113">
        <v>40.5</v>
      </c>
      <c r="R576" s="113">
        <v>40.5</v>
      </c>
    </row>
    <row r="577" spans="1:18" ht="15" customHeight="1">
      <c r="A577" s="15">
        <f t="shared" si="16"/>
        <v>577</v>
      </c>
      <c r="B577" s="78" t="s">
        <v>1236</v>
      </c>
      <c r="C577" s="78"/>
      <c r="D577" s="78" t="s">
        <v>1237</v>
      </c>
      <c r="E577" s="78" t="s">
        <v>66</v>
      </c>
      <c r="F577" s="78" t="s">
        <v>1871</v>
      </c>
      <c r="G577" s="78" t="s">
        <v>52</v>
      </c>
      <c r="H577" s="79">
        <v>2001</v>
      </c>
      <c r="I577" s="123">
        <v>79.7</v>
      </c>
      <c r="J577" s="114">
        <v>79.7</v>
      </c>
      <c r="K577" s="114">
        <v>79.7</v>
      </c>
      <c r="L577" s="114">
        <v>79.7</v>
      </c>
      <c r="M577" s="113">
        <v>79.7</v>
      </c>
      <c r="N577" s="113">
        <v>79.7</v>
      </c>
      <c r="O577" s="113">
        <v>79.7</v>
      </c>
      <c r="P577" s="113">
        <v>79.7</v>
      </c>
      <c r="Q577" s="113">
        <v>79.7</v>
      </c>
      <c r="R577" s="113">
        <v>79.7</v>
      </c>
    </row>
    <row r="578" spans="1:18" ht="15" customHeight="1">
      <c r="A578" s="15">
        <f t="shared" si="16"/>
        <v>578</v>
      </c>
      <c r="B578" s="78" t="s">
        <v>1238</v>
      </c>
      <c r="C578" s="78"/>
      <c r="D578" s="78" t="s">
        <v>1239</v>
      </c>
      <c r="E578" s="78" t="s">
        <v>1240</v>
      </c>
      <c r="F578" s="78" t="s">
        <v>1871</v>
      </c>
      <c r="G578" s="78" t="s">
        <v>52</v>
      </c>
      <c r="H578" s="79">
        <v>2009</v>
      </c>
      <c r="I578" s="123">
        <v>160</v>
      </c>
      <c r="J578" s="114">
        <v>160</v>
      </c>
      <c r="K578" s="114">
        <v>160</v>
      </c>
      <c r="L578" s="114">
        <v>160</v>
      </c>
      <c r="M578" s="113">
        <v>160</v>
      </c>
      <c r="N578" s="113">
        <v>160</v>
      </c>
      <c r="O578" s="113">
        <v>160</v>
      </c>
      <c r="P578" s="113">
        <v>160</v>
      </c>
      <c r="Q578" s="113">
        <v>160</v>
      </c>
      <c r="R578" s="113">
        <v>160</v>
      </c>
    </row>
    <row r="579" spans="1:18" ht="15" customHeight="1">
      <c r="A579" s="15">
        <f t="shared" si="16"/>
        <v>579</v>
      </c>
      <c r="B579" s="78" t="s">
        <v>1241</v>
      </c>
      <c r="C579" s="78"/>
      <c r="D579" s="78" t="s">
        <v>1242</v>
      </c>
      <c r="E579" s="78" t="s">
        <v>248</v>
      </c>
      <c r="F579" s="78" t="s">
        <v>1871</v>
      </c>
      <c r="G579" s="78" t="s">
        <v>52</v>
      </c>
      <c r="H579" s="79">
        <v>2019</v>
      </c>
      <c r="I579" s="123">
        <v>183.7</v>
      </c>
      <c r="J579" s="114">
        <v>183.7</v>
      </c>
      <c r="K579" s="114">
        <v>183.7</v>
      </c>
      <c r="L579" s="114">
        <v>183.7</v>
      </c>
      <c r="M579" s="113">
        <v>183.7</v>
      </c>
      <c r="N579" s="113">
        <v>183.7</v>
      </c>
      <c r="O579" s="113">
        <v>183.7</v>
      </c>
      <c r="P579" s="113">
        <v>183.7</v>
      </c>
      <c r="Q579" s="113">
        <v>183.7</v>
      </c>
      <c r="R579" s="113">
        <v>183.7</v>
      </c>
    </row>
    <row r="580" spans="1:18" ht="15" customHeight="1">
      <c r="A580" s="15">
        <f t="shared" si="16"/>
        <v>580</v>
      </c>
      <c r="B580" s="78" t="s">
        <v>1243</v>
      </c>
      <c r="C580" s="78"/>
      <c r="D580" s="78" t="s">
        <v>1244</v>
      </c>
      <c r="E580" s="78" t="s">
        <v>1245</v>
      </c>
      <c r="F580" s="78" t="s">
        <v>1871</v>
      </c>
      <c r="G580" s="78" t="s">
        <v>50</v>
      </c>
      <c r="H580" s="79">
        <v>2015</v>
      </c>
      <c r="I580" s="123">
        <v>106.3</v>
      </c>
      <c r="J580" s="114">
        <v>106.3</v>
      </c>
      <c r="K580" s="114">
        <v>106.3</v>
      </c>
      <c r="L580" s="114">
        <v>106.3</v>
      </c>
      <c r="M580" s="113">
        <v>106.3</v>
      </c>
      <c r="N580" s="113">
        <v>106.3</v>
      </c>
      <c r="O580" s="113">
        <v>106.3</v>
      </c>
      <c r="P580" s="113">
        <v>106.3</v>
      </c>
      <c r="Q580" s="113">
        <v>106.3</v>
      </c>
      <c r="R580" s="113">
        <v>106.3</v>
      </c>
    </row>
    <row r="581" spans="1:18" ht="15" customHeight="1">
      <c r="A581" s="15">
        <f t="shared" si="16"/>
        <v>581</v>
      </c>
      <c r="B581" s="78" t="s">
        <v>1246</v>
      </c>
      <c r="C581" s="78"/>
      <c r="D581" s="78" t="s">
        <v>1247</v>
      </c>
      <c r="E581" s="78" t="s">
        <v>1245</v>
      </c>
      <c r="F581" s="78" t="s">
        <v>1871</v>
      </c>
      <c r="G581" s="78" t="s">
        <v>50</v>
      </c>
      <c r="H581" s="79">
        <v>2015</v>
      </c>
      <c r="I581" s="123">
        <v>103.8</v>
      </c>
      <c r="J581" s="114">
        <v>103.8</v>
      </c>
      <c r="K581" s="114">
        <v>103.8</v>
      </c>
      <c r="L581" s="114">
        <v>103.8</v>
      </c>
      <c r="M581" s="113">
        <v>103.8</v>
      </c>
      <c r="N581" s="113">
        <v>103.8</v>
      </c>
      <c r="O581" s="113">
        <v>103.8</v>
      </c>
      <c r="P581" s="113">
        <v>103.8</v>
      </c>
      <c r="Q581" s="113">
        <v>103.8</v>
      </c>
      <c r="R581" s="113">
        <v>103.8</v>
      </c>
    </row>
    <row r="582" spans="1:18" ht="15" customHeight="1">
      <c r="A582" s="15">
        <f t="shared" ref="A582:A645" si="17">A581+1</f>
        <v>582</v>
      </c>
      <c r="B582" s="78" t="s">
        <v>1248</v>
      </c>
      <c r="C582" s="78"/>
      <c r="D582" s="78" t="s">
        <v>1249</v>
      </c>
      <c r="E582" s="78" t="s">
        <v>1182</v>
      </c>
      <c r="F582" s="78" t="s">
        <v>1871</v>
      </c>
      <c r="G582" s="78" t="s">
        <v>52</v>
      </c>
      <c r="H582" s="79">
        <v>2006</v>
      </c>
      <c r="I582" s="123">
        <v>194</v>
      </c>
      <c r="J582" s="114">
        <v>194</v>
      </c>
      <c r="K582" s="114">
        <v>194</v>
      </c>
      <c r="L582" s="114">
        <v>194</v>
      </c>
      <c r="M582" s="113">
        <v>194</v>
      </c>
      <c r="N582" s="113">
        <v>194</v>
      </c>
      <c r="O582" s="113">
        <v>194</v>
      </c>
      <c r="P582" s="113">
        <v>194</v>
      </c>
      <c r="Q582" s="113">
        <v>194</v>
      </c>
      <c r="R582" s="113">
        <v>194</v>
      </c>
    </row>
    <row r="583" spans="1:18" ht="15" customHeight="1">
      <c r="A583" s="15">
        <f t="shared" si="17"/>
        <v>583</v>
      </c>
      <c r="B583" s="78" t="s">
        <v>1250</v>
      </c>
      <c r="C583" s="78" t="s">
        <v>2869</v>
      </c>
      <c r="D583" s="78" t="s">
        <v>1251</v>
      </c>
      <c r="E583" s="78" t="s">
        <v>1182</v>
      </c>
      <c r="F583" s="78" t="s">
        <v>1871</v>
      </c>
      <c r="G583" s="78" t="s">
        <v>52</v>
      </c>
      <c r="H583" s="79">
        <v>2007</v>
      </c>
      <c r="I583" s="123">
        <v>98</v>
      </c>
      <c r="J583" s="114">
        <v>98</v>
      </c>
      <c r="K583" s="114">
        <v>98</v>
      </c>
      <c r="L583" s="114">
        <v>98</v>
      </c>
      <c r="M583" s="113">
        <v>98</v>
      </c>
      <c r="N583" s="113">
        <v>98</v>
      </c>
      <c r="O583" s="113">
        <v>98</v>
      </c>
      <c r="P583" s="113">
        <v>98</v>
      </c>
      <c r="Q583" s="113">
        <v>98</v>
      </c>
      <c r="R583" s="113">
        <v>98</v>
      </c>
    </row>
    <row r="584" spans="1:18" ht="15" customHeight="1">
      <c r="A584" s="15">
        <f t="shared" si="17"/>
        <v>584</v>
      </c>
      <c r="B584" s="78" t="s">
        <v>1252</v>
      </c>
      <c r="C584" s="78" t="s">
        <v>2869</v>
      </c>
      <c r="D584" s="78" t="s">
        <v>1253</v>
      </c>
      <c r="E584" s="78" t="s">
        <v>1182</v>
      </c>
      <c r="F584" s="78" t="s">
        <v>1871</v>
      </c>
      <c r="G584" s="78" t="s">
        <v>52</v>
      </c>
      <c r="H584" s="79">
        <v>2007</v>
      </c>
      <c r="I584" s="123">
        <v>100</v>
      </c>
      <c r="J584" s="114">
        <v>100</v>
      </c>
      <c r="K584" s="114">
        <v>100</v>
      </c>
      <c r="L584" s="114">
        <v>100</v>
      </c>
      <c r="M584" s="113">
        <v>100</v>
      </c>
      <c r="N584" s="113">
        <v>100</v>
      </c>
      <c r="O584" s="113">
        <v>100</v>
      </c>
      <c r="P584" s="113">
        <v>100</v>
      </c>
      <c r="Q584" s="113">
        <v>100</v>
      </c>
      <c r="R584" s="113">
        <v>100</v>
      </c>
    </row>
    <row r="585" spans="1:18" ht="15" customHeight="1">
      <c r="A585" s="15">
        <f t="shared" si="17"/>
        <v>585</v>
      </c>
      <c r="B585" s="78" t="s">
        <v>1254</v>
      </c>
      <c r="C585" s="78"/>
      <c r="D585" s="78" t="s">
        <v>1255</v>
      </c>
      <c r="E585" s="78" t="s">
        <v>690</v>
      </c>
      <c r="F585" s="78" t="s">
        <v>1871</v>
      </c>
      <c r="G585" s="78" t="s">
        <v>52</v>
      </c>
      <c r="H585" s="79">
        <v>2010</v>
      </c>
      <c r="I585" s="123">
        <v>48</v>
      </c>
      <c r="J585" s="114">
        <v>48</v>
      </c>
      <c r="K585" s="114">
        <v>48</v>
      </c>
      <c r="L585" s="114">
        <v>48</v>
      </c>
      <c r="M585" s="113">
        <v>48</v>
      </c>
      <c r="N585" s="113">
        <v>48</v>
      </c>
      <c r="O585" s="113">
        <v>48</v>
      </c>
      <c r="P585" s="113">
        <v>48</v>
      </c>
      <c r="Q585" s="113">
        <v>48</v>
      </c>
      <c r="R585" s="113">
        <v>48</v>
      </c>
    </row>
    <row r="586" spans="1:18" ht="15" customHeight="1">
      <c r="A586" s="15">
        <f t="shared" si="17"/>
        <v>586</v>
      </c>
      <c r="B586" s="78" t="s">
        <v>1258</v>
      </c>
      <c r="C586" s="78"/>
      <c r="D586" s="78" t="s">
        <v>1259</v>
      </c>
      <c r="E586" s="78" t="s">
        <v>690</v>
      </c>
      <c r="F586" s="78" t="s">
        <v>1871</v>
      </c>
      <c r="G586" s="78" t="s">
        <v>52</v>
      </c>
      <c r="H586" s="79">
        <v>2010</v>
      </c>
      <c r="I586" s="123">
        <v>51</v>
      </c>
      <c r="J586" s="114">
        <v>51</v>
      </c>
      <c r="K586" s="114">
        <v>51</v>
      </c>
      <c r="L586" s="114">
        <v>51</v>
      </c>
      <c r="M586" s="113">
        <v>51</v>
      </c>
      <c r="N586" s="113">
        <v>51</v>
      </c>
      <c r="O586" s="113">
        <v>51</v>
      </c>
      <c r="P586" s="113">
        <v>51</v>
      </c>
      <c r="Q586" s="113">
        <v>51</v>
      </c>
      <c r="R586" s="113">
        <v>51</v>
      </c>
    </row>
    <row r="587" spans="1:18" ht="15" customHeight="1">
      <c r="A587" s="15">
        <f t="shared" si="17"/>
        <v>587</v>
      </c>
      <c r="B587" s="78" t="s">
        <v>1262</v>
      </c>
      <c r="C587" s="78"/>
      <c r="D587" s="78" t="s">
        <v>1263</v>
      </c>
      <c r="E587" s="78" t="s">
        <v>690</v>
      </c>
      <c r="F587" s="78" t="s">
        <v>1871</v>
      </c>
      <c r="G587" s="78" t="s">
        <v>52</v>
      </c>
      <c r="H587" s="79">
        <v>2011</v>
      </c>
      <c r="I587" s="123">
        <v>25.5</v>
      </c>
      <c r="J587" s="114">
        <v>25.5</v>
      </c>
      <c r="K587" s="114">
        <v>25.5</v>
      </c>
      <c r="L587" s="114">
        <v>25.5</v>
      </c>
      <c r="M587" s="113">
        <v>25.5</v>
      </c>
      <c r="N587" s="113">
        <v>25.5</v>
      </c>
      <c r="O587" s="113">
        <v>25.5</v>
      </c>
      <c r="P587" s="113">
        <v>25.5</v>
      </c>
      <c r="Q587" s="113">
        <v>25.5</v>
      </c>
      <c r="R587" s="113">
        <v>25.5</v>
      </c>
    </row>
    <row r="588" spans="1:18" ht="15" customHeight="1">
      <c r="A588" s="15">
        <f t="shared" si="17"/>
        <v>588</v>
      </c>
      <c r="B588" s="78" t="s">
        <v>1264</v>
      </c>
      <c r="C588" s="78"/>
      <c r="D588" s="78" t="s">
        <v>1265</v>
      </c>
      <c r="E588" s="78" t="s">
        <v>690</v>
      </c>
      <c r="F588" s="78" t="s">
        <v>1871</v>
      </c>
      <c r="G588" s="78" t="s">
        <v>52</v>
      </c>
      <c r="H588" s="79">
        <v>2011</v>
      </c>
      <c r="I588" s="123">
        <v>24</v>
      </c>
      <c r="J588" s="114">
        <v>24</v>
      </c>
      <c r="K588" s="114">
        <v>24</v>
      </c>
      <c r="L588" s="114">
        <v>24</v>
      </c>
      <c r="M588" s="113">
        <v>24</v>
      </c>
      <c r="N588" s="113">
        <v>24</v>
      </c>
      <c r="O588" s="113">
        <v>24</v>
      </c>
      <c r="P588" s="113">
        <v>24</v>
      </c>
      <c r="Q588" s="113">
        <v>24</v>
      </c>
      <c r="R588" s="113">
        <v>24</v>
      </c>
    </row>
    <row r="589" spans="1:18" ht="15" customHeight="1">
      <c r="A589" s="15">
        <f t="shared" si="17"/>
        <v>589</v>
      </c>
      <c r="B589" s="78" t="s">
        <v>1266</v>
      </c>
      <c r="C589" s="78"/>
      <c r="D589" s="78" t="s">
        <v>1267</v>
      </c>
      <c r="E589" s="78" t="s">
        <v>59</v>
      </c>
      <c r="F589" s="78" t="s">
        <v>1871</v>
      </c>
      <c r="G589" s="78" t="s">
        <v>51</v>
      </c>
      <c r="H589" s="79">
        <v>2015</v>
      </c>
      <c r="I589" s="123">
        <v>200</v>
      </c>
      <c r="J589" s="114">
        <v>200</v>
      </c>
      <c r="K589" s="114">
        <v>200</v>
      </c>
      <c r="L589" s="114">
        <v>200</v>
      </c>
      <c r="M589" s="113">
        <v>200</v>
      </c>
      <c r="N589" s="113">
        <v>200</v>
      </c>
      <c r="O589" s="113">
        <v>200</v>
      </c>
      <c r="P589" s="113">
        <v>200</v>
      </c>
      <c r="Q589" s="113">
        <v>200</v>
      </c>
      <c r="R589" s="113">
        <v>200</v>
      </c>
    </row>
    <row r="590" spans="1:18" ht="15" customHeight="1">
      <c r="A590" s="15">
        <f t="shared" si="17"/>
        <v>590</v>
      </c>
      <c r="B590" s="78" t="s">
        <v>1268</v>
      </c>
      <c r="C590" s="78"/>
      <c r="D590" s="78" t="s">
        <v>1269</v>
      </c>
      <c r="E590" s="78" t="s">
        <v>59</v>
      </c>
      <c r="F590" s="78" t="s">
        <v>1871</v>
      </c>
      <c r="G590" s="78" t="s">
        <v>51</v>
      </c>
      <c r="H590" s="79">
        <v>2016</v>
      </c>
      <c r="I590" s="123">
        <v>200</v>
      </c>
      <c r="J590" s="114">
        <v>200</v>
      </c>
      <c r="K590" s="114">
        <v>200</v>
      </c>
      <c r="L590" s="114">
        <v>200</v>
      </c>
      <c r="M590" s="113">
        <v>200</v>
      </c>
      <c r="N590" s="113">
        <v>200</v>
      </c>
      <c r="O590" s="113">
        <v>200</v>
      </c>
      <c r="P590" s="113">
        <v>200</v>
      </c>
      <c r="Q590" s="113">
        <v>200</v>
      </c>
      <c r="R590" s="113">
        <v>200</v>
      </c>
    </row>
    <row r="591" spans="1:18" ht="15" customHeight="1">
      <c r="A591" s="15">
        <f t="shared" si="17"/>
        <v>591</v>
      </c>
      <c r="B591" s="78" t="s">
        <v>1270</v>
      </c>
      <c r="C591" s="78"/>
      <c r="D591" s="78" t="s">
        <v>1271</v>
      </c>
      <c r="E591" s="78" t="s">
        <v>59</v>
      </c>
      <c r="F591" s="78" t="s">
        <v>1871</v>
      </c>
      <c r="G591" s="78" t="s">
        <v>51</v>
      </c>
      <c r="H591" s="79">
        <v>2016</v>
      </c>
      <c r="I591" s="123">
        <v>110</v>
      </c>
      <c r="J591" s="114">
        <v>110</v>
      </c>
      <c r="K591" s="114">
        <v>110</v>
      </c>
      <c r="L591" s="114">
        <v>110</v>
      </c>
      <c r="M591" s="113">
        <v>110</v>
      </c>
      <c r="N591" s="113">
        <v>110</v>
      </c>
      <c r="O591" s="113">
        <v>110</v>
      </c>
      <c r="P591" s="113">
        <v>110</v>
      </c>
      <c r="Q591" s="113">
        <v>110</v>
      </c>
      <c r="R591" s="113">
        <v>110</v>
      </c>
    </row>
    <row r="592" spans="1:18" ht="15" customHeight="1">
      <c r="A592" s="15">
        <f t="shared" si="17"/>
        <v>592</v>
      </c>
      <c r="B592" s="78" t="s">
        <v>1272</v>
      </c>
      <c r="C592" s="78"/>
      <c r="D592" s="78" t="s">
        <v>1273</v>
      </c>
      <c r="E592" s="78" t="s">
        <v>94</v>
      </c>
      <c r="F592" s="78" t="s">
        <v>1871</v>
      </c>
      <c r="G592" s="78" t="s">
        <v>52</v>
      </c>
      <c r="H592" s="79">
        <v>2015</v>
      </c>
      <c r="I592" s="123">
        <v>105.6</v>
      </c>
      <c r="J592" s="114">
        <v>105.6</v>
      </c>
      <c r="K592" s="114">
        <v>105.6</v>
      </c>
      <c r="L592" s="114">
        <v>105.6</v>
      </c>
      <c r="M592" s="113">
        <v>105.6</v>
      </c>
      <c r="N592" s="113">
        <v>105.6</v>
      </c>
      <c r="O592" s="113">
        <v>105.6</v>
      </c>
      <c r="P592" s="113">
        <v>105.6</v>
      </c>
      <c r="Q592" s="113">
        <v>105.6</v>
      </c>
      <c r="R592" s="113">
        <v>105.6</v>
      </c>
    </row>
    <row r="593" spans="1:18" ht="15" customHeight="1">
      <c r="A593" s="15">
        <f t="shared" si="17"/>
        <v>593</v>
      </c>
      <c r="B593" s="78" t="s">
        <v>1274</v>
      </c>
      <c r="C593" s="78"/>
      <c r="D593" s="78" t="s">
        <v>1275</v>
      </c>
      <c r="E593" s="78" t="s">
        <v>94</v>
      </c>
      <c r="F593" s="78" t="s">
        <v>1871</v>
      </c>
      <c r="G593" s="78" t="s">
        <v>52</v>
      </c>
      <c r="H593" s="79">
        <v>2015</v>
      </c>
      <c r="I593" s="123">
        <v>105.6</v>
      </c>
      <c r="J593" s="114">
        <v>105.6</v>
      </c>
      <c r="K593" s="114">
        <v>105.6</v>
      </c>
      <c r="L593" s="114">
        <v>105.6</v>
      </c>
      <c r="M593" s="113">
        <v>105.6</v>
      </c>
      <c r="N593" s="113">
        <v>105.6</v>
      </c>
      <c r="O593" s="113">
        <v>105.6</v>
      </c>
      <c r="P593" s="113">
        <v>105.6</v>
      </c>
      <c r="Q593" s="113">
        <v>105.6</v>
      </c>
      <c r="R593" s="113">
        <v>105.6</v>
      </c>
    </row>
    <row r="594" spans="1:18" ht="15" customHeight="1">
      <c r="A594" s="15">
        <f t="shared" si="17"/>
        <v>594</v>
      </c>
      <c r="B594" s="78" t="s">
        <v>1276</v>
      </c>
      <c r="C594" s="78"/>
      <c r="D594" s="78" t="s">
        <v>1277</v>
      </c>
      <c r="E594" s="78" t="s">
        <v>1158</v>
      </c>
      <c r="F594" s="78" t="s">
        <v>1871</v>
      </c>
      <c r="G594" s="78" t="s">
        <v>52</v>
      </c>
      <c r="H594" s="79">
        <v>2018</v>
      </c>
      <c r="I594" s="123">
        <v>196.6</v>
      </c>
      <c r="J594" s="114">
        <v>196.6</v>
      </c>
      <c r="K594" s="114">
        <v>196.6</v>
      </c>
      <c r="L594" s="114">
        <v>196.6</v>
      </c>
      <c r="M594" s="113">
        <v>196.6</v>
      </c>
      <c r="N594" s="113">
        <v>196.6</v>
      </c>
      <c r="O594" s="113">
        <v>196.6</v>
      </c>
      <c r="P594" s="113">
        <v>196.6</v>
      </c>
      <c r="Q594" s="113">
        <v>196.6</v>
      </c>
      <c r="R594" s="113">
        <v>196.6</v>
      </c>
    </row>
    <row r="595" spans="1:18" ht="15" customHeight="1">
      <c r="A595" s="15">
        <f t="shared" si="17"/>
        <v>595</v>
      </c>
      <c r="B595" s="78" t="s">
        <v>1278</v>
      </c>
      <c r="C595" s="78"/>
      <c r="D595" s="78" t="s">
        <v>1279</v>
      </c>
      <c r="E595" s="78" t="s">
        <v>1280</v>
      </c>
      <c r="F595" s="78" t="s">
        <v>1871</v>
      </c>
      <c r="G595" s="78" t="s">
        <v>52</v>
      </c>
      <c r="H595" s="79">
        <v>2009</v>
      </c>
      <c r="I595" s="123">
        <v>92.6</v>
      </c>
      <c r="J595" s="114">
        <v>92.6</v>
      </c>
      <c r="K595" s="114">
        <v>92.6</v>
      </c>
      <c r="L595" s="114">
        <v>92.6</v>
      </c>
      <c r="M595" s="113">
        <v>92.6</v>
      </c>
      <c r="N595" s="113">
        <v>92.6</v>
      </c>
      <c r="O595" s="113">
        <v>92.6</v>
      </c>
      <c r="P595" s="113">
        <v>92.6</v>
      </c>
      <c r="Q595" s="113">
        <v>92.6</v>
      </c>
      <c r="R595" s="113">
        <v>92.6</v>
      </c>
    </row>
    <row r="596" spans="1:18" ht="15" customHeight="1">
      <c r="A596" s="15">
        <f t="shared" si="17"/>
        <v>596</v>
      </c>
      <c r="B596" s="78" t="s">
        <v>1281</v>
      </c>
      <c r="C596" s="78"/>
      <c r="D596" s="78" t="s">
        <v>1282</v>
      </c>
      <c r="E596" s="78" t="s">
        <v>1280</v>
      </c>
      <c r="F596" s="78" t="s">
        <v>1871</v>
      </c>
      <c r="G596" s="78" t="s">
        <v>52</v>
      </c>
      <c r="H596" s="79">
        <v>2009</v>
      </c>
      <c r="I596" s="123">
        <v>60</v>
      </c>
      <c r="J596" s="114">
        <v>60</v>
      </c>
      <c r="K596" s="114">
        <v>60</v>
      </c>
      <c r="L596" s="114">
        <v>60</v>
      </c>
      <c r="M596" s="113">
        <v>60</v>
      </c>
      <c r="N596" s="113">
        <v>60</v>
      </c>
      <c r="O596" s="113">
        <v>60</v>
      </c>
      <c r="P596" s="113">
        <v>60</v>
      </c>
      <c r="Q596" s="113">
        <v>60</v>
      </c>
      <c r="R596" s="113">
        <v>60</v>
      </c>
    </row>
    <row r="597" spans="1:18" ht="15" customHeight="1">
      <c r="A597" s="15">
        <f t="shared" si="17"/>
        <v>597</v>
      </c>
      <c r="B597" s="78" t="s">
        <v>1283</v>
      </c>
      <c r="C597" s="78"/>
      <c r="D597" s="78" t="s">
        <v>1284</v>
      </c>
      <c r="E597" s="78" t="s">
        <v>315</v>
      </c>
      <c r="F597" s="78" t="s">
        <v>1871</v>
      </c>
      <c r="G597" s="78" t="s">
        <v>52</v>
      </c>
      <c r="H597" s="79">
        <v>2008</v>
      </c>
      <c r="I597" s="123">
        <v>58.8</v>
      </c>
      <c r="J597" s="114">
        <v>58.8</v>
      </c>
      <c r="K597" s="114">
        <v>58.8</v>
      </c>
      <c r="L597" s="114">
        <v>58.8</v>
      </c>
      <c r="M597" s="113">
        <v>58.8</v>
      </c>
      <c r="N597" s="113">
        <v>58.8</v>
      </c>
      <c r="O597" s="113">
        <v>58.8</v>
      </c>
      <c r="P597" s="113">
        <v>58.8</v>
      </c>
      <c r="Q597" s="113">
        <v>58.8</v>
      </c>
      <c r="R597" s="113">
        <v>58.8</v>
      </c>
    </row>
    <row r="598" spans="1:18" ht="15" customHeight="1">
      <c r="A598" s="15">
        <f t="shared" si="17"/>
        <v>598</v>
      </c>
      <c r="B598" s="78" t="s">
        <v>1285</v>
      </c>
      <c r="C598" s="78"/>
      <c r="D598" s="78" t="s">
        <v>1286</v>
      </c>
      <c r="E598" s="78" t="s">
        <v>315</v>
      </c>
      <c r="F598" s="78" t="s">
        <v>1871</v>
      </c>
      <c r="G598" s="78" t="s">
        <v>52</v>
      </c>
      <c r="H598" s="79">
        <v>2008</v>
      </c>
      <c r="I598" s="123">
        <v>142.5</v>
      </c>
      <c r="J598" s="114">
        <v>142.5</v>
      </c>
      <c r="K598" s="114">
        <v>142.5</v>
      </c>
      <c r="L598" s="114">
        <v>142.5</v>
      </c>
      <c r="M598" s="113">
        <v>142.5</v>
      </c>
      <c r="N598" s="113">
        <v>142.5</v>
      </c>
      <c r="O598" s="113">
        <v>142.5</v>
      </c>
      <c r="P598" s="113">
        <v>142.5</v>
      </c>
      <c r="Q598" s="113">
        <v>142.5</v>
      </c>
      <c r="R598" s="113">
        <v>142.5</v>
      </c>
    </row>
    <row r="599" spans="1:18" ht="15" customHeight="1">
      <c r="A599" s="15">
        <f t="shared" si="17"/>
        <v>599</v>
      </c>
      <c r="B599" s="78" t="s">
        <v>1290</v>
      </c>
      <c r="C599" s="78"/>
      <c r="D599" s="78" t="s">
        <v>1291</v>
      </c>
      <c r="E599" s="78" t="s">
        <v>315</v>
      </c>
      <c r="F599" s="78" t="s">
        <v>1871</v>
      </c>
      <c r="G599" s="78" t="s">
        <v>52</v>
      </c>
      <c r="H599" s="79">
        <v>2019</v>
      </c>
      <c r="I599" s="123">
        <v>115.5</v>
      </c>
      <c r="J599" s="114">
        <v>115.5</v>
      </c>
      <c r="K599" s="114">
        <v>115.5</v>
      </c>
      <c r="L599" s="114">
        <v>115.5</v>
      </c>
      <c r="M599" s="113">
        <v>115.5</v>
      </c>
      <c r="N599" s="113">
        <v>115.5</v>
      </c>
      <c r="O599" s="113">
        <v>115.5</v>
      </c>
      <c r="P599" s="113">
        <v>115.5</v>
      </c>
      <c r="Q599" s="113">
        <v>115.5</v>
      </c>
      <c r="R599" s="113">
        <v>115.5</v>
      </c>
    </row>
    <row r="600" spans="1:18" ht="15" customHeight="1">
      <c r="A600" s="15">
        <f t="shared" si="17"/>
        <v>600</v>
      </c>
      <c r="B600" s="78" t="s">
        <v>1294</v>
      </c>
      <c r="C600" s="78" t="s">
        <v>2870</v>
      </c>
      <c r="D600" s="78" t="s">
        <v>1295</v>
      </c>
      <c r="E600" s="78" t="s">
        <v>315</v>
      </c>
      <c r="F600" s="78" t="s">
        <v>1871</v>
      </c>
      <c r="G600" s="78" t="s">
        <v>52</v>
      </c>
      <c r="H600" s="79">
        <v>2009</v>
      </c>
      <c r="I600" s="123">
        <v>199.5</v>
      </c>
      <c r="J600" s="114">
        <v>199.5</v>
      </c>
      <c r="K600" s="114">
        <v>199.5</v>
      </c>
      <c r="L600" s="114">
        <v>199.5</v>
      </c>
      <c r="M600" s="113">
        <v>199.5</v>
      </c>
      <c r="N600" s="113">
        <v>199.5</v>
      </c>
      <c r="O600" s="113">
        <v>199.5</v>
      </c>
      <c r="P600" s="113">
        <v>199.5</v>
      </c>
      <c r="Q600" s="113">
        <v>199.5</v>
      </c>
      <c r="R600" s="113">
        <v>199.5</v>
      </c>
    </row>
    <row r="601" spans="1:18" ht="15" customHeight="1">
      <c r="A601" s="15">
        <f t="shared" si="17"/>
        <v>601</v>
      </c>
      <c r="B601" s="78" t="s">
        <v>1296</v>
      </c>
      <c r="C601" s="78"/>
      <c r="D601" s="78" t="s">
        <v>1297</v>
      </c>
      <c r="E601" s="78" t="s">
        <v>61</v>
      </c>
      <c r="F601" s="78" t="s">
        <v>1871</v>
      </c>
      <c r="G601" s="78" t="s">
        <v>52</v>
      </c>
      <c r="H601" s="79">
        <v>2001</v>
      </c>
      <c r="I601" s="123">
        <v>91.9</v>
      </c>
      <c r="J601" s="114">
        <v>91.9</v>
      </c>
      <c r="K601" s="114">
        <v>91.9</v>
      </c>
      <c r="L601" s="114">
        <v>91.9</v>
      </c>
      <c r="M601" s="113">
        <v>91.9</v>
      </c>
      <c r="N601" s="113">
        <v>91.9</v>
      </c>
      <c r="O601" s="113">
        <v>91.9</v>
      </c>
      <c r="P601" s="113">
        <v>91.9</v>
      </c>
      <c r="Q601" s="113">
        <v>91.9</v>
      </c>
      <c r="R601" s="113">
        <v>91.9</v>
      </c>
    </row>
    <row r="602" spans="1:18" ht="15" customHeight="1">
      <c r="A602" s="15">
        <f t="shared" si="17"/>
        <v>602</v>
      </c>
      <c r="B602" s="78" t="s">
        <v>1298</v>
      </c>
      <c r="C602" s="78"/>
      <c r="D602" s="78" t="s">
        <v>1299</v>
      </c>
      <c r="E602" s="78" t="s">
        <v>61</v>
      </c>
      <c r="F602" s="78" t="s">
        <v>1871</v>
      </c>
      <c r="G602" s="78" t="s">
        <v>52</v>
      </c>
      <c r="H602" s="79">
        <v>2001</v>
      </c>
      <c r="I602" s="123">
        <v>86</v>
      </c>
      <c r="J602" s="114">
        <v>86</v>
      </c>
      <c r="K602" s="114">
        <v>86</v>
      </c>
      <c r="L602" s="114">
        <v>86</v>
      </c>
      <c r="M602" s="113">
        <v>86</v>
      </c>
      <c r="N602" s="113">
        <v>86</v>
      </c>
      <c r="O602" s="113">
        <v>86</v>
      </c>
      <c r="P602" s="113">
        <v>86</v>
      </c>
      <c r="Q602" s="113">
        <v>86</v>
      </c>
      <c r="R602" s="113">
        <v>86</v>
      </c>
    </row>
    <row r="603" spans="1:18" ht="15" customHeight="1">
      <c r="A603" s="15">
        <f t="shared" si="17"/>
        <v>603</v>
      </c>
      <c r="B603" s="78" t="s">
        <v>1300</v>
      </c>
      <c r="C603" s="78"/>
      <c r="D603" s="78" t="s">
        <v>1301</v>
      </c>
      <c r="E603" s="78" t="s">
        <v>1129</v>
      </c>
      <c r="F603" s="78" t="s">
        <v>1871</v>
      </c>
      <c r="G603" s="78" t="s">
        <v>52</v>
      </c>
      <c r="H603" s="79">
        <v>2008</v>
      </c>
      <c r="I603" s="123">
        <v>121.5</v>
      </c>
      <c r="J603" s="114">
        <v>121.5</v>
      </c>
      <c r="K603" s="114">
        <v>121.5</v>
      </c>
      <c r="L603" s="114">
        <v>121.5</v>
      </c>
      <c r="M603" s="113">
        <v>121.5</v>
      </c>
      <c r="N603" s="113">
        <v>121.5</v>
      </c>
      <c r="O603" s="113">
        <v>121.5</v>
      </c>
      <c r="P603" s="113">
        <v>121.5</v>
      </c>
      <c r="Q603" s="113">
        <v>121.5</v>
      </c>
      <c r="R603" s="113">
        <v>121.5</v>
      </c>
    </row>
    <row r="604" spans="1:18" ht="15" customHeight="1">
      <c r="A604" s="15">
        <f t="shared" si="17"/>
        <v>604</v>
      </c>
      <c r="B604" s="78" t="s">
        <v>1302</v>
      </c>
      <c r="C604" s="78"/>
      <c r="D604" s="78" t="s">
        <v>1303</v>
      </c>
      <c r="E604" s="78" t="s">
        <v>1129</v>
      </c>
      <c r="F604" s="78" t="s">
        <v>1871</v>
      </c>
      <c r="G604" s="78" t="s">
        <v>52</v>
      </c>
      <c r="H604" s="79">
        <v>2008</v>
      </c>
      <c r="I604" s="123">
        <v>127.5</v>
      </c>
      <c r="J604" s="114">
        <v>127.5</v>
      </c>
      <c r="K604" s="114">
        <v>127.5</v>
      </c>
      <c r="L604" s="114">
        <v>127.5</v>
      </c>
      <c r="M604" s="113">
        <v>127.5</v>
      </c>
      <c r="N604" s="113">
        <v>127.5</v>
      </c>
      <c r="O604" s="113">
        <v>127.5</v>
      </c>
      <c r="P604" s="113">
        <v>127.5</v>
      </c>
      <c r="Q604" s="113">
        <v>127.5</v>
      </c>
      <c r="R604" s="113">
        <v>127.5</v>
      </c>
    </row>
    <row r="605" spans="1:18" ht="15" customHeight="1">
      <c r="A605" s="15">
        <f t="shared" si="17"/>
        <v>605</v>
      </c>
      <c r="B605" s="78" t="s">
        <v>1732</v>
      </c>
      <c r="C605" s="78"/>
      <c r="D605" s="78" t="s">
        <v>2397</v>
      </c>
      <c r="E605" s="78" t="s">
        <v>121</v>
      </c>
      <c r="F605" s="78" t="s">
        <v>1871</v>
      </c>
      <c r="G605" s="78" t="s">
        <v>52</v>
      </c>
      <c r="H605" s="79">
        <v>2020</v>
      </c>
      <c r="I605" s="123">
        <v>150</v>
      </c>
      <c r="J605" s="114">
        <v>150</v>
      </c>
      <c r="K605" s="114">
        <v>150</v>
      </c>
      <c r="L605" s="114">
        <v>150</v>
      </c>
      <c r="M605" s="113">
        <v>150</v>
      </c>
      <c r="N605" s="113">
        <v>150</v>
      </c>
      <c r="O605" s="113">
        <v>150</v>
      </c>
      <c r="P605" s="113">
        <v>150</v>
      </c>
      <c r="Q605" s="113">
        <v>150</v>
      </c>
      <c r="R605" s="113">
        <v>150</v>
      </c>
    </row>
    <row r="606" spans="1:18" ht="15" customHeight="1">
      <c r="A606" s="15">
        <f t="shared" si="17"/>
        <v>606</v>
      </c>
      <c r="B606" s="78" t="s">
        <v>1732</v>
      </c>
      <c r="C606" s="78"/>
      <c r="D606" s="78" t="s">
        <v>2398</v>
      </c>
      <c r="E606" s="78" t="s">
        <v>121</v>
      </c>
      <c r="F606" s="78" t="s">
        <v>1871</v>
      </c>
      <c r="G606" s="78" t="s">
        <v>52</v>
      </c>
      <c r="H606" s="79">
        <v>2020</v>
      </c>
      <c r="I606" s="123">
        <v>150</v>
      </c>
      <c r="J606" s="114">
        <v>150</v>
      </c>
      <c r="K606" s="114">
        <v>150</v>
      </c>
      <c r="L606" s="114">
        <v>150</v>
      </c>
      <c r="M606" s="113">
        <v>150</v>
      </c>
      <c r="N606" s="113">
        <v>150</v>
      </c>
      <c r="O606" s="113">
        <v>150</v>
      </c>
      <c r="P606" s="113">
        <v>150</v>
      </c>
      <c r="Q606" s="113">
        <v>150</v>
      </c>
      <c r="R606" s="113">
        <v>150</v>
      </c>
    </row>
    <row r="607" spans="1:18" ht="15" customHeight="1">
      <c r="A607" s="15">
        <f t="shared" si="17"/>
        <v>607</v>
      </c>
      <c r="B607" s="78" t="s">
        <v>1304</v>
      </c>
      <c r="C607" s="78"/>
      <c r="D607" s="78" t="s">
        <v>1305</v>
      </c>
      <c r="E607" s="78" t="s">
        <v>1158</v>
      </c>
      <c r="F607" s="78" t="s">
        <v>1871</v>
      </c>
      <c r="G607" s="78" t="s">
        <v>52</v>
      </c>
      <c r="H607" s="79">
        <v>2015</v>
      </c>
      <c r="I607" s="123">
        <v>104.3</v>
      </c>
      <c r="J607" s="114">
        <v>104.3</v>
      </c>
      <c r="K607" s="114">
        <v>104.3</v>
      </c>
      <c r="L607" s="114">
        <v>104.3</v>
      </c>
      <c r="M607" s="113">
        <v>104.3</v>
      </c>
      <c r="N607" s="113">
        <v>104.3</v>
      </c>
      <c r="O607" s="113">
        <v>104.3</v>
      </c>
      <c r="P607" s="113">
        <v>104.3</v>
      </c>
      <c r="Q607" s="113">
        <v>104.3</v>
      </c>
      <c r="R607" s="113">
        <v>104.3</v>
      </c>
    </row>
    <row r="608" spans="1:18" ht="15" customHeight="1">
      <c r="A608" s="15">
        <f t="shared" si="17"/>
        <v>608</v>
      </c>
      <c r="B608" s="78" t="s">
        <v>1306</v>
      </c>
      <c r="C608" s="78"/>
      <c r="D608" s="78" t="s">
        <v>1307</v>
      </c>
      <c r="E608" s="78" t="s">
        <v>1158</v>
      </c>
      <c r="F608" s="78" t="s">
        <v>1871</v>
      </c>
      <c r="G608" s="78" t="s">
        <v>52</v>
      </c>
      <c r="H608" s="79">
        <v>2015</v>
      </c>
      <c r="I608" s="123">
        <v>103</v>
      </c>
      <c r="J608" s="114">
        <v>103</v>
      </c>
      <c r="K608" s="114">
        <v>103</v>
      </c>
      <c r="L608" s="114">
        <v>103</v>
      </c>
      <c r="M608" s="113">
        <v>103</v>
      </c>
      <c r="N608" s="113">
        <v>103</v>
      </c>
      <c r="O608" s="113">
        <v>103</v>
      </c>
      <c r="P608" s="113">
        <v>103</v>
      </c>
      <c r="Q608" s="113">
        <v>103</v>
      </c>
      <c r="R608" s="113">
        <v>103</v>
      </c>
    </row>
    <row r="609" spans="1:18" ht="15" customHeight="1">
      <c r="A609" s="15">
        <f t="shared" si="17"/>
        <v>609</v>
      </c>
      <c r="B609" s="78" t="s">
        <v>1308</v>
      </c>
      <c r="C609" s="78"/>
      <c r="D609" s="78" t="s">
        <v>1309</v>
      </c>
      <c r="E609" s="78" t="s">
        <v>54</v>
      </c>
      <c r="F609" s="78" t="s">
        <v>1871</v>
      </c>
      <c r="G609" s="78" t="s">
        <v>52</v>
      </c>
      <c r="H609" s="79">
        <v>2006</v>
      </c>
      <c r="I609" s="123">
        <v>89.6</v>
      </c>
      <c r="J609" s="114">
        <v>89.6</v>
      </c>
      <c r="K609" s="114">
        <v>89.6</v>
      </c>
      <c r="L609" s="114">
        <v>89.6</v>
      </c>
      <c r="M609" s="113">
        <v>89.6</v>
      </c>
      <c r="N609" s="113">
        <v>89.6</v>
      </c>
      <c r="O609" s="113">
        <v>89.6</v>
      </c>
      <c r="P609" s="113">
        <v>89.6</v>
      </c>
      <c r="Q609" s="113">
        <v>89.6</v>
      </c>
      <c r="R609" s="113">
        <v>89.6</v>
      </c>
    </row>
    <row r="610" spans="1:18" ht="15" customHeight="1">
      <c r="A610" s="15">
        <f t="shared" si="17"/>
        <v>610</v>
      </c>
      <c r="B610" s="78" t="s">
        <v>1313</v>
      </c>
      <c r="C610" s="78"/>
      <c r="D610" s="78" t="s">
        <v>1314</v>
      </c>
      <c r="E610" s="78" t="s">
        <v>951</v>
      </c>
      <c r="F610" s="78" t="s">
        <v>1871</v>
      </c>
      <c r="G610" s="78" t="s">
        <v>52</v>
      </c>
      <c r="H610" s="79">
        <v>2017</v>
      </c>
      <c r="I610" s="123">
        <v>121.9</v>
      </c>
      <c r="J610" s="114">
        <v>121.9</v>
      </c>
      <c r="K610" s="114">
        <v>121.9</v>
      </c>
      <c r="L610" s="114">
        <v>121.9</v>
      </c>
      <c r="M610" s="113">
        <v>121.9</v>
      </c>
      <c r="N610" s="113">
        <v>121.9</v>
      </c>
      <c r="O610" s="113">
        <v>121.9</v>
      </c>
      <c r="P610" s="113">
        <v>121.9</v>
      </c>
      <c r="Q610" s="113">
        <v>121.9</v>
      </c>
      <c r="R610" s="113">
        <v>121.9</v>
      </c>
    </row>
    <row r="611" spans="1:18" ht="15" customHeight="1">
      <c r="A611" s="15">
        <f t="shared" si="17"/>
        <v>611</v>
      </c>
      <c r="B611" s="78" t="s">
        <v>1317</v>
      </c>
      <c r="C611" s="78"/>
      <c r="D611" s="78" t="s">
        <v>1318</v>
      </c>
      <c r="E611" s="78" t="s">
        <v>951</v>
      </c>
      <c r="F611" s="78" t="s">
        <v>1871</v>
      </c>
      <c r="G611" s="78" t="s">
        <v>52</v>
      </c>
      <c r="H611" s="79">
        <v>2017</v>
      </c>
      <c r="I611" s="123">
        <v>27.4</v>
      </c>
      <c r="J611" s="114">
        <v>27.4</v>
      </c>
      <c r="K611" s="114">
        <v>27.4</v>
      </c>
      <c r="L611" s="114">
        <v>27.4</v>
      </c>
      <c r="M611" s="113">
        <v>27.4</v>
      </c>
      <c r="N611" s="113">
        <v>27.4</v>
      </c>
      <c r="O611" s="113">
        <v>27.4</v>
      </c>
      <c r="P611" s="113">
        <v>27.4</v>
      </c>
      <c r="Q611" s="113">
        <v>27.4</v>
      </c>
      <c r="R611" s="113">
        <v>27.4</v>
      </c>
    </row>
    <row r="612" spans="1:18" ht="15" customHeight="1">
      <c r="A612" s="15">
        <f t="shared" si="17"/>
        <v>612</v>
      </c>
      <c r="B612" s="78" t="s">
        <v>1319</v>
      </c>
      <c r="C612" s="78"/>
      <c r="D612" s="78" t="s">
        <v>1320</v>
      </c>
      <c r="E612" s="78" t="s">
        <v>1129</v>
      </c>
      <c r="F612" s="78" t="s">
        <v>1871</v>
      </c>
      <c r="G612" s="78" t="s">
        <v>52</v>
      </c>
      <c r="H612" s="79">
        <v>2008</v>
      </c>
      <c r="I612" s="123">
        <v>114</v>
      </c>
      <c r="J612" s="114">
        <v>114</v>
      </c>
      <c r="K612" s="114">
        <v>114</v>
      </c>
      <c r="L612" s="114">
        <v>114</v>
      </c>
      <c r="M612" s="113">
        <v>114</v>
      </c>
      <c r="N612" s="113">
        <v>114</v>
      </c>
      <c r="O612" s="113">
        <v>114</v>
      </c>
      <c r="P612" s="113">
        <v>114</v>
      </c>
      <c r="Q612" s="113">
        <v>114</v>
      </c>
      <c r="R612" s="113">
        <v>114</v>
      </c>
    </row>
    <row r="613" spans="1:18" ht="15" customHeight="1">
      <c r="A613" s="15">
        <f t="shared" si="17"/>
        <v>613</v>
      </c>
      <c r="B613" s="78" t="s">
        <v>1321</v>
      </c>
      <c r="C613" s="78"/>
      <c r="D613" s="78" t="s">
        <v>1322</v>
      </c>
      <c r="E613" s="78" t="s">
        <v>1129</v>
      </c>
      <c r="F613" s="78" t="s">
        <v>1871</v>
      </c>
      <c r="G613" s="78" t="s">
        <v>52</v>
      </c>
      <c r="H613" s="79">
        <v>2008</v>
      </c>
      <c r="I613" s="123">
        <v>95</v>
      </c>
      <c r="J613" s="114">
        <v>95</v>
      </c>
      <c r="K613" s="114">
        <v>95</v>
      </c>
      <c r="L613" s="114">
        <v>95</v>
      </c>
      <c r="M613" s="113">
        <v>95</v>
      </c>
      <c r="N613" s="113">
        <v>95</v>
      </c>
      <c r="O613" s="113">
        <v>95</v>
      </c>
      <c r="P613" s="113">
        <v>95</v>
      </c>
      <c r="Q613" s="113">
        <v>95</v>
      </c>
      <c r="R613" s="113">
        <v>95</v>
      </c>
    </row>
    <row r="614" spans="1:18" ht="15" customHeight="1">
      <c r="A614" s="15">
        <f t="shared" si="17"/>
        <v>614</v>
      </c>
      <c r="B614" s="78" t="s">
        <v>1326</v>
      </c>
      <c r="C614" s="78"/>
      <c r="D614" s="78" t="s">
        <v>1327</v>
      </c>
      <c r="E614" s="78" t="s">
        <v>1328</v>
      </c>
      <c r="F614" s="78" t="s">
        <v>1871</v>
      </c>
      <c r="G614" s="78" t="s">
        <v>51</v>
      </c>
      <c r="H614" s="79">
        <v>2018</v>
      </c>
      <c r="I614" s="123">
        <v>160</v>
      </c>
      <c r="J614" s="114">
        <v>160</v>
      </c>
      <c r="K614" s="114">
        <v>160</v>
      </c>
      <c r="L614" s="114">
        <v>160</v>
      </c>
      <c r="M614" s="113">
        <v>160</v>
      </c>
      <c r="N614" s="113">
        <v>160</v>
      </c>
      <c r="O614" s="113">
        <v>160</v>
      </c>
      <c r="P614" s="113">
        <v>160</v>
      </c>
      <c r="Q614" s="113">
        <v>160</v>
      </c>
      <c r="R614" s="113">
        <v>160</v>
      </c>
    </row>
    <row r="615" spans="1:18" ht="15" customHeight="1">
      <c r="A615" s="15">
        <f t="shared" si="17"/>
        <v>615</v>
      </c>
      <c r="B615" s="78" t="s">
        <v>1331</v>
      </c>
      <c r="C615" s="78" t="s">
        <v>2871</v>
      </c>
      <c r="D615" s="78" t="s">
        <v>1332</v>
      </c>
      <c r="E615" s="78" t="s">
        <v>1158</v>
      </c>
      <c r="F615" s="78" t="s">
        <v>1871</v>
      </c>
      <c r="G615" s="78" t="s">
        <v>52</v>
      </c>
      <c r="H615" s="79">
        <v>2008</v>
      </c>
      <c r="I615" s="123">
        <v>90</v>
      </c>
      <c r="J615" s="114">
        <v>90</v>
      </c>
      <c r="K615" s="114">
        <v>90</v>
      </c>
      <c r="L615" s="114">
        <v>90</v>
      </c>
      <c r="M615" s="113">
        <v>90</v>
      </c>
      <c r="N615" s="113">
        <v>90</v>
      </c>
      <c r="O615" s="113">
        <v>90</v>
      </c>
      <c r="P615" s="113">
        <v>90</v>
      </c>
      <c r="Q615" s="113">
        <v>90</v>
      </c>
      <c r="R615" s="113">
        <v>90</v>
      </c>
    </row>
    <row r="616" spans="1:18" ht="15" customHeight="1">
      <c r="A616" s="15">
        <f t="shared" si="17"/>
        <v>616</v>
      </c>
      <c r="B616" s="78" t="s">
        <v>1336</v>
      </c>
      <c r="C616" s="78"/>
      <c r="D616" s="78" t="s">
        <v>1337</v>
      </c>
      <c r="E616" s="78" t="s">
        <v>1338</v>
      </c>
      <c r="F616" s="78" t="s">
        <v>1871</v>
      </c>
      <c r="G616" s="78" t="s">
        <v>51</v>
      </c>
      <c r="H616" s="79">
        <v>2015</v>
      </c>
      <c r="I616" s="123">
        <v>76</v>
      </c>
      <c r="J616" s="114">
        <v>76</v>
      </c>
      <c r="K616" s="114">
        <v>76</v>
      </c>
      <c r="L616" s="114">
        <v>76</v>
      </c>
      <c r="M616" s="113">
        <v>76</v>
      </c>
      <c r="N616" s="113">
        <v>76</v>
      </c>
      <c r="O616" s="113">
        <v>76</v>
      </c>
      <c r="P616" s="113">
        <v>76</v>
      </c>
      <c r="Q616" s="113">
        <v>76</v>
      </c>
      <c r="R616" s="113">
        <v>76</v>
      </c>
    </row>
    <row r="617" spans="1:18" ht="15" customHeight="1">
      <c r="A617" s="15">
        <f t="shared" si="17"/>
        <v>617</v>
      </c>
      <c r="B617" s="78" t="s">
        <v>1339</v>
      </c>
      <c r="C617" s="78"/>
      <c r="D617" s="78" t="s">
        <v>1340</v>
      </c>
      <c r="E617" s="78" t="s">
        <v>1175</v>
      </c>
      <c r="F617" s="78" t="s">
        <v>1871</v>
      </c>
      <c r="G617" s="78" t="s">
        <v>52</v>
      </c>
      <c r="H617" s="79">
        <v>2019</v>
      </c>
      <c r="I617" s="123">
        <v>30.2</v>
      </c>
      <c r="J617" s="114">
        <v>30.2</v>
      </c>
      <c r="K617" s="114">
        <v>30.2</v>
      </c>
      <c r="L617" s="114">
        <v>30.2</v>
      </c>
      <c r="M617" s="113">
        <v>30.2</v>
      </c>
      <c r="N617" s="113">
        <v>30.2</v>
      </c>
      <c r="O617" s="113">
        <v>30.2</v>
      </c>
      <c r="P617" s="113">
        <v>30.2</v>
      </c>
      <c r="Q617" s="113">
        <v>30.2</v>
      </c>
      <c r="R617" s="113">
        <v>30.2</v>
      </c>
    </row>
    <row r="618" spans="1:18" ht="15" customHeight="1">
      <c r="A618" s="15">
        <f t="shared" si="17"/>
        <v>618</v>
      </c>
      <c r="B618" s="78" t="s">
        <v>1341</v>
      </c>
      <c r="C618" s="78"/>
      <c r="D618" s="78" t="s">
        <v>1342</v>
      </c>
      <c r="E618" s="78" t="s">
        <v>493</v>
      </c>
      <c r="F618" s="78" t="s">
        <v>1871</v>
      </c>
      <c r="G618" s="78" t="s">
        <v>50</v>
      </c>
      <c r="H618" s="79">
        <v>2012</v>
      </c>
      <c r="I618" s="123">
        <v>150</v>
      </c>
      <c r="J618" s="114">
        <v>150</v>
      </c>
      <c r="K618" s="114">
        <v>150</v>
      </c>
      <c r="L618" s="114">
        <v>150</v>
      </c>
      <c r="M618" s="113">
        <v>150</v>
      </c>
      <c r="N618" s="113">
        <v>150</v>
      </c>
      <c r="O618" s="113">
        <v>150</v>
      </c>
      <c r="P618" s="113">
        <v>150</v>
      </c>
      <c r="Q618" s="113">
        <v>150</v>
      </c>
      <c r="R618" s="113">
        <v>150</v>
      </c>
    </row>
    <row r="619" spans="1:18" ht="15" customHeight="1">
      <c r="A619" s="15">
        <f t="shared" si="17"/>
        <v>619</v>
      </c>
      <c r="B619" s="78" t="s">
        <v>1343</v>
      </c>
      <c r="C619" s="78"/>
      <c r="D619" s="78" t="s">
        <v>1344</v>
      </c>
      <c r="E619" s="78" t="s">
        <v>1345</v>
      </c>
      <c r="F619" s="78" t="s">
        <v>1871</v>
      </c>
      <c r="G619" s="78" t="s">
        <v>52</v>
      </c>
      <c r="H619" s="79">
        <v>2015</v>
      </c>
      <c r="I619" s="123">
        <v>204.1</v>
      </c>
      <c r="J619" s="114">
        <v>204.1</v>
      </c>
      <c r="K619" s="114">
        <v>204.1</v>
      </c>
      <c r="L619" s="114">
        <v>204.1</v>
      </c>
      <c r="M619" s="113">
        <v>204.1</v>
      </c>
      <c r="N619" s="113">
        <v>204.1</v>
      </c>
      <c r="O619" s="113">
        <v>204.1</v>
      </c>
      <c r="P619" s="113">
        <v>204.1</v>
      </c>
      <c r="Q619" s="113">
        <v>204.1</v>
      </c>
      <c r="R619" s="113">
        <v>204.1</v>
      </c>
    </row>
    <row r="620" spans="1:18" ht="15" customHeight="1">
      <c r="A620" s="15">
        <f t="shared" si="17"/>
        <v>620</v>
      </c>
      <c r="B620" s="78" t="s">
        <v>1348</v>
      </c>
      <c r="C620" s="78" t="s">
        <v>2872</v>
      </c>
      <c r="D620" s="78" t="s">
        <v>1349</v>
      </c>
      <c r="E620" s="78" t="s">
        <v>61</v>
      </c>
      <c r="F620" s="78" t="s">
        <v>1871</v>
      </c>
      <c r="G620" s="78" t="s">
        <v>52</v>
      </c>
      <c r="H620" s="79">
        <v>2011</v>
      </c>
      <c r="I620" s="123">
        <v>132</v>
      </c>
      <c r="J620" s="114">
        <v>132</v>
      </c>
      <c r="K620" s="114">
        <v>132</v>
      </c>
      <c r="L620" s="114">
        <v>132</v>
      </c>
      <c r="M620" s="113">
        <v>132</v>
      </c>
      <c r="N620" s="113">
        <v>132</v>
      </c>
      <c r="O620" s="113">
        <v>132</v>
      </c>
      <c r="P620" s="113">
        <v>132</v>
      </c>
      <c r="Q620" s="113">
        <v>132</v>
      </c>
      <c r="R620" s="113">
        <v>132</v>
      </c>
    </row>
    <row r="621" spans="1:18" ht="15" customHeight="1">
      <c r="A621" s="15">
        <f t="shared" si="17"/>
        <v>621</v>
      </c>
      <c r="B621" s="78" t="s">
        <v>1352</v>
      </c>
      <c r="C621" s="78" t="s">
        <v>2873</v>
      </c>
      <c r="D621" s="78" t="s">
        <v>1353</v>
      </c>
      <c r="E621" s="78" t="s">
        <v>1087</v>
      </c>
      <c r="F621" s="78" t="s">
        <v>1871</v>
      </c>
      <c r="G621" s="78" t="s">
        <v>50</v>
      </c>
      <c r="H621" s="79">
        <v>2008</v>
      </c>
      <c r="I621" s="123">
        <v>52.8</v>
      </c>
      <c r="J621" s="114">
        <v>52.8</v>
      </c>
      <c r="K621" s="114">
        <v>52.8</v>
      </c>
      <c r="L621" s="114">
        <v>52.8</v>
      </c>
      <c r="M621" s="113">
        <v>52.8</v>
      </c>
      <c r="N621" s="113">
        <v>52.8</v>
      </c>
      <c r="O621" s="113">
        <v>52.8</v>
      </c>
      <c r="P621" s="113">
        <v>52.8</v>
      </c>
      <c r="Q621" s="113">
        <v>52.8</v>
      </c>
      <c r="R621" s="113">
        <v>52.8</v>
      </c>
    </row>
    <row r="622" spans="1:18" ht="15" customHeight="1">
      <c r="A622" s="15">
        <f t="shared" si="17"/>
        <v>622</v>
      </c>
      <c r="B622" s="78" t="s">
        <v>1356</v>
      </c>
      <c r="C622" s="78"/>
      <c r="D622" s="78" t="s">
        <v>1357</v>
      </c>
      <c r="E622" s="78" t="s">
        <v>1111</v>
      </c>
      <c r="F622" s="78" t="s">
        <v>1871</v>
      </c>
      <c r="G622" s="78" t="s">
        <v>52</v>
      </c>
      <c r="H622" s="79">
        <v>2007</v>
      </c>
      <c r="I622" s="123">
        <v>63</v>
      </c>
      <c r="J622" s="114">
        <v>63</v>
      </c>
      <c r="K622" s="114">
        <v>63</v>
      </c>
      <c r="L622" s="114">
        <v>63</v>
      </c>
      <c r="M622" s="113">
        <v>63</v>
      </c>
      <c r="N622" s="113">
        <v>63</v>
      </c>
      <c r="O622" s="113">
        <v>63</v>
      </c>
      <c r="P622" s="113">
        <v>63</v>
      </c>
      <c r="Q622" s="113">
        <v>63</v>
      </c>
      <c r="R622" s="113">
        <v>63</v>
      </c>
    </row>
    <row r="623" spans="1:18" ht="15" customHeight="1">
      <c r="A623" s="15">
        <f t="shared" si="17"/>
        <v>623</v>
      </c>
      <c r="B623" s="78" t="s">
        <v>1360</v>
      </c>
      <c r="C623" s="78"/>
      <c r="D623" s="78" t="s">
        <v>1361</v>
      </c>
      <c r="E623" s="78" t="s">
        <v>1129</v>
      </c>
      <c r="F623" s="78" t="s">
        <v>1871</v>
      </c>
      <c r="G623" s="78" t="s">
        <v>52</v>
      </c>
      <c r="H623" s="79">
        <v>2008</v>
      </c>
      <c r="I623" s="123">
        <v>98.2</v>
      </c>
      <c r="J623" s="114">
        <v>98.2</v>
      </c>
      <c r="K623" s="114">
        <v>98.2</v>
      </c>
      <c r="L623" s="114">
        <v>98.2</v>
      </c>
      <c r="M623" s="113">
        <v>98.2</v>
      </c>
      <c r="N623" s="113">
        <v>98.2</v>
      </c>
      <c r="O623" s="113">
        <v>98.2</v>
      </c>
      <c r="P623" s="113">
        <v>98.2</v>
      </c>
      <c r="Q623" s="113">
        <v>98.2</v>
      </c>
      <c r="R623" s="113">
        <v>98.2</v>
      </c>
    </row>
    <row r="624" spans="1:18" ht="15" customHeight="1">
      <c r="A624" s="15">
        <f t="shared" si="17"/>
        <v>624</v>
      </c>
      <c r="B624" s="78" t="s">
        <v>1364</v>
      </c>
      <c r="C624" s="78"/>
      <c r="D624" s="78" t="s">
        <v>1365</v>
      </c>
      <c r="E624" s="78" t="s">
        <v>1366</v>
      </c>
      <c r="F624" s="78" t="s">
        <v>1871</v>
      </c>
      <c r="G624" s="78" t="s">
        <v>52</v>
      </c>
      <c r="H624" s="79">
        <v>2008</v>
      </c>
      <c r="I624" s="123">
        <v>120</v>
      </c>
      <c r="J624" s="114">
        <v>120</v>
      </c>
      <c r="K624" s="114">
        <v>120</v>
      </c>
      <c r="L624" s="114">
        <v>120</v>
      </c>
      <c r="M624" s="113">
        <v>120</v>
      </c>
      <c r="N624" s="113">
        <v>120</v>
      </c>
      <c r="O624" s="113">
        <v>120</v>
      </c>
      <c r="P624" s="113">
        <v>120</v>
      </c>
      <c r="Q624" s="113">
        <v>120</v>
      </c>
      <c r="R624" s="113">
        <v>120</v>
      </c>
    </row>
    <row r="625" spans="1:18" ht="15" customHeight="1">
      <c r="A625" s="15">
        <f t="shared" si="17"/>
        <v>625</v>
      </c>
      <c r="B625" s="78" t="s">
        <v>1367</v>
      </c>
      <c r="C625" s="78"/>
      <c r="D625" s="78" t="s">
        <v>1368</v>
      </c>
      <c r="E625" s="78" t="s">
        <v>54</v>
      </c>
      <c r="F625" s="78" t="s">
        <v>1871</v>
      </c>
      <c r="G625" s="78" t="s">
        <v>52</v>
      </c>
      <c r="H625" s="79">
        <v>2014</v>
      </c>
      <c r="I625" s="123">
        <v>211.2</v>
      </c>
      <c r="J625" s="114">
        <v>211.2</v>
      </c>
      <c r="K625" s="114">
        <v>211.2</v>
      </c>
      <c r="L625" s="114">
        <v>211.2</v>
      </c>
      <c r="M625" s="113">
        <v>211.2</v>
      </c>
      <c r="N625" s="113">
        <v>211.2</v>
      </c>
      <c r="O625" s="113">
        <v>211.2</v>
      </c>
      <c r="P625" s="113">
        <v>211.2</v>
      </c>
      <c r="Q625" s="113">
        <v>211.2</v>
      </c>
      <c r="R625" s="113">
        <v>211.2</v>
      </c>
    </row>
    <row r="626" spans="1:18" ht="15" customHeight="1">
      <c r="A626" s="15">
        <f t="shared" si="17"/>
        <v>626</v>
      </c>
      <c r="B626" s="78" t="s">
        <v>1369</v>
      </c>
      <c r="C626" s="78"/>
      <c r="D626" s="78" t="s">
        <v>1370</v>
      </c>
      <c r="E626" s="78" t="s">
        <v>54</v>
      </c>
      <c r="F626" s="78" t="s">
        <v>1871</v>
      </c>
      <c r="G626" s="78" t="s">
        <v>52</v>
      </c>
      <c r="H626" s="79">
        <v>2015</v>
      </c>
      <c r="I626" s="123">
        <v>164.7</v>
      </c>
      <c r="J626" s="114">
        <v>164.7</v>
      </c>
      <c r="K626" s="114">
        <v>164.7</v>
      </c>
      <c r="L626" s="114">
        <v>164.7</v>
      </c>
      <c r="M626" s="113">
        <v>164.7</v>
      </c>
      <c r="N626" s="113">
        <v>164.7</v>
      </c>
      <c r="O626" s="113">
        <v>164.7</v>
      </c>
      <c r="P626" s="113">
        <v>164.7</v>
      </c>
      <c r="Q626" s="113">
        <v>164.7</v>
      </c>
      <c r="R626" s="113">
        <v>164.7</v>
      </c>
    </row>
    <row r="627" spans="1:18" ht="15" customHeight="1">
      <c r="A627" s="15">
        <f t="shared" si="17"/>
        <v>627</v>
      </c>
      <c r="B627" s="78" t="s">
        <v>1371</v>
      </c>
      <c r="C627" s="78" t="s">
        <v>2874</v>
      </c>
      <c r="D627" s="78" t="s">
        <v>1372</v>
      </c>
      <c r="E627" s="78" t="s">
        <v>1129</v>
      </c>
      <c r="F627" s="78" t="s">
        <v>1871</v>
      </c>
      <c r="G627" s="78" t="s">
        <v>52</v>
      </c>
      <c r="H627" s="79">
        <v>2003</v>
      </c>
      <c r="I627" s="123">
        <v>42.5</v>
      </c>
      <c r="J627" s="114">
        <v>42.5</v>
      </c>
      <c r="K627" s="114">
        <v>42.5</v>
      </c>
      <c r="L627" s="114">
        <v>42.5</v>
      </c>
      <c r="M627" s="113">
        <v>42.5</v>
      </c>
      <c r="N627" s="113">
        <v>42.5</v>
      </c>
      <c r="O627" s="113">
        <v>42.5</v>
      </c>
      <c r="P627" s="113">
        <v>42.5</v>
      </c>
      <c r="Q627" s="113">
        <v>42.5</v>
      </c>
      <c r="R627" s="113">
        <v>42.5</v>
      </c>
    </row>
    <row r="628" spans="1:18" ht="15" customHeight="1">
      <c r="A628" s="15">
        <f t="shared" si="17"/>
        <v>628</v>
      </c>
      <c r="B628" s="78" t="s">
        <v>1373</v>
      </c>
      <c r="C628" s="78" t="s">
        <v>2875</v>
      </c>
      <c r="D628" s="78" t="s">
        <v>1374</v>
      </c>
      <c r="E628" s="78" t="s">
        <v>1129</v>
      </c>
      <c r="F628" s="78" t="s">
        <v>1871</v>
      </c>
      <c r="G628" s="78" t="s">
        <v>52</v>
      </c>
      <c r="H628" s="79">
        <v>2006</v>
      </c>
      <c r="I628" s="123">
        <v>16.8</v>
      </c>
      <c r="J628" s="114">
        <v>16.8</v>
      </c>
      <c r="K628" s="114">
        <v>16.8</v>
      </c>
      <c r="L628" s="114">
        <v>16.8</v>
      </c>
      <c r="M628" s="113">
        <v>16.8</v>
      </c>
      <c r="N628" s="113">
        <v>16.8</v>
      </c>
      <c r="O628" s="113">
        <v>16.8</v>
      </c>
      <c r="P628" s="113">
        <v>16.8</v>
      </c>
      <c r="Q628" s="113">
        <v>16.8</v>
      </c>
      <c r="R628" s="113">
        <v>16.8</v>
      </c>
    </row>
    <row r="629" spans="1:18" ht="15" customHeight="1">
      <c r="A629" s="15">
        <f t="shared" si="17"/>
        <v>629</v>
      </c>
      <c r="B629" s="78" t="s">
        <v>1375</v>
      </c>
      <c r="C629" s="78" t="s">
        <v>2875</v>
      </c>
      <c r="D629" s="78" t="s">
        <v>1376</v>
      </c>
      <c r="E629" s="78" t="s">
        <v>1129</v>
      </c>
      <c r="F629" s="78" t="s">
        <v>1871</v>
      </c>
      <c r="G629" s="78" t="s">
        <v>52</v>
      </c>
      <c r="H629" s="79">
        <v>2004</v>
      </c>
      <c r="I629" s="123">
        <v>110.8</v>
      </c>
      <c r="J629" s="114">
        <v>110.8</v>
      </c>
      <c r="K629" s="114">
        <v>110.8</v>
      </c>
      <c r="L629" s="114">
        <v>110.8</v>
      </c>
      <c r="M629" s="113">
        <v>110.8</v>
      </c>
      <c r="N629" s="113">
        <v>110.8</v>
      </c>
      <c r="O629" s="113">
        <v>110.8</v>
      </c>
      <c r="P629" s="113">
        <v>110.8</v>
      </c>
      <c r="Q629" s="113">
        <v>110.8</v>
      </c>
      <c r="R629" s="113">
        <v>110.8</v>
      </c>
    </row>
    <row r="630" spans="1:18" ht="15" customHeight="1">
      <c r="A630" s="15">
        <f t="shared" si="17"/>
        <v>630</v>
      </c>
      <c r="B630" s="78" t="s">
        <v>1377</v>
      </c>
      <c r="C630" s="78"/>
      <c r="D630" s="78" t="s">
        <v>1378</v>
      </c>
      <c r="E630" s="78" t="s">
        <v>1129</v>
      </c>
      <c r="F630" s="78" t="s">
        <v>1871</v>
      </c>
      <c r="G630" s="78" t="s">
        <v>52</v>
      </c>
      <c r="H630" s="79">
        <v>2011</v>
      </c>
      <c r="I630" s="123">
        <v>33.6</v>
      </c>
      <c r="J630" s="114">
        <v>33.6</v>
      </c>
      <c r="K630" s="114">
        <v>33.6</v>
      </c>
      <c r="L630" s="114">
        <v>33.6</v>
      </c>
      <c r="M630" s="113">
        <v>33.6</v>
      </c>
      <c r="N630" s="113">
        <v>33.6</v>
      </c>
      <c r="O630" s="113">
        <v>33.6</v>
      </c>
      <c r="P630" s="113">
        <v>33.6</v>
      </c>
      <c r="Q630" s="113">
        <v>33.6</v>
      </c>
      <c r="R630" s="113">
        <v>33.6</v>
      </c>
    </row>
    <row r="631" spans="1:18" ht="15" customHeight="1">
      <c r="A631" s="15">
        <f t="shared" si="17"/>
        <v>631</v>
      </c>
      <c r="B631" s="78" t="s">
        <v>1379</v>
      </c>
      <c r="C631" s="78"/>
      <c r="D631" s="78" t="s">
        <v>1380</v>
      </c>
      <c r="E631" s="78" t="s">
        <v>1129</v>
      </c>
      <c r="F631" s="78" t="s">
        <v>1871</v>
      </c>
      <c r="G631" s="78" t="s">
        <v>52</v>
      </c>
      <c r="H631" s="79">
        <v>2011</v>
      </c>
      <c r="I631" s="123">
        <v>118.6</v>
      </c>
      <c r="J631" s="114">
        <v>118.6</v>
      </c>
      <c r="K631" s="114">
        <v>118.6</v>
      </c>
      <c r="L631" s="114">
        <v>118.6</v>
      </c>
      <c r="M631" s="113">
        <v>118.6</v>
      </c>
      <c r="N631" s="113">
        <v>118.6</v>
      </c>
      <c r="O631" s="113">
        <v>118.6</v>
      </c>
      <c r="P631" s="113">
        <v>118.6</v>
      </c>
      <c r="Q631" s="113">
        <v>118.6</v>
      </c>
      <c r="R631" s="113">
        <v>118.6</v>
      </c>
    </row>
    <row r="632" spans="1:18" ht="15" customHeight="1">
      <c r="A632" s="15">
        <f t="shared" si="17"/>
        <v>632</v>
      </c>
      <c r="B632" s="78" t="s">
        <v>1381</v>
      </c>
      <c r="C632" s="78"/>
      <c r="D632" s="78" t="s">
        <v>2465</v>
      </c>
      <c r="E632" s="78" t="s">
        <v>1129</v>
      </c>
      <c r="F632" s="78" t="s">
        <v>1871</v>
      </c>
      <c r="G632" s="78" t="s">
        <v>52</v>
      </c>
      <c r="H632" s="79">
        <v>2007</v>
      </c>
      <c r="I632" s="123">
        <v>85</v>
      </c>
      <c r="J632" s="114">
        <v>85</v>
      </c>
      <c r="K632" s="114">
        <v>85</v>
      </c>
      <c r="L632" s="114">
        <v>85</v>
      </c>
      <c r="M632" s="113">
        <v>85</v>
      </c>
      <c r="N632" s="113">
        <v>85</v>
      </c>
      <c r="O632" s="113">
        <v>85</v>
      </c>
      <c r="P632" s="113">
        <v>85</v>
      </c>
      <c r="Q632" s="113">
        <v>85</v>
      </c>
      <c r="R632" s="113">
        <v>85</v>
      </c>
    </row>
    <row r="633" spans="1:18" ht="15" customHeight="1">
      <c r="A633" s="15">
        <f t="shared" si="17"/>
        <v>633</v>
      </c>
      <c r="B633" s="78" t="s">
        <v>1382</v>
      </c>
      <c r="C633" s="78"/>
      <c r="D633" s="78" t="s">
        <v>1383</v>
      </c>
      <c r="E633" s="78" t="s">
        <v>1129</v>
      </c>
      <c r="F633" s="78" t="s">
        <v>1871</v>
      </c>
      <c r="G633" s="78" t="s">
        <v>52</v>
      </c>
      <c r="H633" s="79">
        <v>2007</v>
      </c>
      <c r="I633" s="123">
        <v>112</v>
      </c>
      <c r="J633" s="114">
        <v>112</v>
      </c>
      <c r="K633" s="114">
        <v>112</v>
      </c>
      <c r="L633" s="114">
        <v>112</v>
      </c>
      <c r="M633" s="113">
        <v>112</v>
      </c>
      <c r="N633" s="113">
        <v>112</v>
      </c>
      <c r="O633" s="113">
        <v>112</v>
      </c>
      <c r="P633" s="113">
        <v>112</v>
      </c>
      <c r="Q633" s="113">
        <v>112</v>
      </c>
      <c r="R633" s="113">
        <v>112</v>
      </c>
    </row>
    <row r="634" spans="1:18" ht="15" customHeight="1">
      <c r="A634" s="15">
        <f t="shared" si="17"/>
        <v>634</v>
      </c>
      <c r="B634" s="78" t="s">
        <v>1384</v>
      </c>
      <c r="C634" s="78"/>
      <c r="D634" s="78" t="s">
        <v>1385</v>
      </c>
      <c r="E634" s="78" t="s">
        <v>1129</v>
      </c>
      <c r="F634" s="78" t="s">
        <v>1871</v>
      </c>
      <c r="G634" s="78" t="s">
        <v>52</v>
      </c>
      <c r="H634" s="79">
        <v>2007</v>
      </c>
      <c r="I634" s="123">
        <v>125</v>
      </c>
      <c r="J634" s="114">
        <v>125</v>
      </c>
      <c r="K634" s="114">
        <v>125</v>
      </c>
      <c r="L634" s="114">
        <v>125</v>
      </c>
      <c r="M634" s="113">
        <v>125</v>
      </c>
      <c r="N634" s="113">
        <v>125</v>
      </c>
      <c r="O634" s="113">
        <v>125</v>
      </c>
      <c r="P634" s="113">
        <v>125</v>
      </c>
      <c r="Q634" s="113">
        <v>125</v>
      </c>
      <c r="R634" s="113">
        <v>125</v>
      </c>
    </row>
    <row r="635" spans="1:18" ht="15" customHeight="1">
      <c r="A635" s="15">
        <f t="shared" si="17"/>
        <v>635</v>
      </c>
      <c r="B635" s="78" t="s">
        <v>126</v>
      </c>
      <c r="C635" s="78"/>
      <c r="D635" s="78" t="s">
        <v>127</v>
      </c>
      <c r="E635" s="78" t="s">
        <v>119</v>
      </c>
      <c r="F635" s="78" t="s">
        <v>1871</v>
      </c>
      <c r="G635" s="78" t="s">
        <v>52</v>
      </c>
      <c r="H635" s="79">
        <v>2019</v>
      </c>
      <c r="I635" s="123">
        <v>150</v>
      </c>
      <c r="J635" s="114">
        <v>150</v>
      </c>
      <c r="K635" s="114">
        <v>150</v>
      </c>
      <c r="L635" s="114">
        <v>150</v>
      </c>
      <c r="M635" s="113">
        <v>150</v>
      </c>
      <c r="N635" s="113">
        <v>150</v>
      </c>
      <c r="O635" s="113">
        <v>150</v>
      </c>
      <c r="P635" s="113">
        <v>150</v>
      </c>
      <c r="Q635" s="113">
        <v>150</v>
      </c>
      <c r="R635" s="113">
        <v>150</v>
      </c>
    </row>
    <row r="636" spans="1:18" ht="15" customHeight="1">
      <c r="A636" s="15">
        <f t="shared" si="17"/>
        <v>636</v>
      </c>
      <c r="B636" s="78" t="s">
        <v>128</v>
      </c>
      <c r="C636" s="78"/>
      <c r="D636" s="78" t="s">
        <v>129</v>
      </c>
      <c r="E636" s="78" t="s">
        <v>119</v>
      </c>
      <c r="F636" s="78" t="s">
        <v>1871</v>
      </c>
      <c r="G636" s="78" t="s">
        <v>52</v>
      </c>
      <c r="H636" s="79">
        <v>2019</v>
      </c>
      <c r="I636" s="123">
        <v>150</v>
      </c>
      <c r="J636" s="114">
        <v>150</v>
      </c>
      <c r="K636" s="114">
        <v>150</v>
      </c>
      <c r="L636" s="114">
        <v>150</v>
      </c>
      <c r="M636" s="113">
        <v>150</v>
      </c>
      <c r="N636" s="113">
        <v>150</v>
      </c>
      <c r="O636" s="113">
        <v>150</v>
      </c>
      <c r="P636" s="113">
        <v>150</v>
      </c>
      <c r="Q636" s="113">
        <v>150</v>
      </c>
      <c r="R636" s="113">
        <v>150</v>
      </c>
    </row>
    <row r="637" spans="1:18" ht="15" customHeight="1">
      <c r="A637" s="15">
        <f t="shared" si="17"/>
        <v>637</v>
      </c>
      <c r="B637" s="78" t="s">
        <v>1386</v>
      </c>
      <c r="C637" s="78"/>
      <c r="D637" s="78" t="s">
        <v>1387</v>
      </c>
      <c r="E637" s="78" t="s">
        <v>315</v>
      </c>
      <c r="F637" s="78" t="s">
        <v>1871</v>
      </c>
      <c r="G637" s="78" t="s">
        <v>52</v>
      </c>
      <c r="H637" s="79">
        <v>1999</v>
      </c>
      <c r="I637" s="123">
        <v>27.7</v>
      </c>
      <c r="J637" s="114">
        <v>27.7</v>
      </c>
      <c r="K637" s="114">
        <v>27.7</v>
      </c>
      <c r="L637" s="114">
        <v>27.7</v>
      </c>
      <c r="M637" s="113">
        <v>27.7</v>
      </c>
      <c r="N637" s="113">
        <v>27.7</v>
      </c>
      <c r="O637" s="113">
        <v>27.7</v>
      </c>
      <c r="P637" s="113">
        <v>27.7</v>
      </c>
      <c r="Q637" s="113">
        <v>27.7</v>
      </c>
      <c r="R637" s="113">
        <v>27.7</v>
      </c>
    </row>
    <row r="638" spans="1:18" ht="15" customHeight="1">
      <c r="A638" s="15">
        <f t="shared" si="17"/>
        <v>638</v>
      </c>
      <c r="B638" s="78" t="s">
        <v>1388</v>
      </c>
      <c r="C638" s="78"/>
      <c r="D638" s="78" t="s">
        <v>1389</v>
      </c>
      <c r="E638" s="78" t="s">
        <v>315</v>
      </c>
      <c r="F638" s="78" t="s">
        <v>1871</v>
      </c>
      <c r="G638" s="78" t="s">
        <v>52</v>
      </c>
      <c r="H638" s="79">
        <v>1999</v>
      </c>
      <c r="I638" s="123">
        <v>6.6</v>
      </c>
      <c r="J638" s="114">
        <v>6.6</v>
      </c>
      <c r="K638" s="114">
        <v>6.6</v>
      </c>
      <c r="L638" s="114">
        <v>6.6</v>
      </c>
      <c r="M638" s="113">
        <v>6.6</v>
      </c>
      <c r="N638" s="113">
        <v>6.6</v>
      </c>
      <c r="O638" s="113">
        <v>6.6</v>
      </c>
      <c r="P638" s="113">
        <v>6.6</v>
      </c>
      <c r="Q638" s="113">
        <v>6.6</v>
      </c>
      <c r="R638" s="113">
        <v>6.6</v>
      </c>
    </row>
    <row r="639" spans="1:18" ht="15" customHeight="1">
      <c r="A639" s="15">
        <f t="shared" si="17"/>
        <v>639</v>
      </c>
      <c r="B639" s="78" t="s">
        <v>1392</v>
      </c>
      <c r="C639" s="78"/>
      <c r="D639" s="78" t="s">
        <v>1393</v>
      </c>
      <c r="E639" s="78" t="s">
        <v>632</v>
      </c>
      <c r="F639" s="78" t="s">
        <v>1871</v>
      </c>
      <c r="G639" s="78" t="s">
        <v>51</v>
      </c>
      <c r="H639" s="79">
        <v>2019</v>
      </c>
      <c r="I639" s="123">
        <v>150</v>
      </c>
      <c r="J639" s="114">
        <v>150</v>
      </c>
      <c r="K639" s="114">
        <v>150</v>
      </c>
      <c r="L639" s="114">
        <v>150</v>
      </c>
      <c r="M639" s="113">
        <v>150</v>
      </c>
      <c r="N639" s="113">
        <v>150</v>
      </c>
      <c r="O639" s="113">
        <v>150</v>
      </c>
      <c r="P639" s="113">
        <v>150</v>
      </c>
      <c r="Q639" s="113">
        <v>150</v>
      </c>
      <c r="R639" s="113">
        <v>150</v>
      </c>
    </row>
    <row r="640" spans="1:18" ht="15" customHeight="1">
      <c r="A640" s="15">
        <f t="shared" si="17"/>
        <v>640</v>
      </c>
      <c r="B640" s="78" t="s">
        <v>1394</v>
      </c>
      <c r="C640" s="78"/>
      <c r="D640" s="78" t="s">
        <v>1395</v>
      </c>
      <c r="E640" s="78" t="s">
        <v>632</v>
      </c>
      <c r="F640" s="78" t="s">
        <v>1871</v>
      </c>
      <c r="G640" s="78" t="s">
        <v>51</v>
      </c>
      <c r="H640" s="79">
        <v>2019</v>
      </c>
      <c r="I640" s="123">
        <v>23</v>
      </c>
      <c r="J640" s="114">
        <v>23</v>
      </c>
      <c r="K640" s="114">
        <v>23</v>
      </c>
      <c r="L640" s="114">
        <v>23</v>
      </c>
      <c r="M640" s="113">
        <v>23</v>
      </c>
      <c r="N640" s="113">
        <v>23</v>
      </c>
      <c r="O640" s="113">
        <v>23</v>
      </c>
      <c r="P640" s="113">
        <v>23</v>
      </c>
      <c r="Q640" s="113">
        <v>23</v>
      </c>
      <c r="R640" s="113">
        <v>23</v>
      </c>
    </row>
    <row r="641" spans="1:18" ht="15" customHeight="1">
      <c r="A641" s="15">
        <f t="shared" si="17"/>
        <v>641</v>
      </c>
      <c r="B641" s="78" t="s">
        <v>1398</v>
      </c>
      <c r="C641" s="78"/>
      <c r="D641" s="78" t="s">
        <v>1399</v>
      </c>
      <c r="E641" s="78" t="s">
        <v>632</v>
      </c>
      <c r="F641" s="78" t="s">
        <v>1871</v>
      </c>
      <c r="G641" s="78" t="s">
        <v>51</v>
      </c>
      <c r="H641" s="79">
        <v>2019</v>
      </c>
      <c r="I641" s="123">
        <v>127.5</v>
      </c>
      <c r="J641" s="114">
        <v>127.5</v>
      </c>
      <c r="K641" s="114">
        <v>127.5</v>
      </c>
      <c r="L641" s="114">
        <v>127.5</v>
      </c>
      <c r="M641" s="113">
        <v>127.5</v>
      </c>
      <c r="N641" s="113">
        <v>127.5</v>
      </c>
      <c r="O641" s="113">
        <v>127.5</v>
      </c>
      <c r="P641" s="113">
        <v>127.5</v>
      </c>
      <c r="Q641" s="113">
        <v>127.5</v>
      </c>
      <c r="R641" s="113">
        <v>127.5</v>
      </c>
    </row>
    <row r="642" spans="1:18" ht="15" customHeight="1">
      <c r="A642" s="15">
        <f t="shared" si="17"/>
        <v>642</v>
      </c>
      <c r="B642" s="78" t="s">
        <v>1401</v>
      </c>
      <c r="C642" s="78" t="s">
        <v>2876</v>
      </c>
      <c r="D642" s="78" t="s">
        <v>1402</v>
      </c>
      <c r="E642" s="78" t="s">
        <v>1129</v>
      </c>
      <c r="F642" s="78" t="s">
        <v>1871</v>
      </c>
      <c r="G642" s="78" t="s">
        <v>52</v>
      </c>
      <c r="H642" s="79">
        <v>2001</v>
      </c>
      <c r="I642" s="123">
        <v>156.5</v>
      </c>
      <c r="J642" s="123">
        <v>156.5</v>
      </c>
      <c r="K642" s="123">
        <v>156.5</v>
      </c>
      <c r="L642" s="123">
        <v>156.5</v>
      </c>
      <c r="M642" s="123">
        <v>156.5</v>
      </c>
      <c r="N642" s="123">
        <v>156.5</v>
      </c>
      <c r="O642" s="123">
        <v>156.5</v>
      </c>
      <c r="P642" s="123">
        <v>156.5</v>
      </c>
      <c r="Q642" s="123">
        <v>156.5</v>
      </c>
      <c r="R642" s="123">
        <v>156.5</v>
      </c>
    </row>
    <row r="643" spans="1:18" ht="15" customHeight="1">
      <c r="A643" s="15">
        <f t="shared" si="17"/>
        <v>643</v>
      </c>
      <c r="B643" s="78" t="s">
        <v>1403</v>
      </c>
      <c r="C643" s="78" t="s">
        <v>2877</v>
      </c>
      <c r="D643" s="78" t="s">
        <v>1404</v>
      </c>
      <c r="E643" s="78" t="s">
        <v>1084</v>
      </c>
      <c r="F643" s="78" t="s">
        <v>1871</v>
      </c>
      <c r="G643" s="78" t="s">
        <v>52</v>
      </c>
      <c r="H643" s="79">
        <v>2012</v>
      </c>
      <c r="I643" s="123">
        <v>103.4</v>
      </c>
      <c r="J643" s="114">
        <v>103.4</v>
      </c>
      <c r="K643" s="114">
        <v>103.4</v>
      </c>
      <c r="L643" s="114">
        <v>103.4</v>
      </c>
      <c r="M643" s="113">
        <v>103.4</v>
      </c>
      <c r="N643" s="113">
        <v>103.4</v>
      </c>
      <c r="O643" s="113">
        <v>103.4</v>
      </c>
      <c r="P643" s="113">
        <v>103.4</v>
      </c>
      <c r="Q643" s="113">
        <v>103.4</v>
      </c>
      <c r="R643" s="113">
        <v>103.4</v>
      </c>
    </row>
    <row r="644" spans="1:18" ht="15" customHeight="1">
      <c r="A644" s="15">
        <f t="shared" si="17"/>
        <v>644</v>
      </c>
      <c r="B644" s="78" t="s">
        <v>1405</v>
      </c>
      <c r="C644" s="78" t="s">
        <v>2877</v>
      </c>
      <c r="D644" s="78" t="s">
        <v>1406</v>
      </c>
      <c r="E644" s="78" t="s">
        <v>1084</v>
      </c>
      <c r="F644" s="78" t="s">
        <v>1871</v>
      </c>
      <c r="G644" s="78" t="s">
        <v>52</v>
      </c>
      <c r="H644" s="79">
        <v>2012</v>
      </c>
      <c r="I644" s="123">
        <v>94.6</v>
      </c>
      <c r="J644" s="114">
        <v>94.6</v>
      </c>
      <c r="K644" s="114">
        <v>94.6</v>
      </c>
      <c r="L644" s="114">
        <v>94.6</v>
      </c>
      <c r="M644" s="113">
        <v>94.6</v>
      </c>
      <c r="N644" s="113">
        <v>94.6</v>
      </c>
      <c r="O644" s="113">
        <v>94.6</v>
      </c>
      <c r="P644" s="113">
        <v>94.6</v>
      </c>
      <c r="Q644" s="113">
        <v>94.6</v>
      </c>
      <c r="R644" s="113">
        <v>94.6</v>
      </c>
    </row>
    <row r="645" spans="1:18" ht="15" customHeight="1">
      <c r="A645" s="15">
        <f t="shared" si="17"/>
        <v>645</v>
      </c>
      <c r="B645" s="78" t="s">
        <v>1407</v>
      </c>
      <c r="C645" s="78"/>
      <c r="D645" s="78" t="s">
        <v>1408</v>
      </c>
      <c r="E645" s="78" t="s">
        <v>1129</v>
      </c>
      <c r="F645" s="78" t="s">
        <v>1871</v>
      </c>
      <c r="G645" s="78" t="s">
        <v>52</v>
      </c>
      <c r="H645" s="79">
        <v>2008</v>
      </c>
      <c r="I645" s="123">
        <v>169.5</v>
      </c>
      <c r="J645" s="114">
        <v>169.5</v>
      </c>
      <c r="K645" s="114">
        <v>169.5</v>
      </c>
      <c r="L645" s="114">
        <v>169.5</v>
      </c>
      <c r="M645" s="113">
        <v>169.5</v>
      </c>
      <c r="N645" s="113">
        <v>169.5</v>
      </c>
      <c r="O645" s="113">
        <v>169.5</v>
      </c>
      <c r="P645" s="113">
        <v>169.5</v>
      </c>
      <c r="Q645" s="113">
        <v>169.5</v>
      </c>
      <c r="R645" s="113">
        <v>169.5</v>
      </c>
    </row>
    <row r="646" spans="1:18" ht="15" customHeight="1">
      <c r="A646" s="15">
        <f t="shared" ref="A646:A711" si="18">A645+1</f>
        <v>646</v>
      </c>
      <c r="B646" s="78" t="s">
        <v>1409</v>
      </c>
      <c r="C646" s="78"/>
      <c r="D646" s="78" t="s">
        <v>1410</v>
      </c>
      <c r="E646" s="78" t="s">
        <v>1411</v>
      </c>
      <c r="F646" s="78" t="s">
        <v>1871</v>
      </c>
      <c r="G646" s="78" t="s">
        <v>50</v>
      </c>
      <c r="H646" s="79">
        <v>2017</v>
      </c>
      <c r="I646" s="123">
        <v>125.6</v>
      </c>
      <c r="J646" s="114">
        <v>125.6</v>
      </c>
      <c r="K646" s="114">
        <v>125.6</v>
      </c>
      <c r="L646" s="114">
        <v>125.6</v>
      </c>
      <c r="M646" s="113">
        <v>125.6</v>
      </c>
      <c r="N646" s="113">
        <v>125.6</v>
      </c>
      <c r="O646" s="113">
        <v>125.6</v>
      </c>
      <c r="P646" s="113">
        <v>125.6</v>
      </c>
      <c r="Q646" s="113">
        <v>125.6</v>
      </c>
      <c r="R646" s="113">
        <v>125.6</v>
      </c>
    </row>
    <row r="647" spans="1:18" ht="15" customHeight="1">
      <c r="A647" s="15">
        <f t="shared" si="18"/>
        <v>647</v>
      </c>
      <c r="B647" s="78" t="s">
        <v>1412</v>
      </c>
      <c r="C647" s="78"/>
      <c r="D647" s="78" t="s">
        <v>1413</v>
      </c>
      <c r="E647" s="78" t="s">
        <v>632</v>
      </c>
      <c r="F647" s="78" t="s">
        <v>1871</v>
      </c>
      <c r="G647" s="78" t="s">
        <v>51</v>
      </c>
      <c r="H647" s="79">
        <v>2012</v>
      </c>
      <c r="I647" s="123">
        <v>92.3</v>
      </c>
      <c r="J647" s="114">
        <v>92.3</v>
      </c>
      <c r="K647" s="114">
        <v>92.3</v>
      </c>
      <c r="L647" s="114">
        <v>92.3</v>
      </c>
      <c r="M647" s="113">
        <v>92.3</v>
      </c>
      <c r="N647" s="113">
        <v>92.3</v>
      </c>
      <c r="O647" s="113">
        <v>92.3</v>
      </c>
      <c r="P647" s="113">
        <v>92.3</v>
      </c>
      <c r="Q647" s="113">
        <v>92.3</v>
      </c>
      <c r="R647" s="113">
        <v>92.3</v>
      </c>
    </row>
    <row r="648" spans="1:18" ht="15" customHeight="1">
      <c r="A648" s="15">
        <f t="shared" si="18"/>
        <v>648</v>
      </c>
      <c r="B648" s="78" t="s">
        <v>1414</v>
      </c>
      <c r="C648" s="78"/>
      <c r="D648" s="78" t="s">
        <v>1415</v>
      </c>
      <c r="E648" s="78" t="s">
        <v>1084</v>
      </c>
      <c r="F648" s="78" t="s">
        <v>1871</v>
      </c>
      <c r="G648" s="78" t="s">
        <v>52</v>
      </c>
      <c r="H648" s="79">
        <v>2014</v>
      </c>
      <c r="I648" s="123">
        <v>67.599999999999994</v>
      </c>
      <c r="J648" s="114">
        <v>67.599999999999994</v>
      </c>
      <c r="K648" s="114">
        <v>67.599999999999994</v>
      </c>
      <c r="L648" s="114">
        <v>67.599999999999994</v>
      </c>
      <c r="M648" s="113">
        <v>67.599999999999994</v>
      </c>
      <c r="N648" s="113">
        <v>67.599999999999994</v>
      </c>
      <c r="O648" s="113">
        <v>67.599999999999994</v>
      </c>
      <c r="P648" s="113">
        <v>67.599999999999994</v>
      </c>
      <c r="Q648" s="113">
        <v>67.599999999999994</v>
      </c>
      <c r="R648" s="113">
        <v>67.599999999999994</v>
      </c>
    </row>
    <row r="649" spans="1:18" ht="15" customHeight="1">
      <c r="A649" s="15">
        <f t="shared" si="18"/>
        <v>649</v>
      </c>
      <c r="B649" s="78" t="s">
        <v>1416</v>
      </c>
      <c r="C649" s="78"/>
      <c r="D649" s="78" t="s">
        <v>1417</v>
      </c>
      <c r="E649" s="78" t="s">
        <v>1418</v>
      </c>
      <c r="F649" s="78" t="s">
        <v>1871</v>
      </c>
      <c r="G649" s="78" t="s">
        <v>52</v>
      </c>
      <c r="H649" s="79">
        <v>2012</v>
      </c>
      <c r="I649" s="123">
        <v>30</v>
      </c>
      <c r="J649" s="114">
        <v>30</v>
      </c>
      <c r="K649" s="114">
        <v>30</v>
      </c>
      <c r="L649" s="114">
        <v>30</v>
      </c>
      <c r="M649" s="113">
        <v>30</v>
      </c>
      <c r="N649" s="113">
        <v>30</v>
      </c>
      <c r="O649" s="113">
        <v>30</v>
      </c>
      <c r="P649" s="113">
        <v>30</v>
      </c>
      <c r="Q649" s="113">
        <v>30</v>
      </c>
      <c r="R649" s="113">
        <v>30</v>
      </c>
    </row>
    <row r="650" spans="1:18" ht="15" customHeight="1">
      <c r="A650" s="15">
        <f t="shared" si="18"/>
        <v>650</v>
      </c>
      <c r="B650" s="78" t="s">
        <v>1419</v>
      </c>
      <c r="C650" s="78"/>
      <c r="D650" s="78" t="s">
        <v>1420</v>
      </c>
      <c r="E650" s="78" t="s">
        <v>1199</v>
      </c>
      <c r="F650" s="78" t="s">
        <v>1871</v>
      </c>
      <c r="G650" s="78" t="s">
        <v>52</v>
      </c>
      <c r="H650" s="79">
        <v>2017</v>
      </c>
      <c r="I650" s="123">
        <v>125</v>
      </c>
      <c r="J650" s="114">
        <v>125</v>
      </c>
      <c r="K650" s="114">
        <v>125</v>
      </c>
      <c r="L650" s="114">
        <v>125</v>
      </c>
      <c r="M650" s="113">
        <v>125</v>
      </c>
      <c r="N650" s="113">
        <v>125</v>
      </c>
      <c r="O650" s="113">
        <v>125</v>
      </c>
      <c r="P650" s="113">
        <v>125</v>
      </c>
      <c r="Q650" s="113">
        <v>125</v>
      </c>
      <c r="R650" s="113">
        <v>125</v>
      </c>
    </row>
    <row r="651" spans="1:18" ht="15" customHeight="1">
      <c r="A651" s="15">
        <f t="shared" si="18"/>
        <v>651</v>
      </c>
      <c r="B651" s="78" t="s">
        <v>1422</v>
      </c>
      <c r="C651" s="78"/>
      <c r="D651" s="78" t="s">
        <v>1423</v>
      </c>
      <c r="E651" s="78" t="s">
        <v>1199</v>
      </c>
      <c r="F651" s="78" t="s">
        <v>1871</v>
      </c>
      <c r="G651" s="78" t="s">
        <v>52</v>
      </c>
      <c r="H651" s="79">
        <v>2017</v>
      </c>
      <c r="I651" s="123">
        <v>125</v>
      </c>
      <c r="J651" s="114">
        <v>125</v>
      </c>
      <c r="K651" s="114">
        <v>125</v>
      </c>
      <c r="L651" s="114">
        <v>125</v>
      </c>
      <c r="M651" s="113">
        <v>125</v>
      </c>
      <c r="N651" s="113">
        <v>125</v>
      </c>
      <c r="O651" s="113">
        <v>125</v>
      </c>
      <c r="P651" s="113">
        <v>125</v>
      </c>
      <c r="Q651" s="113">
        <v>125</v>
      </c>
      <c r="R651" s="113">
        <v>125</v>
      </c>
    </row>
    <row r="652" spans="1:18" ht="15" customHeight="1">
      <c r="A652" s="15">
        <f t="shared" si="18"/>
        <v>652</v>
      </c>
      <c r="B652" s="78" t="s">
        <v>1744</v>
      </c>
      <c r="C652" s="78"/>
      <c r="D652" s="78" t="s">
        <v>1931</v>
      </c>
      <c r="E652" s="78" t="s">
        <v>1683</v>
      </c>
      <c r="F652" s="78" t="s">
        <v>1871</v>
      </c>
      <c r="G652" s="78" t="s">
        <v>52</v>
      </c>
      <c r="H652" s="79">
        <v>2020</v>
      </c>
      <c r="I652" s="123">
        <v>199.5</v>
      </c>
      <c r="J652" s="114">
        <v>199.5</v>
      </c>
      <c r="K652" s="114">
        <v>199.5</v>
      </c>
      <c r="L652" s="114">
        <v>199.5</v>
      </c>
      <c r="M652" s="113">
        <v>199.5</v>
      </c>
      <c r="N652" s="113">
        <v>199.5</v>
      </c>
      <c r="O652" s="113">
        <v>199.5</v>
      </c>
      <c r="P652" s="113">
        <v>199.5</v>
      </c>
      <c r="Q652" s="113">
        <v>199.5</v>
      </c>
      <c r="R652" s="113">
        <v>199.5</v>
      </c>
    </row>
    <row r="653" spans="1:18" ht="15" customHeight="1">
      <c r="A653" s="15">
        <f t="shared" si="18"/>
        <v>653</v>
      </c>
      <c r="B653" s="78" t="s">
        <v>1425</v>
      </c>
      <c r="C653" s="78" t="s">
        <v>2878</v>
      </c>
      <c r="D653" s="78" t="s">
        <v>1426</v>
      </c>
      <c r="E653" s="78" t="s">
        <v>1411</v>
      </c>
      <c r="F653" s="78" t="s">
        <v>1871</v>
      </c>
      <c r="G653" s="78" t="s">
        <v>50</v>
      </c>
      <c r="H653" s="79">
        <v>2008</v>
      </c>
      <c r="I653" s="123">
        <v>112.5</v>
      </c>
      <c r="J653" s="114">
        <v>112.5</v>
      </c>
      <c r="K653" s="114">
        <v>112.5</v>
      </c>
      <c r="L653" s="114">
        <v>112.5</v>
      </c>
      <c r="M653" s="113">
        <v>112.5</v>
      </c>
      <c r="N653" s="113">
        <v>112.5</v>
      </c>
      <c r="O653" s="113">
        <v>112.5</v>
      </c>
      <c r="P653" s="113">
        <v>112.5</v>
      </c>
      <c r="Q653" s="113">
        <v>112.5</v>
      </c>
      <c r="R653" s="113">
        <v>112.5</v>
      </c>
    </row>
    <row r="654" spans="1:18" ht="15" customHeight="1">
      <c r="A654" s="15">
        <f t="shared" si="18"/>
        <v>654</v>
      </c>
      <c r="B654" s="78" t="s">
        <v>1428</v>
      </c>
      <c r="C654" s="78"/>
      <c r="D654" s="78" t="s">
        <v>1429</v>
      </c>
      <c r="E654" s="78" t="s">
        <v>1129</v>
      </c>
      <c r="F654" s="78" t="s">
        <v>1871</v>
      </c>
      <c r="G654" s="78" t="s">
        <v>52</v>
      </c>
      <c r="H654" s="79">
        <v>2008</v>
      </c>
      <c r="I654" s="123">
        <v>2</v>
      </c>
      <c r="J654" s="114">
        <v>2</v>
      </c>
      <c r="K654" s="114">
        <v>2</v>
      </c>
      <c r="L654" s="114">
        <v>2</v>
      </c>
      <c r="M654" s="113">
        <v>2</v>
      </c>
      <c r="N654" s="113">
        <v>2</v>
      </c>
      <c r="O654" s="113">
        <v>2</v>
      </c>
      <c r="P654" s="113">
        <v>2</v>
      </c>
      <c r="Q654" s="113">
        <v>2</v>
      </c>
      <c r="R654" s="113">
        <v>2</v>
      </c>
    </row>
    <row r="655" spans="1:18" ht="15" customHeight="1">
      <c r="A655" s="15">
        <f t="shared" si="18"/>
        <v>655</v>
      </c>
      <c r="B655" s="109" t="s">
        <v>1497</v>
      </c>
      <c r="C655" s="109"/>
      <c r="D655" s="109"/>
      <c r="E655" s="109"/>
      <c r="F655" s="109"/>
      <c r="G655" s="109"/>
      <c r="H655" s="110"/>
      <c r="I655" s="144">
        <f t="shared" ref="I655:R655" si="19">SUM(I434:I654)</f>
        <v>25213.399999999991</v>
      </c>
      <c r="J655" s="111">
        <f t="shared" si="19"/>
        <v>25213.399999999991</v>
      </c>
      <c r="K655" s="111">
        <f t="shared" si="19"/>
        <v>25213.399999999991</v>
      </c>
      <c r="L655" s="111">
        <f t="shared" si="19"/>
        <v>25213.399999999991</v>
      </c>
      <c r="M655" s="112">
        <f t="shared" si="19"/>
        <v>25213.399999999991</v>
      </c>
      <c r="N655" s="112">
        <f t="shared" si="19"/>
        <v>25213.399999999991</v>
      </c>
      <c r="O655" s="112">
        <f t="shared" si="19"/>
        <v>25213.399999999991</v>
      </c>
      <c r="P655" s="112">
        <f t="shared" si="19"/>
        <v>25213.399999999991</v>
      </c>
      <c r="Q655" s="112">
        <f t="shared" si="19"/>
        <v>25213.399999999991</v>
      </c>
      <c r="R655" s="112">
        <f t="shared" si="19"/>
        <v>25213.399999999991</v>
      </c>
    </row>
    <row r="656" spans="1:18" ht="15" customHeight="1">
      <c r="A656" s="15">
        <f t="shared" si="18"/>
        <v>656</v>
      </c>
      <c r="B656" s="109"/>
      <c r="C656" s="109"/>
      <c r="D656" s="109"/>
      <c r="E656" s="109"/>
      <c r="F656" s="109"/>
      <c r="G656" s="109"/>
      <c r="H656" s="110"/>
      <c r="I656" s="144"/>
      <c r="J656" s="111"/>
      <c r="K656" s="111"/>
      <c r="L656" s="111"/>
      <c r="M656" s="112"/>
      <c r="N656" s="112"/>
      <c r="O656" s="112"/>
      <c r="P656" s="112"/>
      <c r="Q656" s="112"/>
      <c r="R656" s="112"/>
    </row>
    <row r="657" spans="1:19" ht="15" customHeight="1">
      <c r="A657" s="15">
        <f t="shared" si="18"/>
        <v>657</v>
      </c>
      <c r="B657" s="78" t="s">
        <v>1498</v>
      </c>
      <c r="C657" s="78"/>
      <c r="D657" s="78" t="s">
        <v>1501</v>
      </c>
      <c r="E657" s="78"/>
      <c r="F657" s="78"/>
      <c r="G657" s="78"/>
      <c r="H657" s="79"/>
      <c r="I657" s="123">
        <f>SUMIF($F$434:$F$654,"=WIND-C",I$434:I$654)</f>
        <v>3586.5</v>
      </c>
      <c r="J657" s="114">
        <f t="shared" ref="J657:R657" si="20">SUMIF($F$434:$F$654,"=WIND-C",J$434:J$654)</f>
        <v>3586.5</v>
      </c>
      <c r="K657" s="114">
        <f t="shared" si="20"/>
        <v>3586.5</v>
      </c>
      <c r="L657" s="114">
        <f t="shared" si="20"/>
        <v>3586.5</v>
      </c>
      <c r="M657" s="113">
        <f t="shared" si="20"/>
        <v>3586.5</v>
      </c>
      <c r="N657" s="113">
        <f t="shared" si="20"/>
        <v>3586.5</v>
      </c>
      <c r="O657" s="113">
        <f t="shared" si="20"/>
        <v>3586.5</v>
      </c>
      <c r="P657" s="113">
        <f t="shared" si="20"/>
        <v>3586.5</v>
      </c>
      <c r="Q657" s="113">
        <f t="shared" si="20"/>
        <v>3586.5</v>
      </c>
      <c r="R657" s="113">
        <f t="shared" si="20"/>
        <v>3586.5</v>
      </c>
    </row>
    <row r="658" spans="1:19" ht="15" customHeight="1">
      <c r="A658" s="15">
        <f t="shared" si="18"/>
        <v>658</v>
      </c>
      <c r="B658" s="78" t="s">
        <v>1499</v>
      </c>
      <c r="C658" s="78"/>
      <c r="D658" s="78" t="s">
        <v>1500</v>
      </c>
      <c r="E658" s="78" t="s">
        <v>1487</v>
      </c>
      <c r="F658" s="78"/>
      <c r="G658" s="78"/>
      <c r="H658" s="79"/>
      <c r="I658" s="123">
        <v>47</v>
      </c>
      <c r="J658" s="114">
        <v>47</v>
      </c>
      <c r="K658" s="114">
        <v>47</v>
      </c>
      <c r="L658" s="114">
        <v>47</v>
      </c>
      <c r="M658" s="113">
        <v>47</v>
      </c>
      <c r="N658" s="113">
        <v>47</v>
      </c>
      <c r="O658" s="113">
        <v>47</v>
      </c>
      <c r="P658" s="113">
        <v>47</v>
      </c>
      <c r="Q658" s="113">
        <v>47</v>
      </c>
      <c r="R658" s="113">
        <v>47</v>
      </c>
    </row>
    <row r="659" spans="1:19" ht="15" customHeight="1">
      <c r="A659" s="15">
        <f t="shared" si="18"/>
        <v>659</v>
      </c>
      <c r="B659" s="109"/>
      <c r="C659" s="109"/>
      <c r="D659" s="109"/>
      <c r="E659" s="109"/>
      <c r="F659" s="109"/>
      <c r="G659" s="109"/>
      <c r="H659" s="110"/>
      <c r="I659" s="123"/>
      <c r="J659" s="114"/>
      <c r="K659" s="114"/>
      <c r="L659" s="114"/>
      <c r="M659" s="113"/>
      <c r="N659" s="113"/>
      <c r="O659" s="113"/>
      <c r="P659" s="113"/>
      <c r="Q659" s="113"/>
      <c r="R659" s="113"/>
    </row>
    <row r="660" spans="1:19" ht="15" customHeight="1">
      <c r="A660" s="15">
        <f t="shared" si="18"/>
        <v>660</v>
      </c>
      <c r="B660" s="78" t="s">
        <v>1506</v>
      </c>
      <c r="C660" s="78"/>
      <c r="D660" s="78" t="s">
        <v>1507</v>
      </c>
      <c r="E660" s="78"/>
      <c r="F660" s="78"/>
      <c r="G660" s="78"/>
      <c r="H660" s="79"/>
      <c r="I660" s="123">
        <f>SUMIF($F$434:$F$654,"=WIND-P",I$434:I$654)</f>
        <v>4407.7</v>
      </c>
      <c r="J660" s="114">
        <f t="shared" ref="J660:R660" si="21">SUMIF($F$434:$F$654,"=WIND-P",J$434:J$654)</f>
        <v>4407.7</v>
      </c>
      <c r="K660" s="114">
        <f t="shared" si="21"/>
        <v>4407.7</v>
      </c>
      <c r="L660" s="114">
        <f t="shared" si="21"/>
        <v>4407.7</v>
      </c>
      <c r="M660" s="113">
        <f t="shared" si="21"/>
        <v>4407.7</v>
      </c>
      <c r="N660" s="113">
        <f t="shared" si="21"/>
        <v>4407.7</v>
      </c>
      <c r="O660" s="113">
        <f t="shared" si="21"/>
        <v>4407.7</v>
      </c>
      <c r="P660" s="113">
        <f t="shared" si="21"/>
        <v>4407.7</v>
      </c>
      <c r="Q660" s="113">
        <f t="shared" si="21"/>
        <v>4407.7</v>
      </c>
      <c r="R660" s="113">
        <f t="shared" si="21"/>
        <v>4407.7</v>
      </c>
    </row>
    <row r="661" spans="1:19" ht="15" customHeight="1">
      <c r="A661" s="15">
        <f t="shared" si="18"/>
        <v>661</v>
      </c>
      <c r="B661" s="78" t="s">
        <v>1510</v>
      </c>
      <c r="C661" s="78"/>
      <c r="D661" s="78" t="s">
        <v>1511</v>
      </c>
      <c r="E661" s="78" t="s">
        <v>1487</v>
      </c>
      <c r="F661" s="78"/>
      <c r="G661" s="78"/>
      <c r="H661" s="79"/>
      <c r="I661" s="123">
        <v>34</v>
      </c>
      <c r="J661" s="114">
        <v>34</v>
      </c>
      <c r="K661" s="114">
        <v>34</v>
      </c>
      <c r="L661" s="114">
        <v>34</v>
      </c>
      <c r="M661" s="113">
        <v>34</v>
      </c>
      <c r="N661" s="113">
        <v>34</v>
      </c>
      <c r="O661" s="113">
        <v>34</v>
      </c>
      <c r="P661" s="113">
        <v>34</v>
      </c>
      <c r="Q661" s="113">
        <v>34</v>
      </c>
      <c r="R661" s="113">
        <v>34</v>
      </c>
    </row>
    <row r="662" spans="1:19" ht="15" customHeight="1">
      <c r="A662" s="15">
        <f t="shared" si="18"/>
        <v>662</v>
      </c>
      <c r="B662" s="109"/>
      <c r="C662" s="109"/>
      <c r="D662" s="109"/>
      <c r="E662" s="109"/>
      <c r="F662" s="109"/>
      <c r="G662" s="109"/>
      <c r="H662" s="110"/>
      <c r="I662" s="123"/>
      <c r="J662" s="114"/>
      <c r="K662" s="114"/>
      <c r="L662" s="114"/>
      <c r="M662" s="113"/>
      <c r="N662" s="113"/>
      <c r="O662" s="113"/>
      <c r="P662" s="113"/>
      <c r="Q662" s="113"/>
      <c r="R662" s="113"/>
    </row>
    <row r="663" spans="1:19" ht="15" customHeight="1">
      <c r="A663" s="15">
        <f t="shared" si="18"/>
        <v>663</v>
      </c>
      <c r="B663" s="78" t="s">
        <v>1874</v>
      </c>
      <c r="C663" s="78"/>
      <c r="D663" s="78" t="s">
        <v>1873</v>
      </c>
      <c r="E663" s="78"/>
      <c r="F663" s="78"/>
      <c r="G663" s="78"/>
      <c r="H663" s="79"/>
      <c r="I663" s="123">
        <f>SUMIF($F$434:$F$654,"=WIND-O",I$434:I$654)</f>
        <v>17219.2</v>
      </c>
      <c r="J663" s="114">
        <f t="shared" ref="J663:R663" si="22">SUMIF($F$434:$F$654,"=WIND-O",J$434:J$654)</f>
        <v>17219.2</v>
      </c>
      <c r="K663" s="114">
        <f t="shared" si="22"/>
        <v>17219.2</v>
      </c>
      <c r="L663" s="114">
        <f t="shared" si="22"/>
        <v>17219.2</v>
      </c>
      <c r="M663" s="113">
        <f t="shared" si="22"/>
        <v>17219.2</v>
      </c>
      <c r="N663" s="113">
        <f t="shared" si="22"/>
        <v>17219.2</v>
      </c>
      <c r="O663" s="113">
        <f t="shared" si="22"/>
        <v>17219.2</v>
      </c>
      <c r="P663" s="113">
        <f t="shared" si="22"/>
        <v>17219.2</v>
      </c>
      <c r="Q663" s="113">
        <f t="shared" si="22"/>
        <v>17219.2</v>
      </c>
      <c r="R663" s="113">
        <f t="shared" si="22"/>
        <v>17219.2</v>
      </c>
    </row>
    <row r="664" spans="1:19" ht="15" customHeight="1">
      <c r="A664" s="15">
        <f t="shared" si="18"/>
        <v>664</v>
      </c>
      <c r="B664" s="78" t="s">
        <v>1875</v>
      </c>
      <c r="C664" s="78"/>
      <c r="D664" s="78" t="s">
        <v>1872</v>
      </c>
      <c r="E664" s="78" t="s">
        <v>1487</v>
      </c>
      <c r="F664" s="78"/>
      <c r="G664" s="78"/>
      <c r="H664" s="79"/>
      <c r="I664" s="123">
        <v>20</v>
      </c>
      <c r="J664" s="114">
        <v>20</v>
      </c>
      <c r="K664" s="114">
        <v>20</v>
      </c>
      <c r="L664" s="114">
        <v>20</v>
      </c>
      <c r="M664" s="113">
        <v>20</v>
      </c>
      <c r="N664" s="113">
        <v>20</v>
      </c>
      <c r="O664" s="113">
        <v>20</v>
      </c>
      <c r="P664" s="113">
        <v>20</v>
      </c>
      <c r="Q664" s="113">
        <v>20</v>
      </c>
      <c r="R664" s="113">
        <v>20</v>
      </c>
    </row>
    <row r="665" spans="1:19" ht="15" customHeight="1">
      <c r="A665" s="15">
        <f t="shared" si="18"/>
        <v>665</v>
      </c>
      <c r="B665" s="109"/>
      <c r="C665" s="109"/>
      <c r="D665" s="109"/>
      <c r="E665" s="109"/>
      <c r="F665" s="109"/>
      <c r="G665" s="109"/>
      <c r="H665" s="110"/>
      <c r="I665" s="144"/>
      <c r="J665" s="111"/>
      <c r="K665" s="111"/>
      <c r="L665" s="111"/>
      <c r="M665" s="112"/>
      <c r="N665" s="112"/>
      <c r="O665" s="112"/>
      <c r="P665" s="112"/>
      <c r="Q665" s="112"/>
      <c r="R665" s="112"/>
    </row>
    <row r="666" spans="1:19" ht="15" customHeight="1">
      <c r="A666" s="15">
        <f t="shared" si="18"/>
        <v>666</v>
      </c>
      <c r="B666" s="109" t="s">
        <v>1502</v>
      </c>
      <c r="C666" s="109"/>
      <c r="D666" s="109"/>
      <c r="E666" s="109"/>
      <c r="F666" s="109"/>
      <c r="G666" s="109"/>
      <c r="H666" s="110"/>
      <c r="I666" s="144"/>
      <c r="J666" s="111"/>
      <c r="K666" s="111"/>
      <c r="L666" s="111"/>
      <c r="M666" s="112"/>
      <c r="N666" s="112"/>
      <c r="O666" s="112"/>
      <c r="P666" s="112"/>
      <c r="Q666" s="112"/>
      <c r="R666" s="112"/>
    </row>
    <row r="667" spans="1:19" ht="15" customHeight="1">
      <c r="A667" s="15">
        <f t="shared" si="18"/>
        <v>667</v>
      </c>
      <c r="B667" s="78" t="s">
        <v>1503</v>
      </c>
      <c r="C667" s="78"/>
      <c r="D667" s="78" t="s">
        <v>1504</v>
      </c>
      <c r="E667" s="78" t="s">
        <v>1505</v>
      </c>
      <c r="F667" s="78" t="s">
        <v>57</v>
      </c>
      <c r="G667" s="78" t="s">
        <v>52</v>
      </c>
      <c r="H667" s="79">
        <v>2012</v>
      </c>
      <c r="I667" s="123">
        <v>10</v>
      </c>
      <c r="J667" s="114">
        <v>10</v>
      </c>
      <c r="K667" s="114">
        <v>10</v>
      </c>
      <c r="L667" s="114">
        <v>10</v>
      </c>
      <c r="M667" s="113">
        <v>10</v>
      </c>
      <c r="N667" s="113">
        <v>10</v>
      </c>
      <c r="O667" s="113">
        <v>10</v>
      </c>
      <c r="P667" s="113">
        <v>10</v>
      </c>
      <c r="Q667" s="113">
        <v>10</v>
      </c>
      <c r="R667" s="113">
        <v>10</v>
      </c>
    </row>
    <row r="668" spans="1:19">
      <c r="A668" s="15">
        <f t="shared" si="18"/>
        <v>668</v>
      </c>
      <c r="B668" s="78" t="s">
        <v>1508</v>
      </c>
      <c r="C668" s="78"/>
      <c r="D668" s="78" t="s">
        <v>1509</v>
      </c>
      <c r="E668" s="78" t="s">
        <v>61</v>
      </c>
      <c r="F668" s="78" t="s">
        <v>57</v>
      </c>
      <c r="G668" s="78" t="s">
        <v>52</v>
      </c>
      <c r="H668" s="79">
        <v>2017</v>
      </c>
      <c r="I668" s="123">
        <v>49.1</v>
      </c>
      <c r="J668" s="114">
        <v>49.1</v>
      </c>
      <c r="K668" s="114">
        <v>49.1</v>
      </c>
      <c r="L668" s="114">
        <v>49.1</v>
      </c>
      <c r="M668" s="113">
        <v>49.1</v>
      </c>
      <c r="N668" s="113">
        <v>49.1</v>
      </c>
      <c r="O668" s="113">
        <v>49.1</v>
      </c>
      <c r="P668" s="113">
        <v>49.1</v>
      </c>
      <c r="Q668" s="113">
        <v>49.1</v>
      </c>
      <c r="R668" s="113">
        <v>49.1</v>
      </c>
    </row>
    <row r="669" spans="1:19">
      <c r="A669" s="15">
        <f t="shared" si="18"/>
        <v>669</v>
      </c>
      <c r="B669" s="78" t="s">
        <v>1520</v>
      </c>
      <c r="C669" s="78"/>
      <c r="D669" s="78" t="s">
        <v>1521</v>
      </c>
      <c r="E669" s="78" t="s">
        <v>1116</v>
      </c>
      <c r="F669" s="78" t="s">
        <v>57</v>
      </c>
      <c r="G669" s="78" t="s">
        <v>52</v>
      </c>
      <c r="H669" s="79">
        <v>2019</v>
      </c>
      <c r="I669" s="123">
        <v>30</v>
      </c>
      <c r="J669" s="114">
        <v>30</v>
      </c>
      <c r="K669" s="114">
        <v>30</v>
      </c>
      <c r="L669" s="114">
        <v>30</v>
      </c>
      <c r="M669" s="113">
        <v>30</v>
      </c>
      <c r="N669" s="113">
        <v>30</v>
      </c>
      <c r="O669" s="113">
        <v>30</v>
      </c>
      <c r="P669" s="113">
        <v>30</v>
      </c>
      <c r="Q669" s="113">
        <v>30</v>
      </c>
      <c r="R669" s="113">
        <v>30</v>
      </c>
    </row>
    <row r="670" spans="1:19">
      <c r="A670" s="15">
        <f t="shared" si="18"/>
        <v>670</v>
      </c>
      <c r="B670" s="78" t="s">
        <v>3072</v>
      </c>
      <c r="C670" s="78"/>
      <c r="D670" s="78" t="s">
        <v>3073</v>
      </c>
      <c r="E670" s="78" t="s">
        <v>1116</v>
      </c>
      <c r="F670" s="78" t="s">
        <v>57</v>
      </c>
      <c r="G670" s="78" t="s">
        <v>52</v>
      </c>
      <c r="H670" s="79">
        <v>2021</v>
      </c>
      <c r="I670" s="123">
        <v>100</v>
      </c>
      <c r="J670" s="114">
        <v>100</v>
      </c>
      <c r="K670" s="114">
        <v>100</v>
      </c>
      <c r="L670" s="114">
        <v>100</v>
      </c>
      <c r="M670" s="113">
        <v>100</v>
      </c>
      <c r="N670" s="113">
        <v>100</v>
      </c>
      <c r="O670" s="113">
        <v>100</v>
      </c>
      <c r="P670" s="113">
        <v>100</v>
      </c>
      <c r="Q670" s="113">
        <v>100</v>
      </c>
      <c r="R670" s="113">
        <v>100</v>
      </c>
      <c r="S670" s="254"/>
    </row>
    <row r="671" spans="1:19">
      <c r="A671" s="15">
        <f t="shared" si="18"/>
        <v>671</v>
      </c>
      <c r="B671" s="78" t="s">
        <v>3074</v>
      </c>
      <c r="C671" s="78"/>
      <c r="D671" s="78" t="s">
        <v>3075</v>
      </c>
      <c r="E671" s="78" t="s">
        <v>1116</v>
      </c>
      <c r="F671" s="78" t="s">
        <v>57</v>
      </c>
      <c r="G671" s="78" t="s">
        <v>52</v>
      </c>
      <c r="H671" s="79">
        <v>2021</v>
      </c>
      <c r="I671" s="123">
        <v>15</v>
      </c>
      <c r="J671" s="114">
        <v>15</v>
      </c>
      <c r="K671" s="114">
        <v>15</v>
      </c>
      <c r="L671" s="114">
        <v>15</v>
      </c>
      <c r="M671" s="113">
        <v>15</v>
      </c>
      <c r="N671" s="113">
        <v>15</v>
      </c>
      <c r="O671" s="113">
        <v>15</v>
      </c>
      <c r="P671" s="113">
        <v>15</v>
      </c>
      <c r="Q671" s="113">
        <v>15</v>
      </c>
      <c r="R671" s="113">
        <v>15</v>
      </c>
      <c r="S671" s="254"/>
    </row>
    <row r="672" spans="1:19" ht="15" customHeight="1">
      <c r="A672" s="15">
        <f t="shared" si="18"/>
        <v>672</v>
      </c>
      <c r="B672" s="78" t="s">
        <v>1512</v>
      </c>
      <c r="C672" s="78"/>
      <c r="D672" s="78" t="s">
        <v>1513</v>
      </c>
      <c r="E672" s="78" t="s">
        <v>94</v>
      </c>
      <c r="F672" s="78" t="s">
        <v>57</v>
      </c>
      <c r="G672" s="78" t="s">
        <v>52</v>
      </c>
      <c r="H672" s="79">
        <v>2018</v>
      </c>
      <c r="I672" s="123">
        <v>101.6</v>
      </c>
      <c r="J672" s="114">
        <v>101.6</v>
      </c>
      <c r="K672" s="114">
        <v>101.6</v>
      </c>
      <c r="L672" s="114">
        <v>101.6</v>
      </c>
      <c r="M672" s="113">
        <v>101.6</v>
      </c>
      <c r="N672" s="113">
        <v>101.6</v>
      </c>
      <c r="O672" s="113">
        <v>101.6</v>
      </c>
      <c r="P672" s="113">
        <v>101.6</v>
      </c>
      <c r="Q672" s="113">
        <v>101.6</v>
      </c>
      <c r="R672" s="113">
        <v>101.6</v>
      </c>
    </row>
    <row r="673" spans="1:18" ht="15" customHeight="1">
      <c r="A673" s="15">
        <f t="shared" si="18"/>
        <v>673</v>
      </c>
      <c r="B673" s="78" t="s">
        <v>132</v>
      </c>
      <c r="C673" s="78"/>
      <c r="D673" s="78" t="s">
        <v>133</v>
      </c>
      <c r="E673" s="78" t="s">
        <v>94</v>
      </c>
      <c r="F673" s="78" t="s">
        <v>57</v>
      </c>
      <c r="G673" s="78" t="s">
        <v>52</v>
      </c>
      <c r="H673" s="79">
        <v>2018</v>
      </c>
      <c r="I673" s="123">
        <v>50</v>
      </c>
      <c r="J673" s="114">
        <v>50</v>
      </c>
      <c r="K673" s="114">
        <v>50</v>
      </c>
      <c r="L673" s="114">
        <v>50</v>
      </c>
      <c r="M673" s="113">
        <v>50</v>
      </c>
      <c r="N673" s="113">
        <v>50</v>
      </c>
      <c r="O673" s="113">
        <v>50</v>
      </c>
      <c r="P673" s="113">
        <v>50</v>
      </c>
      <c r="Q673" s="113">
        <v>50</v>
      </c>
      <c r="R673" s="113">
        <v>50</v>
      </c>
    </row>
    <row r="674" spans="1:18" ht="15" customHeight="1">
      <c r="A674" s="15">
        <f t="shared" si="18"/>
        <v>674</v>
      </c>
      <c r="B674" s="78" t="s">
        <v>1514</v>
      </c>
      <c r="C674" s="78"/>
      <c r="D674" s="78" t="s">
        <v>1515</v>
      </c>
      <c r="E674" s="78" t="s">
        <v>66</v>
      </c>
      <c r="F674" s="78" t="s">
        <v>57</v>
      </c>
      <c r="G674" s="78" t="s">
        <v>52</v>
      </c>
      <c r="H674" s="79">
        <v>2018</v>
      </c>
      <c r="I674" s="123">
        <v>180</v>
      </c>
      <c r="J674" s="114">
        <v>180</v>
      </c>
      <c r="K674" s="114">
        <v>180</v>
      </c>
      <c r="L674" s="114">
        <v>180</v>
      </c>
      <c r="M674" s="113">
        <v>180</v>
      </c>
      <c r="N674" s="113">
        <v>180</v>
      </c>
      <c r="O674" s="113">
        <v>180</v>
      </c>
      <c r="P674" s="113">
        <v>180</v>
      </c>
      <c r="Q674" s="113">
        <v>180</v>
      </c>
      <c r="R674" s="113">
        <v>180</v>
      </c>
    </row>
    <row r="675" spans="1:18" ht="15" customHeight="1">
      <c r="A675" s="15">
        <f t="shared" si="18"/>
        <v>675</v>
      </c>
      <c r="B675" s="78" t="s">
        <v>151</v>
      </c>
      <c r="C675" s="78"/>
      <c r="D675" s="78" t="s">
        <v>2466</v>
      </c>
      <c r="E675" s="78" t="s">
        <v>152</v>
      </c>
      <c r="F675" s="78" t="s">
        <v>57</v>
      </c>
      <c r="G675" s="78" t="s">
        <v>52</v>
      </c>
      <c r="H675" s="79">
        <v>2020</v>
      </c>
      <c r="I675" s="123">
        <v>150</v>
      </c>
      <c r="J675" s="114">
        <v>150</v>
      </c>
      <c r="K675" s="114">
        <v>150</v>
      </c>
      <c r="L675" s="114">
        <v>150</v>
      </c>
      <c r="M675" s="113">
        <v>150</v>
      </c>
      <c r="N675" s="113">
        <v>150</v>
      </c>
      <c r="O675" s="113">
        <v>150</v>
      </c>
      <c r="P675" s="113">
        <v>150</v>
      </c>
      <c r="Q675" s="113">
        <v>150</v>
      </c>
      <c r="R675" s="113">
        <v>150</v>
      </c>
    </row>
    <row r="676" spans="1:18" ht="15" customHeight="1">
      <c r="A676" s="15">
        <f t="shared" si="18"/>
        <v>676</v>
      </c>
      <c r="B676" s="78" t="s">
        <v>1516</v>
      </c>
      <c r="C676" s="78"/>
      <c r="D676" s="78" t="s">
        <v>1517</v>
      </c>
      <c r="E676" s="78" t="s">
        <v>61</v>
      </c>
      <c r="F676" s="78" t="s">
        <v>57</v>
      </c>
      <c r="G676" s="78" t="s">
        <v>52</v>
      </c>
      <c r="H676" s="79">
        <v>2015</v>
      </c>
      <c r="I676" s="123">
        <v>22</v>
      </c>
      <c r="J676" s="114">
        <v>22</v>
      </c>
      <c r="K676" s="114">
        <v>22</v>
      </c>
      <c r="L676" s="114">
        <v>22</v>
      </c>
      <c r="M676" s="113">
        <v>22</v>
      </c>
      <c r="N676" s="113">
        <v>22</v>
      </c>
      <c r="O676" s="113">
        <v>22</v>
      </c>
      <c r="P676" s="113">
        <v>22</v>
      </c>
      <c r="Q676" s="113">
        <v>22</v>
      </c>
      <c r="R676" s="113">
        <v>22</v>
      </c>
    </row>
    <row r="677" spans="1:18" ht="15" customHeight="1">
      <c r="A677" s="15">
        <f t="shared" si="18"/>
        <v>677</v>
      </c>
      <c r="B677" s="78" t="s">
        <v>1518</v>
      </c>
      <c r="C677" s="78"/>
      <c r="D677" s="78" t="s">
        <v>1519</v>
      </c>
      <c r="E677" s="78" t="s">
        <v>61</v>
      </c>
      <c r="F677" s="78" t="s">
        <v>57</v>
      </c>
      <c r="G677" s="78" t="s">
        <v>52</v>
      </c>
      <c r="H677" s="79">
        <v>2017</v>
      </c>
      <c r="I677" s="123">
        <v>121.1</v>
      </c>
      <c r="J677" s="114">
        <v>121.1</v>
      </c>
      <c r="K677" s="114">
        <v>121.1</v>
      </c>
      <c r="L677" s="114">
        <v>121.1</v>
      </c>
      <c r="M677" s="113">
        <v>121.1</v>
      </c>
      <c r="N677" s="113">
        <v>121.1</v>
      </c>
      <c r="O677" s="113">
        <v>121.1</v>
      </c>
      <c r="P677" s="113">
        <v>121.1</v>
      </c>
      <c r="Q677" s="113">
        <v>121.1</v>
      </c>
      <c r="R677" s="113">
        <v>121.1</v>
      </c>
    </row>
    <row r="678" spans="1:18" ht="15" customHeight="1">
      <c r="A678" s="15">
        <f t="shared" si="18"/>
        <v>678</v>
      </c>
      <c r="B678" s="78" t="s">
        <v>2694</v>
      </c>
      <c r="C678" s="78"/>
      <c r="D678" s="78" t="s">
        <v>2695</v>
      </c>
      <c r="E678" s="78" t="s">
        <v>61</v>
      </c>
      <c r="F678" s="78" t="s">
        <v>57</v>
      </c>
      <c r="G678" s="78" t="s">
        <v>52</v>
      </c>
      <c r="H678" s="79">
        <v>2021</v>
      </c>
      <c r="I678" s="123">
        <v>124.6</v>
      </c>
      <c r="J678" s="114">
        <v>124.6</v>
      </c>
      <c r="K678" s="114">
        <v>124.6</v>
      </c>
      <c r="L678" s="114">
        <v>124.6</v>
      </c>
      <c r="M678" s="113">
        <v>124.6</v>
      </c>
      <c r="N678" s="113">
        <v>124.6</v>
      </c>
      <c r="O678" s="113">
        <v>124.6</v>
      </c>
      <c r="P678" s="113">
        <v>124.6</v>
      </c>
      <c r="Q678" s="113">
        <v>124.6</v>
      </c>
      <c r="R678" s="113">
        <v>124.6</v>
      </c>
    </row>
    <row r="679" spans="1:18" ht="15" customHeight="1">
      <c r="A679" s="15">
        <f t="shared" si="18"/>
        <v>679</v>
      </c>
      <c r="B679" s="78" t="s">
        <v>2696</v>
      </c>
      <c r="C679" s="78"/>
      <c r="D679" s="78" t="s">
        <v>2697</v>
      </c>
      <c r="E679" s="78" t="s">
        <v>61</v>
      </c>
      <c r="F679" s="78" t="s">
        <v>57</v>
      </c>
      <c r="G679" s="78" t="s">
        <v>52</v>
      </c>
      <c r="H679" s="79">
        <v>2021</v>
      </c>
      <c r="I679" s="123">
        <v>130.4</v>
      </c>
      <c r="J679" s="114">
        <v>130.4</v>
      </c>
      <c r="K679" s="114">
        <v>130.4</v>
      </c>
      <c r="L679" s="114">
        <v>130.4</v>
      </c>
      <c r="M679" s="113">
        <v>130.4</v>
      </c>
      <c r="N679" s="113">
        <v>130.4</v>
      </c>
      <c r="O679" s="113">
        <v>130.4</v>
      </c>
      <c r="P679" s="113">
        <v>130.4</v>
      </c>
      <c r="Q679" s="113">
        <v>130.4</v>
      </c>
      <c r="R679" s="113">
        <v>130.4</v>
      </c>
    </row>
    <row r="680" spans="1:18" ht="15" customHeight="1">
      <c r="A680" s="15">
        <f t="shared" si="18"/>
        <v>680</v>
      </c>
      <c r="B680" s="78" t="s">
        <v>2467</v>
      </c>
      <c r="C680" s="78"/>
      <c r="D680" s="78" t="s">
        <v>2468</v>
      </c>
      <c r="E680" s="78" t="s">
        <v>1129</v>
      </c>
      <c r="F680" s="78" t="s">
        <v>57</v>
      </c>
      <c r="G680" s="78" t="s">
        <v>52</v>
      </c>
      <c r="H680" s="79">
        <v>2020</v>
      </c>
      <c r="I680" s="123">
        <v>102.2</v>
      </c>
      <c r="J680" s="114">
        <v>102.2</v>
      </c>
      <c r="K680" s="114">
        <v>102.2</v>
      </c>
      <c r="L680" s="114">
        <v>102.2</v>
      </c>
      <c r="M680" s="113">
        <v>102.2</v>
      </c>
      <c r="N680" s="113">
        <v>102.2</v>
      </c>
      <c r="O680" s="113">
        <v>102.2</v>
      </c>
      <c r="P680" s="113">
        <v>102.2</v>
      </c>
      <c r="Q680" s="113">
        <v>102.2</v>
      </c>
      <c r="R680" s="113">
        <v>102.2</v>
      </c>
    </row>
    <row r="681" spans="1:18" ht="15" customHeight="1">
      <c r="A681" s="15">
        <f t="shared" si="18"/>
        <v>681</v>
      </c>
      <c r="B681" s="78" t="s">
        <v>2469</v>
      </c>
      <c r="C681" s="78"/>
      <c r="D681" s="78" t="s">
        <v>2470</v>
      </c>
      <c r="E681" s="78" t="s">
        <v>1129</v>
      </c>
      <c r="F681" s="78" t="s">
        <v>57</v>
      </c>
      <c r="G681" s="78" t="s">
        <v>52</v>
      </c>
      <c r="H681" s="79">
        <v>2020</v>
      </c>
      <c r="I681" s="123">
        <v>102.3</v>
      </c>
      <c r="J681" s="114">
        <v>102.3</v>
      </c>
      <c r="K681" s="114">
        <v>102.3</v>
      </c>
      <c r="L681" s="114">
        <v>102.3</v>
      </c>
      <c r="M681" s="113">
        <v>102.3</v>
      </c>
      <c r="N681" s="113">
        <v>102.3</v>
      </c>
      <c r="O681" s="113">
        <v>102.3</v>
      </c>
      <c r="P681" s="113">
        <v>102.3</v>
      </c>
      <c r="Q681" s="113">
        <v>102.3</v>
      </c>
      <c r="R681" s="113">
        <v>102.3</v>
      </c>
    </row>
    <row r="682" spans="1:18" ht="15" customHeight="1">
      <c r="A682" s="15">
        <f t="shared" si="18"/>
        <v>682</v>
      </c>
      <c r="B682" s="78" t="s">
        <v>1805</v>
      </c>
      <c r="C682" s="78"/>
      <c r="D682" s="78" t="s">
        <v>2698</v>
      </c>
      <c r="E682" s="78" t="s">
        <v>1806</v>
      </c>
      <c r="F682" s="78" t="s">
        <v>57</v>
      </c>
      <c r="G682" s="78" t="s">
        <v>50</v>
      </c>
      <c r="H682" s="79">
        <v>2020</v>
      </c>
      <c r="I682" s="123">
        <v>59.8</v>
      </c>
      <c r="J682" s="114">
        <v>59.8</v>
      </c>
      <c r="K682" s="114">
        <v>59.8</v>
      </c>
      <c r="L682" s="114">
        <v>59.8</v>
      </c>
      <c r="M682" s="113">
        <v>59.8</v>
      </c>
      <c r="N682" s="113">
        <v>59.8</v>
      </c>
      <c r="O682" s="113">
        <v>59.8</v>
      </c>
      <c r="P682" s="113">
        <v>59.8</v>
      </c>
      <c r="Q682" s="113">
        <v>59.8</v>
      </c>
      <c r="R682" s="113">
        <v>59.8</v>
      </c>
    </row>
    <row r="683" spans="1:18" ht="15" customHeight="1">
      <c r="A683" s="15">
        <f t="shared" si="18"/>
        <v>683</v>
      </c>
      <c r="B683" s="78" t="s">
        <v>1807</v>
      </c>
      <c r="C683" s="78"/>
      <c r="D683" s="78" t="s">
        <v>2471</v>
      </c>
      <c r="E683" s="78" t="s">
        <v>125</v>
      </c>
      <c r="F683" s="78" t="s">
        <v>57</v>
      </c>
      <c r="G683" s="78" t="s">
        <v>52</v>
      </c>
      <c r="H683" s="79">
        <v>2020</v>
      </c>
      <c r="I683" s="123">
        <v>100.7</v>
      </c>
      <c r="J683" s="114">
        <v>100.7</v>
      </c>
      <c r="K683" s="114">
        <v>100.7</v>
      </c>
      <c r="L683" s="114">
        <v>100.7</v>
      </c>
      <c r="M683" s="113">
        <v>100.7</v>
      </c>
      <c r="N683" s="113">
        <v>100.7</v>
      </c>
      <c r="O683" s="113">
        <v>100.7</v>
      </c>
      <c r="P683" s="113">
        <v>100.7</v>
      </c>
      <c r="Q683" s="113">
        <v>100.7</v>
      </c>
      <c r="R683" s="113">
        <v>100.7</v>
      </c>
    </row>
    <row r="684" spans="1:18" ht="15" customHeight="1">
      <c r="A684" s="15">
        <f t="shared" si="18"/>
        <v>684</v>
      </c>
      <c r="B684" s="78" t="s">
        <v>1788</v>
      </c>
      <c r="C684" s="78"/>
      <c r="D684" s="78" t="s">
        <v>2472</v>
      </c>
      <c r="E684" s="78" t="s">
        <v>62</v>
      </c>
      <c r="F684" s="78" t="s">
        <v>57</v>
      </c>
      <c r="G684" s="78" t="s">
        <v>52</v>
      </c>
      <c r="H684" s="79">
        <v>2020</v>
      </c>
      <c r="I684" s="123">
        <v>180</v>
      </c>
      <c r="J684" s="114">
        <v>180</v>
      </c>
      <c r="K684" s="114">
        <v>180</v>
      </c>
      <c r="L684" s="114">
        <v>180</v>
      </c>
      <c r="M684" s="113">
        <v>180</v>
      </c>
      <c r="N684" s="113">
        <v>180</v>
      </c>
      <c r="O684" s="113">
        <v>180</v>
      </c>
      <c r="P684" s="113">
        <v>180</v>
      </c>
      <c r="Q684" s="113">
        <v>180</v>
      </c>
      <c r="R684" s="113">
        <v>180</v>
      </c>
    </row>
    <row r="685" spans="1:18" ht="15" customHeight="1">
      <c r="A685" s="15">
        <f t="shared" si="18"/>
        <v>685</v>
      </c>
      <c r="B685" s="78" t="s">
        <v>1522</v>
      </c>
      <c r="C685" s="78"/>
      <c r="D685" s="78" t="s">
        <v>1523</v>
      </c>
      <c r="E685" s="78" t="s">
        <v>56</v>
      </c>
      <c r="F685" s="78" t="s">
        <v>57</v>
      </c>
      <c r="G685" s="78" t="s">
        <v>51</v>
      </c>
      <c r="H685" s="79">
        <v>2013</v>
      </c>
      <c r="I685" s="123">
        <v>39.200000000000003</v>
      </c>
      <c r="J685" s="114">
        <v>39.200000000000003</v>
      </c>
      <c r="K685" s="114">
        <v>39.200000000000003</v>
      </c>
      <c r="L685" s="114">
        <v>39.200000000000003</v>
      </c>
      <c r="M685" s="113">
        <v>39.200000000000003</v>
      </c>
      <c r="N685" s="113">
        <v>39.200000000000003</v>
      </c>
      <c r="O685" s="113">
        <v>39.200000000000003</v>
      </c>
      <c r="P685" s="113">
        <v>39.200000000000003</v>
      </c>
      <c r="Q685" s="113">
        <v>39.200000000000003</v>
      </c>
      <c r="R685" s="113">
        <v>39.200000000000003</v>
      </c>
    </row>
    <row r="686" spans="1:18" ht="15" customHeight="1">
      <c r="A686" s="15">
        <f t="shared" si="18"/>
        <v>686</v>
      </c>
      <c r="B686" s="78" t="s">
        <v>1524</v>
      </c>
      <c r="C686" s="78"/>
      <c r="D686" s="78" t="s">
        <v>1525</v>
      </c>
      <c r="E686" s="78" t="s">
        <v>1075</v>
      </c>
      <c r="F686" s="78" t="s">
        <v>57</v>
      </c>
      <c r="G686" s="78" t="s">
        <v>51</v>
      </c>
      <c r="H686" s="79">
        <v>2014</v>
      </c>
      <c r="I686" s="123">
        <v>37.6</v>
      </c>
      <c r="J686" s="114">
        <v>37.6</v>
      </c>
      <c r="K686" s="114">
        <v>37.6</v>
      </c>
      <c r="L686" s="114">
        <v>37.6</v>
      </c>
      <c r="M686" s="113">
        <v>37.6</v>
      </c>
      <c r="N686" s="113">
        <v>37.6</v>
      </c>
      <c r="O686" s="113">
        <v>37.6</v>
      </c>
      <c r="P686" s="113">
        <v>37.6</v>
      </c>
      <c r="Q686" s="113">
        <v>37.6</v>
      </c>
      <c r="R686" s="113">
        <v>37.6</v>
      </c>
    </row>
    <row r="687" spans="1:18" ht="15" customHeight="1">
      <c r="A687" s="15">
        <f t="shared" si="18"/>
        <v>687</v>
      </c>
      <c r="B687" s="78" t="s">
        <v>1526</v>
      </c>
      <c r="C687" s="78"/>
      <c r="D687" s="78" t="s">
        <v>1527</v>
      </c>
      <c r="E687" s="78" t="s">
        <v>1528</v>
      </c>
      <c r="F687" s="78" t="s">
        <v>57</v>
      </c>
      <c r="G687" s="78" t="s">
        <v>51</v>
      </c>
      <c r="H687" s="79">
        <v>2015</v>
      </c>
      <c r="I687" s="123">
        <v>100</v>
      </c>
      <c r="J687" s="114">
        <v>100</v>
      </c>
      <c r="K687" s="114">
        <v>100</v>
      </c>
      <c r="L687" s="114">
        <v>100</v>
      </c>
      <c r="M687" s="113">
        <v>100</v>
      </c>
      <c r="N687" s="113">
        <v>100</v>
      </c>
      <c r="O687" s="113">
        <v>100</v>
      </c>
      <c r="P687" s="113">
        <v>100</v>
      </c>
      <c r="Q687" s="113">
        <v>100</v>
      </c>
      <c r="R687" s="113">
        <v>100</v>
      </c>
    </row>
    <row r="688" spans="1:18" ht="15" customHeight="1">
      <c r="A688" s="15">
        <f t="shared" si="18"/>
        <v>688</v>
      </c>
      <c r="B688" s="78" t="s">
        <v>1529</v>
      </c>
      <c r="C688" s="78"/>
      <c r="D688" s="78" t="s">
        <v>1530</v>
      </c>
      <c r="E688" s="78" t="s">
        <v>61</v>
      </c>
      <c r="F688" s="78" t="s">
        <v>57</v>
      </c>
      <c r="G688" s="78" t="s">
        <v>52</v>
      </c>
      <c r="H688" s="79">
        <v>2017</v>
      </c>
      <c r="I688" s="123">
        <v>110.2</v>
      </c>
      <c r="J688" s="114">
        <v>110.2</v>
      </c>
      <c r="K688" s="114">
        <v>110.2</v>
      </c>
      <c r="L688" s="114">
        <v>110.2</v>
      </c>
      <c r="M688" s="113">
        <v>110.2</v>
      </c>
      <c r="N688" s="113">
        <v>110.2</v>
      </c>
      <c r="O688" s="113">
        <v>110.2</v>
      </c>
      <c r="P688" s="113">
        <v>110.2</v>
      </c>
      <c r="Q688" s="113">
        <v>110.2</v>
      </c>
      <c r="R688" s="113">
        <v>110.2</v>
      </c>
    </row>
    <row r="689" spans="1:18" ht="15" customHeight="1">
      <c r="A689" s="15">
        <f t="shared" si="18"/>
        <v>689</v>
      </c>
      <c r="B689" s="78" t="s">
        <v>1531</v>
      </c>
      <c r="C689" s="78"/>
      <c r="D689" s="78" t="s">
        <v>1532</v>
      </c>
      <c r="E689" s="78" t="s">
        <v>1199</v>
      </c>
      <c r="F689" s="78" t="s">
        <v>57</v>
      </c>
      <c r="G689" s="78" t="s">
        <v>52</v>
      </c>
      <c r="H689" s="79">
        <v>2016</v>
      </c>
      <c r="I689" s="123">
        <v>112</v>
      </c>
      <c r="J689" s="114">
        <v>112</v>
      </c>
      <c r="K689" s="114">
        <v>112</v>
      </c>
      <c r="L689" s="114">
        <v>112</v>
      </c>
      <c r="M689" s="113">
        <v>112</v>
      </c>
      <c r="N689" s="113">
        <v>112</v>
      </c>
      <c r="O689" s="113">
        <v>112</v>
      </c>
      <c r="P689" s="113">
        <v>112</v>
      </c>
      <c r="Q689" s="113">
        <v>112</v>
      </c>
      <c r="R689" s="113">
        <v>112</v>
      </c>
    </row>
    <row r="690" spans="1:18" ht="15" customHeight="1">
      <c r="A690" s="15">
        <f t="shared" si="18"/>
        <v>690</v>
      </c>
      <c r="B690" s="78" t="s">
        <v>1895</v>
      </c>
      <c r="C690" s="78"/>
      <c r="D690" s="78" t="s">
        <v>1897</v>
      </c>
      <c r="E690" s="78" t="s">
        <v>1280</v>
      </c>
      <c r="F690" s="78" t="s">
        <v>57</v>
      </c>
      <c r="G690" s="78" t="s">
        <v>52</v>
      </c>
      <c r="H690" s="79">
        <v>2019</v>
      </c>
      <c r="I690" s="123">
        <v>125.1</v>
      </c>
      <c r="J690" s="114">
        <v>125.1</v>
      </c>
      <c r="K690" s="114">
        <v>125.1</v>
      </c>
      <c r="L690" s="114">
        <v>125.1</v>
      </c>
      <c r="M690" s="113">
        <v>125.1</v>
      </c>
      <c r="N690" s="113">
        <v>125.1</v>
      </c>
      <c r="O690" s="113">
        <v>125.1</v>
      </c>
      <c r="P690" s="113">
        <v>125.1</v>
      </c>
      <c r="Q690" s="113">
        <v>125.1</v>
      </c>
      <c r="R690" s="113">
        <v>125.1</v>
      </c>
    </row>
    <row r="691" spans="1:18" ht="15" customHeight="1">
      <c r="A691" s="15">
        <f t="shared" si="18"/>
        <v>691</v>
      </c>
      <c r="B691" s="78" t="s">
        <v>1896</v>
      </c>
      <c r="C691" s="78"/>
      <c r="D691" s="78" t="s">
        <v>1898</v>
      </c>
      <c r="E691" s="78" t="s">
        <v>1280</v>
      </c>
      <c r="F691" s="78" t="s">
        <v>57</v>
      </c>
      <c r="G691" s="78" t="s">
        <v>52</v>
      </c>
      <c r="H691" s="79">
        <v>2019</v>
      </c>
      <c r="I691" s="123">
        <v>128.1</v>
      </c>
      <c r="J691" s="114">
        <v>128.1</v>
      </c>
      <c r="K691" s="114">
        <v>128.1</v>
      </c>
      <c r="L691" s="114">
        <v>128.1</v>
      </c>
      <c r="M691" s="113">
        <v>128.1</v>
      </c>
      <c r="N691" s="113">
        <v>128.1</v>
      </c>
      <c r="O691" s="113">
        <v>128.1</v>
      </c>
      <c r="P691" s="113">
        <v>128.1</v>
      </c>
      <c r="Q691" s="113">
        <v>128.1</v>
      </c>
      <c r="R691" s="113">
        <v>128.1</v>
      </c>
    </row>
    <row r="692" spans="1:18" ht="15" customHeight="1">
      <c r="A692" s="15">
        <f t="shared" si="18"/>
        <v>692</v>
      </c>
      <c r="B692" s="78" t="s">
        <v>2473</v>
      </c>
      <c r="C692" s="78"/>
      <c r="D692" s="78" t="s">
        <v>2474</v>
      </c>
      <c r="E692" s="78" t="s">
        <v>125</v>
      </c>
      <c r="F692" s="78" t="s">
        <v>57</v>
      </c>
      <c r="G692" s="78" t="s">
        <v>52</v>
      </c>
      <c r="H692" s="79">
        <v>2020</v>
      </c>
      <c r="I692" s="123">
        <v>153.6</v>
      </c>
      <c r="J692" s="114">
        <v>153.6</v>
      </c>
      <c r="K692" s="114">
        <v>153.6</v>
      </c>
      <c r="L692" s="114">
        <v>153.6</v>
      </c>
      <c r="M692" s="113">
        <v>153.6</v>
      </c>
      <c r="N692" s="113">
        <v>153.6</v>
      </c>
      <c r="O692" s="113">
        <v>153.6</v>
      </c>
      <c r="P692" s="113">
        <v>153.6</v>
      </c>
      <c r="Q692" s="113">
        <v>153.6</v>
      </c>
      <c r="R692" s="113">
        <v>153.6</v>
      </c>
    </row>
    <row r="693" spans="1:18" ht="15" customHeight="1">
      <c r="A693" s="15">
        <f t="shared" si="18"/>
        <v>693</v>
      </c>
      <c r="B693" s="78" t="s">
        <v>2475</v>
      </c>
      <c r="C693" s="78"/>
      <c r="D693" s="78" t="s">
        <v>2476</v>
      </c>
      <c r="E693" s="78" t="s">
        <v>125</v>
      </c>
      <c r="F693" s="78" t="s">
        <v>57</v>
      </c>
      <c r="G693" s="78" t="s">
        <v>52</v>
      </c>
      <c r="H693" s="79">
        <v>2020</v>
      </c>
      <c r="I693" s="123">
        <v>150</v>
      </c>
      <c r="J693" s="114">
        <v>150</v>
      </c>
      <c r="K693" s="114">
        <v>150</v>
      </c>
      <c r="L693" s="114">
        <v>150</v>
      </c>
      <c r="M693" s="113">
        <v>150</v>
      </c>
      <c r="N693" s="113">
        <v>150</v>
      </c>
      <c r="O693" s="113">
        <v>150</v>
      </c>
      <c r="P693" s="113">
        <v>150</v>
      </c>
      <c r="Q693" s="113">
        <v>150</v>
      </c>
      <c r="R693" s="113">
        <v>150</v>
      </c>
    </row>
    <row r="694" spans="1:18" ht="15" customHeight="1">
      <c r="A694" s="15">
        <f t="shared" si="18"/>
        <v>694</v>
      </c>
      <c r="B694" s="78" t="s">
        <v>1971</v>
      </c>
      <c r="C694" s="78"/>
      <c r="D694" s="78" t="s">
        <v>2399</v>
      </c>
      <c r="E694" s="78" t="s">
        <v>66</v>
      </c>
      <c r="F694" s="78" t="s">
        <v>57</v>
      </c>
      <c r="G694" s="78" t="s">
        <v>52</v>
      </c>
      <c r="H694" s="79">
        <v>2020</v>
      </c>
      <c r="I694" s="123">
        <v>102.5</v>
      </c>
      <c r="J694" s="114">
        <v>102.5</v>
      </c>
      <c r="K694" s="114">
        <v>102.5</v>
      </c>
      <c r="L694" s="114">
        <v>102.5</v>
      </c>
      <c r="M694" s="113">
        <v>102.5</v>
      </c>
      <c r="N694" s="113">
        <v>102.5</v>
      </c>
      <c r="O694" s="113">
        <v>102.5</v>
      </c>
      <c r="P694" s="113">
        <v>102.5</v>
      </c>
      <c r="Q694" s="113">
        <v>102.5</v>
      </c>
      <c r="R694" s="113">
        <v>102.5</v>
      </c>
    </row>
    <row r="695" spans="1:18" ht="15" customHeight="1">
      <c r="A695" s="15">
        <f t="shared" si="18"/>
        <v>695</v>
      </c>
      <c r="B695" s="78" t="s">
        <v>1971</v>
      </c>
      <c r="C695" s="78"/>
      <c r="D695" s="78" t="s">
        <v>2400</v>
      </c>
      <c r="E695" s="78" t="s">
        <v>66</v>
      </c>
      <c r="F695" s="78" t="s">
        <v>57</v>
      </c>
      <c r="G695" s="78" t="s">
        <v>52</v>
      </c>
      <c r="H695" s="79">
        <v>2020</v>
      </c>
      <c r="I695" s="123">
        <v>102.5</v>
      </c>
      <c r="J695" s="114">
        <v>102.5</v>
      </c>
      <c r="K695" s="114">
        <v>102.5</v>
      </c>
      <c r="L695" s="114">
        <v>102.5</v>
      </c>
      <c r="M695" s="113">
        <v>102.5</v>
      </c>
      <c r="N695" s="113">
        <v>102.5</v>
      </c>
      <c r="O695" s="113">
        <v>102.5</v>
      </c>
      <c r="P695" s="113">
        <v>102.5</v>
      </c>
      <c r="Q695" s="113">
        <v>102.5</v>
      </c>
      <c r="R695" s="113">
        <v>102.5</v>
      </c>
    </row>
    <row r="696" spans="1:18" ht="15" customHeight="1">
      <c r="A696" s="15">
        <f t="shared" si="18"/>
        <v>696</v>
      </c>
      <c r="B696" s="78" t="s">
        <v>1972</v>
      </c>
      <c r="C696" s="78"/>
      <c r="D696" s="78" t="s">
        <v>2477</v>
      </c>
      <c r="E696" s="78" t="s">
        <v>66</v>
      </c>
      <c r="F696" s="78" t="s">
        <v>57</v>
      </c>
      <c r="G696" s="78" t="s">
        <v>52</v>
      </c>
      <c r="H696" s="79">
        <v>2020</v>
      </c>
      <c r="I696" s="123">
        <v>97.5</v>
      </c>
      <c r="J696" s="114">
        <v>97.5</v>
      </c>
      <c r="K696" s="114">
        <v>97.5</v>
      </c>
      <c r="L696" s="114">
        <v>97.5</v>
      </c>
      <c r="M696" s="113">
        <v>97.5</v>
      </c>
      <c r="N696" s="113">
        <v>97.5</v>
      </c>
      <c r="O696" s="113">
        <v>97.5</v>
      </c>
      <c r="P696" s="113">
        <v>97.5</v>
      </c>
      <c r="Q696" s="113">
        <v>97.5</v>
      </c>
      <c r="R696" s="113">
        <v>97.5</v>
      </c>
    </row>
    <row r="697" spans="1:18" ht="15" customHeight="1">
      <c r="A697" s="15">
        <f t="shared" si="18"/>
        <v>697</v>
      </c>
      <c r="B697" s="78" t="s">
        <v>1972</v>
      </c>
      <c r="C697" s="78"/>
      <c r="D697" s="78" t="s">
        <v>2478</v>
      </c>
      <c r="E697" s="78" t="s">
        <v>66</v>
      </c>
      <c r="F697" s="78" t="s">
        <v>57</v>
      </c>
      <c r="G697" s="78" t="s">
        <v>52</v>
      </c>
      <c r="H697" s="79">
        <v>2020</v>
      </c>
      <c r="I697" s="123">
        <v>107.5</v>
      </c>
      <c r="J697" s="114">
        <v>107.5</v>
      </c>
      <c r="K697" s="114">
        <v>107.5</v>
      </c>
      <c r="L697" s="114">
        <v>107.5</v>
      </c>
      <c r="M697" s="113">
        <v>107.5</v>
      </c>
      <c r="N697" s="113">
        <v>107.5</v>
      </c>
      <c r="O697" s="113">
        <v>107.5</v>
      </c>
      <c r="P697" s="113">
        <v>107.5</v>
      </c>
      <c r="Q697" s="113">
        <v>107.5</v>
      </c>
      <c r="R697" s="113">
        <v>107.5</v>
      </c>
    </row>
    <row r="698" spans="1:18" ht="15" customHeight="1">
      <c r="A698" s="15">
        <f t="shared" si="18"/>
        <v>698</v>
      </c>
      <c r="B698" s="78" t="s">
        <v>1796</v>
      </c>
      <c r="C698" s="78"/>
      <c r="D698" s="78" t="s">
        <v>2479</v>
      </c>
      <c r="E698" s="78" t="s">
        <v>1240</v>
      </c>
      <c r="F698" s="78" t="s">
        <v>57</v>
      </c>
      <c r="G698" s="78" t="s">
        <v>52</v>
      </c>
      <c r="H698" s="79">
        <v>2020</v>
      </c>
      <c r="I698" s="123">
        <v>200</v>
      </c>
      <c r="J698" s="114">
        <v>200</v>
      </c>
      <c r="K698" s="114">
        <v>200</v>
      </c>
      <c r="L698" s="114">
        <v>200</v>
      </c>
      <c r="M698" s="113">
        <v>200</v>
      </c>
      <c r="N698" s="113">
        <v>200</v>
      </c>
      <c r="O698" s="113">
        <v>200</v>
      </c>
      <c r="P698" s="113">
        <v>200</v>
      </c>
      <c r="Q698" s="113">
        <v>200</v>
      </c>
      <c r="R698" s="113">
        <v>200</v>
      </c>
    </row>
    <row r="699" spans="1:18" ht="15" customHeight="1">
      <c r="A699" s="15">
        <f t="shared" si="18"/>
        <v>699</v>
      </c>
      <c r="B699" s="78" t="s">
        <v>1533</v>
      </c>
      <c r="C699" s="78"/>
      <c r="D699" s="78" t="s">
        <v>1534</v>
      </c>
      <c r="E699" s="78" t="s">
        <v>61</v>
      </c>
      <c r="F699" s="78" t="s">
        <v>57</v>
      </c>
      <c r="G699" s="78" t="s">
        <v>52</v>
      </c>
      <c r="H699" s="79">
        <v>2016</v>
      </c>
      <c r="I699" s="123">
        <v>78.8</v>
      </c>
      <c r="J699" s="114">
        <v>78.8</v>
      </c>
      <c r="K699" s="114">
        <v>78.8</v>
      </c>
      <c r="L699" s="114">
        <v>78.8</v>
      </c>
      <c r="M699" s="113">
        <v>78.8</v>
      </c>
      <c r="N699" s="113">
        <v>78.8</v>
      </c>
      <c r="O699" s="113">
        <v>78.8</v>
      </c>
      <c r="P699" s="113">
        <v>78.8</v>
      </c>
      <c r="Q699" s="113">
        <v>78.8</v>
      </c>
      <c r="R699" s="113">
        <v>78.8</v>
      </c>
    </row>
    <row r="700" spans="1:18" ht="15" customHeight="1">
      <c r="A700" s="15">
        <f t="shared" si="18"/>
        <v>700</v>
      </c>
      <c r="B700" s="78" t="s">
        <v>1535</v>
      </c>
      <c r="C700" s="78"/>
      <c r="D700" s="78" t="s">
        <v>1536</v>
      </c>
      <c r="E700" s="78" t="s">
        <v>61</v>
      </c>
      <c r="F700" s="78" t="s">
        <v>57</v>
      </c>
      <c r="G700" s="78" t="s">
        <v>52</v>
      </c>
      <c r="H700" s="79">
        <v>2016</v>
      </c>
      <c r="I700" s="123">
        <v>78.8</v>
      </c>
      <c r="J700" s="114">
        <v>78.8</v>
      </c>
      <c r="K700" s="114">
        <v>78.8</v>
      </c>
      <c r="L700" s="114">
        <v>78.8</v>
      </c>
      <c r="M700" s="113">
        <v>78.8</v>
      </c>
      <c r="N700" s="113">
        <v>78.8</v>
      </c>
      <c r="O700" s="113">
        <v>78.8</v>
      </c>
      <c r="P700" s="113">
        <v>78.8</v>
      </c>
      <c r="Q700" s="113">
        <v>78.8</v>
      </c>
      <c r="R700" s="113">
        <v>78.8</v>
      </c>
    </row>
    <row r="701" spans="1:18" ht="15" customHeight="1">
      <c r="A701" s="15">
        <f t="shared" si="18"/>
        <v>701</v>
      </c>
      <c r="B701" s="78" t="s">
        <v>1537</v>
      </c>
      <c r="C701" s="78"/>
      <c r="D701" s="78" t="s">
        <v>1538</v>
      </c>
      <c r="E701" s="78" t="s">
        <v>61</v>
      </c>
      <c r="F701" s="78" t="s">
        <v>57</v>
      </c>
      <c r="G701" s="78" t="s">
        <v>52</v>
      </c>
      <c r="H701" s="79">
        <v>2018</v>
      </c>
      <c r="I701" s="123">
        <v>150</v>
      </c>
      <c r="J701" s="114">
        <v>150</v>
      </c>
      <c r="K701" s="114">
        <v>150</v>
      </c>
      <c r="L701" s="114">
        <v>150</v>
      </c>
      <c r="M701" s="113">
        <v>150</v>
      </c>
      <c r="N701" s="113">
        <v>150</v>
      </c>
      <c r="O701" s="113">
        <v>150</v>
      </c>
      <c r="P701" s="113">
        <v>150</v>
      </c>
      <c r="Q701" s="113">
        <v>150</v>
      </c>
      <c r="R701" s="113">
        <v>150</v>
      </c>
    </row>
    <row r="702" spans="1:18" ht="15" customHeight="1">
      <c r="A702" s="15">
        <f t="shared" si="18"/>
        <v>702</v>
      </c>
      <c r="B702" s="78" t="s">
        <v>1835</v>
      </c>
      <c r="C702" s="78"/>
      <c r="D702" s="78" t="s">
        <v>2699</v>
      </c>
      <c r="E702" s="78" t="s">
        <v>1411</v>
      </c>
      <c r="F702" s="78" t="s">
        <v>57</v>
      </c>
      <c r="G702" s="78" t="s">
        <v>50</v>
      </c>
      <c r="H702" s="79">
        <v>2020</v>
      </c>
      <c r="I702" s="123">
        <v>59.8</v>
      </c>
      <c r="J702" s="114">
        <v>59.8</v>
      </c>
      <c r="K702" s="114">
        <v>59.8</v>
      </c>
      <c r="L702" s="114">
        <v>59.8</v>
      </c>
      <c r="M702" s="113">
        <v>59.8</v>
      </c>
      <c r="N702" s="113">
        <v>59.8</v>
      </c>
      <c r="O702" s="113">
        <v>59.8</v>
      </c>
      <c r="P702" s="113">
        <v>59.8</v>
      </c>
      <c r="Q702" s="113">
        <v>59.8</v>
      </c>
      <c r="R702" s="113">
        <v>59.8</v>
      </c>
    </row>
    <row r="703" spans="1:18" ht="15" customHeight="1">
      <c r="A703" s="15">
        <f t="shared" si="18"/>
        <v>703</v>
      </c>
      <c r="B703" s="78" t="s">
        <v>1539</v>
      </c>
      <c r="C703" s="78"/>
      <c r="D703" s="78" t="s">
        <v>1540</v>
      </c>
      <c r="E703" s="78" t="s">
        <v>1541</v>
      </c>
      <c r="F703" s="78" t="s">
        <v>57</v>
      </c>
      <c r="G703" s="78" t="s">
        <v>52</v>
      </c>
      <c r="H703" s="79">
        <v>2018</v>
      </c>
      <c r="I703" s="123">
        <v>50</v>
      </c>
      <c r="J703" s="114">
        <v>50</v>
      </c>
      <c r="K703" s="114">
        <v>50</v>
      </c>
      <c r="L703" s="114">
        <v>50</v>
      </c>
      <c r="M703" s="113">
        <v>50</v>
      </c>
      <c r="N703" s="113">
        <v>50</v>
      </c>
      <c r="O703" s="113">
        <v>50</v>
      </c>
      <c r="P703" s="113">
        <v>50</v>
      </c>
      <c r="Q703" s="113">
        <v>50</v>
      </c>
      <c r="R703" s="113">
        <v>50</v>
      </c>
    </row>
    <row r="704" spans="1:18" ht="15" customHeight="1">
      <c r="A704" s="15">
        <f t="shared" si="18"/>
        <v>704</v>
      </c>
      <c r="B704" s="78" t="s">
        <v>1542</v>
      </c>
      <c r="C704" s="78"/>
      <c r="D704" s="78" t="s">
        <v>1543</v>
      </c>
      <c r="E704" s="78" t="s">
        <v>66</v>
      </c>
      <c r="F704" s="78" t="s">
        <v>57</v>
      </c>
      <c r="G704" s="78" t="s">
        <v>52</v>
      </c>
      <c r="H704" s="79">
        <v>2017</v>
      </c>
      <c r="I704" s="123">
        <v>157.5</v>
      </c>
      <c r="J704" s="114">
        <v>157.5</v>
      </c>
      <c r="K704" s="114">
        <v>157.5</v>
      </c>
      <c r="L704" s="114">
        <v>157.5</v>
      </c>
      <c r="M704" s="113">
        <v>157.5</v>
      </c>
      <c r="N704" s="113">
        <v>157.5</v>
      </c>
      <c r="O704" s="113">
        <v>157.5</v>
      </c>
      <c r="P704" s="113">
        <v>157.5</v>
      </c>
      <c r="Q704" s="113">
        <v>157.5</v>
      </c>
      <c r="R704" s="113">
        <v>157.5</v>
      </c>
    </row>
    <row r="705" spans="1:18" ht="15" customHeight="1">
      <c r="A705" s="15">
        <f t="shared" si="18"/>
        <v>705</v>
      </c>
      <c r="B705" s="78" t="s">
        <v>120</v>
      </c>
      <c r="C705" s="78"/>
      <c r="D705" s="78" t="s">
        <v>134</v>
      </c>
      <c r="E705" s="78" t="s">
        <v>66</v>
      </c>
      <c r="F705" s="78" t="s">
        <v>57</v>
      </c>
      <c r="G705" s="78" t="s">
        <v>52</v>
      </c>
      <c r="H705" s="79">
        <v>2018</v>
      </c>
      <c r="I705" s="123">
        <v>182</v>
      </c>
      <c r="J705" s="114">
        <v>182</v>
      </c>
      <c r="K705" s="114">
        <v>182</v>
      </c>
      <c r="L705" s="114">
        <v>182</v>
      </c>
      <c r="M705" s="113">
        <v>182</v>
      </c>
      <c r="N705" s="113">
        <v>182</v>
      </c>
      <c r="O705" s="113">
        <v>182</v>
      </c>
      <c r="P705" s="113">
        <v>182</v>
      </c>
      <c r="Q705" s="113">
        <v>182</v>
      </c>
      <c r="R705" s="113">
        <v>182</v>
      </c>
    </row>
    <row r="706" spans="1:18" ht="15" customHeight="1">
      <c r="A706" s="15">
        <f t="shared" si="18"/>
        <v>706</v>
      </c>
      <c r="B706" s="78" t="s">
        <v>1544</v>
      </c>
      <c r="C706" s="78"/>
      <c r="D706" s="78" t="s">
        <v>1545</v>
      </c>
      <c r="E706" s="78" t="s">
        <v>392</v>
      </c>
      <c r="F706" s="78" t="s">
        <v>57</v>
      </c>
      <c r="G706" s="78" t="s">
        <v>51</v>
      </c>
      <c r="H706" s="79">
        <v>2011</v>
      </c>
      <c r="I706" s="123">
        <v>26.7</v>
      </c>
      <c r="J706" s="114">
        <v>26.7</v>
      </c>
      <c r="K706" s="114">
        <v>26.7</v>
      </c>
      <c r="L706" s="114">
        <v>26.7</v>
      </c>
      <c r="M706" s="113">
        <v>26.7</v>
      </c>
      <c r="N706" s="113">
        <v>26.7</v>
      </c>
      <c r="O706" s="113">
        <v>26.7</v>
      </c>
      <c r="P706" s="113">
        <v>26.7</v>
      </c>
      <c r="Q706" s="113">
        <v>26.7</v>
      </c>
      <c r="R706" s="113">
        <v>26.7</v>
      </c>
    </row>
    <row r="707" spans="1:18" ht="15" customHeight="1">
      <c r="A707" s="15">
        <f t="shared" si="18"/>
        <v>707</v>
      </c>
      <c r="B707" s="78" t="s">
        <v>1808</v>
      </c>
      <c r="C707" s="78"/>
      <c r="D707" s="78" t="s">
        <v>1932</v>
      </c>
      <c r="E707" s="78" t="s">
        <v>1809</v>
      </c>
      <c r="F707" s="78" t="s">
        <v>57</v>
      </c>
      <c r="G707" s="78" t="s">
        <v>52</v>
      </c>
      <c r="H707" s="79">
        <v>2019</v>
      </c>
      <c r="I707" s="123">
        <v>100</v>
      </c>
      <c r="J707" s="114">
        <v>100</v>
      </c>
      <c r="K707" s="114">
        <v>100</v>
      </c>
      <c r="L707" s="114">
        <v>100</v>
      </c>
      <c r="M707" s="113">
        <v>100</v>
      </c>
      <c r="N707" s="113">
        <v>100</v>
      </c>
      <c r="O707" s="113">
        <v>100</v>
      </c>
      <c r="P707" s="113">
        <v>100</v>
      </c>
      <c r="Q707" s="113">
        <v>100</v>
      </c>
      <c r="R707" s="113">
        <v>100</v>
      </c>
    </row>
    <row r="708" spans="1:18" ht="15" customHeight="1">
      <c r="A708" s="15">
        <f t="shared" si="18"/>
        <v>708</v>
      </c>
      <c r="B708" s="78" t="s">
        <v>1558</v>
      </c>
      <c r="C708" s="78"/>
      <c r="D708" s="78" t="s">
        <v>1559</v>
      </c>
      <c r="E708" s="78" t="s">
        <v>1560</v>
      </c>
      <c r="F708" s="78" t="s">
        <v>57</v>
      </c>
      <c r="G708" s="78" t="s">
        <v>51</v>
      </c>
      <c r="H708" s="79">
        <v>2019</v>
      </c>
      <c r="I708" s="123">
        <v>10</v>
      </c>
      <c r="J708" s="114">
        <v>10</v>
      </c>
      <c r="K708" s="114">
        <v>10</v>
      </c>
      <c r="L708" s="114">
        <v>10</v>
      </c>
      <c r="M708" s="113">
        <v>10</v>
      </c>
      <c r="N708" s="113">
        <v>10</v>
      </c>
      <c r="O708" s="113">
        <v>10</v>
      </c>
      <c r="P708" s="113">
        <v>10</v>
      </c>
      <c r="Q708" s="113">
        <v>10</v>
      </c>
      <c r="R708" s="113">
        <v>10</v>
      </c>
    </row>
    <row r="709" spans="1:18" ht="15" customHeight="1">
      <c r="A709" s="15">
        <f t="shared" si="18"/>
        <v>709</v>
      </c>
      <c r="B709" s="78" t="s">
        <v>1548</v>
      </c>
      <c r="C709" s="78"/>
      <c r="D709" s="78" t="s">
        <v>1549</v>
      </c>
      <c r="E709" s="78" t="s">
        <v>56</v>
      </c>
      <c r="F709" s="78" t="s">
        <v>57</v>
      </c>
      <c r="G709" s="78" t="s">
        <v>51</v>
      </c>
      <c r="H709" s="79">
        <v>2016</v>
      </c>
      <c r="I709" s="123">
        <v>1</v>
      </c>
      <c r="J709" s="114">
        <v>1</v>
      </c>
      <c r="K709" s="114">
        <v>1</v>
      </c>
      <c r="L709" s="114">
        <v>1</v>
      </c>
      <c r="M709" s="113">
        <v>1</v>
      </c>
      <c r="N709" s="113">
        <v>1</v>
      </c>
      <c r="O709" s="113">
        <v>1</v>
      </c>
      <c r="P709" s="113">
        <v>1</v>
      </c>
      <c r="Q709" s="113">
        <v>1</v>
      </c>
      <c r="R709" s="113">
        <v>1</v>
      </c>
    </row>
    <row r="710" spans="1:18" ht="15" customHeight="1">
      <c r="A710" s="15">
        <f t="shared" si="18"/>
        <v>710</v>
      </c>
      <c r="B710" s="78" t="s">
        <v>1550</v>
      </c>
      <c r="C710" s="78"/>
      <c r="D710" s="78" t="s">
        <v>1551</v>
      </c>
      <c r="E710" s="78" t="s">
        <v>56</v>
      </c>
      <c r="F710" s="78" t="s">
        <v>57</v>
      </c>
      <c r="G710" s="78" t="s">
        <v>51</v>
      </c>
      <c r="H710" s="79">
        <v>2010</v>
      </c>
      <c r="I710" s="123">
        <v>7.6</v>
      </c>
      <c r="J710" s="114">
        <v>7.6</v>
      </c>
      <c r="K710" s="114">
        <v>7.6</v>
      </c>
      <c r="L710" s="114">
        <v>7.6</v>
      </c>
      <c r="M710" s="113">
        <v>7.6</v>
      </c>
      <c r="N710" s="113">
        <v>7.6</v>
      </c>
      <c r="O710" s="113">
        <v>7.6</v>
      </c>
      <c r="P710" s="113">
        <v>7.6</v>
      </c>
      <c r="Q710" s="113">
        <v>7.6</v>
      </c>
      <c r="R710" s="113">
        <v>7.6</v>
      </c>
    </row>
    <row r="711" spans="1:18" ht="15" customHeight="1">
      <c r="A711" s="15">
        <f t="shared" si="18"/>
        <v>711</v>
      </c>
      <c r="B711" s="78" t="s">
        <v>1552</v>
      </c>
      <c r="C711" s="78"/>
      <c r="D711" s="78" t="s">
        <v>1553</v>
      </c>
      <c r="E711" s="78" t="s">
        <v>56</v>
      </c>
      <c r="F711" s="78" t="s">
        <v>57</v>
      </c>
      <c r="G711" s="78" t="s">
        <v>51</v>
      </c>
      <c r="H711" s="79">
        <v>2010</v>
      </c>
      <c r="I711" s="123">
        <v>7.3</v>
      </c>
      <c r="J711" s="114">
        <v>7.3</v>
      </c>
      <c r="K711" s="114">
        <v>7.3</v>
      </c>
      <c r="L711" s="114">
        <v>7.3</v>
      </c>
      <c r="M711" s="113">
        <v>7.3</v>
      </c>
      <c r="N711" s="113">
        <v>7.3</v>
      </c>
      <c r="O711" s="113">
        <v>7.3</v>
      </c>
      <c r="P711" s="113">
        <v>7.3</v>
      </c>
      <c r="Q711" s="113">
        <v>7.3</v>
      </c>
      <c r="R711" s="113">
        <v>7.3</v>
      </c>
    </row>
    <row r="712" spans="1:18" ht="15" customHeight="1">
      <c r="A712" s="15">
        <f t="shared" ref="A712:A776" si="23">A711+1</f>
        <v>712</v>
      </c>
      <c r="B712" s="78" t="s">
        <v>1554</v>
      </c>
      <c r="C712" s="78"/>
      <c r="D712" s="78" t="s">
        <v>1555</v>
      </c>
      <c r="E712" s="78" t="s">
        <v>1556</v>
      </c>
      <c r="F712" s="78" t="s">
        <v>57</v>
      </c>
      <c r="G712" s="78" t="s">
        <v>51</v>
      </c>
      <c r="H712" s="79">
        <v>2018</v>
      </c>
      <c r="I712" s="123">
        <v>5</v>
      </c>
      <c r="J712" s="114">
        <v>5</v>
      </c>
      <c r="K712" s="114">
        <v>5</v>
      </c>
      <c r="L712" s="114">
        <v>5</v>
      </c>
      <c r="M712" s="113">
        <v>5</v>
      </c>
      <c r="N712" s="113">
        <v>5</v>
      </c>
      <c r="O712" s="113">
        <v>5</v>
      </c>
      <c r="P712" s="113">
        <v>5</v>
      </c>
      <c r="Q712" s="113">
        <v>5</v>
      </c>
      <c r="R712" s="113">
        <v>5</v>
      </c>
    </row>
    <row r="713" spans="1:18" ht="15" customHeight="1">
      <c r="A713" s="15">
        <f t="shared" si="23"/>
        <v>713</v>
      </c>
      <c r="B713" s="78" t="s">
        <v>1554</v>
      </c>
      <c r="C713" s="78"/>
      <c r="D713" s="78" t="s">
        <v>1557</v>
      </c>
      <c r="E713" s="78" t="s">
        <v>1556</v>
      </c>
      <c r="F713" s="78" t="s">
        <v>57</v>
      </c>
      <c r="G713" s="78" t="s">
        <v>51</v>
      </c>
      <c r="H713" s="79">
        <v>2018</v>
      </c>
      <c r="I713" s="123">
        <v>5</v>
      </c>
      <c r="J713" s="114">
        <v>5</v>
      </c>
      <c r="K713" s="114">
        <v>5</v>
      </c>
      <c r="L713" s="114">
        <v>5</v>
      </c>
      <c r="M713" s="113">
        <v>5</v>
      </c>
      <c r="N713" s="113">
        <v>5</v>
      </c>
      <c r="O713" s="113">
        <v>5</v>
      </c>
      <c r="P713" s="113">
        <v>5</v>
      </c>
      <c r="Q713" s="113">
        <v>5</v>
      </c>
      <c r="R713" s="113">
        <v>5</v>
      </c>
    </row>
    <row r="714" spans="1:18" ht="15" customHeight="1">
      <c r="A714" s="15">
        <f t="shared" si="23"/>
        <v>714</v>
      </c>
      <c r="B714" s="78" t="s">
        <v>1561</v>
      </c>
      <c r="C714" s="78"/>
      <c r="D714" s="78" t="s">
        <v>1562</v>
      </c>
      <c r="E714" s="78" t="s">
        <v>307</v>
      </c>
      <c r="F714" s="78" t="s">
        <v>57</v>
      </c>
      <c r="G714" s="78" t="s">
        <v>261</v>
      </c>
      <c r="H714" s="79">
        <v>2018</v>
      </c>
      <c r="I714" s="123">
        <v>5</v>
      </c>
      <c r="J714" s="114">
        <v>5</v>
      </c>
      <c r="K714" s="114">
        <v>5</v>
      </c>
      <c r="L714" s="114">
        <v>5</v>
      </c>
      <c r="M714" s="113">
        <v>5</v>
      </c>
      <c r="N714" s="113">
        <v>5</v>
      </c>
      <c r="O714" s="113">
        <v>5</v>
      </c>
      <c r="P714" s="113">
        <v>5</v>
      </c>
      <c r="Q714" s="113">
        <v>5</v>
      </c>
      <c r="R714" s="113">
        <v>5</v>
      </c>
    </row>
    <row r="715" spans="1:18" ht="15" customHeight="1">
      <c r="A715" s="15">
        <f t="shared" si="23"/>
        <v>715</v>
      </c>
      <c r="B715" s="78" t="s">
        <v>1563</v>
      </c>
      <c r="C715" s="78"/>
      <c r="D715" s="78" t="s">
        <v>1564</v>
      </c>
      <c r="E715" s="78" t="s">
        <v>307</v>
      </c>
      <c r="F715" s="78" t="s">
        <v>57</v>
      </c>
      <c r="G715" s="78" t="s">
        <v>261</v>
      </c>
      <c r="H715" s="79">
        <v>2018</v>
      </c>
      <c r="I715" s="123">
        <v>5</v>
      </c>
      <c r="J715" s="114">
        <v>5</v>
      </c>
      <c r="K715" s="114">
        <v>5</v>
      </c>
      <c r="L715" s="114">
        <v>5</v>
      </c>
      <c r="M715" s="113">
        <v>5</v>
      </c>
      <c r="N715" s="113">
        <v>5</v>
      </c>
      <c r="O715" s="113">
        <v>5</v>
      </c>
      <c r="P715" s="113">
        <v>5</v>
      </c>
      <c r="Q715" s="113">
        <v>5</v>
      </c>
      <c r="R715" s="113">
        <v>5</v>
      </c>
    </row>
    <row r="716" spans="1:18" ht="15" customHeight="1">
      <c r="A716" s="15">
        <f t="shared" si="23"/>
        <v>716</v>
      </c>
      <c r="B716" s="78" t="s">
        <v>1565</v>
      </c>
      <c r="C716" s="78"/>
      <c r="D716" s="78" t="s">
        <v>1566</v>
      </c>
      <c r="E716" s="78" t="s">
        <v>337</v>
      </c>
      <c r="F716" s="78" t="s">
        <v>57</v>
      </c>
      <c r="G716" s="78" t="s">
        <v>51</v>
      </c>
      <c r="H716" s="79">
        <v>2018</v>
      </c>
      <c r="I716" s="123">
        <v>5</v>
      </c>
      <c r="J716" s="114">
        <v>5</v>
      </c>
      <c r="K716" s="114">
        <v>5</v>
      </c>
      <c r="L716" s="114">
        <v>5</v>
      </c>
      <c r="M716" s="113">
        <v>5</v>
      </c>
      <c r="N716" s="113">
        <v>5</v>
      </c>
      <c r="O716" s="113">
        <v>5</v>
      </c>
      <c r="P716" s="113">
        <v>5</v>
      </c>
      <c r="Q716" s="113">
        <v>5</v>
      </c>
      <c r="R716" s="113">
        <v>5</v>
      </c>
    </row>
    <row r="717" spans="1:18" ht="15" customHeight="1">
      <c r="A717" s="15">
        <f t="shared" si="23"/>
        <v>717</v>
      </c>
      <c r="B717" s="78" t="s">
        <v>1567</v>
      </c>
      <c r="C717" s="78"/>
      <c r="D717" s="78" t="s">
        <v>1568</v>
      </c>
      <c r="E717" s="78" t="s">
        <v>337</v>
      </c>
      <c r="F717" s="78" t="s">
        <v>57</v>
      </c>
      <c r="G717" s="78" t="s">
        <v>51</v>
      </c>
      <c r="H717" s="79">
        <v>2018</v>
      </c>
      <c r="I717" s="123">
        <v>5</v>
      </c>
      <c r="J717" s="114">
        <v>5</v>
      </c>
      <c r="K717" s="114">
        <v>5</v>
      </c>
      <c r="L717" s="114">
        <v>5</v>
      </c>
      <c r="M717" s="113">
        <v>5</v>
      </c>
      <c r="N717" s="113">
        <v>5</v>
      </c>
      <c r="O717" s="113">
        <v>5</v>
      </c>
      <c r="P717" s="113">
        <v>5</v>
      </c>
      <c r="Q717" s="113">
        <v>5</v>
      </c>
      <c r="R717" s="113">
        <v>5</v>
      </c>
    </row>
    <row r="718" spans="1:18" ht="15" customHeight="1">
      <c r="A718" s="15">
        <f t="shared" si="23"/>
        <v>718</v>
      </c>
      <c r="B718" s="78" t="s">
        <v>2480</v>
      </c>
      <c r="C718" s="78"/>
      <c r="D718" s="78" t="s">
        <v>2481</v>
      </c>
      <c r="E718" s="78" t="s">
        <v>2482</v>
      </c>
      <c r="F718" s="78" t="s">
        <v>57</v>
      </c>
      <c r="G718" s="78" t="s">
        <v>51</v>
      </c>
      <c r="H718" s="79">
        <v>2020</v>
      </c>
      <c r="I718" s="123">
        <v>10</v>
      </c>
      <c r="J718" s="114">
        <v>10</v>
      </c>
      <c r="K718" s="114">
        <v>10</v>
      </c>
      <c r="L718" s="114">
        <v>10</v>
      </c>
      <c r="M718" s="113">
        <v>10</v>
      </c>
      <c r="N718" s="113">
        <v>10</v>
      </c>
      <c r="O718" s="113">
        <v>10</v>
      </c>
      <c r="P718" s="113">
        <v>10</v>
      </c>
      <c r="Q718" s="113">
        <v>10</v>
      </c>
      <c r="R718" s="113">
        <v>10</v>
      </c>
    </row>
    <row r="719" spans="1:18" ht="15" customHeight="1">
      <c r="A719" s="15">
        <f t="shared" si="23"/>
        <v>719</v>
      </c>
      <c r="B719" s="78" t="s">
        <v>1569</v>
      </c>
      <c r="C719" s="78"/>
      <c r="D719" s="78" t="s">
        <v>1570</v>
      </c>
      <c r="E719" s="78" t="s">
        <v>509</v>
      </c>
      <c r="F719" s="78" t="s">
        <v>57</v>
      </c>
      <c r="G719" s="78" t="s">
        <v>50</v>
      </c>
      <c r="H719" s="79">
        <v>2018</v>
      </c>
      <c r="I719" s="123">
        <v>10</v>
      </c>
      <c r="J719" s="114">
        <v>10</v>
      </c>
      <c r="K719" s="114">
        <v>10</v>
      </c>
      <c r="L719" s="114">
        <v>10</v>
      </c>
      <c r="M719" s="113">
        <v>10</v>
      </c>
      <c r="N719" s="113">
        <v>10</v>
      </c>
      <c r="O719" s="113">
        <v>10</v>
      </c>
      <c r="P719" s="113">
        <v>10</v>
      </c>
      <c r="Q719" s="113">
        <v>10</v>
      </c>
      <c r="R719" s="113">
        <v>10</v>
      </c>
    </row>
    <row r="720" spans="1:18" ht="15" customHeight="1">
      <c r="A720" s="15">
        <f t="shared" si="23"/>
        <v>720</v>
      </c>
      <c r="B720" s="78" t="s">
        <v>1546</v>
      </c>
      <c r="C720" s="78"/>
      <c r="D720" s="78" t="s">
        <v>1547</v>
      </c>
      <c r="E720" s="78" t="s">
        <v>56</v>
      </c>
      <c r="F720" s="78" t="s">
        <v>57</v>
      </c>
      <c r="G720" s="78" t="s">
        <v>51</v>
      </c>
      <c r="H720" s="79">
        <v>2019</v>
      </c>
      <c r="I720" s="123">
        <v>5</v>
      </c>
      <c r="J720" s="114">
        <v>5</v>
      </c>
      <c r="K720" s="114">
        <v>5</v>
      </c>
      <c r="L720" s="114">
        <v>5</v>
      </c>
      <c r="M720" s="113">
        <v>5</v>
      </c>
      <c r="N720" s="113">
        <v>5</v>
      </c>
      <c r="O720" s="113">
        <v>5</v>
      </c>
      <c r="P720" s="113">
        <v>5</v>
      </c>
      <c r="Q720" s="113">
        <v>5</v>
      </c>
      <c r="R720" s="113">
        <v>5</v>
      </c>
    </row>
    <row r="721" spans="1:18" ht="15" customHeight="1">
      <c r="A721" s="15">
        <f t="shared" si="23"/>
        <v>721</v>
      </c>
      <c r="B721" s="78" t="s">
        <v>1571</v>
      </c>
      <c r="C721" s="78"/>
      <c r="D721" s="78" t="s">
        <v>1572</v>
      </c>
      <c r="E721" s="78" t="s">
        <v>254</v>
      </c>
      <c r="F721" s="78" t="s">
        <v>57</v>
      </c>
      <c r="G721" s="78" t="s">
        <v>50</v>
      </c>
      <c r="H721" s="79">
        <v>2018</v>
      </c>
      <c r="I721" s="123">
        <v>10</v>
      </c>
      <c r="J721" s="114">
        <v>10</v>
      </c>
      <c r="K721" s="114">
        <v>10</v>
      </c>
      <c r="L721" s="114">
        <v>10</v>
      </c>
      <c r="M721" s="113">
        <v>10</v>
      </c>
      <c r="N721" s="113">
        <v>10</v>
      </c>
      <c r="O721" s="113">
        <v>10</v>
      </c>
      <c r="P721" s="113">
        <v>10</v>
      </c>
      <c r="Q721" s="113">
        <v>10</v>
      </c>
      <c r="R721" s="113">
        <v>10</v>
      </c>
    </row>
    <row r="722" spans="1:18" ht="15" customHeight="1">
      <c r="A722" s="15">
        <f t="shared" si="23"/>
        <v>722</v>
      </c>
      <c r="B722" s="78" t="s">
        <v>1573</v>
      </c>
      <c r="C722" s="78"/>
      <c r="D722" s="78" t="s">
        <v>2483</v>
      </c>
      <c r="E722" s="78" t="s">
        <v>392</v>
      </c>
      <c r="F722" s="78" t="s">
        <v>57</v>
      </c>
      <c r="G722" s="78" t="s">
        <v>51</v>
      </c>
      <c r="H722" s="79">
        <v>2016</v>
      </c>
      <c r="I722" s="123">
        <v>1.6</v>
      </c>
      <c r="J722" s="114">
        <v>1.6</v>
      </c>
      <c r="K722" s="114">
        <v>1.6</v>
      </c>
      <c r="L722" s="114">
        <v>1.6</v>
      </c>
      <c r="M722" s="113">
        <v>1.6</v>
      </c>
      <c r="N722" s="113">
        <v>1.6</v>
      </c>
      <c r="O722" s="113">
        <v>1.6</v>
      </c>
      <c r="P722" s="113">
        <v>1.6</v>
      </c>
      <c r="Q722" s="113">
        <v>1.6</v>
      </c>
      <c r="R722" s="113">
        <v>1.6</v>
      </c>
    </row>
    <row r="723" spans="1:18" ht="15" customHeight="1">
      <c r="A723" s="15">
        <f t="shared" si="23"/>
        <v>723</v>
      </c>
      <c r="B723" s="78" t="s">
        <v>1589</v>
      </c>
      <c r="C723" s="78"/>
      <c r="D723" s="78" t="s">
        <v>1590</v>
      </c>
      <c r="E723" s="78" t="s">
        <v>254</v>
      </c>
      <c r="F723" s="78" t="s">
        <v>57</v>
      </c>
      <c r="G723" s="78" t="s">
        <v>50</v>
      </c>
      <c r="H723" s="79">
        <v>2019</v>
      </c>
      <c r="I723" s="123">
        <v>5</v>
      </c>
      <c r="J723" s="114">
        <v>5</v>
      </c>
      <c r="K723" s="114">
        <v>5</v>
      </c>
      <c r="L723" s="114">
        <v>5</v>
      </c>
      <c r="M723" s="113">
        <v>5</v>
      </c>
      <c r="N723" s="113">
        <v>5</v>
      </c>
      <c r="O723" s="113">
        <v>5</v>
      </c>
      <c r="P723" s="113">
        <v>5</v>
      </c>
      <c r="Q723" s="113">
        <v>5</v>
      </c>
      <c r="R723" s="113">
        <v>5</v>
      </c>
    </row>
    <row r="724" spans="1:18" ht="15" customHeight="1">
      <c r="A724" s="15">
        <f t="shared" si="23"/>
        <v>724</v>
      </c>
      <c r="B724" s="78" t="s">
        <v>1574</v>
      </c>
      <c r="C724" s="78"/>
      <c r="D724" s="78" t="s">
        <v>1575</v>
      </c>
      <c r="E724" s="78" t="s">
        <v>586</v>
      </c>
      <c r="F724" s="78" t="s">
        <v>57</v>
      </c>
      <c r="G724" s="78" t="s">
        <v>50</v>
      </c>
      <c r="H724" s="79">
        <v>2017</v>
      </c>
      <c r="I724" s="123">
        <v>5.3</v>
      </c>
      <c r="J724" s="114">
        <v>5.3</v>
      </c>
      <c r="K724" s="114">
        <v>5.3</v>
      </c>
      <c r="L724" s="114">
        <v>5.3</v>
      </c>
      <c r="M724" s="113">
        <v>5.3</v>
      </c>
      <c r="N724" s="113">
        <v>5.3</v>
      </c>
      <c r="O724" s="113">
        <v>5.3</v>
      </c>
      <c r="P724" s="113">
        <v>5.3</v>
      </c>
      <c r="Q724" s="113">
        <v>5.3</v>
      </c>
      <c r="R724" s="113">
        <v>5.3</v>
      </c>
    </row>
    <row r="725" spans="1:18" ht="15" customHeight="1">
      <c r="A725" s="15">
        <f t="shared" si="23"/>
        <v>725</v>
      </c>
      <c r="B725" s="78" t="s">
        <v>1576</v>
      </c>
      <c r="C725" s="78"/>
      <c r="D725" s="78" t="s">
        <v>1577</v>
      </c>
      <c r="E725" s="78" t="s">
        <v>1556</v>
      </c>
      <c r="F725" s="78" t="s">
        <v>57</v>
      </c>
      <c r="G725" s="78" t="s">
        <v>51</v>
      </c>
      <c r="H725" s="79">
        <v>2015</v>
      </c>
      <c r="I725" s="123">
        <v>1.6</v>
      </c>
      <c r="J725" s="114">
        <v>1.6</v>
      </c>
      <c r="K725" s="114">
        <v>1.6</v>
      </c>
      <c r="L725" s="114">
        <v>1.6</v>
      </c>
      <c r="M725" s="113">
        <v>1.6</v>
      </c>
      <c r="N725" s="113">
        <v>1.6</v>
      </c>
      <c r="O725" s="113">
        <v>1.6</v>
      </c>
      <c r="P725" s="113">
        <v>1.6</v>
      </c>
      <c r="Q725" s="113">
        <v>1.6</v>
      </c>
      <c r="R725" s="113">
        <v>1.6</v>
      </c>
    </row>
    <row r="726" spans="1:18" ht="15" customHeight="1">
      <c r="A726" s="15">
        <f t="shared" si="23"/>
        <v>726</v>
      </c>
      <c r="B726" s="78" t="s">
        <v>1596</v>
      </c>
      <c r="C726" s="78"/>
      <c r="D726" s="78" t="s">
        <v>1933</v>
      </c>
      <c r="E726" s="78" t="s">
        <v>1597</v>
      </c>
      <c r="F726" s="78" t="s">
        <v>57</v>
      </c>
      <c r="G726" s="78" t="s">
        <v>52</v>
      </c>
      <c r="H726" s="79">
        <v>2019</v>
      </c>
      <c r="I726" s="123">
        <v>7.5</v>
      </c>
      <c r="J726" s="114">
        <v>7.5</v>
      </c>
      <c r="K726" s="114">
        <v>7.5</v>
      </c>
      <c r="L726" s="114">
        <v>7.5</v>
      </c>
      <c r="M726" s="113">
        <v>7.5</v>
      </c>
      <c r="N726" s="113">
        <v>7.5</v>
      </c>
      <c r="O726" s="113">
        <v>7.5</v>
      </c>
      <c r="P726" s="113">
        <v>7.5</v>
      </c>
      <c r="Q726" s="113">
        <v>7.5</v>
      </c>
      <c r="R726" s="113">
        <v>7.5</v>
      </c>
    </row>
    <row r="727" spans="1:18" ht="15" customHeight="1">
      <c r="A727" s="15">
        <f t="shared" si="23"/>
        <v>727</v>
      </c>
      <c r="B727" s="78" t="s">
        <v>1578</v>
      </c>
      <c r="C727" s="78"/>
      <c r="D727" s="78" t="s">
        <v>1579</v>
      </c>
      <c r="E727" s="78" t="s">
        <v>553</v>
      </c>
      <c r="F727" s="78" t="s">
        <v>57</v>
      </c>
      <c r="G727" s="78" t="s">
        <v>50</v>
      </c>
      <c r="H727" s="79">
        <v>2017</v>
      </c>
      <c r="I727" s="123">
        <v>10</v>
      </c>
      <c r="J727" s="114">
        <v>10</v>
      </c>
      <c r="K727" s="114">
        <v>10</v>
      </c>
      <c r="L727" s="114">
        <v>10</v>
      </c>
      <c r="M727" s="113">
        <v>10</v>
      </c>
      <c r="N727" s="113">
        <v>10</v>
      </c>
      <c r="O727" s="113">
        <v>10</v>
      </c>
      <c r="P727" s="113">
        <v>10</v>
      </c>
      <c r="Q727" s="113">
        <v>10</v>
      </c>
      <c r="R727" s="113">
        <v>10</v>
      </c>
    </row>
    <row r="728" spans="1:18" ht="15" customHeight="1">
      <c r="A728" s="15">
        <f t="shared" si="23"/>
        <v>728</v>
      </c>
      <c r="B728" s="78" t="s">
        <v>1580</v>
      </c>
      <c r="C728" s="78"/>
      <c r="D728" s="78" t="s">
        <v>1581</v>
      </c>
      <c r="E728" s="78" t="s">
        <v>1582</v>
      </c>
      <c r="F728" s="78" t="s">
        <v>57</v>
      </c>
      <c r="G728" s="78" t="s">
        <v>50</v>
      </c>
      <c r="H728" s="79">
        <v>2017</v>
      </c>
      <c r="I728" s="123">
        <v>5.3</v>
      </c>
      <c r="J728" s="114">
        <v>5.3</v>
      </c>
      <c r="K728" s="114">
        <v>5.3</v>
      </c>
      <c r="L728" s="114">
        <v>5.3</v>
      </c>
      <c r="M728" s="113">
        <v>5.3</v>
      </c>
      <c r="N728" s="113">
        <v>5.3</v>
      </c>
      <c r="O728" s="113">
        <v>5.3</v>
      </c>
      <c r="P728" s="113">
        <v>5.3</v>
      </c>
      <c r="Q728" s="113">
        <v>5.3</v>
      </c>
      <c r="R728" s="113">
        <v>5.3</v>
      </c>
    </row>
    <row r="729" spans="1:18" ht="15" customHeight="1">
      <c r="A729" s="15">
        <f t="shared" si="23"/>
        <v>729</v>
      </c>
      <c r="B729" s="78" t="s">
        <v>1583</v>
      </c>
      <c r="C729" s="78"/>
      <c r="D729" s="78" t="s">
        <v>1584</v>
      </c>
      <c r="E729" s="78" t="s">
        <v>632</v>
      </c>
      <c r="F729" s="78" t="s">
        <v>57</v>
      </c>
      <c r="G729" s="78" t="s">
        <v>51</v>
      </c>
      <c r="H729" s="79">
        <v>2019</v>
      </c>
      <c r="I729" s="123">
        <v>10</v>
      </c>
      <c r="J729" s="114">
        <v>10</v>
      </c>
      <c r="K729" s="114">
        <v>10</v>
      </c>
      <c r="L729" s="114">
        <v>10</v>
      </c>
      <c r="M729" s="113">
        <v>10</v>
      </c>
      <c r="N729" s="113">
        <v>10</v>
      </c>
      <c r="O729" s="113">
        <v>10</v>
      </c>
      <c r="P729" s="113">
        <v>10</v>
      </c>
      <c r="Q729" s="113">
        <v>10</v>
      </c>
      <c r="R729" s="113">
        <v>10</v>
      </c>
    </row>
    <row r="730" spans="1:18" ht="15" customHeight="1">
      <c r="A730" s="15">
        <f t="shared" si="23"/>
        <v>730</v>
      </c>
      <c r="B730" s="78" t="s">
        <v>1585</v>
      </c>
      <c r="C730" s="78"/>
      <c r="D730" s="78" t="s">
        <v>1586</v>
      </c>
      <c r="E730" s="78" t="s">
        <v>1411</v>
      </c>
      <c r="F730" s="78" t="s">
        <v>57</v>
      </c>
      <c r="G730" s="78" t="s">
        <v>50</v>
      </c>
      <c r="H730" s="79">
        <v>2017</v>
      </c>
      <c r="I730" s="123">
        <v>5.2</v>
      </c>
      <c r="J730" s="114">
        <v>5.2</v>
      </c>
      <c r="K730" s="114">
        <v>5.2</v>
      </c>
      <c r="L730" s="114">
        <v>5.2</v>
      </c>
      <c r="M730" s="113">
        <v>5.2</v>
      </c>
      <c r="N730" s="113">
        <v>5.2</v>
      </c>
      <c r="O730" s="113">
        <v>5.2</v>
      </c>
      <c r="P730" s="113">
        <v>5.2</v>
      </c>
      <c r="Q730" s="113">
        <v>5.2</v>
      </c>
      <c r="R730" s="113">
        <v>5.2</v>
      </c>
    </row>
    <row r="731" spans="1:18" ht="15" customHeight="1">
      <c r="A731" s="15">
        <f t="shared" si="23"/>
        <v>731</v>
      </c>
      <c r="B731" s="78" t="s">
        <v>1587</v>
      </c>
      <c r="C731" s="78"/>
      <c r="D731" s="78" t="s">
        <v>1588</v>
      </c>
      <c r="E731" s="78" t="s">
        <v>56</v>
      </c>
      <c r="F731" s="78" t="s">
        <v>57</v>
      </c>
      <c r="G731" s="78" t="s">
        <v>51</v>
      </c>
      <c r="H731" s="79">
        <v>2014</v>
      </c>
      <c r="I731" s="123">
        <v>4.4000000000000004</v>
      </c>
      <c r="J731" s="114">
        <v>4.4000000000000004</v>
      </c>
      <c r="K731" s="114">
        <v>4.4000000000000004</v>
      </c>
      <c r="L731" s="114">
        <v>4.4000000000000004</v>
      </c>
      <c r="M731" s="113">
        <v>4.4000000000000004</v>
      </c>
      <c r="N731" s="113">
        <v>4.4000000000000004</v>
      </c>
      <c r="O731" s="113">
        <v>4.4000000000000004</v>
      </c>
      <c r="P731" s="113">
        <v>4.4000000000000004</v>
      </c>
      <c r="Q731" s="113">
        <v>4.4000000000000004</v>
      </c>
      <c r="R731" s="113">
        <v>4.4000000000000004</v>
      </c>
    </row>
    <row r="732" spans="1:18" ht="15" customHeight="1">
      <c r="A732" s="15">
        <f t="shared" si="23"/>
        <v>732</v>
      </c>
      <c r="B732" s="78" t="s">
        <v>1591</v>
      </c>
      <c r="C732" s="78"/>
      <c r="D732" s="78" t="s">
        <v>1592</v>
      </c>
      <c r="E732" s="78" t="s">
        <v>56</v>
      </c>
      <c r="F732" s="78" t="s">
        <v>57</v>
      </c>
      <c r="G732" s="78" t="s">
        <v>51</v>
      </c>
      <c r="H732" s="79">
        <v>2014</v>
      </c>
      <c r="I732" s="123">
        <v>5.5</v>
      </c>
      <c r="J732" s="114">
        <v>5.5</v>
      </c>
      <c r="K732" s="114">
        <v>5.5</v>
      </c>
      <c r="L732" s="114">
        <v>5.5</v>
      </c>
      <c r="M732" s="113">
        <v>5.5</v>
      </c>
      <c r="N732" s="113">
        <v>5.5</v>
      </c>
      <c r="O732" s="113">
        <v>5.5</v>
      </c>
      <c r="P732" s="113">
        <v>5.5</v>
      </c>
      <c r="Q732" s="113">
        <v>5.5</v>
      </c>
      <c r="R732" s="113">
        <v>5.5</v>
      </c>
    </row>
    <row r="733" spans="1:18" ht="15" customHeight="1">
      <c r="A733" s="15">
        <f t="shared" si="23"/>
        <v>733</v>
      </c>
      <c r="B733" s="78" t="s">
        <v>1593</v>
      </c>
      <c r="C733" s="78"/>
      <c r="D733" s="78" t="s">
        <v>1594</v>
      </c>
      <c r="E733" s="78" t="s">
        <v>392</v>
      </c>
      <c r="F733" s="78" t="s">
        <v>57</v>
      </c>
      <c r="G733" s="78" t="s">
        <v>51</v>
      </c>
      <c r="H733" s="79">
        <v>2017</v>
      </c>
      <c r="I733" s="123">
        <v>2.6</v>
      </c>
      <c r="J733" s="114">
        <v>2.6</v>
      </c>
      <c r="K733" s="114">
        <v>2.6</v>
      </c>
      <c r="L733" s="114">
        <v>2.6</v>
      </c>
      <c r="M733" s="113">
        <v>2.6</v>
      </c>
      <c r="N733" s="113">
        <v>2.6</v>
      </c>
      <c r="O733" s="113">
        <v>2.6</v>
      </c>
      <c r="P733" s="113">
        <v>2.6</v>
      </c>
      <c r="Q733" s="113">
        <v>2.6</v>
      </c>
      <c r="R733" s="113">
        <v>2.6</v>
      </c>
    </row>
    <row r="734" spans="1:18" ht="15" customHeight="1">
      <c r="A734" s="15">
        <f t="shared" si="23"/>
        <v>734</v>
      </c>
      <c r="B734" s="78" t="s">
        <v>1595</v>
      </c>
      <c r="C734" s="78"/>
      <c r="D734" s="78" t="s">
        <v>2377</v>
      </c>
      <c r="E734" s="78" t="s">
        <v>437</v>
      </c>
      <c r="F734" s="78" t="s">
        <v>57</v>
      </c>
      <c r="G734" s="78" t="s">
        <v>50</v>
      </c>
      <c r="H734" s="79">
        <v>2015</v>
      </c>
      <c r="I734" s="123">
        <v>2</v>
      </c>
      <c r="J734" s="114">
        <v>2</v>
      </c>
      <c r="K734" s="114">
        <v>2</v>
      </c>
      <c r="L734" s="114">
        <v>2</v>
      </c>
      <c r="M734" s="113">
        <v>2</v>
      </c>
      <c r="N734" s="113">
        <v>2</v>
      </c>
      <c r="O734" s="113">
        <v>2</v>
      </c>
      <c r="P734" s="113">
        <v>2</v>
      </c>
      <c r="Q734" s="113">
        <v>2</v>
      </c>
      <c r="R734" s="113">
        <v>2</v>
      </c>
    </row>
    <row r="735" spans="1:18" ht="15" customHeight="1">
      <c r="A735" s="15">
        <f t="shared" si="23"/>
        <v>735</v>
      </c>
      <c r="B735" s="78" t="s">
        <v>1116</v>
      </c>
      <c r="C735" s="78"/>
      <c r="D735" s="78" t="s">
        <v>1598</v>
      </c>
      <c r="E735" s="78" t="s">
        <v>553</v>
      </c>
      <c r="F735" s="78" t="s">
        <v>57</v>
      </c>
      <c r="G735" s="78" t="s">
        <v>50</v>
      </c>
      <c r="H735" s="79">
        <v>2018</v>
      </c>
      <c r="I735" s="123">
        <v>10</v>
      </c>
      <c r="J735" s="114">
        <v>10</v>
      </c>
      <c r="K735" s="114">
        <v>10</v>
      </c>
      <c r="L735" s="114">
        <v>10</v>
      </c>
      <c r="M735" s="113">
        <v>10</v>
      </c>
      <c r="N735" s="113">
        <v>10</v>
      </c>
      <c r="O735" s="113">
        <v>10</v>
      </c>
      <c r="P735" s="113">
        <v>10</v>
      </c>
      <c r="Q735" s="113">
        <v>10</v>
      </c>
      <c r="R735" s="113">
        <v>10</v>
      </c>
    </row>
    <row r="736" spans="1:18" ht="15" customHeight="1">
      <c r="A736" s="15">
        <f t="shared" si="23"/>
        <v>736</v>
      </c>
      <c r="B736" s="78" t="s">
        <v>1599</v>
      </c>
      <c r="C736" s="78"/>
      <c r="D736" s="78" t="s">
        <v>1600</v>
      </c>
      <c r="E736" s="78" t="s">
        <v>56</v>
      </c>
      <c r="F736" s="78" t="s">
        <v>57</v>
      </c>
      <c r="G736" s="78" t="s">
        <v>51</v>
      </c>
      <c r="H736" s="79">
        <v>2012</v>
      </c>
      <c r="I736" s="123">
        <v>9.9</v>
      </c>
      <c r="J736" s="114">
        <v>9.9</v>
      </c>
      <c r="K736" s="114">
        <v>9.9</v>
      </c>
      <c r="L736" s="114">
        <v>9.9</v>
      </c>
      <c r="M736" s="113">
        <v>9.9</v>
      </c>
      <c r="N736" s="113">
        <v>9.9</v>
      </c>
      <c r="O736" s="113">
        <v>9.9</v>
      </c>
      <c r="P736" s="113">
        <v>9.9</v>
      </c>
      <c r="Q736" s="113">
        <v>9.9</v>
      </c>
      <c r="R736" s="113">
        <v>9.9</v>
      </c>
    </row>
    <row r="737" spans="1:18" ht="15" customHeight="1">
      <c r="A737" s="15">
        <f t="shared" si="23"/>
        <v>737</v>
      </c>
      <c r="B737" s="78" t="s">
        <v>1601</v>
      </c>
      <c r="C737" s="78"/>
      <c r="D737" s="78" t="s">
        <v>1602</v>
      </c>
      <c r="E737" s="78" t="s">
        <v>56</v>
      </c>
      <c r="F737" s="78" t="s">
        <v>57</v>
      </c>
      <c r="G737" s="78" t="s">
        <v>51</v>
      </c>
      <c r="H737" s="79">
        <v>2012</v>
      </c>
      <c r="I737" s="123">
        <v>9.9</v>
      </c>
      <c r="J737" s="114">
        <v>9.9</v>
      </c>
      <c r="K737" s="114">
        <v>9.9</v>
      </c>
      <c r="L737" s="114">
        <v>9.9</v>
      </c>
      <c r="M737" s="113">
        <v>9.9</v>
      </c>
      <c r="N737" s="113">
        <v>9.9</v>
      </c>
      <c r="O737" s="113">
        <v>9.9</v>
      </c>
      <c r="P737" s="113">
        <v>9.9</v>
      </c>
      <c r="Q737" s="113">
        <v>9.9</v>
      </c>
      <c r="R737" s="113">
        <v>9.9</v>
      </c>
    </row>
    <row r="738" spans="1:18" ht="15" customHeight="1">
      <c r="A738" s="15">
        <f t="shared" si="23"/>
        <v>738</v>
      </c>
      <c r="B738" s="78" t="s">
        <v>1603</v>
      </c>
      <c r="C738" s="78"/>
      <c r="D738" s="78" t="s">
        <v>1604</v>
      </c>
      <c r="E738" s="78" t="s">
        <v>56</v>
      </c>
      <c r="F738" s="78" t="s">
        <v>57</v>
      </c>
      <c r="G738" s="78" t="s">
        <v>51</v>
      </c>
      <c r="H738" s="79">
        <v>2012</v>
      </c>
      <c r="I738" s="123">
        <v>5.6</v>
      </c>
      <c r="J738" s="114">
        <v>5.6</v>
      </c>
      <c r="K738" s="114">
        <v>5.6</v>
      </c>
      <c r="L738" s="114">
        <v>5.6</v>
      </c>
      <c r="M738" s="113">
        <v>5.6</v>
      </c>
      <c r="N738" s="113">
        <v>5.6</v>
      </c>
      <c r="O738" s="113">
        <v>5.6</v>
      </c>
      <c r="P738" s="113">
        <v>5.6</v>
      </c>
      <c r="Q738" s="113">
        <v>5.6</v>
      </c>
      <c r="R738" s="113">
        <v>5.6</v>
      </c>
    </row>
    <row r="739" spans="1:18" ht="15" customHeight="1">
      <c r="A739" s="15">
        <f t="shared" si="23"/>
        <v>739</v>
      </c>
      <c r="B739" s="78" t="s">
        <v>1605</v>
      </c>
      <c r="C739" s="78"/>
      <c r="D739" s="78" t="s">
        <v>1606</v>
      </c>
      <c r="E739" s="78" t="s">
        <v>56</v>
      </c>
      <c r="F739" s="78" t="s">
        <v>57</v>
      </c>
      <c r="G739" s="78" t="s">
        <v>51</v>
      </c>
      <c r="H739" s="79">
        <v>2012</v>
      </c>
      <c r="I739" s="123">
        <v>5</v>
      </c>
      <c r="J739" s="114">
        <v>5</v>
      </c>
      <c r="K739" s="114">
        <v>5</v>
      </c>
      <c r="L739" s="114">
        <v>5</v>
      </c>
      <c r="M739" s="113">
        <v>5</v>
      </c>
      <c r="N739" s="113">
        <v>5</v>
      </c>
      <c r="O739" s="113">
        <v>5</v>
      </c>
      <c r="P739" s="113">
        <v>5</v>
      </c>
      <c r="Q739" s="113">
        <v>5</v>
      </c>
      <c r="R739" s="113">
        <v>5</v>
      </c>
    </row>
    <row r="740" spans="1:18" ht="15" customHeight="1">
      <c r="A740" s="15">
        <f t="shared" si="23"/>
        <v>740</v>
      </c>
      <c r="B740" s="78" t="s">
        <v>1607</v>
      </c>
      <c r="C740" s="78"/>
      <c r="D740" s="78" t="s">
        <v>1608</v>
      </c>
      <c r="E740" s="78" t="s">
        <v>296</v>
      </c>
      <c r="F740" s="78" t="s">
        <v>57</v>
      </c>
      <c r="G740" s="78" t="s">
        <v>50</v>
      </c>
      <c r="H740" s="79">
        <v>2016</v>
      </c>
      <c r="I740" s="123">
        <v>10</v>
      </c>
      <c r="J740" s="114">
        <v>10</v>
      </c>
      <c r="K740" s="114">
        <v>10</v>
      </c>
      <c r="L740" s="114">
        <v>10</v>
      </c>
      <c r="M740" s="113">
        <v>10</v>
      </c>
      <c r="N740" s="113">
        <v>10</v>
      </c>
      <c r="O740" s="113">
        <v>10</v>
      </c>
      <c r="P740" s="113">
        <v>10</v>
      </c>
      <c r="Q740" s="113">
        <v>10</v>
      </c>
      <c r="R740" s="113">
        <v>10</v>
      </c>
    </row>
    <row r="741" spans="1:18" ht="15" customHeight="1">
      <c r="A741" s="15">
        <f t="shared" si="23"/>
        <v>741</v>
      </c>
      <c r="B741" s="78" t="s">
        <v>1609</v>
      </c>
      <c r="C741" s="78"/>
      <c r="D741" s="78" t="s">
        <v>1610</v>
      </c>
      <c r="E741" s="78" t="s">
        <v>586</v>
      </c>
      <c r="F741" s="78" t="s">
        <v>57</v>
      </c>
      <c r="G741" s="78" t="s">
        <v>50</v>
      </c>
      <c r="H741" s="79">
        <v>2018</v>
      </c>
      <c r="I741" s="123">
        <v>5</v>
      </c>
      <c r="J741" s="114">
        <v>5</v>
      </c>
      <c r="K741" s="114">
        <v>5</v>
      </c>
      <c r="L741" s="114">
        <v>5</v>
      </c>
      <c r="M741" s="113">
        <v>5</v>
      </c>
      <c r="N741" s="113">
        <v>5</v>
      </c>
      <c r="O741" s="113">
        <v>5</v>
      </c>
      <c r="P741" s="113">
        <v>5</v>
      </c>
      <c r="Q741" s="113">
        <v>5</v>
      </c>
      <c r="R741" s="113">
        <v>5</v>
      </c>
    </row>
    <row r="742" spans="1:18" ht="15" customHeight="1">
      <c r="A742" s="15">
        <f t="shared" si="23"/>
        <v>742</v>
      </c>
      <c r="B742" s="78" t="s">
        <v>1611</v>
      </c>
      <c r="C742" s="78"/>
      <c r="D742" s="78" t="s">
        <v>1612</v>
      </c>
      <c r="E742" s="78" t="s">
        <v>586</v>
      </c>
      <c r="F742" s="78" t="s">
        <v>57</v>
      </c>
      <c r="G742" s="78" t="s">
        <v>50</v>
      </c>
      <c r="H742" s="79">
        <v>2017</v>
      </c>
      <c r="I742" s="123">
        <v>5</v>
      </c>
      <c r="J742" s="114">
        <v>5</v>
      </c>
      <c r="K742" s="114">
        <v>5</v>
      </c>
      <c r="L742" s="114">
        <v>5</v>
      </c>
      <c r="M742" s="113">
        <v>5</v>
      </c>
      <c r="N742" s="113">
        <v>5</v>
      </c>
      <c r="O742" s="113">
        <v>5</v>
      </c>
      <c r="P742" s="113">
        <v>5</v>
      </c>
      <c r="Q742" s="113">
        <v>5</v>
      </c>
      <c r="R742" s="113">
        <v>5</v>
      </c>
    </row>
    <row r="743" spans="1:18" ht="15" customHeight="1">
      <c r="A743" s="15">
        <f t="shared" si="23"/>
        <v>743</v>
      </c>
      <c r="B743" s="78" t="s">
        <v>1613</v>
      </c>
      <c r="C743" s="78"/>
      <c r="D743" s="78" t="s">
        <v>1614</v>
      </c>
      <c r="E743" s="78" t="s">
        <v>586</v>
      </c>
      <c r="F743" s="78" t="s">
        <v>57</v>
      </c>
      <c r="G743" s="78" t="s">
        <v>50</v>
      </c>
      <c r="H743" s="79">
        <v>2017</v>
      </c>
      <c r="I743" s="123">
        <v>5</v>
      </c>
      <c r="J743" s="114">
        <v>5</v>
      </c>
      <c r="K743" s="114">
        <v>5</v>
      </c>
      <c r="L743" s="114">
        <v>5</v>
      </c>
      <c r="M743" s="113">
        <v>5</v>
      </c>
      <c r="N743" s="113">
        <v>5</v>
      </c>
      <c r="O743" s="113">
        <v>5</v>
      </c>
      <c r="P743" s="113">
        <v>5</v>
      </c>
      <c r="Q743" s="113">
        <v>5</v>
      </c>
      <c r="R743" s="113">
        <v>5</v>
      </c>
    </row>
    <row r="744" spans="1:18" ht="15" customHeight="1">
      <c r="A744" s="15">
        <f t="shared" si="23"/>
        <v>744</v>
      </c>
      <c r="B744" s="78" t="s">
        <v>1615</v>
      </c>
      <c r="C744" s="78"/>
      <c r="D744" s="78" t="s">
        <v>1616</v>
      </c>
      <c r="E744" s="78" t="s">
        <v>1040</v>
      </c>
      <c r="F744" s="78" t="s">
        <v>57</v>
      </c>
      <c r="G744" s="78" t="s">
        <v>50</v>
      </c>
      <c r="H744" s="79">
        <v>2017</v>
      </c>
      <c r="I744" s="123">
        <v>10</v>
      </c>
      <c r="J744" s="114">
        <v>10</v>
      </c>
      <c r="K744" s="114">
        <v>10</v>
      </c>
      <c r="L744" s="114">
        <v>10</v>
      </c>
      <c r="M744" s="113">
        <v>10</v>
      </c>
      <c r="N744" s="113">
        <v>10</v>
      </c>
      <c r="O744" s="113">
        <v>10</v>
      </c>
      <c r="P744" s="113">
        <v>10</v>
      </c>
      <c r="Q744" s="113">
        <v>10</v>
      </c>
      <c r="R744" s="113">
        <v>10</v>
      </c>
    </row>
    <row r="745" spans="1:18" ht="15" customHeight="1">
      <c r="A745" s="15">
        <f t="shared" si="23"/>
        <v>745</v>
      </c>
      <c r="B745" s="78" t="s">
        <v>1617</v>
      </c>
      <c r="C745" s="78"/>
      <c r="D745" s="78" t="s">
        <v>1618</v>
      </c>
      <c r="E745" s="78" t="s">
        <v>296</v>
      </c>
      <c r="F745" s="78" t="s">
        <v>57</v>
      </c>
      <c r="G745" s="78" t="s">
        <v>50</v>
      </c>
      <c r="H745" s="79">
        <v>2017</v>
      </c>
      <c r="I745" s="123">
        <v>10</v>
      </c>
      <c r="J745" s="114">
        <v>10</v>
      </c>
      <c r="K745" s="114">
        <v>10</v>
      </c>
      <c r="L745" s="114">
        <v>10</v>
      </c>
      <c r="M745" s="113">
        <v>10</v>
      </c>
      <c r="N745" s="113">
        <v>10</v>
      </c>
      <c r="O745" s="113">
        <v>10</v>
      </c>
      <c r="P745" s="113">
        <v>10</v>
      </c>
      <c r="Q745" s="113">
        <v>10</v>
      </c>
      <c r="R745" s="113">
        <v>10</v>
      </c>
    </row>
    <row r="746" spans="1:18" ht="15" customHeight="1">
      <c r="A746" s="15">
        <f t="shared" si="23"/>
        <v>746</v>
      </c>
      <c r="B746" s="78" t="s">
        <v>1619</v>
      </c>
      <c r="C746" s="78"/>
      <c r="D746" s="78" t="s">
        <v>1620</v>
      </c>
      <c r="E746" s="78" t="s">
        <v>296</v>
      </c>
      <c r="F746" s="78" t="s">
        <v>57</v>
      </c>
      <c r="G746" s="78" t="s">
        <v>50</v>
      </c>
      <c r="H746" s="79">
        <v>2018</v>
      </c>
      <c r="I746" s="123">
        <v>5</v>
      </c>
      <c r="J746" s="114">
        <v>5</v>
      </c>
      <c r="K746" s="114">
        <v>5</v>
      </c>
      <c r="L746" s="114">
        <v>5</v>
      </c>
      <c r="M746" s="113">
        <v>5</v>
      </c>
      <c r="N746" s="113">
        <v>5</v>
      </c>
      <c r="O746" s="113">
        <v>5</v>
      </c>
      <c r="P746" s="113">
        <v>5</v>
      </c>
      <c r="Q746" s="113">
        <v>5</v>
      </c>
      <c r="R746" s="113">
        <v>5</v>
      </c>
    </row>
    <row r="747" spans="1:18" ht="15" customHeight="1">
      <c r="A747" s="15">
        <f t="shared" si="23"/>
        <v>747</v>
      </c>
      <c r="B747" s="109" t="s">
        <v>1621</v>
      </c>
      <c r="C747" s="109"/>
      <c r="D747" s="109"/>
      <c r="E747" s="109"/>
      <c r="F747" s="109"/>
      <c r="G747" s="109"/>
      <c r="H747" s="110"/>
      <c r="I747" s="144">
        <f t="shared" ref="I747:R747" si="24">SUM(I667:I746)</f>
        <v>4325.5000000000009</v>
      </c>
      <c r="J747" s="111">
        <f t="shared" si="24"/>
        <v>4325.5000000000009</v>
      </c>
      <c r="K747" s="111">
        <f t="shared" si="24"/>
        <v>4325.5000000000009</v>
      </c>
      <c r="L747" s="111">
        <f t="shared" si="24"/>
        <v>4325.5000000000009</v>
      </c>
      <c r="M747" s="112">
        <f t="shared" si="24"/>
        <v>4325.5000000000009</v>
      </c>
      <c r="N747" s="112">
        <f t="shared" si="24"/>
        <v>4325.5000000000009</v>
      </c>
      <c r="O747" s="112">
        <f t="shared" si="24"/>
        <v>4325.5000000000009</v>
      </c>
      <c r="P747" s="112">
        <f t="shared" si="24"/>
        <v>4325.5000000000009</v>
      </c>
      <c r="Q747" s="112">
        <f t="shared" si="24"/>
        <v>4325.5000000000009</v>
      </c>
      <c r="R747" s="112">
        <f t="shared" si="24"/>
        <v>4325.5000000000009</v>
      </c>
    </row>
    <row r="748" spans="1:18" ht="15" customHeight="1">
      <c r="A748" s="15">
        <f t="shared" si="23"/>
        <v>748</v>
      </c>
      <c r="B748" s="78" t="s">
        <v>1622</v>
      </c>
      <c r="C748" s="78"/>
      <c r="D748" s="78" t="s">
        <v>1623</v>
      </c>
      <c r="E748" s="78" t="s">
        <v>1487</v>
      </c>
      <c r="F748" s="78"/>
      <c r="G748" s="78"/>
      <c r="H748" s="79"/>
      <c r="I748" s="123">
        <v>7</v>
      </c>
      <c r="J748" s="114">
        <v>7</v>
      </c>
      <c r="K748" s="114">
        <v>7</v>
      </c>
      <c r="L748" s="114">
        <v>7</v>
      </c>
      <c r="M748" s="113">
        <v>7</v>
      </c>
      <c r="N748" s="113">
        <v>7</v>
      </c>
      <c r="O748" s="113">
        <v>7</v>
      </c>
      <c r="P748" s="113">
        <v>7</v>
      </c>
      <c r="Q748" s="113">
        <v>7</v>
      </c>
      <c r="R748" s="113">
        <v>7</v>
      </c>
    </row>
    <row r="749" spans="1:18" ht="15" customHeight="1">
      <c r="A749" s="15">
        <f t="shared" si="23"/>
        <v>749</v>
      </c>
      <c r="B749" s="109"/>
      <c r="C749" s="109"/>
      <c r="D749" s="109"/>
      <c r="E749" s="109"/>
      <c r="F749" s="109"/>
      <c r="G749" s="109"/>
      <c r="H749" s="110"/>
      <c r="I749" s="144"/>
      <c r="J749" s="111"/>
      <c r="K749" s="111"/>
      <c r="L749" s="111"/>
      <c r="M749" s="112"/>
      <c r="N749" s="112"/>
      <c r="O749" s="112"/>
      <c r="P749" s="112"/>
      <c r="Q749" s="112"/>
      <c r="R749" s="112"/>
    </row>
    <row r="750" spans="1:18" ht="15" customHeight="1">
      <c r="A750" s="15">
        <f t="shared" si="23"/>
        <v>750</v>
      </c>
      <c r="B750" s="109" t="s">
        <v>1624</v>
      </c>
      <c r="C750" s="109"/>
      <c r="D750" s="109"/>
      <c r="E750" s="109"/>
      <c r="F750" s="109"/>
      <c r="G750" s="109"/>
      <c r="H750" s="110"/>
      <c r="I750" s="144"/>
      <c r="J750" s="111"/>
      <c r="K750" s="111"/>
      <c r="L750" s="111"/>
      <c r="M750" s="112"/>
      <c r="N750" s="112"/>
      <c r="O750" s="112"/>
      <c r="P750" s="112"/>
      <c r="Q750" s="112"/>
      <c r="R750" s="112"/>
    </row>
    <row r="751" spans="1:18" ht="15" customHeight="1">
      <c r="A751" s="15">
        <f t="shared" si="23"/>
        <v>751</v>
      </c>
      <c r="B751" s="78" t="s">
        <v>1625</v>
      </c>
      <c r="C751" s="78"/>
      <c r="D751" s="78" t="s">
        <v>1626</v>
      </c>
      <c r="E751" s="78" t="s">
        <v>248</v>
      </c>
      <c r="F751" s="78" t="s">
        <v>1627</v>
      </c>
      <c r="G751" s="78" t="s">
        <v>52</v>
      </c>
      <c r="H751" s="79">
        <v>2017</v>
      </c>
      <c r="I751" s="123">
        <v>30</v>
      </c>
      <c r="J751" s="114">
        <v>30</v>
      </c>
      <c r="K751" s="114">
        <v>30</v>
      </c>
      <c r="L751" s="114">
        <v>30</v>
      </c>
      <c r="M751" s="113">
        <v>30</v>
      </c>
      <c r="N751" s="113">
        <v>30</v>
      </c>
      <c r="O751" s="113">
        <v>30</v>
      </c>
      <c r="P751" s="113">
        <v>30</v>
      </c>
      <c r="Q751" s="113">
        <v>30</v>
      </c>
      <c r="R751" s="113">
        <v>30</v>
      </c>
    </row>
    <row r="752" spans="1:18" ht="15" customHeight="1">
      <c r="A752" s="15">
        <f t="shared" si="23"/>
        <v>752</v>
      </c>
      <c r="B752" s="78" t="s">
        <v>2484</v>
      </c>
      <c r="C752" s="78"/>
      <c r="D752" s="78" t="s">
        <v>1990</v>
      </c>
      <c r="E752" s="78" t="s">
        <v>1666</v>
      </c>
      <c r="F752" s="78" t="s">
        <v>1627</v>
      </c>
      <c r="G752" s="78" t="s">
        <v>95</v>
      </c>
      <c r="H752" s="79">
        <v>2020</v>
      </c>
      <c r="I752" s="123">
        <v>10</v>
      </c>
      <c r="J752" s="114">
        <v>10</v>
      </c>
      <c r="K752" s="114">
        <v>10</v>
      </c>
      <c r="L752" s="114">
        <v>10</v>
      </c>
      <c r="M752" s="113">
        <v>10</v>
      </c>
      <c r="N752" s="113">
        <v>10</v>
      </c>
      <c r="O752" s="113">
        <v>10</v>
      </c>
      <c r="P752" s="113">
        <v>10</v>
      </c>
      <c r="Q752" s="113">
        <v>10</v>
      </c>
      <c r="R752" s="113">
        <v>10</v>
      </c>
    </row>
    <row r="753" spans="1:18" ht="15" customHeight="1">
      <c r="A753" s="15">
        <f t="shared" si="23"/>
        <v>753</v>
      </c>
      <c r="B753" s="78" t="s">
        <v>2609</v>
      </c>
      <c r="C753" s="78"/>
      <c r="D753" s="78" t="s">
        <v>2392</v>
      </c>
      <c r="E753" s="78" t="s">
        <v>1666</v>
      </c>
      <c r="F753" s="78" t="s">
        <v>1627</v>
      </c>
      <c r="G753" s="78" t="s">
        <v>95</v>
      </c>
      <c r="H753" s="79">
        <v>2020</v>
      </c>
      <c r="I753" s="123">
        <v>10</v>
      </c>
      <c r="J753" s="114">
        <v>10</v>
      </c>
      <c r="K753" s="114">
        <v>10</v>
      </c>
      <c r="L753" s="114">
        <v>10</v>
      </c>
      <c r="M753" s="113">
        <v>10</v>
      </c>
      <c r="N753" s="113">
        <v>10</v>
      </c>
      <c r="O753" s="113">
        <v>10</v>
      </c>
      <c r="P753" s="113">
        <v>10</v>
      </c>
      <c r="Q753" s="113">
        <v>10</v>
      </c>
      <c r="R753" s="113">
        <v>10</v>
      </c>
    </row>
    <row r="754" spans="1:18" ht="15" customHeight="1">
      <c r="A754" s="15">
        <f t="shared" si="23"/>
        <v>754</v>
      </c>
      <c r="B754" s="78" t="s">
        <v>2485</v>
      </c>
      <c r="C754" s="78"/>
      <c r="D754" s="78" t="s">
        <v>2393</v>
      </c>
      <c r="E754" s="78" t="s">
        <v>1666</v>
      </c>
      <c r="F754" s="78" t="s">
        <v>1627</v>
      </c>
      <c r="G754" s="78" t="s">
        <v>95</v>
      </c>
      <c r="H754" s="79">
        <v>2020</v>
      </c>
      <c r="I754" s="123">
        <v>10</v>
      </c>
      <c r="J754" s="114">
        <v>10</v>
      </c>
      <c r="K754" s="114">
        <v>10</v>
      </c>
      <c r="L754" s="114">
        <v>10</v>
      </c>
      <c r="M754" s="113">
        <v>10</v>
      </c>
      <c r="N754" s="113">
        <v>10</v>
      </c>
      <c r="O754" s="113">
        <v>10</v>
      </c>
      <c r="P754" s="113">
        <v>10</v>
      </c>
      <c r="Q754" s="113">
        <v>10</v>
      </c>
      <c r="R754" s="113">
        <v>10</v>
      </c>
    </row>
    <row r="755" spans="1:18" ht="15" customHeight="1">
      <c r="A755" s="15">
        <f t="shared" si="23"/>
        <v>755</v>
      </c>
      <c r="B755" s="78" t="s">
        <v>2611</v>
      </c>
      <c r="C755" s="78"/>
      <c r="D755" s="78" t="s">
        <v>2395</v>
      </c>
      <c r="E755" s="78" t="s">
        <v>705</v>
      </c>
      <c r="F755" s="78" t="s">
        <v>1627</v>
      </c>
      <c r="G755" s="78" t="s">
        <v>261</v>
      </c>
      <c r="H755" s="79">
        <v>2020</v>
      </c>
      <c r="I755" s="123">
        <v>10</v>
      </c>
      <c r="J755" s="114">
        <v>10</v>
      </c>
      <c r="K755" s="114">
        <v>10</v>
      </c>
      <c r="L755" s="114">
        <v>10</v>
      </c>
      <c r="M755" s="113">
        <v>10</v>
      </c>
      <c r="N755" s="113">
        <v>10</v>
      </c>
      <c r="O755" s="113">
        <v>10</v>
      </c>
      <c r="P755" s="113">
        <v>10</v>
      </c>
      <c r="Q755" s="113">
        <v>10</v>
      </c>
      <c r="R755" s="113">
        <v>10</v>
      </c>
    </row>
    <row r="756" spans="1:18" ht="15" customHeight="1">
      <c r="A756" s="15">
        <f t="shared" si="23"/>
        <v>756</v>
      </c>
      <c r="B756" s="78" t="s">
        <v>2612</v>
      </c>
      <c r="C756" s="78"/>
      <c r="D756" s="78" t="s">
        <v>2396</v>
      </c>
      <c r="E756" s="78" t="s">
        <v>705</v>
      </c>
      <c r="F756" s="78" t="s">
        <v>1627</v>
      </c>
      <c r="G756" s="78" t="s">
        <v>261</v>
      </c>
      <c r="H756" s="79">
        <v>2020</v>
      </c>
      <c r="I756" s="123">
        <v>10</v>
      </c>
      <c r="J756" s="114">
        <v>10</v>
      </c>
      <c r="K756" s="114">
        <v>10</v>
      </c>
      <c r="L756" s="114">
        <v>10</v>
      </c>
      <c r="M756" s="113">
        <v>10</v>
      </c>
      <c r="N756" s="113">
        <v>10</v>
      </c>
      <c r="O756" s="113">
        <v>10</v>
      </c>
      <c r="P756" s="113">
        <v>10</v>
      </c>
      <c r="Q756" s="113">
        <v>10</v>
      </c>
      <c r="R756" s="113">
        <v>10</v>
      </c>
    </row>
    <row r="757" spans="1:18" ht="15" customHeight="1">
      <c r="A757" s="15">
        <f t="shared" si="23"/>
        <v>757</v>
      </c>
      <c r="B757" s="78" t="s">
        <v>2617</v>
      </c>
      <c r="C757" s="78"/>
      <c r="D757" s="78" t="s">
        <v>2618</v>
      </c>
      <c r="E757" s="78" t="s">
        <v>1666</v>
      </c>
      <c r="F757" s="78" t="s">
        <v>1627</v>
      </c>
      <c r="G757" s="78" t="s">
        <v>95</v>
      </c>
      <c r="H757" s="79">
        <v>2020</v>
      </c>
      <c r="I757" s="123">
        <v>10</v>
      </c>
      <c r="J757" s="114">
        <v>10</v>
      </c>
      <c r="K757" s="114">
        <v>10</v>
      </c>
      <c r="L757" s="114">
        <v>10</v>
      </c>
      <c r="M757" s="113">
        <v>10</v>
      </c>
      <c r="N757" s="113">
        <v>10</v>
      </c>
      <c r="O757" s="113">
        <v>10</v>
      </c>
      <c r="P757" s="113">
        <v>10</v>
      </c>
      <c r="Q757" s="113">
        <v>10</v>
      </c>
      <c r="R757" s="113">
        <v>10</v>
      </c>
    </row>
    <row r="758" spans="1:18" ht="15" customHeight="1">
      <c r="A758" s="15">
        <f t="shared" si="23"/>
        <v>758</v>
      </c>
      <c r="B758" s="78" t="s">
        <v>2486</v>
      </c>
      <c r="C758" s="78"/>
      <c r="D758" s="78" t="s">
        <v>1991</v>
      </c>
      <c r="E758" s="78" t="s">
        <v>62</v>
      </c>
      <c r="F758" s="78" t="s">
        <v>1627</v>
      </c>
      <c r="G758" s="78" t="s">
        <v>52</v>
      </c>
      <c r="H758" s="79">
        <v>2020</v>
      </c>
      <c r="I758" s="123">
        <v>10</v>
      </c>
      <c r="J758" s="114">
        <v>10</v>
      </c>
      <c r="K758" s="114">
        <v>10</v>
      </c>
      <c r="L758" s="114">
        <v>10</v>
      </c>
      <c r="M758" s="113">
        <v>10</v>
      </c>
      <c r="N758" s="113">
        <v>10</v>
      </c>
      <c r="O758" s="113">
        <v>10</v>
      </c>
      <c r="P758" s="113">
        <v>10</v>
      </c>
      <c r="Q758" s="113">
        <v>10</v>
      </c>
      <c r="R758" s="113">
        <v>10</v>
      </c>
    </row>
    <row r="759" spans="1:18" ht="15" customHeight="1">
      <c r="A759" s="15">
        <f t="shared" si="23"/>
        <v>759</v>
      </c>
      <c r="B759" s="78" t="s">
        <v>1641</v>
      </c>
      <c r="C759" s="78"/>
      <c r="D759" s="78" t="s">
        <v>1642</v>
      </c>
      <c r="E759" s="78" t="s">
        <v>66</v>
      </c>
      <c r="F759" s="78" t="s">
        <v>1627</v>
      </c>
      <c r="G759" s="78" t="s">
        <v>52</v>
      </c>
      <c r="H759" s="79">
        <v>2019</v>
      </c>
      <c r="I759" s="123">
        <v>9.9</v>
      </c>
      <c r="J759" s="114">
        <v>9.9</v>
      </c>
      <c r="K759" s="114">
        <v>9.9</v>
      </c>
      <c r="L759" s="114">
        <v>9.9</v>
      </c>
      <c r="M759" s="113">
        <v>9.9</v>
      </c>
      <c r="N759" s="113">
        <v>9.9</v>
      </c>
      <c r="O759" s="113">
        <v>9.9</v>
      </c>
      <c r="P759" s="113">
        <v>9.9</v>
      </c>
      <c r="Q759" s="113">
        <v>9.9</v>
      </c>
      <c r="R759" s="113">
        <v>9.9</v>
      </c>
    </row>
    <row r="760" spans="1:18" ht="15" customHeight="1">
      <c r="A760" s="15">
        <f t="shared" si="23"/>
        <v>760</v>
      </c>
      <c r="B760" s="78" t="s">
        <v>2487</v>
      </c>
      <c r="C760" s="78"/>
      <c r="D760" s="78" t="s">
        <v>1992</v>
      </c>
      <c r="E760" s="78" t="s">
        <v>56</v>
      </c>
      <c r="F760" s="78" t="s">
        <v>1627</v>
      </c>
      <c r="G760" s="78" t="s">
        <v>51</v>
      </c>
      <c r="H760" s="79">
        <v>2020</v>
      </c>
      <c r="I760" s="123">
        <v>10</v>
      </c>
      <c r="J760" s="114">
        <v>10</v>
      </c>
      <c r="K760" s="114">
        <v>10</v>
      </c>
      <c r="L760" s="114">
        <v>10</v>
      </c>
      <c r="M760" s="113">
        <v>10</v>
      </c>
      <c r="N760" s="113">
        <v>10</v>
      </c>
      <c r="O760" s="113">
        <v>10</v>
      </c>
      <c r="P760" s="113">
        <v>10</v>
      </c>
      <c r="Q760" s="113">
        <v>10</v>
      </c>
      <c r="R760" s="113">
        <v>10</v>
      </c>
    </row>
    <row r="761" spans="1:18" ht="15" customHeight="1">
      <c r="A761" s="15">
        <f t="shared" si="23"/>
        <v>761</v>
      </c>
      <c r="B761" s="78" t="s">
        <v>2488</v>
      </c>
      <c r="C761" s="78"/>
      <c r="D761" s="78" t="s">
        <v>1846</v>
      </c>
      <c r="E761" s="78" t="s">
        <v>1809</v>
      </c>
      <c r="F761" s="78" t="s">
        <v>1627</v>
      </c>
      <c r="G761" s="78" t="s">
        <v>52</v>
      </c>
      <c r="H761" s="79">
        <v>2020</v>
      </c>
      <c r="I761" s="123">
        <v>9.9</v>
      </c>
      <c r="J761" s="114">
        <v>9.9</v>
      </c>
      <c r="K761" s="114">
        <v>9.9</v>
      </c>
      <c r="L761" s="114">
        <v>9.9</v>
      </c>
      <c r="M761" s="113">
        <v>9.9</v>
      </c>
      <c r="N761" s="113">
        <v>9.9</v>
      </c>
      <c r="O761" s="113">
        <v>9.9</v>
      </c>
      <c r="P761" s="113">
        <v>9.9</v>
      </c>
      <c r="Q761" s="113">
        <v>9.9</v>
      </c>
      <c r="R761" s="113">
        <v>9.9</v>
      </c>
    </row>
    <row r="762" spans="1:18" s="15" customFormat="1" ht="12.75">
      <c r="A762" s="15">
        <f t="shared" si="23"/>
        <v>762</v>
      </c>
      <c r="B762" s="78" t="s">
        <v>2625</v>
      </c>
      <c r="C762" s="78"/>
      <c r="D762" s="78" t="s">
        <v>2626</v>
      </c>
      <c r="E762" s="78" t="s">
        <v>1809</v>
      </c>
      <c r="F762" s="78" t="s">
        <v>1627</v>
      </c>
      <c r="G762" s="78" t="s">
        <v>52</v>
      </c>
      <c r="H762" s="79">
        <v>2021</v>
      </c>
      <c r="I762" s="123">
        <v>2</v>
      </c>
      <c r="J762" s="123">
        <v>2</v>
      </c>
      <c r="K762" s="123">
        <v>2</v>
      </c>
      <c r="L762" s="123">
        <v>2</v>
      </c>
      <c r="M762" s="123">
        <v>2</v>
      </c>
      <c r="N762" s="123">
        <v>2</v>
      </c>
      <c r="O762" s="123">
        <v>2</v>
      </c>
      <c r="P762" s="123">
        <v>2</v>
      </c>
      <c r="Q762" s="123">
        <v>2</v>
      </c>
      <c r="R762" s="123">
        <v>2</v>
      </c>
    </row>
    <row r="763" spans="1:18" ht="15" customHeight="1">
      <c r="A763" s="15">
        <f t="shared" si="23"/>
        <v>763</v>
      </c>
      <c r="B763" s="78" t="s">
        <v>1628</v>
      </c>
      <c r="C763" s="78"/>
      <c r="D763" s="78" t="s">
        <v>1629</v>
      </c>
      <c r="E763" s="78" t="s">
        <v>1129</v>
      </c>
      <c r="F763" s="78" t="s">
        <v>1627</v>
      </c>
      <c r="G763" s="78" t="s">
        <v>52</v>
      </c>
      <c r="H763" s="79">
        <v>2018</v>
      </c>
      <c r="I763" s="123">
        <v>9.9</v>
      </c>
      <c r="J763" s="114">
        <v>9.9</v>
      </c>
      <c r="K763" s="114">
        <v>9.9</v>
      </c>
      <c r="L763" s="114">
        <v>9.9</v>
      </c>
      <c r="M763" s="113">
        <v>9.9</v>
      </c>
      <c r="N763" s="113">
        <v>9.9</v>
      </c>
      <c r="O763" s="113">
        <v>9.9</v>
      </c>
      <c r="P763" s="113">
        <v>9.9</v>
      </c>
      <c r="Q763" s="113">
        <v>9.9</v>
      </c>
      <c r="R763" s="113">
        <v>9.9</v>
      </c>
    </row>
    <row r="764" spans="1:18" ht="15" customHeight="1">
      <c r="A764" s="15">
        <f t="shared" si="23"/>
        <v>764</v>
      </c>
      <c r="B764" s="78" t="s">
        <v>2489</v>
      </c>
      <c r="C764" s="78"/>
      <c r="D764" s="78" t="s">
        <v>1993</v>
      </c>
      <c r="E764" s="78" t="s">
        <v>175</v>
      </c>
      <c r="F764" s="78" t="s">
        <v>1627</v>
      </c>
      <c r="G764" s="78" t="s">
        <v>51</v>
      </c>
      <c r="H764" s="79">
        <v>2020</v>
      </c>
      <c r="I764" s="123">
        <v>2.2999999999999998</v>
      </c>
      <c r="J764" s="114">
        <v>2.2999999999999998</v>
      </c>
      <c r="K764" s="114">
        <v>2.2999999999999998</v>
      </c>
      <c r="L764" s="114">
        <v>2.2999999999999998</v>
      </c>
      <c r="M764" s="113">
        <v>2.2999999999999998</v>
      </c>
      <c r="N764" s="113">
        <v>2.2999999999999998</v>
      </c>
      <c r="O764" s="113">
        <v>2.2999999999999998</v>
      </c>
      <c r="P764" s="113">
        <v>2.2999999999999998</v>
      </c>
      <c r="Q764" s="113">
        <v>2.2999999999999998</v>
      </c>
      <c r="R764" s="113">
        <v>2.2999999999999998</v>
      </c>
    </row>
    <row r="765" spans="1:18" ht="15" customHeight="1">
      <c r="A765" s="15">
        <f t="shared" si="23"/>
        <v>765</v>
      </c>
      <c r="B765" s="78" t="s">
        <v>1630</v>
      </c>
      <c r="C765" s="78"/>
      <c r="D765" s="78" t="s">
        <v>1631</v>
      </c>
      <c r="E765" s="78" t="s">
        <v>1280</v>
      </c>
      <c r="F765" s="78" t="s">
        <v>1627</v>
      </c>
      <c r="G765" s="78" t="s">
        <v>52</v>
      </c>
      <c r="H765" s="79">
        <v>2013</v>
      </c>
      <c r="I765" s="123">
        <v>33.700000000000003</v>
      </c>
      <c r="J765" s="114">
        <v>33.700000000000003</v>
      </c>
      <c r="K765" s="114">
        <v>33.700000000000003</v>
      </c>
      <c r="L765" s="114">
        <v>33.700000000000003</v>
      </c>
      <c r="M765" s="113">
        <v>33.700000000000003</v>
      </c>
      <c r="N765" s="113">
        <v>33.700000000000003</v>
      </c>
      <c r="O765" s="113">
        <v>33.700000000000003</v>
      </c>
      <c r="P765" s="113">
        <v>33.700000000000003</v>
      </c>
      <c r="Q765" s="113">
        <v>33.700000000000003</v>
      </c>
      <c r="R765" s="113">
        <v>33.700000000000003</v>
      </c>
    </row>
    <row r="766" spans="1:18" ht="15" customHeight="1">
      <c r="A766" s="15">
        <f t="shared" si="23"/>
        <v>766</v>
      </c>
      <c r="B766" s="78" t="s">
        <v>1634</v>
      </c>
      <c r="C766" s="78"/>
      <c r="D766" s="78" t="s">
        <v>1645</v>
      </c>
      <c r="E766" s="78" t="s">
        <v>56</v>
      </c>
      <c r="F766" s="78" t="s">
        <v>1627</v>
      </c>
      <c r="G766" s="78" t="s">
        <v>51</v>
      </c>
      <c r="H766" s="79">
        <v>2016</v>
      </c>
      <c r="I766" s="123">
        <v>1</v>
      </c>
      <c r="J766" s="114">
        <v>1</v>
      </c>
      <c r="K766" s="114">
        <v>1</v>
      </c>
      <c r="L766" s="114">
        <v>1</v>
      </c>
      <c r="M766" s="113">
        <v>1</v>
      </c>
      <c r="N766" s="113">
        <v>1</v>
      </c>
      <c r="O766" s="113">
        <v>1</v>
      </c>
      <c r="P766" s="113">
        <v>1</v>
      </c>
      <c r="Q766" s="113">
        <v>1</v>
      </c>
      <c r="R766" s="113">
        <v>1</v>
      </c>
    </row>
    <row r="767" spans="1:18" ht="15" customHeight="1">
      <c r="A767" s="15">
        <f t="shared" si="23"/>
        <v>767</v>
      </c>
      <c r="B767" s="78" t="s">
        <v>2490</v>
      </c>
      <c r="C767" s="78"/>
      <c r="D767" s="78" t="s">
        <v>1847</v>
      </c>
      <c r="E767" s="78" t="s">
        <v>321</v>
      </c>
      <c r="F767" s="78" t="s">
        <v>1627</v>
      </c>
      <c r="G767" s="78" t="s">
        <v>95</v>
      </c>
      <c r="H767" s="79">
        <v>2020</v>
      </c>
      <c r="I767" s="123">
        <v>9.9</v>
      </c>
      <c r="J767" s="114">
        <v>9.9</v>
      </c>
      <c r="K767" s="114">
        <v>9.9</v>
      </c>
      <c r="L767" s="114">
        <v>9.9</v>
      </c>
      <c r="M767" s="113">
        <v>9.9</v>
      </c>
      <c r="N767" s="113">
        <v>9.9</v>
      </c>
      <c r="O767" s="113">
        <v>9.9</v>
      </c>
      <c r="P767" s="113">
        <v>9.9</v>
      </c>
      <c r="Q767" s="113">
        <v>9.9</v>
      </c>
      <c r="R767" s="113">
        <v>9.9</v>
      </c>
    </row>
    <row r="768" spans="1:18" ht="15" customHeight="1">
      <c r="A768" s="15">
        <f t="shared" si="23"/>
        <v>768</v>
      </c>
      <c r="B768" s="78" t="s">
        <v>2491</v>
      </c>
      <c r="C768" s="78"/>
      <c r="D768" s="78" t="s">
        <v>1848</v>
      </c>
      <c r="E768" s="78" t="s">
        <v>1666</v>
      </c>
      <c r="F768" s="78" t="s">
        <v>1627</v>
      </c>
      <c r="G768" s="78" t="s">
        <v>95</v>
      </c>
      <c r="H768" s="79">
        <v>2020</v>
      </c>
      <c r="I768" s="123">
        <v>9.9</v>
      </c>
      <c r="J768" s="114">
        <v>9.9</v>
      </c>
      <c r="K768" s="114">
        <v>9.9</v>
      </c>
      <c r="L768" s="114">
        <v>9.9</v>
      </c>
      <c r="M768" s="113">
        <v>9.9</v>
      </c>
      <c r="N768" s="113">
        <v>9.9</v>
      </c>
      <c r="O768" s="113">
        <v>9.9</v>
      </c>
      <c r="P768" s="113">
        <v>9.9</v>
      </c>
      <c r="Q768" s="113">
        <v>9.9</v>
      </c>
      <c r="R768" s="113">
        <v>9.9</v>
      </c>
    </row>
    <row r="769" spans="1:18" ht="15" customHeight="1">
      <c r="A769" s="15">
        <f t="shared" si="23"/>
        <v>769</v>
      </c>
      <c r="B769" s="78" t="s">
        <v>1632</v>
      </c>
      <c r="C769" s="78"/>
      <c r="D769" s="78" t="s">
        <v>1633</v>
      </c>
      <c r="E769" s="78" t="s">
        <v>1111</v>
      </c>
      <c r="F769" s="78" t="s">
        <v>1627</v>
      </c>
      <c r="G769" s="78" t="s">
        <v>52</v>
      </c>
      <c r="H769" s="79">
        <v>2018</v>
      </c>
      <c r="I769" s="123">
        <v>9.9</v>
      </c>
      <c r="J769" s="114">
        <v>9.9</v>
      </c>
      <c r="K769" s="114">
        <v>9.9</v>
      </c>
      <c r="L769" s="114">
        <v>9.9</v>
      </c>
      <c r="M769" s="113">
        <v>9.9</v>
      </c>
      <c r="N769" s="113">
        <v>9.9</v>
      </c>
      <c r="O769" s="113">
        <v>9.9</v>
      </c>
      <c r="P769" s="113">
        <v>9.9</v>
      </c>
      <c r="Q769" s="113">
        <v>9.9</v>
      </c>
      <c r="R769" s="113">
        <v>9.9</v>
      </c>
    </row>
    <row r="770" spans="1:18" ht="15" customHeight="1">
      <c r="A770" s="15">
        <f t="shared" si="23"/>
        <v>770</v>
      </c>
      <c r="B770" s="78" t="s">
        <v>2492</v>
      </c>
      <c r="C770" s="78"/>
      <c r="D770" s="78" t="s">
        <v>1849</v>
      </c>
      <c r="E770" s="78" t="s">
        <v>176</v>
      </c>
      <c r="F770" s="78" t="s">
        <v>1627</v>
      </c>
      <c r="G770" s="78" t="s">
        <v>51</v>
      </c>
      <c r="H770" s="79">
        <v>2020</v>
      </c>
      <c r="I770" s="123">
        <v>9.9</v>
      </c>
      <c r="J770" s="114">
        <v>9.9</v>
      </c>
      <c r="K770" s="114">
        <v>9.9</v>
      </c>
      <c r="L770" s="114">
        <v>9.9</v>
      </c>
      <c r="M770" s="113">
        <v>9.9</v>
      </c>
      <c r="N770" s="113">
        <v>9.9</v>
      </c>
      <c r="O770" s="113">
        <v>9.9</v>
      </c>
      <c r="P770" s="113">
        <v>9.9</v>
      </c>
      <c r="Q770" s="113">
        <v>9.9</v>
      </c>
      <c r="R770" s="113">
        <v>9.9</v>
      </c>
    </row>
    <row r="771" spans="1:18" ht="15" customHeight="1">
      <c r="A771" s="15">
        <f t="shared" si="23"/>
        <v>771</v>
      </c>
      <c r="B771" s="78" t="s">
        <v>2493</v>
      </c>
      <c r="C771" s="78"/>
      <c r="D771" s="78" t="s">
        <v>2494</v>
      </c>
      <c r="E771" s="78" t="s">
        <v>1635</v>
      </c>
      <c r="F771" s="78" t="s">
        <v>1627</v>
      </c>
      <c r="G771" s="78" t="s">
        <v>52</v>
      </c>
      <c r="H771" s="79">
        <v>2017</v>
      </c>
      <c r="I771" s="123">
        <v>2</v>
      </c>
      <c r="J771" s="114">
        <v>2</v>
      </c>
      <c r="K771" s="114">
        <v>2</v>
      </c>
      <c r="L771" s="114">
        <v>2</v>
      </c>
      <c r="M771" s="113">
        <v>2</v>
      </c>
      <c r="N771" s="113">
        <v>2</v>
      </c>
      <c r="O771" s="113">
        <v>2</v>
      </c>
      <c r="P771" s="113">
        <v>2</v>
      </c>
      <c r="Q771" s="113">
        <v>2</v>
      </c>
      <c r="R771" s="113">
        <v>2</v>
      </c>
    </row>
    <row r="772" spans="1:18" ht="15" customHeight="1">
      <c r="A772" s="15">
        <f t="shared" si="23"/>
        <v>772</v>
      </c>
      <c r="B772" s="78" t="s">
        <v>2495</v>
      </c>
      <c r="C772" s="78"/>
      <c r="D772" s="78" t="s">
        <v>1850</v>
      </c>
      <c r="E772" s="78" t="s">
        <v>1809</v>
      </c>
      <c r="F772" s="78" t="s">
        <v>1627</v>
      </c>
      <c r="G772" s="78" t="s">
        <v>52</v>
      </c>
      <c r="H772" s="79">
        <v>2020</v>
      </c>
      <c r="I772" s="123">
        <v>9.9</v>
      </c>
      <c r="J772" s="114">
        <v>9.9</v>
      </c>
      <c r="K772" s="114">
        <v>9.9</v>
      </c>
      <c r="L772" s="114">
        <v>9.9</v>
      </c>
      <c r="M772" s="113">
        <v>9.9</v>
      </c>
      <c r="N772" s="113">
        <v>9.9</v>
      </c>
      <c r="O772" s="113">
        <v>9.9</v>
      </c>
      <c r="P772" s="113">
        <v>9.9</v>
      </c>
      <c r="Q772" s="113">
        <v>9.9</v>
      </c>
      <c r="R772" s="113">
        <v>9.9</v>
      </c>
    </row>
    <row r="773" spans="1:18">
      <c r="A773" s="15">
        <f t="shared" si="23"/>
        <v>773</v>
      </c>
      <c r="B773" s="78" t="s">
        <v>1652</v>
      </c>
      <c r="C773" s="78"/>
      <c r="D773" s="78" t="s">
        <v>1653</v>
      </c>
      <c r="E773" s="78" t="s">
        <v>392</v>
      </c>
      <c r="F773" s="78" t="s">
        <v>1627</v>
      </c>
      <c r="G773" s="78" t="s">
        <v>51</v>
      </c>
      <c r="H773" s="79">
        <v>2017</v>
      </c>
      <c r="I773" s="123">
        <v>1.5</v>
      </c>
      <c r="J773" s="114">
        <v>1.5</v>
      </c>
      <c r="K773" s="114">
        <v>1.5</v>
      </c>
      <c r="L773" s="114">
        <v>1.5</v>
      </c>
      <c r="M773" s="113">
        <v>1.5</v>
      </c>
      <c r="N773" s="113">
        <v>1.5</v>
      </c>
      <c r="O773" s="113">
        <v>1.5</v>
      </c>
      <c r="P773" s="113">
        <v>1.5</v>
      </c>
      <c r="Q773" s="113">
        <v>1.5</v>
      </c>
      <c r="R773" s="113">
        <v>1.5</v>
      </c>
    </row>
    <row r="774" spans="1:18" ht="15" customHeight="1">
      <c r="A774" s="15">
        <f t="shared" si="23"/>
        <v>774</v>
      </c>
      <c r="B774" s="78" t="s">
        <v>1654</v>
      </c>
      <c r="C774" s="78"/>
      <c r="D774" s="78" t="s">
        <v>1655</v>
      </c>
      <c r="E774" s="78" t="s">
        <v>392</v>
      </c>
      <c r="F774" s="78" t="s">
        <v>1627</v>
      </c>
      <c r="G774" s="78" t="s">
        <v>51</v>
      </c>
      <c r="H774" s="79">
        <v>2018</v>
      </c>
      <c r="I774" s="123">
        <v>1.5</v>
      </c>
      <c r="J774" s="114">
        <v>1.5</v>
      </c>
      <c r="K774" s="114">
        <v>1.5</v>
      </c>
      <c r="L774" s="114">
        <v>1.5</v>
      </c>
      <c r="M774" s="113">
        <v>1.5</v>
      </c>
      <c r="N774" s="113">
        <v>1.5</v>
      </c>
      <c r="O774" s="113">
        <v>1.5</v>
      </c>
      <c r="P774" s="113">
        <v>1.5</v>
      </c>
      <c r="Q774" s="113">
        <v>1.5</v>
      </c>
      <c r="R774" s="113">
        <v>1.5</v>
      </c>
    </row>
    <row r="775" spans="1:18" ht="15" customHeight="1">
      <c r="A775" s="15">
        <f t="shared" si="23"/>
        <v>775</v>
      </c>
      <c r="B775" s="78" t="s">
        <v>1649</v>
      </c>
      <c r="C775" s="78"/>
      <c r="D775" s="78" t="s">
        <v>2380</v>
      </c>
      <c r="E775" s="78" t="s">
        <v>392</v>
      </c>
      <c r="F775" s="78" t="s">
        <v>1627</v>
      </c>
      <c r="G775" s="78" t="s">
        <v>51</v>
      </c>
      <c r="H775" s="79">
        <v>2015</v>
      </c>
      <c r="I775" s="123">
        <v>2</v>
      </c>
      <c r="J775" s="114">
        <v>2</v>
      </c>
      <c r="K775" s="114">
        <v>2</v>
      </c>
      <c r="L775" s="114">
        <v>2</v>
      </c>
      <c r="M775" s="113">
        <v>2</v>
      </c>
      <c r="N775" s="113">
        <v>2</v>
      </c>
      <c r="O775" s="113">
        <v>2</v>
      </c>
      <c r="P775" s="113">
        <v>2</v>
      </c>
      <c r="Q775" s="113">
        <v>2</v>
      </c>
      <c r="R775" s="113">
        <v>2</v>
      </c>
    </row>
    <row r="776" spans="1:18" ht="15" customHeight="1">
      <c r="A776" s="15">
        <f t="shared" si="23"/>
        <v>776</v>
      </c>
      <c r="B776" s="109" t="s">
        <v>1636</v>
      </c>
      <c r="C776" s="109"/>
      <c r="D776" s="109"/>
      <c r="E776" s="109"/>
      <c r="F776" s="109"/>
      <c r="G776" s="109"/>
      <c r="H776" s="110"/>
      <c r="I776" s="144">
        <f t="shared" ref="I776:R776" si="25">SUM(I751:I775)</f>
        <v>235.20000000000007</v>
      </c>
      <c r="J776" s="111">
        <f t="shared" si="25"/>
        <v>235.20000000000007</v>
      </c>
      <c r="K776" s="111">
        <f t="shared" si="25"/>
        <v>235.20000000000007</v>
      </c>
      <c r="L776" s="111">
        <f t="shared" si="25"/>
        <v>235.20000000000007</v>
      </c>
      <c r="M776" s="112">
        <f t="shared" si="25"/>
        <v>235.20000000000007</v>
      </c>
      <c r="N776" s="112">
        <f t="shared" si="25"/>
        <v>235.20000000000007</v>
      </c>
      <c r="O776" s="112">
        <f t="shared" si="25"/>
        <v>235.20000000000007</v>
      </c>
      <c r="P776" s="112">
        <f t="shared" si="25"/>
        <v>235.20000000000007</v>
      </c>
      <c r="Q776" s="112">
        <f t="shared" si="25"/>
        <v>235.20000000000007</v>
      </c>
      <c r="R776" s="112">
        <f t="shared" si="25"/>
        <v>235.20000000000007</v>
      </c>
    </row>
    <row r="777" spans="1:18" ht="15" customHeight="1">
      <c r="A777" s="15">
        <f t="shared" ref="A777:A840" si="26">A776+1</f>
        <v>777</v>
      </c>
      <c r="B777" s="78" t="s">
        <v>1637</v>
      </c>
      <c r="C777" s="78"/>
      <c r="D777" s="78" t="s">
        <v>1638</v>
      </c>
      <c r="E777" s="78" t="s">
        <v>1487</v>
      </c>
      <c r="F777" s="78"/>
      <c r="G777" s="78"/>
      <c r="H777" s="79"/>
      <c r="I777" s="123">
        <v>0</v>
      </c>
      <c r="J777" s="114">
        <v>0</v>
      </c>
      <c r="K777" s="114">
        <v>0</v>
      </c>
      <c r="L777" s="114">
        <v>0</v>
      </c>
      <c r="M777" s="113">
        <v>0</v>
      </c>
      <c r="N777" s="113">
        <v>0</v>
      </c>
      <c r="O777" s="113">
        <v>0</v>
      </c>
      <c r="P777" s="113">
        <v>0</v>
      </c>
      <c r="Q777" s="113">
        <v>0</v>
      </c>
      <c r="R777" s="113">
        <v>0</v>
      </c>
    </row>
    <row r="778" spans="1:18" ht="15" customHeight="1">
      <c r="A778" s="15">
        <f t="shared" si="26"/>
        <v>778</v>
      </c>
      <c r="B778" s="109"/>
      <c r="C778" s="109"/>
      <c r="D778" s="109"/>
      <c r="E778" s="109"/>
      <c r="F778" s="109"/>
      <c r="G778" s="109"/>
      <c r="H778" s="110"/>
      <c r="I778" s="144"/>
      <c r="J778" s="111"/>
      <c r="K778" s="111"/>
      <c r="L778" s="111"/>
      <c r="M778" s="112"/>
      <c r="N778" s="112"/>
      <c r="O778" s="112"/>
      <c r="P778" s="112"/>
      <c r="Q778" s="112"/>
      <c r="R778" s="112"/>
    </row>
    <row r="779" spans="1:18" ht="15" customHeight="1">
      <c r="A779" s="15">
        <f t="shared" si="26"/>
        <v>779</v>
      </c>
      <c r="B779" s="78" t="s">
        <v>1639</v>
      </c>
      <c r="C779" s="78"/>
      <c r="D779" s="78" t="s">
        <v>1640</v>
      </c>
      <c r="E779" s="78"/>
      <c r="F779" s="78" t="s">
        <v>270</v>
      </c>
      <c r="G779" s="78"/>
      <c r="H779" s="79"/>
      <c r="I779" s="123">
        <v>0</v>
      </c>
      <c r="J779" s="114">
        <v>0</v>
      </c>
      <c r="K779" s="114">
        <v>0</v>
      </c>
      <c r="L779" s="114">
        <v>0</v>
      </c>
      <c r="M779" s="113">
        <v>0</v>
      </c>
      <c r="N779" s="113">
        <v>0</v>
      </c>
      <c r="O779" s="113">
        <v>0</v>
      </c>
      <c r="P779" s="113">
        <v>0</v>
      </c>
      <c r="Q779" s="113">
        <v>0</v>
      </c>
      <c r="R779" s="113">
        <v>0</v>
      </c>
    </row>
    <row r="780" spans="1:18" ht="15" customHeight="1">
      <c r="A780" s="15">
        <f t="shared" si="26"/>
        <v>780</v>
      </c>
      <c r="B780" s="109"/>
      <c r="C780" s="109"/>
      <c r="D780" s="109"/>
      <c r="E780" s="109"/>
      <c r="F780" s="109"/>
      <c r="G780" s="109"/>
      <c r="H780" s="110"/>
      <c r="I780" s="144"/>
      <c r="J780" s="111"/>
      <c r="K780" s="111"/>
      <c r="L780" s="111"/>
      <c r="M780" s="112"/>
      <c r="N780" s="112"/>
      <c r="O780" s="112"/>
      <c r="P780" s="112"/>
      <c r="Q780" s="112"/>
      <c r="R780" s="112"/>
    </row>
    <row r="781" spans="1:18" ht="15" customHeight="1">
      <c r="A781" s="15">
        <f t="shared" si="26"/>
        <v>781</v>
      </c>
      <c r="B781" s="78" t="s">
        <v>1643</v>
      </c>
      <c r="C781" s="78"/>
      <c r="D781" s="78" t="s">
        <v>1644</v>
      </c>
      <c r="E781" s="78"/>
      <c r="F781" s="78"/>
      <c r="G781" s="78"/>
      <c r="H781" s="79"/>
      <c r="I781" s="123">
        <v>0</v>
      </c>
      <c r="J781" s="114">
        <v>0</v>
      </c>
      <c r="K781" s="114">
        <v>0</v>
      </c>
      <c r="L781" s="114">
        <v>0</v>
      </c>
      <c r="M781" s="113">
        <v>0</v>
      </c>
      <c r="N781" s="113">
        <v>0</v>
      </c>
      <c r="O781" s="113">
        <v>0</v>
      </c>
      <c r="P781" s="113">
        <v>0</v>
      </c>
      <c r="Q781" s="113">
        <v>0</v>
      </c>
      <c r="R781" s="113">
        <v>0</v>
      </c>
    </row>
    <row r="782" spans="1:18" ht="15" customHeight="1">
      <c r="A782" s="15">
        <f t="shared" si="26"/>
        <v>782</v>
      </c>
      <c r="B782" s="109"/>
      <c r="C782" s="109"/>
      <c r="D782" s="109"/>
      <c r="E782" s="109"/>
      <c r="F782" s="109"/>
      <c r="G782" s="109"/>
      <c r="H782" s="110"/>
      <c r="I782" s="144"/>
      <c r="J782" s="111"/>
      <c r="K782" s="111"/>
      <c r="L782" s="111"/>
      <c r="M782" s="112"/>
      <c r="N782" s="112"/>
      <c r="O782" s="112"/>
      <c r="P782" s="112"/>
      <c r="Q782" s="112"/>
      <c r="R782" s="112"/>
    </row>
    <row r="783" spans="1:18" ht="15" customHeight="1">
      <c r="A783" s="15">
        <f t="shared" si="26"/>
        <v>783</v>
      </c>
      <c r="B783" s="109" t="s">
        <v>1646</v>
      </c>
      <c r="C783" s="109"/>
      <c r="D783" s="109"/>
      <c r="E783" s="109"/>
      <c r="F783" s="109"/>
      <c r="G783" s="109"/>
      <c r="H783" s="110"/>
      <c r="I783" s="144"/>
      <c r="J783" s="111"/>
      <c r="K783" s="111"/>
      <c r="L783" s="111"/>
      <c r="M783" s="112"/>
      <c r="N783" s="112"/>
      <c r="O783" s="112"/>
      <c r="P783" s="112"/>
      <c r="Q783" s="112"/>
      <c r="R783" s="112"/>
    </row>
    <row r="784" spans="1:18">
      <c r="A784" s="15">
        <f t="shared" si="26"/>
        <v>784</v>
      </c>
      <c r="B784" s="78" t="s">
        <v>1647</v>
      </c>
      <c r="C784" s="78"/>
      <c r="D784" s="78" t="s">
        <v>1648</v>
      </c>
      <c r="E784" s="78" t="s">
        <v>1040</v>
      </c>
      <c r="F784" s="78" t="s">
        <v>63</v>
      </c>
      <c r="G784" s="78" t="s">
        <v>50</v>
      </c>
      <c r="H784" s="79"/>
      <c r="I784" s="123">
        <v>600</v>
      </c>
      <c r="J784" s="114">
        <v>600</v>
      </c>
      <c r="K784" s="114">
        <v>600</v>
      </c>
      <c r="L784" s="114">
        <v>600</v>
      </c>
      <c r="M784" s="113">
        <v>600</v>
      </c>
      <c r="N784" s="113">
        <v>600</v>
      </c>
      <c r="O784" s="113">
        <v>600</v>
      </c>
      <c r="P784" s="113">
        <v>600</v>
      </c>
      <c r="Q784" s="113">
        <v>600</v>
      </c>
      <c r="R784" s="113">
        <v>600</v>
      </c>
    </row>
    <row r="785" spans="1:18" ht="15" customHeight="1">
      <c r="A785" s="15">
        <f t="shared" si="26"/>
        <v>785</v>
      </c>
      <c r="B785" s="78" t="s">
        <v>1650</v>
      </c>
      <c r="C785" s="78"/>
      <c r="D785" s="78" t="s">
        <v>1651</v>
      </c>
      <c r="E785" s="78" t="s">
        <v>248</v>
      </c>
      <c r="F785" s="78" t="s">
        <v>63</v>
      </c>
      <c r="G785" s="78" t="s">
        <v>52</v>
      </c>
      <c r="H785" s="79"/>
      <c r="I785" s="123">
        <v>220</v>
      </c>
      <c r="J785" s="114">
        <v>220</v>
      </c>
      <c r="K785" s="114">
        <v>220</v>
      </c>
      <c r="L785" s="114">
        <v>220</v>
      </c>
      <c r="M785" s="113">
        <v>220</v>
      </c>
      <c r="N785" s="113">
        <v>220</v>
      </c>
      <c r="O785" s="113">
        <v>220</v>
      </c>
      <c r="P785" s="113">
        <v>220</v>
      </c>
      <c r="Q785" s="113">
        <v>220</v>
      </c>
      <c r="R785" s="113">
        <v>220</v>
      </c>
    </row>
    <row r="786" spans="1:18">
      <c r="A786" s="15">
        <f t="shared" si="26"/>
        <v>786</v>
      </c>
      <c r="B786" s="78" t="s">
        <v>1656</v>
      </c>
      <c r="C786" s="78"/>
      <c r="D786" s="78" t="s">
        <v>1657</v>
      </c>
      <c r="E786" s="78" t="s">
        <v>632</v>
      </c>
      <c r="F786" s="78" t="s">
        <v>63</v>
      </c>
      <c r="G786" s="78" t="s">
        <v>51</v>
      </c>
      <c r="H786" s="79"/>
      <c r="I786" s="123">
        <v>100</v>
      </c>
      <c r="J786" s="114">
        <v>100</v>
      </c>
      <c r="K786" s="114">
        <v>100</v>
      </c>
      <c r="L786" s="114">
        <v>100</v>
      </c>
      <c r="M786" s="113">
        <v>100</v>
      </c>
      <c r="N786" s="113">
        <v>100</v>
      </c>
      <c r="O786" s="113">
        <v>100</v>
      </c>
      <c r="P786" s="113">
        <v>100</v>
      </c>
      <c r="Q786" s="113">
        <v>100</v>
      </c>
      <c r="R786" s="113">
        <v>100</v>
      </c>
    </row>
    <row r="787" spans="1:18" ht="15" customHeight="1">
      <c r="A787" s="15">
        <f t="shared" si="26"/>
        <v>787</v>
      </c>
      <c r="B787" s="78" t="s">
        <v>1658</v>
      </c>
      <c r="C787" s="78"/>
      <c r="D787" s="78" t="s">
        <v>1659</v>
      </c>
      <c r="E787" s="78" t="s">
        <v>68</v>
      </c>
      <c r="F787" s="78" t="s">
        <v>63</v>
      </c>
      <c r="G787" s="78" t="s">
        <v>51</v>
      </c>
      <c r="H787" s="79"/>
      <c r="I787" s="123">
        <v>300</v>
      </c>
      <c r="J787" s="114">
        <v>300</v>
      </c>
      <c r="K787" s="114">
        <v>300</v>
      </c>
      <c r="L787" s="114">
        <v>300</v>
      </c>
      <c r="M787" s="113">
        <v>300</v>
      </c>
      <c r="N787" s="113">
        <v>300</v>
      </c>
      <c r="O787" s="113">
        <v>300</v>
      </c>
      <c r="P787" s="113">
        <v>300</v>
      </c>
      <c r="Q787" s="113">
        <v>300</v>
      </c>
      <c r="R787" s="113">
        <v>300</v>
      </c>
    </row>
    <row r="788" spans="1:18" ht="15" customHeight="1">
      <c r="A788" s="15">
        <f t="shared" si="26"/>
        <v>788</v>
      </c>
      <c r="B788" s="109" t="s">
        <v>1660</v>
      </c>
      <c r="C788" s="109"/>
      <c r="D788" s="109"/>
      <c r="E788" s="109"/>
      <c r="F788" s="109"/>
      <c r="G788" s="109"/>
      <c r="H788" s="110"/>
      <c r="I788" s="144">
        <f t="shared" ref="I788:R788" si="27">SUM(I784:I787)</f>
        <v>1220</v>
      </c>
      <c r="J788" s="111">
        <f t="shared" si="27"/>
        <v>1220</v>
      </c>
      <c r="K788" s="111">
        <f t="shared" si="27"/>
        <v>1220</v>
      </c>
      <c r="L788" s="111">
        <f t="shared" si="27"/>
        <v>1220</v>
      </c>
      <c r="M788" s="112">
        <f t="shared" si="27"/>
        <v>1220</v>
      </c>
      <c r="N788" s="112">
        <f t="shared" si="27"/>
        <v>1220</v>
      </c>
      <c r="O788" s="112">
        <f t="shared" si="27"/>
        <v>1220</v>
      </c>
      <c r="P788" s="112">
        <f t="shared" si="27"/>
        <v>1220</v>
      </c>
      <c r="Q788" s="112">
        <f t="shared" si="27"/>
        <v>1220</v>
      </c>
      <c r="R788" s="112">
        <f t="shared" si="27"/>
        <v>1220</v>
      </c>
    </row>
    <row r="789" spans="1:18" ht="15" customHeight="1">
      <c r="A789" s="15">
        <f t="shared" si="26"/>
        <v>789</v>
      </c>
      <c r="B789" s="78" t="s">
        <v>1661</v>
      </c>
      <c r="C789" s="78"/>
      <c r="D789" s="78" t="s">
        <v>1662</v>
      </c>
      <c r="E789" s="78" t="s">
        <v>1487</v>
      </c>
      <c r="F789" s="78"/>
      <c r="G789" s="78"/>
      <c r="H789" s="79"/>
      <c r="I789" s="207">
        <v>59</v>
      </c>
      <c r="J789" s="207">
        <v>59</v>
      </c>
      <c r="K789" s="207">
        <v>59</v>
      </c>
      <c r="L789" s="207">
        <v>59</v>
      </c>
      <c r="M789" s="207">
        <v>59</v>
      </c>
      <c r="N789" s="207">
        <v>59</v>
      </c>
      <c r="O789" s="207">
        <v>59</v>
      </c>
      <c r="P789" s="207">
        <v>59</v>
      </c>
      <c r="Q789" s="207">
        <v>59</v>
      </c>
      <c r="R789" s="207">
        <v>59</v>
      </c>
    </row>
    <row r="790" spans="1:18" ht="15" customHeight="1">
      <c r="A790" s="15">
        <f t="shared" si="26"/>
        <v>790</v>
      </c>
      <c r="B790" s="109"/>
      <c r="C790" s="109"/>
      <c r="D790" s="109"/>
      <c r="E790" s="109"/>
      <c r="F790" s="109"/>
      <c r="G790" s="109"/>
      <c r="H790" s="110"/>
      <c r="I790" s="144"/>
      <c r="J790" s="111"/>
      <c r="K790" s="111"/>
      <c r="L790" s="111"/>
      <c r="M790" s="112"/>
      <c r="N790" s="112"/>
      <c r="O790" s="112"/>
      <c r="P790" s="112"/>
      <c r="Q790" s="112"/>
      <c r="R790" s="112"/>
    </row>
    <row r="791" spans="1:18" ht="15" customHeight="1">
      <c r="A791" s="15">
        <f t="shared" si="26"/>
        <v>791</v>
      </c>
      <c r="B791" s="109" t="s">
        <v>1663</v>
      </c>
      <c r="C791" s="109"/>
      <c r="D791" s="109"/>
      <c r="E791" s="109"/>
      <c r="F791" s="109"/>
      <c r="G791" s="109"/>
      <c r="H791" s="110"/>
      <c r="I791" s="144"/>
      <c r="J791" s="111"/>
      <c r="K791" s="111"/>
      <c r="L791" s="111"/>
      <c r="M791" s="112"/>
      <c r="N791" s="112"/>
      <c r="O791" s="112"/>
      <c r="P791" s="112"/>
      <c r="Q791" s="112"/>
      <c r="R791" s="112"/>
    </row>
    <row r="792" spans="1:18" ht="15" customHeight="1">
      <c r="A792" s="15">
        <f t="shared" si="26"/>
        <v>792</v>
      </c>
      <c r="B792" s="78" t="s">
        <v>2496</v>
      </c>
      <c r="C792" s="78" t="s">
        <v>2497</v>
      </c>
      <c r="D792" s="78"/>
      <c r="E792" s="78" t="s">
        <v>705</v>
      </c>
      <c r="F792" s="78" t="s">
        <v>2451</v>
      </c>
      <c r="G792" s="78" t="s">
        <v>261</v>
      </c>
      <c r="H792" s="79">
        <v>2022</v>
      </c>
      <c r="I792" s="123">
        <v>60</v>
      </c>
      <c r="J792" s="114">
        <v>60</v>
      </c>
      <c r="K792" s="114">
        <v>60</v>
      </c>
      <c r="L792" s="114">
        <v>60</v>
      </c>
      <c r="M792" s="113">
        <v>60</v>
      </c>
      <c r="N792" s="113">
        <v>60</v>
      </c>
      <c r="O792" s="113">
        <v>60</v>
      </c>
      <c r="P792" s="113">
        <v>60</v>
      </c>
      <c r="Q792" s="113">
        <v>60</v>
      </c>
      <c r="R792" s="113">
        <v>60</v>
      </c>
    </row>
    <row r="793" spans="1:18" ht="15" customHeight="1">
      <c r="A793" s="15">
        <f t="shared" si="26"/>
        <v>793</v>
      </c>
      <c r="B793" s="78" t="s">
        <v>2700</v>
      </c>
      <c r="C793" s="78" t="s">
        <v>2701</v>
      </c>
      <c r="D793" s="78"/>
      <c r="E793" s="78" t="s">
        <v>307</v>
      </c>
      <c r="F793" s="78" t="s">
        <v>2450</v>
      </c>
      <c r="G793" s="78" t="s">
        <v>261</v>
      </c>
      <c r="H793" s="79">
        <v>2022</v>
      </c>
      <c r="I793" s="123">
        <v>408</v>
      </c>
      <c r="J793" s="114">
        <v>408</v>
      </c>
      <c r="K793" s="114">
        <v>408</v>
      </c>
      <c r="L793" s="114">
        <v>408</v>
      </c>
      <c r="M793" s="113">
        <v>408</v>
      </c>
      <c r="N793" s="113">
        <v>408</v>
      </c>
      <c r="O793" s="113">
        <v>408</v>
      </c>
      <c r="P793" s="113">
        <v>408</v>
      </c>
      <c r="Q793" s="113">
        <v>408</v>
      </c>
      <c r="R793" s="113">
        <v>408</v>
      </c>
    </row>
    <row r="794" spans="1:18" ht="15" customHeight="1">
      <c r="A794" s="15">
        <f t="shared" si="26"/>
        <v>794</v>
      </c>
      <c r="B794" s="78" t="s">
        <v>2702</v>
      </c>
      <c r="C794" s="78" t="s">
        <v>2498</v>
      </c>
      <c r="D794" s="78"/>
      <c r="E794" s="78" t="s">
        <v>310</v>
      </c>
      <c r="F794" s="78" t="s">
        <v>2450</v>
      </c>
      <c r="G794" s="78" t="s">
        <v>60</v>
      </c>
      <c r="H794" s="79">
        <v>2021</v>
      </c>
      <c r="I794" s="123">
        <v>20</v>
      </c>
      <c r="J794" s="114">
        <v>20</v>
      </c>
      <c r="K794" s="114">
        <v>20</v>
      </c>
      <c r="L794" s="114">
        <v>20</v>
      </c>
      <c r="M794" s="113">
        <v>20</v>
      </c>
      <c r="N794" s="113">
        <v>20</v>
      </c>
      <c r="O794" s="113">
        <v>20</v>
      </c>
      <c r="P794" s="113">
        <v>20</v>
      </c>
      <c r="Q794" s="113">
        <v>20</v>
      </c>
      <c r="R794" s="113">
        <v>20</v>
      </c>
    </row>
    <row r="795" spans="1:18" ht="15" customHeight="1">
      <c r="A795" s="15">
        <f t="shared" si="26"/>
        <v>795</v>
      </c>
      <c r="B795" s="78" t="s">
        <v>2648</v>
      </c>
      <c r="C795" s="78" t="s">
        <v>2649</v>
      </c>
      <c r="D795" s="78"/>
      <c r="E795" s="78" t="s">
        <v>334</v>
      </c>
      <c r="F795" s="78" t="s">
        <v>2450</v>
      </c>
      <c r="G795" s="78" t="s">
        <v>261</v>
      </c>
      <c r="H795" s="79">
        <v>2021</v>
      </c>
      <c r="I795" s="123">
        <v>100</v>
      </c>
      <c r="J795" s="114">
        <v>100</v>
      </c>
      <c r="K795" s="114">
        <v>100</v>
      </c>
      <c r="L795" s="114">
        <v>100</v>
      </c>
      <c r="M795" s="113">
        <v>100</v>
      </c>
      <c r="N795" s="113">
        <v>100</v>
      </c>
      <c r="O795" s="113">
        <v>100</v>
      </c>
      <c r="P795" s="113">
        <v>100</v>
      </c>
      <c r="Q795" s="113">
        <v>100</v>
      </c>
      <c r="R795" s="113">
        <v>100</v>
      </c>
    </row>
    <row r="796" spans="1:18" ht="15" customHeight="1">
      <c r="A796" s="15">
        <f t="shared" si="26"/>
        <v>796</v>
      </c>
      <c r="B796" s="78" t="s">
        <v>1667</v>
      </c>
      <c r="C796" s="78" t="s">
        <v>1668</v>
      </c>
      <c r="D796" s="78"/>
      <c r="E796" s="78" t="s">
        <v>334</v>
      </c>
      <c r="F796" s="78" t="s">
        <v>2450</v>
      </c>
      <c r="G796" s="78" t="s">
        <v>261</v>
      </c>
      <c r="H796" s="79">
        <v>2022</v>
      </c>
      <c r="I796" s="123">
        <v>11</v>
      </c>
      <c r="J796" s="114">
        <v>11</v>
      </c>
      <c r="K796" s="114">
        <v>11</v>
      </c>
      <c r="L796" s="114">
        <v>11</v>
      </c>
      <c r="M796" s="113">
        <v>11</v>
      </c>
      <c r="N796" s="113">
        <v>11</v>
      </c>
      <c r="O796" s="113">
        <v>11</v>
      </c>
      <c r="P796" s="113">
        <v>11</v>
      </c>
      <c r="Q796" s="113">
        <v>11</v>
      </c>
      <c r="R796" s="113">
        <v>11</v>
      </c>
    </row>
    <row r="797" spans="1:18" ht="15" customHeight="1">
      <c r="A797" s="15">
        <f t="shared" si="26"/>
        <v>797</v>
      </c>
      <c r="B797" s="78" t="s">
        <v>2646</v>
      </c>
      <c r="C797" s="78" t="s">
        <v>2647</v>
      </c>
      <c r="D797" s="78"/>
      <c r="E797" s="78" t="s">
        <v>647</v>
      </c>
      <c r="F797" s="78" t="s">
        <v>2450</v>
      </c>
      <c r="G797" s="78" t="s">
        <v>51</v>
      </c>
      <c r="H797" s="79">
        <v>2021</v>
      </c>
      <c r="I797" s="123">
        <v>99.6</v>
      </c>
      <c r="J797" s="114">
        <v>99.6</v>
      </c>
      <c r="K797" s="114">
        <v>99.6</v>
      </c>
      <c r="L797" s="114">
        <v>99.6</v>
      </c>
      <c r="M797" s="113">
        <v>99.6</v>
      </c>
      <c r="N797" s="113">
        <v>99.6</v>
      </c>
      <c r="O797" s="113">
        <v>99.6</v>
      </c>
      <c r="P797" s="113">
        <v>99.6</v>
      </c>
      <c r="Q797" s="113">
        <v>99.6</v>
      </c>
      <c r="R797" s="113">
        <v>99.6</v>
      </c>
    </row>
    <row r="798" spans="1:18" s="15" customFormat="1" ht="12.75">
      <c r="A798" s="15">
        <f t="shared" si="26"/>
        <v>798</v>
      </c>
      <c r="B798" s="78" t="s">
        <v>2851</v>
      </c>
      <c r="C798" s="78" t="s">
        <v>2852</v>
      </c>
      <c r="D798" s="78"/>
      <c r="E798" s="78" t="s">
        <v>334</v>
      </c>
      <c r="F798" s="78" t="s">
        <v>2450</v>
      </c>
      <c r="G798" s="78" t="s">
        <v>261</v>
      </c>
      <c r="H798" s="79">
        <v>2021</v>
      </c>
      <c r="I798" s="123">
        <v>99.6</v>
      </c>
      <c r="J798" s="123">
        <v>99.6</v>
      </c>
      <c r="K798" s="123">
        <v>99.6</v>
      </c>
      <c r="L798" s="123">
        <v>99.6</v>
      </c>
      <c r="M798" s="123">
        <v>99.6</v>
      </c>
      <c r="N798" s="123">
        <v>99.6</v>
      </c>
      <c r="O798" s="123">
        <v>99.6</v>
      </c>
      <c r="P798" s="123">
        <v>99.6</v>
      </c>
      <c r="Q798" s="123">
        <v>99.6</v>
      </c>
      <c r="R798" s="123">
        <v>99.6</v>
      </c>
    </row>
    <row r="799" spans="1:18" ht="15" customHeight="1">
      <c r="A799" s="15">
        <f t="shared" si="26"/>
        <v>799</v>
      </c>
      <c r="B799" s="78" t="s">
        <v>2499</v>
      </c>
      <c r="C799" s="78" t="s">
        <v>2500</v>
      </c>
      <c r="D799" s="78"/>
      <c r="E799" s="78" t="s">
        <v>310</v>
      </c>
      <c r="F799" s="78" t="s">
        <v>2449</v>
      </c>
      <c r="G799" s="78" t="s">
        <v>60</v>
      </c>
      <c r="H799" s="79">
        <v>2021</v>
      </c>
      <c r="I799" s="123">
        <v>74</v>
      </c>
      <c r="J799" s="114">
        <v>74</v>
      </c>
      <c r="K799" s="114">
        <v>74</v>
      </c>
      <c r="L799" s="114">
        <v>74</v>
      </c>
      <c r="M799" s="113">
        <v>74</v>
      </c>
      <c r="N799" s="113">
        <v>74</v>
      </c>
      <c r="O799" s="113">
        <v>74</v>
      </c>
      <c r="P799" s="113">
        <v>74</v>
      </c>
      <c r="Q799" s="113">
        <v>74</v>
      </c>
      <c r="R799" s="113">
        <v>74</v>
      </c>
    </row>
    <row r="800" spans="1:18" ht="15" customHeight="1">
      <c r="A800" s="15">
        <f t="shared" si="26"/>
        <v>800</v>
      </c>
      <c r="B800" s="78" t="s">
        <v>2501</v>
      </c>
      <c r="C800" s="78" t="s">
        <v>2502</v>
      </c>
      <c r="D800" s="78"/>
      <c r="E800" s="78" t="s">
        <v>705</v>
      </c>
      <c r="F800" s="78" t="s">
        <v>2450</v>
      </c>
      <c r="G800" s="78" t="s">
        <v>261</v>
      </c>
      <c r="H800" s="79">
        <v>2021</v>
      </c>
      <c r="I800" s="123">
        <v>497.8</v>
      </c>
      <c r="J800" s="114">
        <v>497.8</v>
      </c>
      <c r="K800" s="114">
        <v>497.8</v>
      </c>
      <c r="L800" s="114">
        <v>497.8</v>
      </c>
      <c r="M800" s="113">
        <v>497.8</v>
      </c>
      <c r="N800" s="113">
        <v>497.8</v>
      </c>
      <c r="O800" s="113">
        <v>497.8</v>
      </c>
      <c r="P800" s="113">
        <v>497.8</v>
      </c>
      <c r="Q800" s="113">
        <v>497.8</v>
      </c>
      <c r="R800" s="113">
        <v>497.8</v>
      </c>
    </row>
    <row r="801" spans="1:18" ht="15" customHeight="1">
      <c r="A801" s="15">
        <f t="shared" si="26"/>
        <v>801</v>
      </c>
      <c r="B801" s="78" t="s">
        <v>2503</v>
      </c>
      <c r="C801" s="78" t="s">
        <v>2504</v>
      </c>
      <c r="D801" s="78"/>
      <c r="E801" s="78" t="s">
        <v>310</v>
      </c>
      <c r="F801" s="78" t="s">
        <v>2450</v>
      </c>
      <c r="G801" s="78" t="s">
        <v>60</v>
      </c>
      <c r="H801" s="79">
        <v>2021</v>
      </c>
      <c r="I801" s="123">
        <v>31</v>
      </c>
      <c r="J801" s="114">
        <v>31</v>
      </c>
      <c r="K801" s="114">
        <v>31</v>
      </c>
      <c r="L801" s="114">
        <v>31</v>
      </c>
      <c r="M801" s="113">
        <v>31</v>
      </c>
      <c r="N801" s="113">
        <v>31</v>
      </c>
      <c r="O801" s="113">
        <v>31</v>
      </c>
      <c r="P801" s="113">
        <v>31</v>
      </c>
      <c r="Q801" s="113">
        <v>31</v>
      </c>
      <c r="R801" s="113">
        <v>31</v>
      </c>
    </row>
    <row r="802" spans="1:18" ht="15" customHeight="1">
      <c r="A802" s="15">
        <f t="shared" si="26"/>
        <v>802</v>
      </c>
      <c r="B802" s="109" t="s">
        <v>1670</v>
      </c>
      <c r="C802" s="109"/>
      <c r="D802" s="109"/>
      <c r="E802" s="109"/>
      <c r="F802" s="109"/>
      <c r="G802" s="109"/>
      <c r="H802" s="110"/>
      <c r="I802" s="144">
        <f t="shared" ref="I802:R802" si="28">SUM(I792:I801)</f>
        <v>1401</v>
      </c>
      <c r="J802" s="111">
        <f t="shared" si="28"/>
        <v>1401</v>
      </c>
      <c r="K802" s="111">
        <f t="shared" si="28"/>
        <v>1401</v>
      </c>
      <c r="L802" s="111">
        <f t="shared" si="28"/>
        <v>1401</v>
      </c>
      <c r="M802" s="112">
        <f t="shared" si="28"/>
        <v>1401</v>
      </c>
      <c r="N802" s="112">
        <f t="shared" si="28"/>
        <v>1401</v>
      </c>
      <c r="O802" s="112">
        <f t="shared" si="28"/>
        <v>1401</v>
      </c>
      <c r="P802" s="112">
        <f t="shared" si="28"/>
        <v>1401</v>
      </c>
      <c r="Q802" s="112">
        <f t="shared" si="28"/>
        <v>1401</v>
      </c>
      <c r="R802" s="112">
        <f t="shared" si="28"/>
        <v>1401</v>
      </c>
    </row>
    <row r="803" spans="1:18" ht="15" customHeight="1">
      <c r="A803" s="15">
        <f t="shared" si="26"/>
        <v>803</v>
      </c>
      <c r="B803" s="109"/>
      <c r="C803" s="109"/>
      <c r="D803" s="109"/>
      <c r="E803" s="109"/>
      <c r="F803" s="109"/>
      <c r="G803" s="109"/>
      <c r="H803" s="110"/>
      <c r="I803" s="144"/>
      <c r="J803" s="111"/>
      <c r="K803" s="111"/>
      <c r="L803" s="111"/>
      <c r="M803" s="112"/>
      <c r="N803" s="112"/>
      <c r="O803" s="112"/>
      <c r="P803" s="112"/>
      <c r="Q803" s="112"/>
      <c r="R803" s="112"/>
    </row>
    <row r="804" spans="1:18" ht="15" customHeight="1">
      <c r="A804" s="15">
        <f t="shared" si="26"/>
        <v>804</v>
      </c>
      <c r="B804" s="109" t="s">
        <v>1671</v>
      </c>
      <c r="C804" s="109"/>
      <c r="D804" s="109"/>
      <c r="E804" s="109"/>
      <c r="F804" s="109"/>
      <c r="G804" s="109"/>
      <c r="H804" s="110"/>
      <c r="I804" s="144"/>
      <c r="J804" s="111"/>
      <c r="K804" s="111"/>
      <c r="L804" s="111"/>
      <c r="M804" s="112"/>
      <c r="N804" s="112"/>
      <c r="O804" s="112"/>
      <c r="P804" s="112"/>
      <c r="Q804" s="112"/>
      <c r="R804" s="112"/>
    </row>
    <row r="805" spans="1:18" ht="15" customHeight="1">
      <c r="A805" s="15">
        <f t="shared" si="26"/>
        <v>805</v>
      </c>
      <c r="B805" s="78" t="s">
        <v>1745</v>
      </c>
      <c r="C805" s="78" t="s">
        <v>1746</v>
      </c>
      <c r="D805" s="78"/>
      <c r="E805" s="78" t="s">
        <v>53</v>
      </c>
      <c r="F805" s="78" t="s">
        <v>77</v>
      </c>
      <c r="G805" s="78" t="s">
        <v>95</v>
      </c>
      <c r="H805" s="79">
        <v>2021</v>
      </c>
      <c r="I805" s="123">
        <v>173.3</v>
      </c>
      <c r="J805" s="114">
        <v>173.3</v>
      </c>
      <c r="K805" s="114">
        <v>173.3</v>
      </c>
      <c r="L805" s="114">
        <v>173.3</v>
      </c>
      <c r="M805" s="113">
        <v>173.3</v>
      </c>
      <c r="N805" s="113">
        <v>173.3</v>
      </c>
      <c r="O805" s="113">
        <v>173.3</v>
      </c>
      <c r="P805" s="113">
        <v>173.3</v>
      </c>
      <c r="Q805" s="113">
        <v>173.3</v>
      </c>
      <c r="R805" s="113">
        <v>173.3</v>
      </c>
    </row>
    <row r="806" spans="1:18" ht="15" customHeight="1">
      <c r="A806" s="15">
        <f t="shared" si="26"/>
        <v>806</v>
      </c>
      <c r="B806" s="78" t="s">
        <v>1747</v>
      </c>
      <c r="C806" s="78" t="s">
        <v>1748</v>
      </c>
      <c r="D806" s="78"/>
      <c r="E806" s="78" t="s">
        <v>1669</v>
      </c>
      <c r="F806" s="78" t="s">
        <v>77</v>
      </c>
      <c r="G806" s="78" t="s">
        <v>95</v>
      </c>
      <c r="H806" s="79">
        <v>2021</v>
      </c>
      <c r="I806" s="123">
        <v>220</v>
      </c>
      <c r="J806" s="114">
        <v>220</v>
      </c>
      <c r="K806" s="114">
        <v>220</v>
      </c>
      <c r="L806" s="114">
        <v>220</v>
      </c>
      <c r="M806" s="113">
        <v>220</v>
      </c>
      <c r="N806" s="113">
        <v>220</v>
      </c>
      <c r="O806" s="113">
        <v>220</v>
      </c>
      <c r="P806" s="113">
        <v>220</v>
      </c>
      <c r="Q806" s="113">
        <v>220</v>
      </c>
      <c r="R806" s="113">
        <v>220</v>
      </c>
    </row>
    <row r="807" spans="1:18">
      <c r="A807" s="15">
        <f t="shared" si="26"/>
        <v>807</v>
      </c>
      <c r="B807" s="78" t="s">
        <v>1753</v>
      </c>
      <c r="C807" s="78" t="s">
        <v>1754</v>
      </c>
      <c r="D807" s="78"/>
      <c r="E807" s="78" t="s">
        <v>1439</v>
      </c>
      <c r="F807" s="78" t="s">
        <v>77</v>
      </c>
      <c r="G807" s="78" t="s">
        <v>95</v>
      </c>
      <c r="H807" s="79">
        <v>2021</v>
      </c>
      <c r="I807" s="123">
        <v>200.2</v>
      </c>
      <c r="J807" s="114">
        <v>200.2</v>
      </c>
      <c r="K807" s="114">
        <v>200.2</v>
      </c>
      <c r="L807" s="114">
        <v>200.2</v>
      </c>
      <c r="M807" s="113">
        <v>200.2</v>
      </c>
      <c r="N807" s="113">
        <v>200.2</v>
      </c>
      <c r="O807" s="113">
        <v>200.2</v>
      </c>
      <c r="P807" s="113">
        <v>200.2</v>
      </c>
      <c r="Q807" s="113">
        <v>200.2</v>
      </c>
      <c r="R807" s="113">
        <v>200.2</v>
      </c>
    </row>
    <row r="808" spans="1:18" ht="15" customHeight="1">
      <c r="A808" s="15">
        <f t="shared" si="26"/>
        <v>808</v>
      </c>
      <c r="B808" s="78" t="s">
        <v>1934</v>
      </c>
      <c r="C808" s="78" t="s">
        <v>1935</v>
      </c>
      <c r="D808" s="78"/>
      <c r="E808" s="78" t="s">
        <v>434</v>
      </c>
      <c r="F808" s="78" t="s">
        <v>77</v>
      </c>
      <c r="G808" s="78" t="s">
        <v>95</v>
      </c>
      <c r="H808" s="79">
        <v>2021</v>
      </c>
      <c r="I808" s="123">
        <v>201</v>
      </c>
      <c r="J808" s="114">
        <v>201</v>
      </c>
      <c r="K808" s="114">
        <v>201</v>
      </c>
      <c r="L808" s="114">
        <v>201</v>
      </c>
      <c r="M808" s="113">
        <v>201</v>
      </c>
      <c r="N808" s="113">
        <v>201</v>
      </c>
      <c r="O808" s="113">
        <v>201</v>
      </c>
      <c r="P808" s="113">
        <v>201</v>
      </c>
      <c r="Q808" s="113">
        <v>201</v>
      </c>
      <c r="R808" s="113">
        <v>201</v>
      </c>
    </row>
    <row r="809" spans="1:18" ht="15" customHeight="1">
      <c r="A809" s="15">
        <f t="shared" si="26"/>
        <v>809</v>
      </c>
      <c r="B809" s="78" t="s">
        <v>2703</v>
      </c>
      <c r="C809" s="78" t="s">
        <v>2704</v>
      </c>
      <c r="D809" s="78"/>
      <c r="E809" s="78" t="s">
        <v>1439</v>
      </c>
      <c r="F809" s="78" t="s">
        <v>77</v>
      </c>
      <c r="G809" s="78" t="s">
        <v>95</v>
      </c>
      <c r="H809" s="79">
        <v>2022</v>
      </c>
      <c r="I809" s="123">
        <v>301.7</v>
      </c>
      <c r="J809" s="114">
        <v>301.7</v>
      </c>
      <c r="K809" s="114">
        <v>301.7</v>
      </c>
      <c r="L809" s="114">
        <v>301.7</v>
      </c>
      <c r="M809" s="113">
        <v>301.7</v>
      </c>
      <c r="N809" s="113">
        <v>301.7</v>
      </c>
      <c r="O809" s="113">
        <v>301.7</v>
      </c>
      <c r="P809" s="113">
        <v>301.7</v>
      </c>
      <c r="Q809" s="113">
        <v>301.7</v>
      </c>
      <c r="R809" s="113">
        <v>301.7</v>
      </c>
    </row>
    <row r="810" spans="1:18" ht="15" customHeight="1">
      <c r="A810" s="15">
        <f t="shared" si="26"/>
        <v>810</v>
      </c>
      <c r="B810" s="78" t="s">
        <v>1936</v>
      </c>
      <c r="C810" s="78" t="s">
        <v>1937</v>
      </c>
      <c r="D810" s="78"/>
      <c r="E810" s="78" t="s">
        <v>53</v>
      </c>
      <c r="F810" s="78" t="s">
        <v>77</v>
      </c>
      <c r="G810" s="78" t="s">
        <v>95</v>
      </c>
      <c r="H810" s="79">
        <v>2021</v>
      </c>
      <c r="I810" s="123">
        <v>25.2</v>
      </c>
      <c r="J810" s="114">
        <v>25.2</v>
      </c>
      <c r="K810" s="114">
        <v>25.2</v>
      </c>
      <c r="L810" s="114">
        <v>25.2</v>
      </c>
      <c r="M810" s="113">
        <v>25.2</v>
      </c>
      <c r="N810" s="113">
        <v>25.2</v>
      </c>
      <c r="O810" s="113">
        <v>25.2</v>
      </c>
      <c r="P810" s="113">
        <v>25.2</v>
      </c>
      <c r="Q810" s="113">
        <v>25.2</v>
      </c>
      <c r="R810" s="113">
        <v>25.2</v>
      </c>
    </row>
    <row r="811" spans="1:18" ht="15" customHeight="1">
      <c r="A811" s="15">
        <f t="shared" si="26"/>
        <v>811</v>
      </c>
      <c r="B811" s="78" t="s">
        <v>1751</v>
      </c>
      <c r="C811" s="78" t="s">
        <v>1752</v>
      </c>
      <c r="D811" s="78"/>
      <c r="E811" s="78" t="s">
        <v>1439</v>
      </c>
      <c r="F811" s="78" t="s">
        <v>77</v>
      </c>
      <c r="G811" s="78" t="s">
        <v>95</v>
      </c>
      <c r="H811" s="79">
        <v>2021</v>
      </c>
      <c r="I811" s="123">
        <v>272.60000000000002</v>
      </c>
      <c r="J811" s="114">
        <v>272.60000000000002</v>
      </c>
      <c r="K811" s="114">
        <v>272.60000000000002</v>
      </c>
      <c r="L811" s="114">
        <v>272.60000000000002</v>
      </c>
      <c r="M811" s="113">
        <v>272.60000000000002</v>
      </c>
      <c r="N811" s="113">
        <v>272.60000000000002</v>
      </c>
      <c r="O811" s="113">
        <v>272.60000000000002</v>
      </c>
      <c r="P811" s="113">
        <v>272.60000000000002</v>
      </c>
      <c r="Q811" s="113">
        <v>272.60000000000002</v>
      </c>
      <c r="R811" s="113">
        <v>272.60000000000002</v>
      </c>
    </row>
    <row r="812" spans="1:18" ht="15" customHeight="1">
      <c r="A812" s="15">
        <f t="shared" si="26"/>
        <v>812</v>
      </c>
      <c r="B812" s="78" t="s">
        <v>1938</v>
      </c>
      <c r="C812" s="78" t="s">
        <v>1939</v>
      </c>
      <c r="D812" s="78"/>
      <c r="E812" s="78" t="s">
        <v>1439</v>
      </c>
      <c r="F812" s="78" t="s">
        <v>77</v>
      </c>
      <c r="G812" s="78" t="s">
        <v>95</v>
      </c>
      <c r="H812" s="79">
        <v>2022</v>
      </c>
      <c r="I812" s="123">
        <v>0</v>
      </c>
      <c r="J812" s="114">
        <v>223.8</v>
      </c>
      <c r="K812" s="114">
        <v>223.8</v>
      </c>
      <c r="L812" s="114">
        <v>223.8</v>
      </c>
      <c r="M812" s="113">
        <v>223.8</v>
      </c>
      <c r="N812" s="113">
        <v>223.8</v>
      </c>
      <c r="O812" s="113">
        <v>223.8</v>
      </c>
      <c r="P812" s="113">
        <v>223.8</v>
      </c>
      <c r="Q812" s="113">
        <v>223.8</v>
      </c>
      <c r="R812" s="113">
        <v>223.8</v>
      </c>
    </row>
    <row r="813" spans="1:18" ht="15" customHeight="1">
      <c r="A813" s="15">
        <f t="shared" si="26"/>
        <v>813</v>
      </c>
      <c r="B813" s="78" t="s">
        <v>1756</v>
      </c>
      <c r="C813" s="78" t="s">
        <v>1757</v>
      </c>
      <c r="D813" s="78"/>
      <c r="E813" s="78" t="s">
        <v>279</v>
      </c>
      <c r="F813" s="78" t="s">
        <v>77</v>
      </c>
      <c r="G813" s="78" t="s">
        <v>95</v>
      </c>
      <c r="H813" s="79">
        <v>2021</v>
      </c>
      <c r="I813" s="123">
        <v>226.1</v>
      </c>
      <c r="J813" s="114">
        <v>226.1</v>
      </c>
      <c r="K813" s="114">
        <v>226.1</v>
      </c>
      <c r="L813" s="114">
        <v>226.1</v>
      </c>
      <c r="M813" s="113">
        <v>226.1</v>
      </c>
      <c r="N813" s="113">
        <v>226.1</v>
      </c>
      <c r="O813" s="113">
        <v>226.1</v>
      </c>
      <c r="P813" s="113">
        <v>226.1</v>
      </c>
      <c r="Q813" s="113">
        <v>226.1</v>
      </c>
      <c r="R813" s="113">
        <v>226.1</v>
      </c>
    </row>
    <row r="814" spans="1:18" ht="15" customHeight="1">
      <c r="A814" s="15">
        <f t="shared" si="26"/>
        <v>814</v>
      </c>
      <c r="B814" s="78" t="s">
        <v>1761</v>
      </c>
      <c r="C814" s="78" t="s">
        <v>1762</v>
      </c>
      <c r="D814" s="78"/>
      <c r="E814" s="78" t="s">
        <v>1439</v>
      </c>
      <c r="F814" s="78" t="s">
        <v>77</v>
      </c>
      <c r="G814" s="78" t="s">
        <v>95</v>
      </c>
      <c r="H814" s="79">
        <v>2021</v>
      </c>
      <c r="I814" s="123">
        <v>239.8</v>
      </c>
      <c r="J814" s="114">
        <v>239.8</v>
      </c>
      <c r="K814" s="114">
        <v>239.8</v>
      </c>
      <c r="L814" s="114">
        <v>239.8</v>
      </c>
      <c r="M814" s="113">
        <v>239.8</v>
      </c>
      <c r="N814" s="113">
        <v>239.8</v>
      </c>
      <c r="O814" s="113">
        <v>239.8</v>
      </c>
      <c r="P814" s="113">
        <v>239.8</v>
      </c>
      <c r="Q814" s="113">
        <v>239.8</v>
      </c>
      <c r="R814" s="113">
        <v>239.8</v>
      </c>
    </row>
    <row r="815" spans="1:18" ht="15" customHeight="1">
      <c r="A815" s="15">
        <f t="shared" si="26"/>
        <v>815</v>
      </c>
      <c r="B815" s="78" t="s">
        <v>2505</v>
      </c>
      <c r="C815" s="78" t="s">
        <v>2506</v>
      </c>
      <c r="D815" s="78"/>
      <c r="E815" s="78" t="s">
        <v>2507</v>
      </c>
      <c r="F815" s="78" t="s">
        <v>1477</v>
      </c>
      <c r="G815" s="78" t="s">
        <v>60</v>
      </c>
      <c r="H815" s="79">
        <v>2022</v>
      </c>
      <c r="I815" s="123">
        <v>169.2</v>
      </c>
      <c r="J815" s="114">
        <v>169.2</v>
      </c>
      <c r="K815" s="114">
        <v>169.2</v>
      </c>
      <c r="L815" s="114">
        <v>169.2</v>
      </c>
      <c r="M815" s="113">
        <v>169.2</v>
      </c>
      <c r="N815" s="113">
        <v>169.2</v>
      </c>
      <c r="O815" s="113">
        <v>169.2</v>
      </c>
      <c r="P815" s="113">
        <v>169.2</v>
      </c>
      <c r="Q815" s="113">
        <v>169.2</v>
      </c>
      <c r="R815" s="113">
        <v>169.2</v>
      </c>
    </row>
    <row r="816" spans="1:18" ht="15" customHeight="1">
      <c r="A816" s="15">
        <f t="shared" si="26"/>
        <v>816</v>
      </c>
      <c r="B816" s="78" t="s">
        <v>1700</v>
      </c>
      <c r="C816" s="78" t="s">
        <v>1701</v>
      </c>
      <c r="D816" s="78"/>
      <c r="E816" s="78" t="s">
        <v>1684</v>
      </c>
      <c r="F816" s="78" t="s">
        <v>1477</v>
      </c>
      <c r="G816" s="78" t="s">
        <v>60</v>
      </c>
      <c r="H816" s="79">
        <v>2022</v>
      </c>
      <c r="I816" s="123">
        <v>0</v>
      </c>
      <c r="J816" s="114">
        <v>151.5</v>
      </c>
      <c r="K816" s="114">
        <v>151.5</v>
      </c>
      <c r="L816" s="114">
        <v>151.5</v>
      </c>
      <c r="M816" s="113">
        <v>151.5</v>
      </c>
      <c r="N816" s="113">
        <v>151.5</v>
      </c>
      <c r="O816" s="113">
        <v>151.5</v>
      </c>
      <c r="P816" s="113">
        <v>151.5</v>
      </c>
      <c r="Q816" s="113">
        <v>151.5</v>
      </c>
      <c r="R816" s="113">
        <v>151.5</v>
      </c>
    </row>
    <row r="817" spans="1:18" ht="15" customHeight="1">
      <c r="A817" s="15">
        <f t="shared" si="26"/>
        <v>817</v>
      </c>
      <c r="B817" s="78" t="s">
        <v>2508</v>
      </c>
      <c r="C817" s="78" t="s">
        <v>2509</v>
      </c>
      <c r="D817" s="78"/>
      <c r="E817" s="78" t="s">
        <v>248</v>
      </c>
      <c r="F817" s="78" t="s">
        <v>1871</v>
      </c>
      <c r="G817" s="78" t="s">
        <v>52</v>
      </c>
      <c r="H817" s="79">
        <v>2021</v>
      </c>
      <c r="I817" s="123">
        <v>366.6</v>
      </c>
      <c r="J817" s="114">
        <v>366.6</v>
      </c>
      <c r="K817" s="114">
        <v>366.6</v>
      </c>
      <c r="L817" s="114">
        <v>366.6</v>
      </c>
      <c r="M817" s="113">
        <v>366.6</v>
      </c>
      <c r="N817" s="113">
        <v>366.6</v>
      </c>
      <c r="O817" s="113">
        <v>366.6</v>
      </c>
      <c r="P817" s="113">
        <v>366.6</v>
      </c>
      <c r="Q817" s="113">
        <v>366.6</v>
      </c>
      <c r="R817" s="113">
        <v>366.6</v>
      </c>
    </row>
    <row r="818" spans="1:18" ht="15" customHeight="1">
      <c r="A818" s="15">
        <f t="shared" si="26"/>
        <v>818</v>
      </c>
      <c r="B818" s="78" t="s">
        <v>2644</v>
      </c>
      <c r="C818" s="78" t="s">
        <v>2645</v>
      </c>
      <c r="D818" s="78"/>
      <c r="E818" s="78" t="s">
        <v>2383</v>
      </c>
      <c r="F818" s="78" t="s">
        <v>1871</v>
      </c>
      <c r="G818" s="78" t="s">
        <v>50</v>
      </c>
      <c r="H818" s="79">
        <v>2021</v>
      </c>
      <c r="I818" s="123">
        <v>262.89999999999998</v>
      </c>
      <c r="J818" s="114">
        <v>262.89999999999998</v>
      </c>
      <c r="K818" s="114">
        <v>262.89999999999998</v>
      </c>
      <c r="L818" s="114">
        <v>262.89999999999998</v>
      </c>
      <c r="M818" s="113">
        <v>262.89999999999998</v>
      </c>
      <c r="N818" s="113">
        <v>262.89999999999998</v>
      </c>
      <c r="O818" s="113">
        <v>262.89999999999998</v>
      </c>
      <c r="P818" s="113">
        <v>262.89999999999998</v>
      </c>
      <c r="Q818" s="113">
        <v>262.89999999999998</v>
      </c>
      <c r="R818" s="113">
        <v>262.89999999999998</v>
      </c>
    </row>
    <row r="819" spans="1:18" ht="15" customHeight="1">
      <c r="A819" s="15">
        <f t="shared" si="26"/>
        <v>819</v>
      </c>
      <c r="B819" s="78" t="s">
        <v>1940</v>
      </c>
      <c r="C819" s="78" t="s">
        <v>1941</v>
      </c>
      <c r="D819" s="78"/>
      <c r="E819" s="78" t="s">
        <v>1199</v>
      </c>
      <c r="F819" s="78" t="s">
        <v>1871</v>
      </c>
      <c r="G819" s="78" t="s">
        <v>52</v>
      </c>
      <c r="H819" s="79">
        <v>2021</v>
      </c>
      <c r="I819" s="123">
        <v>393.2</v>
      </c>
      <c r="J819" s="114">
        <v>393.2</v>
      </c>
      <c r="K819" s="114">
        <v>393.2</v>
      </c>
      <c r="L819" s="114">
        <v>393.2</v>
      </c>
      <c r="M819" s="113">
        <v>393.2</v>
      </c>
      <c r="N819" s="113">
        <v>393.2</v>
      </c>
      <c r="O819" s="113">
        <v>393.2</v>
      </c>
      <c r="P819" s="113">
        <v>393.2</v>
      </c>
      <c r="Q819" s="113">
        <v>393.2</v>
      </c>
      <c r="R819" s="113">
        <v>393.2</v>
      </c>
    </row>
    <row r="820" spans="1:18" s="15" customFormat="1" ht="12.75">
      <c r="A820" s="15">
        <f t="shared" si="26"/>
        <v>820</v>
      </c>
      <c r="B820" s="78" t="s">
        <v>2900</v>
      </c>
      <c r="C820" s="78" t="s">
        <v>2901</v>
      </c>
      <c r="D820" s="78"/>
      <c r="E820" s="78" t="s">
        <v>66</v>
      </c>
      <c r="F820" s="78" t="s">
        <v>1871</v>
      </c>
      <c r="G820" s="78" t="s">
        <v>52</v>
      </c>
      <c r="H820" s="79">
        <v>2023</v>
      </c>
      <c r="I820" s="123">
        <v>0</v>
      </c>
      <c r="J820" s="123">
        <v>175</v>
      </c>
      <c r="K820" s="123">
        <v>175</v>
      </c>
      <c r="L820" s="123">
        <v>175</v>
      </c>
      <c r="M820" s="123">
        <v>175</v>
      </c>
      <c r="N820" s="123">
        <v>175</v>
      </c>
      <c r="O820" s="123">
        <v>175</v>
      </c>
      <c r="P820" s="123">
        <v>175</v>
      </c>
      <c r="Q820" s="123">
        <v>175</v>
      </c>
      <c r="R820" s="123">
        <v>175</v>
      </c>
    </row>
    <row r="821" spans="1:18" ht="15" customHeight="1">
      <c r="A821" s="15">
        <f t="shared" si="26"/>
        <v>821</v>
      </c>
      <c r="B821" s="78" t="s">
        <v>2512</v>
      </c>
      <c r="C821" s="78" t="s">
        <v>2513</v>
      </c>
      <c r="D821" s="78"/>
      <c r="E821" s="78" t="s">
        <v>1976</v>
      </c>
      <c r="F821" s="78" t="s">
        <v>1871</v>
      </c>
      <c r="G821" s="78" t="s">
        <v>50</v>
      </c>
      <c r="H821" s="79">
        <v>2021</v>
      </c>
      <c r="I821" s="123">
        <v>150.80000000000001</v>
      </c>
      <c r="J821" s="114">
        <v>150.80000000000001</v>
      </c>
      <c r="K821" s="114">
        <v>150.80000000000001</v>
      </c>
      <c r="L821" s="114">
        <v>150.80000000000001</v>
      </c>
      <c r="M821" s="113">
        <v>150.80000000000001</v>
      </c>
      <c r="N821" s="113">
        <v>150.80000000000001</v>
      </c>
      <c r="O821" s="113">
        <v>150.80000000000001</v>
      </c>
      <c r="P821" s="113">
        <v>150.80000000000001</v>
      </c>
      <c r="Q821" s="113">
        <v>150.80000000000001</v>
      </c>
      <c r="R821" s="113">
        <v>150.80000000000001</v>
      </c>
    </row>
    <row r="822" spans="1:18" ht="15" customHeight="1">
      <c r="A822" s="15">
        <f t="shared" si="26"/>
        <v>822</v>
      </c>
      <c r="B822" s="78" t="s">
        <v>2510</v>
      </c>
      <c r="C822" s="78" t="s">
        <v>2511</v>
      </c>
      <c r="D822" s="78"/>
      <c r="E822" s="78" t="s">
        <v>1976</v>
      </c>
      <c r="F822" s="78" t="s">
        <v>1871</v>
      </c>
      <c r="G822" s="78" t="s">
        <v>50</v>
      </c>
      <c r="H822" s="79">
        <v>2021</v>
      </c>
      <c r="I822" s="123">
        <v>149.30000000000001</v>
      </c>
      <c r="J822" s="114">
        <v>149.30000000000001</v>
      </c>
      <c r="K822" s="114">
        <v>149.30000000000001</v>
      </c>
      <c r="L822" s="114">
        <v>149.30000000000001</v>
      </c>
      <c r="M822" s="113">
        <v>149.30000000000001</v>
      </c>
      <c r="N822" s="113">
        <v>149.30000000000001</v>
      </c>
      <c r="O822" s="113">
        <v>149.30000000000001</v>
      </c>
      <c r="P822" s="113">
        <v>149.30000000000001</v>
      </c>
      <c r="Q822" s="113">
        <v>149.30000000000001</v>
      </c>
      <c r="R822" s="113">
        <v>149.30000000000001</v>
      </c>
    </row>
    <row r="823" spans="1:18" ht="15" customHeight="1">
      <c r="A823" s="15">
        <f t="shared" si="26"/>
        <v>823</v>
      </c>
      <c r="B823" s="78" t="s">
        <v>1687</v>
      </c>
      <c r="C823" s="78" t="s">
        <v>135</v>
      </c>
      <c r="D823" s="78"/>
      <c r="E823" s="78" t="s">
        <v>99</v>
      </c>
      <c r="F823" s="78" t="s">
        <v>1871</v>
      </c>
      <c r="G823" s="78" t="s">
        <v>52</v>
      </c>
      <c r="H823" s="79">
        <v>2020</v>
      </c>
      <c r="I823" s="123">
        <v>525</v>
      </c>
      <c r="J823" s="114">
        <v>525</v>
      </c>
      <c r="K823" s="114">
        <v>525</v>
      </c>
      <c r="L823" s="114">
        <v>525</v>
      </c>
      <c r="M823" s="113">
        <v>525</v>
      </c>
      <c r="N823" s="113">
        <v>525</v>
      </c>
      <c r="O823" s="113">
        <v>525</v>
      </c>
      <c r="P823" s="113">
        <v>525</v>
      </c>
      <c r="Q823" s="113">
        <v>525</v>
      </c>
      <c r="R823" s="113">
        <v>525</v>
      </c>
    </row>
    <row r="824" spans="1:18" ht="15" customHeight="1">
      <c r="A824" s="15">
        <f t="shared" si="26"/>
        <v>824</v>
      </c>
      <c r="B824" s="78" t="s">
        <v>1689</v>
      </c>
      <c r="C824" s="78" t="s">
        <v>1690</v>
      </c>
      <c r="D824" s="78"/>
      <c r="E824" s="78" t="s">
        <v>1108</v>
      </c>
      <c r="F824" s="78" t="s">
        <v>1871</v>
      </c>
      <c r="G824" s="78" t="s">
        <v>52</v>
      </c>
      <c r="H824" s="79">
        <v>2021</v>
      </c>
      <c r="I824" s="123">
        <v>350</v>
      </c>
      <c r="J824" s="114">
        <v>350</v>
      </c>
      <c r="K824" s="114">
        <v>350</v>
      </c>
      <c r="L824" s="114">
        <v>350</v>
      </c>
      <c r="M824" s="113">
        <v>350</v>
      </c>
      <c r="N824" s="113">
        <v>350</v>
      </c>
      <c r="O824" s="113">
        <v>350</v>
      </c>
      <c r="P824" s="113">
        <v>350</v>
      </c>
      <c r="Q824" s="113">
        <v>350</v>
      </c>
      <c r="R824" s="113">
        <v>350</v>
      </c>
    </row>
    <row r="825" spans="1:18" ht="15" customHeight="1">
      <c r="A825" s="15">
        <f t="shared" si="26"/>
        <v>825</v>
      </c>
      <c r="B825" s="78" t="s">
        <v>1673</v>
      </c>
      <c r="C825" s="78" t="s">
        <v>1674</v>
      </c>
      <c r="D825" s="78"/>
      <c r="E825" s="78" t="s">
        <v>125</v>
      </c>
      <c r="F825" s="78" t="s">
        <v>1871</v>
      </c>
      <c r="G825" s="78" t="s">
        <v>52</v>
      </c>
      <c r="H825" s="79">
        <v>2021</v>
      </c>
      <c r="I825" s="123">
        <v>160.69999999999999</v>
      </c>
      <c r="J825" s="114">
        <v>160.69999999999999</v>
      </c>
      <c r="K825" s="114">
        <v>160.69999999999999</v>
      </c>
      <c r="L825" s="114">
        <v>160.69999999999999</v>
      </c>
      <c r="M825" s="113">
        <v>160.69999999999999</v>
      </c>
      <c r="N825" s="113">
        <v>160.69999999999999</v>
      </c>
      <c r="O825" s="113">
        <v>160.69999999999999</v>
      </c>
      <c r="P825" s="113">
        <v>160.69999999999999</v>
      </c>
      <c r="Q825" s="113">
        <v>160.69999999999999</v>
      </c>
      <c r="R825" s="113">
        <v>160.69999999999999</v>
      </c>
    </row>
    <row r="826" spans="1:18" ht="15" customHeight="1">
      <c r="A826" s="15">
        <f t="shared" si="26"/>
        <v>826</v>
      </c>
      <c r="B826" s="78" t="s">
        <v>1695</v>
      </c>
      <c r="C826" s="78" t="s">
        <v>1696</v>
      </c>
      <c r="D826" s="78"/>
      <c r="E826" s="78" t="s">
        <v>1697</v>
      </c>
      <c r="F826" s="78" t="s">
        <v>1871</v>
      </c>
      <c r="G826" s="78" t="s">
        <v>51</v>
      </c>
      <c r="H826" s="79">
        <v>2021</v>
      </c>
      <c r="I826" s="123">
        <v>240</v>
      </c>
      <c r="J826" s="114">
        <v>240</v>
      </c>
      <c r="K826" s="114">
        <v>240</v>
      </c>
      <c r="L826" s="114">
        <v>240</v>
      </c>
      <c r="M826" s="113">
        <v>240</v>
      </c>
      <c r="N826" s="113">
        <v>240</v>
      </c>
      <c r="O826" s="113">
        <v>240</v>
      </c>
      <c r="P826" s="113">
        <v>240</v>
      </c>
      <c r="Q826" s="113">
        <v>240</v>
      </c>
      <c r="R826" s="113">
        <v>240</v>
      </c>
    </row>
    <row r="827" spans="1:18" ht="15" customHeight="1">
      <c r="A827" s="15">
        <f t="shared" si="26"/>
        <v>827</v>
      </c>
      <c r="B827" s="78" t="s">
        <v>1675</v>
      </c>
      <c r="C827" s="78" t="s">
        <v>1676</v>
      </c>
      <c r="D827" s="78"/>
      <c r="E827" s="78" t="s">
        <v>1677</v>
      </c>
      <c r="F827" s="78" t="s">
        <v>1871</v>
      </c>
      <c r="G827" s="78" t="s">
        <v>52</v>
      </c>
      <c r="H827" s="79">
        <v>2021</v>
      </c>
      <c r="I827" s="123">
        <v>148.4</v>
      </c>
      <c r="J827" s="114">
        <v>148.4</v>
      </c>
      <c r="K827" s="114">
        <v>148.4</v>
      </c>
      <c r="L827" s="114">
        <v>148.4</v>
      </c>
      <c r="M827" s="113">
        <v>148.4</v>
      </c>
      <c r="N827" s="113">
        <v>148.4</v>
      </c>
      <c r="O827" s="113">
        <v>148.4</v>
      </c>
      <c r="P827" s="113">
        <v>148.4</v>
      </c>
      <c r="Q827" s="113">
        <v>148.4</v>
      </c>
      <c r="R827" s="113">
        <v>148.4</v>
      </c>
    </row>
    <row r="828" spans="1:18" ht="15" customHeight="1">
      <c r="A828" s="15">
        <f t="shared" si="26"/>
        <v>828</v>
      </c>
      <c r="B828" s="78" t="s">
        <v>1679</v>
      </c>
      <c r="C828" s="78" t="s">
        <v>1680</v>
      </c>
      <c r="D828" s="78"/>
      <c r="E828" s="78" t="s">
        <v>1111</v>
      </c>
      <c r="F828" s="78" t="s">
        <v>1871</v>
      </c>
      <c r="G828" s="78" t="s">
        <v>52</v>
      </c>
      <c r="H828" s="79">
        <v>2022</v>
      </c>
      <c r="I828" s="123">
        <v>201.8</v>
      </c>
      <c r="J828" s="114">
        <v>201.8</v>
      </c>
      <c r="K828" s="114">
        <v>201.8</v>
      </c>
      <c r="L828" s="114">
        <v>201.8</v>
      </c>
      <c r="M828" s="113">
        <v>201.8</v>
      </c>
      <c r="N828" s="113">
        <v>201.8</v>
      </c>
      <c r="O828" s="113">
        <v>201.8</v>
      </c>
      <c r="P828" s="113">
        <v>201.8</v>
      </c>
      <c r="Q828" s="113">
        <v>201.8</v>
      </c>
      <c r="R828" s="113">
        <v>201.8</v>
      </c>
    </row>
    <row r="829" spans="1:18" ht="15" customHeight="1">
      <c r="A829" s="15">
        <f t="shared" si="26"/>
        <v>829</v>
      </c>
      <c r="B829" s="78" t="s">
        <v>1681</v>
      </c>
      <c r="C829" s="78" t="s">
        <v>1682</v>
      </c>
      <c r="D829" s="78"/>
      <c r="E829" s="78" t="s">
        <v>1111</v>
      </c>
      <c r="F829" s="78" t="s">
        <v>1871</v>
      </c>
      <c r="G829" s="78" t="s">
        <v>52</v>
      </c>
      <c r="H829" s="79">
        <v>2021</v>
      </c>
      <c r="I829" s="123">
        <v>242.6</v>
      </c>
      <c r="J829" s="114">
        <v>242.6</v>
      </c>
      <c r="K829" s="114">
        <v>242.6</v>
      </c>
      <c r="L829" s="114">
        <v>242.6</v>
      </c>
      <c r="M829" s="113">
        <v>242.6</v>
      </c>
      <c r="N829" s="113">
        <v>242.6</v>
      </c>
      <c r="O829" s="113">
        <v>242.6</v>
      </c>
      <c r="P829" s="113">
        <v>242.6</v>
      </c>
      <c r="Q829" s="113">
        <v>242.6</v>
      </c>
      <c r="R829" s="113">
        <v>242.6</v>
      </c>
    </row>
    <row r="830" spans="1:18" ht="15" customHeight="1">
      <c r="A830" s="15">
        <f t="shared" si="26"/>
        <v>830</v>
      </c>
      <c r="B830" s="78" t="s">
        <v>1685</v>
      </c>
      <c r="C830" s="78" t="s">
        <v>1686</v>
      </c>
      <c r="D830" s="78"/>
      <c r="E830" s="78" t="s">
        <v>1158</v>
      </c>
      <c r="F830" s="78" t="s">
        <v>1871</v>
      </c>
      <c r="G830" s="78" t="s">
        <v>52</v>
      </c>
      <c r="H830" s="79">
        <v>2022</v>
      </c>
      <c r="I830" s="123">
        <v>293.3</v>
      </c>
      <c r="J830" s="114">
        <v>293.3</v>
      </c>
      <c r="K830" s="114">
        <v>293.3</v>
      </c>
      <c r="L830" s="114">
        <v>293.3</v>
      </c>
      <c r="M830" s="113">
        <v>293.3</v>
      </c>
      <c r="N830" s="113">
        <v>293.3</v>
      </c>
      <c r="O830" s="113">
        <v>293.3</v>
      </c>
      <c r="P830" s="113">
        <v>293.3</v>
      </c>
      <c r="Q830" s="113">
        <v>293.3</v>
      </c>
      <c r="R830" s="113">
        <v>293.3</v>
      </c>
    </row>
    <row r="831" spans="1:18" ht="15" customHeight="1">
      <c r="A831" s="15">
        <f t="shared" si="26"/>
        <v>831</v>
      </c>
      <c r="B831" s="78" t="s">
        <v>2514</v>
      </c>
      <c r="C831" s="78" t="s">
        <v>2515</v>
      </c>
      <c r="D831" s="78"/>
      <c r="E831" s="78" t="s">
        <v>2482</v>
      </c>
      <c r="F831" s="78" t="s">
        <v>1871</v>
      </c>
      <c r="G831" s="78" t="s">
        <v>51</v>
      </c>
      <c r="H831" s="79">
        <v>2022</v>
      </c>
      <c r="I831" s="123">
        <v>504</v>
      </c>
      <c r="J831" s="114">
        <v>504</v>
      </c>
      <c r="K831" s="114">
        <v>504</v>
      </c>
      <c r="L831" s="114">
        <v>504</v>
      </c>
      <c r="M831" s="113">
        <v>504</v>
      </c>
      <c r="N831" s="113">
        <v>504</v>
      </c>
      <c r="O831" s="113">
        <v>504</v>
      </c>
      <c r="P831" s="113">
        <v>504</v>
      </c>
      <c r="Q831" s="113">
        <v>504</v>
      </c>
      <c r="R831" s="113">
        <v>504</v>
      </c>
    </row>
    <row r="832" spans="1:18" ht="15" customHeight="1">
      <c r="A832" s="15">
        <f t="shared" si="26"/>
        <v>832</v>
      </c>
      <c r="B832" s="78" t="s">
        <v>136</v>
      </c>
      <c r="C832" s="78" t="s">
        <v>137</v>
      </c>
      <c r="D832" s="78"/>
      <c r="E832" s="78" t="s">
        <v>138</v>
      </c>
      <c r="F832" s="78" t="s">
        <v>1871</v>
      </c>
      <c r="G832" s="78" t="s">
        <v>52</v>
      </c>
      <c r="H832" s="79">
        <v>2021</v>
      </c>
      <c r="I832" s="123">
        <v>225.6</v>
      </c>
      <c r="J832" s="114">
        <v>225.6</v>
      </c>
      <c r="K832" s="114">
        <v>225.6</v>
      </c>
      <c r="L832" s="114">
        <v>225.6</v>
      </c>
      <c r="M832" s="113">
        <v>225.6</v>
      </c>
      <c r="N832" s="113">
        <v>225.6</v>
      </c>
      <c r="O832" s="113">
        <v>225.6</v>
      </c>
      <c r="P832" s="113">
        <v>225.6</v>
      </c>
      <c r="Q832" s="113">
        <v>225.6</v>
      </c>
      <c r="R832" s="113">
        <v>225.6</v>
      </c>
    </row>
    <row r="833" spans="1:18" ht="15" customHeight="1">
      <c r="A833" s="15">
        <f t="shared" si="26"/>
        <v>833</v>
      </c>
      <c r="B833" s="78" t="s">
        <v>1698</v>
      </c>
      <c r="C833" s="78" t="s">
        <v>1699</v>
      </c>
      <c r="D833" s="78"/>
      <c r="E833" s="78" t="s">
        <v>1158</v>
      </c>
      <c r="F833" s="78" t="s">
        <v>1871</v>
      </c>
      <c r="G833" s="78" t="s">
        <v>52</v>
      </c>
      <c r="H833" s="79">
        <v>2021</v>
      </c>
      <c r="I833" s="123">
        <v>162.1</v>
      </c>
      <c r="J833" s="114">
        <v>162.1</v>
      </c>
      <c r="K833" s="114">
        <v>162.1</v>
      </c>
      <c r="L833" s="114">
        <v>162.1</v>
      </c>
      <c r="M833" s="113">
        <v>162.1</v>
      </c>
      <c r="N833" s="113">
        <v>162.1</v>
      </c>
      <c r="O833" s="113">
        <v>162.1</v>
      </c>
      <c r="P833" s="113">
        <v>162.1</v>
      </c>
      <c r="Q833" s="113">
        <v>162.1</v>
      </c>
      <c r="R833" s="113">
        <v>162.1</v>
      </c>
    </row>
    <row r="834" spans="1:18" ht="15" customHeight="1">
      <c r="A834" s="15">
        <f t="shared" si="26"/>
        <v>834</v>
      </c>
      <c r="B834" s="78" t="s">
        <v>177</v>
      </c>
      <c r="C834" s="78" t="s">
        <v>178</v>
      </c>
      <c r="D834" s="78"/>
      <c r="E834" s="78" t="s">
        <v>68</v>
      </c>
      <c r="F834" s="78" t="s">
        <v>1871</v>
      </c>
      <c r="G834" s="78" t="s">
        <v>51</v>
      </c>
      <c r="H834" s="79">
        <v>2021</v>
      </c>
      <c r="I834" s="123">
        <v>50.4</v>
      </c>
      <c r="J834" s="114">
        <v>50.4</v>
      </c>
      <c r="K834" s="114">
        <v>50.4</v>
      </c>
      <c r="L834" s="114">
        <v>50.4</v>
      </c>
      <c r="M834" s="113">
        <v>50.4</v>
      </c>
      <c r="N834" s="113">
        <v>50.4</v>
      </c>
      <c r="O834" s="113">
        <v>50.4</v>
      </c>
      <c r="P834" s="113">
        <v>50.4</v>
      </c>
      <c r="Q834" s="113">
        <v>50.4</v>
      </c>
      <c r="R834" s="113">
        <v>50.4</v>
      </c>
    </row>
    <row r="835" spans="1:18" ht="15" customHeight="1">
      <c r="A835" s="15">
        <f t="shared" si="26"/>
        <v>835</v>
      </c>
      <c r="B835" s="78" t="s">
        <v>1702</v>
      </c>
      <c r="C835" s="78" t="s">
        <v>1703</v>
      </c>
      <c r="D835" s="78"/>
      <c r="E835" s="78" t="s">
        <v>121</v>
      </c>
      <c r="F835" s="78" t="s">
        <v>1871</v>
      </c>
      <c r="G835" s="78" t="s">
        <v>52</v>
      </c>
      <c r="H835" s="79">
        <v>2021</v>
      </c>
      <c r="I835" s="123">
        <v>449.7</v>
      </c>
      <c r="J835" s="114">
        <v>449.7</v>
      </c>
      <c r="K835" s="114">
        <v>449.7</v>
      </c>
      <c r="L835" s="114">
        <v>449.7</v>
      </c>
      <c r="M835" s="113">
        <v>449.7</v>
      </c>
      <c r="N835" s="113">
        <v>449.7</v>
      </c>
      <c r="O835" s="113">
        <v>449.7</v>
      </c>
      <c r="P835" s="113">
        <v>449.7</v>
      </c>
      <c r="Q835" s="113">
        <v>449.7</v>
      </c>
      <c r="R835" s="113">
        <v>449.7</v>
      </c>
    </row>
    <row r="836" spans="1:18" ht="15" customHeight="1">
      <c r="A836" s="15">
        <f t="shared" si="26"/>
        <v>836</v>
      </c>
      <c r="B836" s="78" t="s">
        <v>1719</v>
      </c>
      <c r="C836" s="78" t="s">
        <v>1720</v>
      </c>
      <c r="D836" s="78"/>
      <c r="E836" s="78" t="s">
        <v>121</v>
      </c>
      <c r="F836" s="78" t="s">
        <v>1871</v>
      </c>
      <c r="G836" s="78" t="s">
        <v>52</v>
      </c>
      <c r="H836" s="79">
        <v>2021</v>
      </c>
      <c r="I836" s="123">
        <v>50.6</v>
      </c>
      <c r="J836" s="114">
        <v>50.6</v>
      </c>
      <c r="K836" s="114">
        <v>50.6</v>
      </c>
      <c r="L836" s="114">
        <v>50.6</v>
      </c>
      <c r="M836" s="113">
        <v>50.6</v>
      </c>
      <c r="N836" s="113">
        <v>50.6</v>
      </c>
      <c r="O836" s="113">
        <v>50.6</v>
      </c>
      <c r="P836" s="113">
        <v>50.6</v>
      </c>
      <c r="Q836" s="113">
        <v>50.6</v>
      </c>
      <c r="R836" s="113">
        <v>50.6</v>
      </c>
    </row>
    <row r="837" spans="1:18" ht="15" customHeight="1">
      <c r="A837" s="15">
        <f t="shared" si="26"/>
        <v>837</v>
      </c>
      <c r="B837" s="78" t="s">
        <v>2516</v>
      </c>
      <c r="C837" s="78" t="s">
        <v>2517</v>
      </c>
      <c r="D837" s="78"/>
      <c r="E837" s="78" t="s">
        <v>1635</v>
      </c>
      <c r="F837" s="78" t="s">
        <v>1871</v>
      </c>
      <c r="G837" s="78" t="s">
        <v>52</v>
      </c>
      <c r="H837" s="79">
        <v>2021</v>
      </c>
      <c r="I837" s="123">
        <v>336</v>
      </c>
      <c r="J837" s="114">
        <v>336</v>
      </c>
      <c r="K837" s="114">
        <v>336</v>
      </c>
      <c r="L837" s="114">
        <v>336</v>
      </c>
      <c r="M837" s="113">
        <v>336</v>
      </c>
      <c r="N837" s="113">
        <v>336</v>
      </c>
      <c r="O837" s="113">
        <v>336</v>
      </c>
      <c r="P837" s="113">
        <v>336</v>
      </c>
      <c r="Q837" s="113">
        <v>336</v>
      </c>
      <c r="R837" s="113">
        <v>336</v>
      </c>
    </row>
    <row r="838" spans="1:18" ht="15" customHeight="1">
      <c r="A838" s="15">
        <f t="shared" si="26"/>
        <v>838</v>
      </c>
      <c r="B838" s="78" t="s">
        <v>1704</v>
      </c>
      <c r="C838" s="78" t="s">
        <v>1705</v>
      </c>
      <c r="D838" s="78"/>
      <c r="E838" s="78" t="s">
        <v>1158</v>
      </c>
      <c r="F838" s="78" t="s">
        <v>1871</v>
      </c>
      <c r="G838" s="78" t="s">
        <v>52</v>
      </c>
      <c r="H838" s="79">
        <v>2023</v>
      </c>
      <c r="I838" s="123">
        <v>0</v>
      </c>
      <c r="J838" s="114">
        <v>250.1</v>
      </c>
      <c r="K838" s="114">
        <v>250.1</v>
      </c>
      <c r="L838" s="114">
        <v>250.1</v>
      </c>
      <c r="M838" s="113">
        <v>250.1</v>
      </c>
      <c r="N838" s="113">
        <v>250.1</v>
      </c>
      <c r="O838" s="113">
        <v>250.1</v>
      </c>
      <c r="P838" s="113">
        <v>250.1</v>
      </c>
      <c r="Q838" s="113">
        <v>250.1</v>
      </c>
      <c r="R838" s="113">
        <v>250.1</v>
      </c>
    </row>
    <row r="839" spans="1:18" ht="15" customHeight="1">
      <c r="A839" s="15">
        <f t="shared" si="26"/>
        <v>839</v>
      </c>
      <c r="B839" s="78" t="s">
        <v>1706</v>
      </c>
      <c r="C839" s="78" t="s">
        <v>1707</v>
      </c>
      <c r="D839" s="78"/>
      <c r="E839" s="78" t="s">
        <v>1158</v>
      </c>
      <c r="F839" s="78" t="s">
        <v>1871</v>
      </c>
      <c r="G839" s="78" t="s">
        <v>52</v>
      </c>
      <c r="H839" s="79">
        <v>2023</v>
      </c>
      <c r="I839" s="123">
        <v>0</v>
      </c>
      <c r="J839" s="114">
        <v>250.1</v>
      </c>
      <c r="K839" s="114">
        <v>250.1</v>
      </c>
      <c r="L839" s="114">
        <v>250.1</v>
      </c>
      <c r="M839" s="113">
        <v>250.1</v>
      </c>
      <c r="N839" s="113">
        <v>250.1</v>
      </c>
      <c r="O839" s="113">
        <v>250.1</v>
      </c>
      <c r="P839" s="113">
        <v>250.1</v>
      </c>
      <c r="Q839" s="113">
        <v>250.1</v>
      </c>
      <c r="R839" s="113">
        <v>250.1</v>
      </c>
    </row>
    <row r="840" spans="1:18" ht="15" customHeight="1">
      <c r="A840" s="15">
        <f t="shared" si="26"/>
        <v>840</v>
      </c>
      <c r="B840" s="78" t="s">
        <v>1711</v>
      </c>
      <c r="C840" s="78" t="s">
        <v>1712</v>
      </c>
      <c r="D840" s="78"/>
      <c r="E840" s="78" t="s">
        <v>690</v>
      </c>
      <c r="F840" s="78" t="s">
        <v>1871</v>
      </c>
      <c r="G840" s="78" t="s">
        <v>52</v>
      </c>
      <c r="H840" s="79">
        <v>2022</v>
      </c>
      <c r="I840" s="123">
        <v>100</v>
      </c>
      <c r="J840" s="114">
        <v>100</v>
      </c>
      <c r="K840" s="114">
        <v>100</v>
      </c>
      <c r="L840" s="114">
        <v>100</v>
      </c>
      <c r="M840" s="113">
        <v>100</v>
      </c>
      <c r="N840" s="113">
        <v>100</v>
      </c>
      <c r="O840" s="113">
        <v>100</v>
      </c>
      <c r="P840" s="113">
        <v>100</v>
      </c>
      <c r="Q840" s="113">
        <v>100</v>
      </c>
      <c r="R840" s="113">
        <v>100</v>
      </c>
    </row>
    <row r="841" spans="1:18" ht="15" customHeight="1">
      <c r="A841" s="15">
        <f t="shared" ref="A841:A904" si="29">A840+1</f>
        <v>841</v>
      </c>
      <c r="B841" s="78" t="s">
        <v>1708</v>
      </c>
      <c r="C841" s="78" t="s">
        <v>1709</v>
      </c>
      <c r="D841" s="78"/>
      <c r="E841" s="78" t="s">
        <v>1710</v>
      </c>
      <c r="F841" s="78" t="s">
        <v>1871</v>
      </c>
      <c r="G841" s="78" t="s">
        <v>51</v>
      </c>
      <c r="H841" s="79">
        <v>2021</v>
      </c>
      <c r="I841" s="123">
        <v>200</v>
      </c>
      <c r="J841" s="114">
        <v>200</v>
      </c>
      <c r="K841" s="114">
        <v>200</v>
      </c>
      <c r="L841" s="114">
        <v>200</v>
      </c>
      <c r="M841" s="113">
        <v>200</v>
      </c>
      <c r="N841" s="113">
        <v>200</v>
      </c>
      <c r="O841" s="113">
        <v>200</v>
      </c>
      <c r="P841" s="113">
        <v>200</v>
      </c>
      <c r="Q841" s="113">
        <v>200</v>
      </c>
      <c r="R841" s="113">
        <v>200</v>
      </c>
    </row>
    <row r="842" spans="1:18" ht="15" customHeight="1">
      <c r="A842" s="15">
        <f t="shared" si="29"/>
        <v>842</v>
      </c>
      <c r="B842" s="78" t="s">
        <v>1942</v>
      </c>
      <c r="C842" s="78" t="s">
        <v>1943</v>
      </c>
      <c r="D842" s="78"/>
      <c r="E842" s="78" t="s">
        <v>1129</v>
      </c>
      <c r="F842" s="78" t="s">
        <v>1871</v>
      </c>
      <c r="G842" s="78" t="s">
        <v>52</v>
      </c>
      <c r="H842" s="79">
        <v>2021</v>
      </c>
      <c r="I842" s="123">
        <v>182.4</v>
      </c>
      <c r="J842" s="114">
        <v>182.4</v>
      </c>
      <c r="K842" s="114">
        <v>182.4</v>
      </c>
      <c r="L842" s="114">
        <v>182.4</v>
      </c>
      <c r="M842" s="113">
        <v>182.4</v>
      </c>
      <c r="N842" s="113">
        <v>182.4</v>
      </c>
      <c r="O842" s="113">
        <v>182.4</v>
      </c>
      <c r="P842" s="113">
        <v>182.4</v>
      </c>
      <c r="Q842" s="113">
        <v>182.4</v>
      </c>
      <c r="R842" s="113">
        <v>182.4</v>
      </c>
    </row>
    <row r="843" spans="1:18" ht="15" customHeight="1">
      <c r="A843" s="15">
        <f t="shared" si="29"/>
        <v>843</v>
      </c>
      <c r="B843" s="78" t="s">
        <v>1715</v>
      </c>
      <c r="C843" s="78" t="s">
        <v>1716</v>
      </c>
      <c r="D843" s="78"/>
      <c r="E843" s="78" t="s">
        <v>1677</v>
      </c>
      <c r="F843" s="78" t="s">
        <v>1871</v>
      </c>
      <c r="G843" s="78" t="s">
        <v>52</v>
      </c>
      <c r="H843" s="79">
        <v>2021</v>
      </c>
      <c r="I843" s="123">
        <v>373.2</v>
      </c>
      <c r="J843" s="114">
        <v>373.2</v>
      </c>
      <c r="K843" s="114">
        <v>373.2</v>
      </c>
      <c r="L843" s="114">
        <v>373.2</v>
      </c>
      <c r="M843" s="113">
        <v>373.2</v>
      </c>
      <c r="N843" s="113">
        <v>373.2</v>
      </c>
      <c r="O843" s="113">
        <v>373.2</v>
      </c>
      <c r="P843" s="113">
        <v>373.2</v>
      </c>
      <c r="Q843" s="113">
        <v>373.2</v>
      </c>
      <c r="R843" s="113">
        <v>373.2</v>
      </c>
    </row>
    <row r="844" spans="1:18" ht="15" customHeight="1">
      <c r="A844" s="15">
        <f t="shared" si="29"/>
        <v>844</v>
      </c>
      <c r="B844" s="78" t="s">
        <v>1717</v>
      </c>
      <c r="C844" s="78" t="s">
        <v>1718</v>
      </c>
      <c r="D844" s="78"/>
      <c r="E844" s="78" t="s">
        <v>1677</v>
      </c>
      <c r="F844" s="78" t="s">
        <v>1871</v>
      </c>
      <c r="G844" s="78" t="s">
        <v>52</v>
      </c>
      <c r="H844" s="79">
        <v>2021</v>
      </c>
      <c r="I844" s="123">
        <v>118.8</v>
      </c>
      <c r="J844" s="114">
        <v>118.8</v>
      </c>
      <c r="K844" s="114">
        <v>118.8</v>
      </c>
      <c r="L844" s="114">
        <v>118.8</v>
      </c>
      <c r="M844" s="113">
        <v>118.8</v>
      </c>
      <c r="N844" s="113">
        <v>118.8</v>
      </c>
      <c r="O844" s="113">
        <v>118.8</v>
      </c>
      <c r="P844" s="113">
        <v>118.8</v>
      </c>
      <c r="Q844" s="113">
        <v>118.8</v>
      </c>
      <c r="R844" s="113">
        <v>118.8</v>
      </c>
    </row>
    <row r="845" spans="1:18" ht="15" customHeight="1">
      <c r="A845" s="15">
        <f t="shared" si="29"/>
        <v>845</v>
      </c>
      <c r="B845" s="78" t="s">
        <v>1721</v>
      </c>
      <c r="C845" s="78" t="s">
        <v>1722</v>
      </c>
      <c r="D845" s="78"/>
      <c r="E845" s="78" t="s">
        <v>59</v>
      </c>
      <c r="F845" s="78" t="s">
        <v>1871</v>
      </c>
      <c r="G845" s="78" t="s">
        <v>51</v>
      </c>
      <c r="H845" s="79">
        <v>2021</v>
      </c>
      <c r="I845" s="123">
        <v>201.6</v>
      </c>
      <c r="J845" s="114">
        <v>201.6</v>
      </c>
      <c r="K845" s="114">
        <v>201.6</v>
      </c>
      <c r="L845" s="114">
        <v>201.6</v>
      </c>
      <c r="M845" s="113">
        <v>201.6</v>
      </c>
      <c r="N845" s="113">
        <v>201.6</v>
      </c>
      <c r="O845" s="113">
        <v>201.6</v>
      </c>
      <c r="P845" s="113">
        <v>201.6</v>
      </c>
      <c r="Q845" s="113">
        <v>201.6</v>
      </c>
      <c r="R845" s="113">
        <v>201.6</v>
      </c>
    </row>
    <row r="846" spans="1:18" ht="15" customHeight="1">
      <c r="A846" s="15">
        <f t="shared" si="29"/>
        <v>846</v>
      </c>
      <c r="B846" s="78" t="s">
        <v>2519</v>
      </c>
      <c r="C846" s="78" t="s">
        <v>2520</v>
      </c>
      <c r="D846" s="78"/>
      <c r="E846" s="78" t="s">
        <v>2521</v>
      </c>
      <c r="F846" s="78" t="s">
        <v>1871</v>
      </c>
      <c r="G846" s="78" t="s">
        <v>52</v>
      </c>
      <c r="H846" s="79">
        <v>2021</v>
      </c>
      <c r="I846" s="123">
        <v>209</v>
      </c>
      <c r="J846" s="114">
        <v>209</v>
      </c>
      <c r="K846" s="114">
        <v>209</v>
      </c>
      <c r="L846" s="114">
        <v>209</v>
      </c>
      <c r="M846" s="113">
        <v>209</v>
      </c>
      <c r="N846" s="113">
        <v>209</v>
      </c>
      <c r="O846" s="113">
        <v>209</v>
      </c>
      <c r="P846" s="113">
        <v>209</v>
      </c>
      <c r="Q846" s="113">
        <v>209</v>
      </c>
      <c r="R846" s="113">
        <v>209</v>
      </c>
    </row>
    <row r="847" spans="1:18" ht="15" customHeight="1">
      <c r="A847" s="15">
        <f t="shared" si="29"/>
        <v>847</v>
      </c>
      <c r="B847" s="78" t="s">
        <v>1725</v>
      </c>
      <c r="C847" s="78" t="s">
        <v>1726</v>
      </c>
      <c r="D847" s="78"/>
      <c r="E847" s="78" t="s">
        <v>1727</v>
      </c>
      <c r="F847" s="78" t="s">
        <v>1871</v>
      </c>
      <c r="G847" s="78" t="s">
        <v>52</v>
      </c>
      <c r="H847" s="79">
        <v>2021</v>
      </c>
      <c r="I847" s="123">
        <v>302.39999999999998</v>
      </c>
      <c r="J847" s="114">
        <v>302.39999999999998</v>
      </c>
      <c r="K847" s="114">
        <v>302.39999999999998</v>
      </c>
      <c r="L847" s="114">
        <v>302.39999999999998</v>
      </c>
      <c r="M847" s="113">
        <v>302.39999999999998</v>
      </c>
      <c r="N847" s="113">
        <v>302.39999999999998</v>
      </c>
      <c r="O847" s="113">
        <v>302.39999999999998</v>
      </c>
      <c r="P847" s="113">
        <v>302.39999999999998</v>
      </c>
      <c r="Q847" s="113">
        <v>302.39999999999998</v>
      </c>
      <c r="R847" s="113">
        <v>302.39999999999998</v>
      </c>
    </row>
    <row r="848" spans="1:18">
      <c r="A848" s="15">
        <f t="shared" si="29"/>
        <v>848</v>
      </c>
      <c r="B848" s="78" t="s">
        <v>1730</v>
      </c>
      <c r="C848" s="78" t="s">
        <v>1731</v>
      </c>
      <c r="D848" s="78"/>
      <c r="E848" s="78" t="s">
        <v>254</v>
      </c>
      <c r="F848" s="78" t="s">
        <v>1871</v>
      </c>
      <c r="G848" s="78" t="s">
        <v>50</v>
      </c>
      <c r="H848" s="79">
        <v>2021</v>
      </c>
      <c r="I848" s="123">
        <v>300</v>
      </c>
      <c r="J848" s="114">
        <v>300</v>
      </c>
      <c r="K848" s="114">
        <v>300</v>
      </c>
      <c r="L848" s="114">
        <v>300</v>
      </c>
      <c r="M848" s="113">
        <v>300</v>
      </c>
      <c r="N848" s="113">
        <v>300</v>
      </c>
      <c r="O848" s="113">
        <v>300</v>
      </c>
      <c r="P848" s="113">
        <v>300</v>
      </c>
      <c r="Q848" s="113">
        <v>300</v>
      </c>
      <c r="R848" s="113">
        <v>300</v>
      </c>
    </row>
    <row r="849" spans="1:18" ht="15" customHeight="1">
      <c r="A849" s="15">
        <f t="shared" si="29"/>
        <v>849</v>
      </c>
      <c r="B849" s="78" t="s">
        <v>2522</v>
      </c>
      <c r="C849" s="78" t="s">
        <v>2523</v>
      </c>
      <c r="D849" s="78"/>
      <c r="E849" s="78" t="s">
        <v>1148</v>
      </c>
      <c r="F849" s="78" t="s">
        <v>1871</v>
      </c>
      <c r="G849" s="78" t="s">
        <v>50</v>
      </c>
      <c r="H849" s="79">
        <v>2021</v>
      </c>
      <c r="I849" s="123">
        <v>300</v>
      </c>
      <c r="J849" s="114">
        <v>300</v>
      </c>
      <c r="K849" s="114">
        <v>300</v>
      </c>
      <c r="L849" s="114">
        <v>300</v>
      </c>
      <c r="M849" s="113">
        <v>300</v>
      </c>
      <c r="N849" s="113">
        <v>300</v>
      </c>
      <c r="O849" s="113">
        <v>300</v>
      </c>
      <c r="P849" s="113">
        <v>300</v>
      </c>
      <c r="Q849" s="113">
        <v>300</v>
      </c>
      <c r="R849" s="113">
        <v>300</v>
      </c>
    </row>
    <row r="850" spans="1:18" ht="15" customHeight="1">
      <c r="A850" s="15">
        <f t="shared" si="29"/>
        <v>850</v>
      </c>
      <c r="B850" s="78" t="s">
        <v>140</v>
      </c>
      <c r="C850" s="78" t="s">
        <v>141</v>
      </c>
      <c r="D850" s="78"/>
      <c r="E850" s="78" t="s">
        <v>142</v>
      </c>
      <c r="F850" s="78" t="s">
        <v>1871</v>
      </c>
      <c r="G850" s="78" t="s">
        <v>51</v>
      </c>
      <c r="H850" s="79">
        <v>2021</v>
      </c>
      <c r="I850" s="123">
        <v>209.3</v>
      </c>
      <c r="J850" s="114">
        <v>209.3</v>
      </c>
      <c r="K850" s="114">
        <v>209.3</v>
      </c>
      <c r="L850" s="114">
        <v>209.3</v>
      </c>
      <c r="M850" s="113">
        <v>209.3</v>
      </c>
      <c r="N850" s="113">
        <v>209.3</v>
      </c>
      <c r="O850" s="113">
        <v>209.3</v>
      </c>
      <c r="P850" s="113">
        <v>209.3</v>
      </c>
      <c r="Q850" s="113">
        <v>209.3</v>
      </c>
      <c r="R850" s="113">
        <v>209.3</v>
      </c>
    </row>
    <row r="851" spans="1:18" ht="15" customHeight="1">
      <c r="A851" s="15">
        <f t="shared" si="29"/>
        <v>851</v>
      </c>
      <c r="B851" s="78" t="s">
        <v>2381</v>
      </c>
      <c r="C851" s="78" t="s">
        <v>2382</v>
      </c>
      <c r="D851" s="78"/>
      <c r="E851" s="78" t="s">
        <v>2383</v>
      </c>
      <c r="F851" s="78" t="s">
        <v>1871</v>
      </c>
      <c r="G851" s="78" t="s">
        <v>50</v>
      </c>
      <c r="H851" s="79">
        <v>2022</v>
      </c>
      <c r="I851" s="123">
        <v>0</v>
      </c>
      <c r="J851" s="114">
        <v>200.2</v>
      </c>
      <c r="K851" s="114">
        <v>200.2</v>
      </c>
      <c r="L851" s="114">
        <v>200.2</v>
      </c>
      <c r="M851" s="113">
        <v>200.2</v>
      </c>
      <c r="N851" s="113">
        <v>200.2</v>
      </c>
      <c r="O851" s="113">
        <v>200.2</v>
      </c>
      <c r="P851" s="113">
        <v>200.2</v>
      </c>
      <c r="Q851" s="113">
        <v>200.2</v>
      </c>
      <c r="R851" s="113">
        <v>200.2</v>
      </c>
    </row>
    <row r="852" spans="1:18" ht="15" customHeight="1">
      <c r="A852" s="15">
        <f t="shared" si="29"/>
        <v>852</v>
      </c>
      <c r="B852" s="78" t="s">
        <v>1733</v>
      </c>
      <c r="C852" s="78" t="s">
        <v>1734</v>
      </c>
      <c r="D852" s="78"/>
      <c r="E852" s="78" t="s">
        <v>1328</v>
      </c>
      <c r="F852" s="78" t="s">
        <v>1871</v>
      </c>
      <c r="G852" s="78" t="s">
        <v>51</v>
      </c>
      <c r="H852" s="79">
        <v>2020</v>
      </c>
      <c r="I852" s="123">
        <v>179.8</v>
      </c>
      <c r="J852" s="114">
        <v>179.8</v>
      </c>
      <c r="K852" s="114">
        <v>179.8</v>
      </c>
      <c r="L852" s="114">
        <v>179.8</v>
      </c>
      <c r="M852" s="113">
        <v>179.8</v>
      </c>
      <c r="N852" s="113">
        <v>179.8</v>
      </c>
      <c r="O852" s="113">
        <v>179.8</v>
      </c>
      <c r="P852" s="113">
        <v>179.8</v>
      </c>
      <c r="Q852" s="113">
        <v>179.8</v>
      </c>
      <c r="R852" s="113">
        <v>179.8</v>
      </c>
    </row>
    <row r="853" spans="1:18" ht="15" customHeight="1">
      <c r="A853" s="15">
        <f t="shared" si="29"/>
        <v>853</v>
      </c>
      <c r="B853" s="78" t="s">
        <v>1735</v>
      </c>
      <c r="C853" s="78" t="s">
        <v>1736</v>
      </c>
      <c r="D853" s="78"/>
      <c r="E853" s="78" t="s">
        <v>119</v>
      </c>
      <c r="F853" s="78" t="s">
        <v>1871</v>
      </c>
      <c r="G853" s="78" t="s">
        <v>52</v>
      </c>
      <c r="H853" s="79">
        <v>2020</v>
      </c>
      <c r="I853" s="123">
        <v>338.4</v>
      </c>
      <c r="J853" s="114">
        <v>338.4</v>
      </c>
      <c r="K853" s="114">
        <v>338.4</v>
      </c>
      <c r="L853" s="114">
        <v>338.4</v>
      </c>
      <c r="M853" s="113">
        <v>338.4</v>
      </c>
      <c r="N853" s="113">
        <v>338.4</v>
      </c>
      <c r="O853" s="113">
        <v>338.4</v>
      </c>
      <c r="P853" s="113">
        <v>338.4</v>
      </c>
      <c r="Q853" s="113">
        <v>338.4</v>
      </c>
      <c r="R853" s="113">
        <v>338.4</v>
      </c>
    </row>
    <row r="854" spans="1:18" ht="15" customHeight="1">
      <c r="A854" s="15">
        <f t="shared" si="29"/>
        <v>854</v>
      </c>
      <c r="B854" s="78" t="s">
        <v>1737</v>
      </c>
      <c r="C854" s="78" t="s">
        <v>1738</v>
      </c>
      <c r="D854" s="78"/>
      <c r="E854" s="78" t="s">
        <v>138</v>
      </c>
      <c r="F854" s="78" t="s">
        <v>1871</v>
      </c>
      <c r="G854" s="78" t="s">
        <v>52</v>
      </c>
      <c r="H854" s="79">
        <v>2021</v>
      </c>
      <c r="I854" s="123">
        <v>336</v>
      </c>
      <c r="J854" s="114">
        <v>336</v>
      </c>
      <c r="K854" s="114">
        <v>336</v>
      </c>
      <c r="L854" s="114">
        <v>336</v>
      </c>
      <c r="M854" s="113">
        <v>336</v>
      </c>
      <c r="N854" s="113">
        <v>336</v>
      </c>
      <c r="O854" s="113">
        <v>336</v>
      </c>
      <c r="P854" s="113">
        <v>336</v>
      </c>
      <c r="Q854" s="113">
        <v>336</v>
      </c>
      <c r="R854" s="113">
        <v>336</v>
      </c>
    </row>
    <row r="855" spans="1:18" ht="15" customHeight="1">
      <c r="A855" s="15">
        <f t="shared" si="29"/>
        <v>855</v>
      </c>
      <c r="B855" s="78" t="s">
        <v>2518</v>
      </c>
      <c r="C855" s="78" t="s">
        <v>139</v>
      </c>
      <c r="D855" s="78"/>
      <c r="E855" s="78" t="s">
        <v>59</v>
      </c>
      <c r="F855" s="78" t="s">
        <v>1871</v>
      </c>
      <c r="G855" s="78" t="s">
        <v>51</v>
      </c>
      <c r="H855" s="79">
        <v>2021</v>
      </c>
      <c r="I855" s="123">
        <v>201.6</v>
      </c>
      <c r="J855" s="114">
        <v>201.6</v>
      </c>
      <c r="K855" s="114">
        <v>201.6</v>
      </c>
      <c r="L855" s="114">
        <v>201.6</v>
      </c>
      <c r="M855" s="113">
        <v>201.6</v>
      </c>
      <c r="N855" s="113">
        <v>201.6</v>
      </c>
      <c r="O855" s="113">
        <v>201.6</v>
      </c>
      <c r="P855" s="113">
        <v>201.6</v>
      </c>
      <c r="Q855" s="113">
        <v>201.6</v>
      </c>
      <c r="R855" s="113">
        <v>201.6</v>
      </c>
    </row>
    <row r="856" spans="1:18" ht="15" customHeight="1">
      <c r="A856" s="15">
        <f t="shared" si="29"/>
        <v>856</v>
      </c>
      <c r="B856" s="78" t="s">
        <v>1739</v>
      </c>
      <c r="C856" s="78" t="s">
        <v>1740</v>
      </c>
      <c r="D856" s="78"/>
      <c r="E856" s="78" t="s">
        <v>138</v>
      </c>
      <c r="F856" s="78" t="s">
        <v>1871</v>
      </c>
      <c r="G856" s="78" t="s">
        <v>52</v>
      </c>
      <c r="H856" s="79">
        <v>2021</v>
      </c>
      <c r="I856" s="123">
        <v>208.8</v>
      </c>
      <c r="J856" s="123">
        <v>208.8</v>
      </c>
      <c r="K856" s="123">
        <v>208.8</v>
      </c>
      <c r="L856" s="123">
        <v>208.8</v>
      </c>
      <c r="M856" s="123">
        <v>208.8</v>
      </c>
      <c r="N856" s="123">
        <v>208.8</v>
      </c>
      <c r="O856" s="123">
        <v>208.8</v>
      </c>
      <c r="P856" s="123">
        <v>208.8</v>
      </c>
      <c r="Q856" s="123">
        <v>208.8</v>
      </c>
      <c r="R856" s="123">
        <v>208.8</v>
      </c>
    </row>
    <row r="857" spans="1:18" ht="15" customHeight="1">
      <c r="A857" s="15">
        <f t="shared" si="29"/>
        <v>857</v>
      </c>
      <c r="B857" s="78" t="s">
        <v>2384</v>
      </c>
      <c r="C857" s="78" t="s">
        <v>2385</v>
      </c>
      <c r="D857" s="78"/>
      <c r="E857" s="78" t="s">
        <v>138</v>
      </c>
      <c r="F857" s="78" t="s">
        <v>1871</v>
      </c>
      <c r="G857" s="78" t="s">
        <v>52</v>
      </c>
      <c r="H857" s="79">
        <v>2021</v>
      </c>
      <c r="I857" s="123">
        <v>34</v>
      </c>
      <c r="J857" s="114">
        <v>34</v>
      </c>
      <c r="K857" s="114">
        <v>34</v>
      </c>
      <c r="L857" s="114">
        <v>34</v>
      </c>
      <c r="M857" s="113">
        <v>34</v>
      </c>
      <c r="N857" s="113">
        <v>34</v>
      </c>
      <c r="O857" s="113">
        <v>34</v>
      </c>
      <c r="P857" s="113">
        <v>34</v>
      </c>
      <c r="Q857" s="113">
        <v>34</v>
      </c>
      <c r="R857" s="113">
        <v>34</v>
      </c>
    </row>
    <row r="858" spans="1:18" ht="15" customHeight="1">
      <c r="A858" s="15">
        <f t="shared" si="29"/>
        <v>858</v>
      </c>
      <c r="B858" s="78" t="s">
        <v>2642</v>
      </c>
      <c r="C858" s="78" t="s">
        <v>2643</v>
      </c>
      <c r="D858" s="78"/>
      <c r="E858" s="78" t="s">
        <v>2521</v>
      </c>
      <c r="F858" s="78" t="s">
        <v>1871</v>
      </c>
      <c r="G858" s="78" t="s">
        <v>52</v>
      </c>
      <c r="H858" s="79">
        <v>2021</v>
      </c>
      <c r="I858" s="123">
        <v>350.1</v>
      </c>
      <c r="J858" s="114">
        <v>350.1</v>
      </c>
      <c r="K858" s="114">
        <v>350.1</v>
      </c>
      <c r="L858" s="114">
        <v>350.1</v>
      </c>
      <c r="M858" s="113">
        <v>350.1</v>
      </c>
      <c r="N858" s="113">
        <v>350.1</v>
      </c>
      <c r="O858" s="113">
        <v>350.1</v>
      </c>
      <c r="P858" s="113">
        <v>350.1</v>
      </c>
      <c r="Q858" s="113">
        <v>350.1</v>
      </c>
      <c r="R858" s="113">
        <v>350.1</v>
      </c>
    </row>
    <row r="859" spans="1:18" ht="15" customHeight="1">
      <c r="A859" s="15">
        <f t="shared" si="29"/>
        <v>859</v>
      </c>
      <c r="B859" s="78" t="s">
        <v>143</v>
      </c>
      <c r="C859" s="78" t="s">
        <v>144</v>
      </c>
      <c r="D859" s="78"/>
      <c r="E859" s="78" t="s">
        <v>121</v>
      </c>
      <c r="F859" s="78" t="s">
        <v>1871</v>
      </c>
      <c r="G859" s="78" t="s">
        <v>52</v>
      </c>
      <c r="H859" s="79">
        <v>2021</v>
      </c>
      <c r="I859" s="123">
        <v>152.30000000000001</v>
      </c>
      <c r="J859" s="114">
        <v>152.30000000000001</v>
      </c>
      <c r="K859" s="114">
        <v>152.30000000000001</v>
      </c>
      <c r="L859" s="114">
        <v>152.30000000000001</v>
      </c>
      <c r="M859" s="113">
        <v>152.30000000000001</v>
      </c>
      <c r="N859" s="113">
        <v>152.30000000000001</v>
      </c>
      <c r="O859" s="113">
        <v>152.30000000000001</v>
      </c>
      <c r="P859" s="113">
        <v>152.30000000000001</v>
      </c>
      <c r="Q859" s="113">
        <v>152.30000000000001</v>
      </c>
      <c r="R859" s="113">
        <v>152.30000000000001</v>
      </c>
    </row>
    <row r="860" spans="1:18" ht="15" customHeight="1">
      <c r="A860" s="15">
        <f t="shared" si="29"/>
        <v>860</v>
      </c>
      <c r="B860" s="78" t="s">
        <v>2705</v>
      </c>
      <c r="C860" s="78" t="s">
        <v>2706</v>
      </c>
      <c r="D860" s="78"/>
      <c r="E860" s="78" t="s">
        <v>99</v>
      </c>
      <c r="F860" s="78" t="s">
        <v>1871</v>
      </c>
      <c r="G860" s="78" t="s">
        <v>52</v>
      </c>
      <c r="H860" s="79">
        <v>2021</v>
      </c>
      <c r="I860" s="123">
        <v>348.3</v>
      </c>
      <c r="J860" s="114">
        <v>348.3</v>
      </c>
      <c r="K860" s="114">
        <v>348.3</v>
      </c>
      <c r="L860" s="114">
        <v>348.3</v>
      </c>
      <c r="M860" s="113">
        <v>348.3</v>
      </c>
      <c r="N860" s="113">
        <v>348.3</v>
      </c>
      <c r="O860" s="113">
        <v>348.3</v>
      </c>
      <c r="P860" s="113">
        <v>348.3</v>
      </c>
      <c r="Q860" s="113">
        <v>348.3</v>
      </c>
      <c r="R860" s="113">
        <v>348.3</v>
      </c>
    </row>
    <row r="861" spans="1:18" ht="15" customHeight="1">
      <c r="A861" s="15">
        <f t="shared" si="29"/>
        <v>861</v>
      </c>
      <c r="B861" s="78" t="s">
        <v>145</v>
      </c>
      <c r="C861" s="78" t="s">
        <v>146</v>
      </c>
      <c r="D861" s="78"/>
      <c r="E861" s="78" t="s">
        <v>147</v>
      </c>
      <c r="F861" s="78" t="s">
        <v>1871</v>
      </c>
      <c r="G861" s="78" t="s">
        <v>52</v>
      </c>
      <c r="H861" s="79">
        <v>2020</v>
      </c>
      <c r="I861" s="123">
        <v>418.9</v>
      </c>
      <c r="J861" s="114">
        <v>418.9</v>
      </c>
      <c r="K861" s="114">
        <v>418.9</v>
      </c>
      <c r="L861" s="114">
        <v>418.9</v>
      </c>
      <c r="M861" s="113">
        <v>418.9</v>
      </c>
      <c r="N861" s="113">
        <v>418.9</v>
      </c>
      <c r="O861" s="113">
        <v>418.9</v>
      </c>
      <c r="P861" s="113">
        <v>418.9</v>
      </c>
      <c r="Q861" s="113">
        <v>418.9</v>
      </c>
      <c r="R861" s="113">
        <v>418.9</v>
      </c>
    </row>
    <row r="862" spans="1:18" ht="15" customHeight="1">
      <c r="A862" s="15">
        <f t="shared" si="29"/>
        <v>862</v>
      </c>
      <c r="B862" s="78" t="s">
        <v>1944</v>
      </c>
      <c r="C862" s="78" t="s">
        <v>1945</v>
      </c>
      <c r="D862" s="78"/>
      <c r="E862" s="78" t="s">
        <v>1411</v>
      </c>
      <c r="F862" s="78" t="s">
        <v>1871</v>
      </c>
      <c r="G862" s="78" t="s">
        <v>50</v>
      </c>
      <c r="H862" s="79">
        <v>2021</v>
      </c>
      <c r="I862" s="123">
        <v>180.1</v>
      </c>
      <c r="J862" s="114">
        <v>180.1</v>
      </c>
      <c r="K862" s="114">
        <v>180.1</v>
      </c>
      <c r="L862" s="114">
        <v>180.1</v>
      </c>
      <c r="M862" s="113">
        <v>180.1</v>
      </c>
      <c r="N862" s="113">
        <v>180.1</v>
      </c>
      <c r="O862" s="113">
        <v>180.1</v>
      </c>
      <c r="P862" s="113">
        <v>180.1</v>
      </c>
      <c r="Q862" s="113">
        <v>180.1</v>
      </c>
      <c r="R862" s="113">
        <v>180.1</v>
      </c>
    </row>
    <row r="863" spans="1:18" ht="15" customHeight="1">
      <c r="A863" s="15">
        <f t="shared" si="29"/>
        <v>863</v>
      </c>
      <c r="B863" s="109" t="s">
        <v>1760</v>
      </c>
      <c r="C863" s="109"/>
      <c r="D863" s="109"/>
      <c r="E863" s="109"/>
      <c r="F863" s="109"/>
      <c r="G863" s="109"/>
      <c r="H863" s="110"/>
      <c r="I863" s="144">
        <f t="shared" ref="I863:R863" si="30">SUM(I805:I862)</f>
        <v>12537.099999999997</v>
      </c>
      <c r="J863" s="111">
        <f t="shared" si="30"/>
        <v>13787.799999999997</v>
      </c>
      <c r="K863" s="111">
        <f t="shared" si="30"/>
        <v>13787.799999999997</v>
      </c>
      <c r="L863" s="111">
        <f t="shared" si="30"/>
        <v>13787.799999999997</v>
      </c>
      <c r="M863" s="112">
        <f t="shared" si="30"/>
        <v>13787.799999999997</v>
      </c>
      <c r="N863" s="112">
        <f t="shared" si="30"/>
        <v>13787.799999999997</v>
      </c>
      <c r="O863" s="112">
        <f t="shared" si="30"/>
        <v>13787.799999999997</v>
      </c>
      <c r="P863" s="112">
        <f t="shared" si="30"/>
        <v>13787.799999999997</v>
      </c>
      <c r="Q863" s="112">
        <f t="shared" si="30"/>
        <v>13787.799999999997</v>
      </c>
      <c r="R863" s="112">
        <f t="shared" si="30"/>
        <v>13787.799999999997</v>
      </c>
    </row>
    <row r="864" spans="1:18" ht="15" customHeight="1">
      <c r="A864" s="15">
        <f t="shared" si="29"/>
        <v>864</v>
      </c>
      <c r="B864" s="109"/>
      <c r="C864" s="109"/>
      <c r="D864" s="109"/>
      <c r="E864" s="109"/>
      <c r="F864" s="109"/>
      <c r="G864" s="109"/>
      <c r="H864" s="110"/>
      <c r="I864" s="144"/>
      <c r="J864" s="111"/>
      <c r="K864" s="111"/>
      <c r="L864" s="111"/>
      <c r="M864" s="112"/>
      <c r="N864" s="112"/>
      <c r="O864" s="112"/>
      <c r="P864" s="112"/>
      <c r="Q864" s="112"/>
      <c r="R864" s="112"/>
    </row>
    <row r="865" spans="1:18" ht="15" customHeight="1">
      <c r="A865" s="15">
        <f t="shared" si="29"/>
        <v>865</v>
      </c>
      <c r="B865" s="78" t="s">
        <v>1763</v>
      </c>
      <c r="C865" s="78"/>
      <c r="D865" s="78" t="s">
        <v>1764</v>
      </c>
      <c r="E865" s="78"/>
      <c r="F865" s="78"/>
      <c r="G865" s="78"/>
      <c r="H865" s="79"/>
      <c r="I865" s="123">
        <f t="shared" ref="I865:R865" si="31">SUMIF($F$805:$F$862,"=WIND-C",I$805:I$862)</f>
        <v>1859.8999999999999</v>
      </c>
      <c r="J865" s="123">
        <f t="shared" si="31"/>
        <v>2083.6999999999998</v>
      </c>
      <c r="K865" s="123">
        <f t="shared" si="31"/>
        <v>2083.6999999999998</v>
      </c>
      <c r="L865" s="123">
        <f t="shared" si="31"/>
        <v>2083.6999999999998</v>
      </c>
      <c r="M865" s="123">
        <f t="shared" si="31"/>
        <v>2083.6999999999998</v>
      </c>
      <c r="N865" s="123">
        <f t="shared" si="31"/>
        <v>2083.6999999999998</v>
      </c>
      <c r="O865" s="123">
        <f t="shared" si="31"/>
        <v>2083.6999999999998</v>
      </c>
      <c r="P865" s="123">
        <f t="shared" si="31"/>
        <v>2083.6999999999998</v>
      </c>
      <c r="Q865" s="123">
        <f t="shared" si="31"/>
        <v>2083.6999999999998</v>
      </c>
      <c r="R865" s="123">
        <f t="shared" si="31"/>
        <v>2083.6999999999998</v>
      </c>
    </row>
    <row r="866" spans="1:18" ht="15" customHeight="1">
      <c r="A866" s="15">
        <f t="shared" si="29"/>
        <v>866</v>
      </c>
      <c r="B866" s="78" t="s">
        <v>1499</v>
      </c>
      <c r="C866" s="78"/>
      <c r="D866" s="78" t="s">
        <v>1765</v>
      </c>
      <c r="E866" s="78" t="s">
        <v>1487</v>
      </c>
      <c r="F866" s="78"/>
      <c r="G866" s="78"/>
      <c r="H866" s="79"/>
      <c r="I866" s="123">
        <v>47</v>
      </c>
      <c r="J866" s="123">
        <v>47</v>
      </c>
      <c r="K866" s="123">
        <v>47</v>
      </c>
      <c r="L866" s="123">
        <v>47</v>
      </c>
      <c r="M866" s="123">
        <v>47</v>
      </c>
      <c r="N866" s="123">
        <v>47</v>
      </c>
      <c r="O866" s="123">
        <v>47</v>
      </c>
      <c r="P866" s="123">
        <v>47</v>
      </c>
      <c r="Q866" s="123">
        <v>47</v>
      </c>
      <c r="R866" s="123">
        <v>47</v>
      </c>
    </row>
    <row r="867" spans="1:18" ht="15" customHeight="1">
      <c r="A867" s="15">
        <f t="shared" si="29"/>
        <v>867</v>
      </c>
      <c r="B867" s="109"/>
      <c r="C867" s="109"/>
      <c r="D867" s="109"/>
      <c r="E867" s="109"/>
      <c r="F867" s="109"/>
      <c r="G867" s="109"/>
      <c r="H867" s="110"/>
      <c r="I867" s="123"/>
      <c r="J867" s="114"/>
      <c r="K867" s="114"/>
      <c r="L867" s="114"/>
      <c r="M867" s="113"/>
      <c r="N867" s="113"/>
      <c r="O867" s="113"/>
      <c r="P867" s="113"/>
      <c r="Q867" s="113"/>
      <c r="R867" s="113"/>
    </row>
    <row r="868" spans="1:18">
      <c r="A868" s="15">
        <f t="shared" si="29"/>
        <v>868</v>
      </c>
      <c r="B868" s="78" t="s">
        <v>1774</v>
      </c>
      <c r="C868" s="78"/>
      <c r="D868" s="78" t="s">
        <v>1775</v>
      </c>
      <c r="E868" s="78"/>
      <c r="F868" s="78"/>
      <c r="G868" s="78"/>
      <c r="H868" s="79"/>
      <c r="I868" s="123">
        <f t="shared" ref="I868:R868" si="32">SUMIF($F$805:$F$862,"=WIND-P",I$805:I$862)</f>
        <v>169.2</v>
      </c>
      <c r="J868" s="114">
        <f t="shared" si="32"/>
        <v>320.7</v>
      </c>
      <c r="K868" s="114">
        <f t="shared" si="32"/>
        <v>320.7</v>
      </c>
      <c r="L868" s="114">
        <f t="shared" si="32"/>
        <v>320.7</v>
      </c>
      <c r="M868" s="113">
        <f t="shared" si="32"/>
        <v>320.7</v>
      </c>
      <c r="N868" s="113">
        <f t="shared" si="32"/>
        <v>320.7</v>
      </c>
      <c r="O868" s="113">
        <f t="shared" si="32"/>
        <v>320.7</v>
      </c>
      <c r="P868" s="113">
        <f t="shared" si="32"/>
        <v>320.7</v>
      </c>
      <c r="Q868" s="113">
        <f t="shared" si="32"/>
        <v>320.7</v>
      </c>
      <c r="R868" s="113">
        <f t="shared" si="32"/>
        <v>320.7</v>
      </c>
    </row>
    <row r="869" spans="1:18" ht="15" customHeight="1">
      <c r="A869" s="15">
        <f t="shared" si="29"/>
        <v>869</v>
      </c>
      <c r="B869" s="78" t="s">
        <v>1510</v>
      </c>
      <c r="C869" s="78"/>
      <c r="D869" s="78" t="s">
        <v>1776</v>
      </c>
      <c r="E869" s="78" t="s">
        <v>1487</v>
      </c>
      <c r="F869" s="78"/>
      <c r="G869" s="78"/>
      <c r="H869" s="79"/>
      <c r="I869" s="123">
        <v>34</v>
      </c>
      <c r="J869" s="123">
        <v>34</v>
      </c>
      <c r="K869" s="123">
        <v>34</v>
      </c>
      <c r="L869" s="123">
        <v>34</v>
      </c>
      <c r="M869" s="123">
        <v>34</v>
      </c>
      <c r="N869" s="123">
        <v>34</v>
      </c>
      <c r="O869" s="123">
        <v>34</v>
      </c>
      <c r="P869" s="123">
        <v>34</v>
      </c>
      <c r="Q869" s="123">
        <v>34</v>
      </c>
      <c r="R869" s="123">
        <v>34</v>
      </c>
    </row>
    <row r="870" spans="1:18" ht="15" customHeight="1">
      <c r="A870" s="15">
        <f t="shared" si="29"/>
        <v>870</v>
      </c>
      <c r="B870" s="109"/>
      <c r="C870" s="109"/>
      <c r="D870" s="109"/>
      <c r="E870" s="109"/>
      <c r="F870" s="109"/>
      <c r="G870" s="109"/>
      <c r="H870" s="110"/>
      <c r="I870" s="123"/>
      <c r="J870" s="114"/>
      <c r="K870" s="114"/>
      <c r="L870" s="114"/>
      <c r="M870" s="113"/>
      <c r="N870" s="113"/>
      <c r="O870" s="113"/>
      <c r="P870" s="113"/>
      <c r="Q870" s="113"/>
      <c r="R870" s="113"/>
    </row>
    <row r="871" spans="1:18" ht="15" customHeight="1">
      <c r="A871" s="15">
        <f t="shared" si="29"/>
        <v>871</v>
      </c>
      <c r="B871" s="78" t="s">
        <v>1868</v>
      </c>
      <c r="C871" s="78"/>
      <c r="D871" s="78" t="s">
        <v>1869</v>
      </c>
      <c r="E871" s="78"/>
      <c r="F871" s="78"/>
      <c r="G871" s="78"/>
      <c r="H871" s="79"/>
      <c r="I871" s="123">
        <f t="shared" ref="I871:R871" si="33">SUMIF($F$805:$F$862,"=WIND-O",I$805:I$862)</f>
        <v>10508</v>
      </c>
      <c r="J871" s="114">
        <f t="shared" si="33"/>
        <v>11383.4</v>
      </c>
      <c r="K871" s="114">
        <f t="shared" si="33"/>
        <v>11383.4</v>
      </c>
      <c r="L871" s="114">
        <f t="shared" si="33"/>
        <v>11383.4</v>
      </c>
      <c r="M871" s="113">
        <f t="shared" si="33"/>
        <v>11383.4</v>
      </c>
      <c r="N871" s="113">
        <f t="shared" si="33"/>
        <v>11383.4</v>
      </c>
      <c r="O871" s="113">
        <f t="shared" si="33"/>
        <v>11383.4</v>
      </c>
      <c r="P871" s="113">
        <f t="shared" si="33"/>
        <v>11383.4</v>
      </c>
      <c r="Q871" s="113">
        <f t="shared" si="33"/>
        <v>11383.4</v>
      </c>
      <c r="R871" s="113">
        <f t="shared" si="33"/>
        <v>11383.4</v>
      </c>
    </row>
    <row r="872" spans="1:18" ht="15" customHeight="1">
      <c r="A872" s="15">
        <f t="shared" si="29"/>
        <v>872</v>
      </c>
      <c r="B872" s="78" t="s">
        <v>1875</v>
      </c>
      <c r="C872" s="78"/>
      <c r="D872" s="78" t="s">
        <v>1870</v>
      </c>
      <c r="E872" s="78" t="s">
        <v>1487</v>
      </c>
      <c r="F872" s="78"/>
      <c r="G872" s="78"/>
      <c r="H872" s="79"/>
      <c r="I872" s="123">
        <v>20</v>
      </c>
      <c r="J872" s="123">
        <v>20</v>
      </c>
      <c r="K872" s="123">
        <v>20</v>
      </c>
      <c r="L872" s="123">
        <v>20</v>
      </c>
      <c r="M872" s="123">
        <v>20</v>
      </c>
      <c r="N872" s="123">
        <v>20</v>
      </c>
      <c r="O872" s="123">
        <v>20</v>
      </c>
      <c r="P872" s="123">
        <v>20</v>
      </c>
      <c r="Q872" s="123">
        <v>20</v>
      </c>
      <c r="R872" s="123">
        <v>20</v>
      </c>
    </row>
    <row r="873" spans="1:18" ht="15" customHeight="1">
      <c r="A873" s="15">
        <f t="shared" si="29"/>
        <v>873</v>
      </c>
      <c r="B873" s="109"/>
      <c r="C873" s="109"/>
      <c r="D873" s="109"/>
      <c r="E873" s="109"/>
      <c r="F873" s="109"/>
      <c r="G873" s="109"/>
      <c r="H873" s="110"/>
      <c r="I873" s="123"/>
      <c r="J873" s="114"/>
      <c r="K873" s="114"/>
      <c r="L873" s="114"/>
      <c r="M873" s="113"/>
      <c r="N873" s="113"/>
      <c r="O873" s="113"/>
      <c r="P873" s="113"/>
      <c r="Q873" s="113"/>
      <c r="R873" s="113"/>
    </row>
    <row r="874" spans="1:18">
      <c r="A874" s="15">
        <f t="shared" si="29"/>
        <v>874</v>
      </c>
      <c r="B874" s="109" t="s">
        <v>1766</v>
      </c>
      <c r="C874" s="109"/>
      <c r="D874" s="109"/>
      <c r="E874" s="109"/>
      <c r="F874" s="109"/>
      <c r="G874" s="109"/>
      <c r="H874" s="110"/>
      <c r="I874" s="123"/>
      <c r="J874" s="114"/>
      <c r="K874" s="114"/>
      <c r="L874" s="114"/>
      <c r="M874" s="113"/>
      <c r="N874" s="113"/>
      <c r="O874" s="113"/>
      <c r="P874" s="113"/>
      <c r="Q874" s="113"/>
      <c r="R874" s="113"/>
    </row>
    <row r="875" spans="1:18" ht="15" customHeight="1">
      <c r="A875" s="15">
        <f t="shared" si="29"/>
        <v>875</v>
      </c>
      <c r="B875" s="78" t="s">
        <v>2524</v>
      </c>
      <c r="C875" s="78" t="s">
        <v>2525</v>
      </c>
      <c r="D875" s="78"/>
      <c r="E875" s="78" t="s">
        <v>226</v>
      </c>
      <c r="F875" s="78" t="s">
        <v>57</v>
      </c>
      <c r="G875" s="78" t="s">
        <v>51</v>
      </c>
      <c r="H875" s="79">
        <v>2023</v>
      </c>
      <c r="I875" s="123">
        <v>0</v>
      </c>
      <c r="J875" s="114">
        <v>246.3</v>
      </c>
      <c r="K875" s="114">
        <v>246.3</v>
      </c>
      <c r="L875" s="114">
        <v>246.3</v>
      </c>
      <c r="M875" s="113">
        <v>246.3</v>
      </c>
      <c r="N875" s="113">
        <v>246.3</v>
      </c>
      <c r="O875" s="113">
        <v>246.3</v>
      </c>
      <c r="P875" s="113">
        <v>246.3</v>
      </c>
      <c r="Q875" s="113">
        <v>246.3</v>
      </c>
      <c r="R875" s="113">
        <v>246.3</v>
      </c>
    </row>
    <row r="876" spans="1:18" s="222" customFormat="1" ht="12.75">
      <c r="A876" s="15">
        <f t="shared" si="29"/>
        <v>876</v>
      </c>
      <c r="B876" s="78" t="s">
        <v>2898</v>
      </c>
      <c r="C876" s="78" t="s">
        <v>2899</v>
      </c>
      <c r="D876" s="78"/>
      <c r="E876" s="78" t="s">
        <v>1111</v>
      </c>
      <c r="F876" s="78" t="s">
        <v>57</v>
      </c>
      <c r="G876" s="78" t="s">
        <v>52</v>
      </c>
      <c r="H876" s="79">
        <v>2023</v>
      </c>
      <c r="I876" s="123">
        <v>0</v>
      </c>
      <c r="J876" s="114">
        <v>374.4</v>
      </c>
      <c r="K876" s="114">
        <v>374.4</v>
      </c>
      <c r="L876" s="114">
        <v>374.4</v>
      </c>
      <c r="M876" s="113">
        <v>374.4</v>
      </c>
      <c r="N876" s="113">
        <v>374.4</v>
      </c>
      <c r="O876" s="113">
        <v>374.4</v>
      </c>
      <c r="P876" s="113">
        <v>374.4</v>
      </c>
      <c r="Q876" s="113">
        <v>374.4</v>
      </c>
      <c r="R876" s="113">
        <v>374.4</v>
      </c>
    </row>
    <row r="877" spans="1:18" ht="15" customHeight="1">
      <c r="A877" s="15">
        <f t="shared" si="29"/>
        <v>877</v>
      </c>
      <c r="B877" s="78" t="s">
        <v>1781</v>
      </c>
      <c r="C877" s="78" t="s">
        <v>1782</v>
      </c>
      <c r="D877" s="78"/>
      <c r="E877" s="78" t="s">
        <v>1783</v>
      </c>
      <c r="F877" s="78" t="s">
        <v>57</v>
      </c>
      <c r="G877" s="78" t="s">
        <v>52</v>
      </c>
      <c r="H877" s="79">
        <v>2021</v>
      </c>
      <c r="I877" s="123">
        <v>201.5</v>
      </c>
      <c r="J877" s="114">
        <v>201.5</v>
      </c>
      <c r="K877" s="114">
        <v>201.5</v>
      </c>
      <c r="L877" s="114">
        <v>201.5</v>
      </c>
      <c r="M877" s="113">
        <v>201.5</v>
      </c>
      <c r="N877" s="113">
        <v>201.5</v>
      </c>
      <c r="O877" s="113">
        <v>201.5</v>
      </c>
      <c r="P877" s="113">
        <v>201.5</v>
      </c>
      <c r="Q877" s="113">
        <v>201.5</v>
      </c>
      <c r="R877" s="113">
        <v>201.5</v>
      </c>
    </row>
    <row r="878" spans="1:18" ht="15" customHeight="1">
      <c r="A878" s="15">
        <f t="shared" si="29"/>
        <v>878</v>
      </c>
      <c r="B878" s="78" t="s">
        <v>1767</v>
      </c>
      <c r="C878" s="78" t="s">
        <v>1768</v>
      </c>
      <c r="D878" s="78"/>
      <c r="E878" s="78" t="s">
        <v>150</v>
      </c>
      <c r="F878" s="78" t="s">
        <v>57</v>
      </c>
      <c r="G878" s="78" t="s">
        <v>52</v>
      </c>
      <c r="H878" s="79">
        <v>2021</v>
      </c>
      <c r="I878" s="123">
        <v>185</v>
      </c>
      <c r="J878" s="114">
        <v>185</v>
      </c>
      <c r="K878" s="114">
        <v>185</v>
      </c>
      <c r="L878" s="114">
        <v>185</v>
      </c>
      <c r="M878" s="113">
        <v>185</v>
      </c>
      <c r="N878" s="113">
        <v>185</v>
      </c>
      <c r="O878" s="113">
        <v>185</v>
      </c>
      <c r="P878" s="113">
        <v>185</v>
      </c>
      <c r="Q878" s="113">
        <v>185</v>
      </c>
      <c r="R878" s="113">
        <v>185</v>
      </c>
    </row>
    <row r="879" spans="1:18" ht="15" customHeight="1">
      <c r="A879" s="15">
        <f t="shared" si="29"/>
        <v>879</v>
      </c>
      <c r="B879" s="78" t="s">
        <v>2707</v>
      </c>
      <c r="C879" s="78" t="s">
        <v>2708</v>
      </c>
      <c r="D879" s="78"/>
      <c r="E879" s="78" t="s">
        <v>2582</v>
      </c>
      <c r="F879" s="78" t="s">
        <v>57</v>
      </c>
      <c r="G879" s="78" t="s">
        <v>50</v>
      </c>
      <c r="H879" s="79">
        <v>2022</v>
      </c>
      <c r="I879" s="123">
        <v>0</v>
      </c>
      <c r="J879" s="114">
        <v>204</v>
      </c>
      <c r="K879" s="114">
        <v>204</v>
      </c>
      <c r="L879" s="114">
        <v>204</v>
      </c>
      <c r="M879" s="113">
        <v>204</v>
      </c>
      <c r="N879" s="113">
        <v>204</v>
      </c>
      <c r="O879" s="113">
        <v>204</v>
      </c>
      <c r="P879" s="113">
        <v>204</v>
      </c>
      <c r="Q879" s="113">
        <v>204</v>
      </c>
      <c r="R879" s="113">
        <v>204</v>
      </c>
    </row>
    <row r="880" spans="1:18" ht="15" customHeight="1">
      <c r="A880" s="15">
        <f t="shared" si="29"/>
        <v>880</v>
      </c>
      <c r="B880" s="78" t="s">
        <v>1946</v>
      </c>
      <c r="C880" s="78" t="s">
        <v>1947</v>
      </c>
      <c r="D880" s="78"/>
      <c r="E880" s="78" t="s">
        <v>1199</v>
      </c>
      <c r="F880" s="78" t="s">
        <v>57</v>
      </c>
      <c r="G880" s="78" t="s">
        <v>52</v>
      </c>
      <c r="H880" s="79">
        <v>2021</v>
      </c>
      <c r="I880" s="123">
        <v>228.4</v>
      </c>
      <c r="J880" s="114">
        <v>228.4</v>
      </c>
      <c r="K880" s="114">
        <v>228.4</v>
      </c>
      <c r="L880" s="114">
        <v>228.4</v>
      </c>
      <c r="M880" s="113">
        <v>228.4</v>
      </c>
      <c r="N880" s="113">
        <v>228.4</v>
      </c>
      <c r="O880" s="113">
        <v>228.4</v>
      </c>
      <c r="P880" s="113">
        <v>228.4</v>
      </c>
      <c r="Q880" s="113">
        <v>228.4</v>
      </c>
      <c r="R880" s="113">
        <v>228.4</v>
      </c>
    </row>
    <row r="881" spans="1:18" ht="15" customHeight="1">
      <c r="A881" s="15">
        <f t="shared" si="29"/>
        <v>881</v>
      </c>
      <c r="B881" s="78" t="s">
        <v>2640</v>
      </c>
      <c r="C881" s="78" t="s">
        <v>2641</v>
      </c>
      <c r="D881" s="78"/>
      <c r="E881" s="78" t="s">
        <v>288</v>
      </c>
      <c r="F881" s="78" t="s">
        <v>57</v>
      </c>
      <c r="G881" s="78" t="s">
        <v>51</v>
      </c>
      <c r="H881" s="79">
        <v>2022</v>
      </c>
      <c r="I881" s="123">
        <v>220.6</v>
      </c>
      <c r="J881" s="114">
        <v>220.6</v>
      </c>
      <c r="K881" s="114">
        <v>220.6</v>
      </c>
      <c r="L881" s="114">
        <v>220.6</v>
      </c>
      <c r="M881" s="113">
        <v>220.6</v>
      </c>
      <c r="N881" s="113">
        <v>220.6</v>
      </c>
      <c r="O881" s="113">
        <v>220.6</v>
      </c>
      <c r="P881" s="113">
        <v>220.6</v>
      </c>
      <c r="Q881" s="113">
        <v>220.6</v>
      </c>
      <c r="R881" s="113">
        <v>220.6</v>
      </c>
    </row>
    <row r="882" spans="1:18" ht="15" customHeight="1">
      <c r="A882" s="15">
        <f t="shared" si="29"/>
        <v>882</v>
      </c>
      <c r="B882" s="78" t="s">
        <v>2526</v>
      </c>
      <c r="C882" s="78" t="s">
        <v>2527</v>
      </c>
      <c r="D882" s="78"/>
      <c r="E882" s="78" t="s">
        <v>1031</v>
      </c>
      <c r="F882" s="78" t="s">
        <v>57</v>
      </c>
      <c r="G882" s="78" t="s">
        <v>50</v>
      </c>
      <c r="H882" s="79">
        <v>2021</v>
      </c>
      <c r="I882" s="123">
        <v>210</v>
      </c>
      <c r="J882" s="114">
        <v>210</v>
      </c>
      <c r="K882" s="114">
        <v>210</v>
      </c>
      <c r="L882" s="114">
        <v>210</v>
      </c>
      <c r="M882" s="113">
        <v>210</v>
      </c>
      <c r="N882" s="113">
        <v>210</v>
      </c>
      <c r="O882" s="113">
        <v>210</v>
      </c>
      <c r="P882" s="113">
        <v>210</v>
      </c>
      <c r="Q882" s="113">
        <v>210</v>
      </c>
      <c r="R882" s="113">
        <v>210</v>
      </c>
    </row>
    <row r="883" spans="1:18" ht="15" customHeight="1">
      <c r="A883" s="15">
        <f t="shared" si="29"/>
        <v>883</v>
      </c>
      <c r="B883" s="78" t="s">
        <v>1786</v>
      </c>
      <c r="C883" s="78" t="s">
        <v>1787</v>
      </c>
      <c r="D883" s="78"/>
      <c r="E883" s="78" t="s">
        <v>1240</v>
      </c>
      <c r="F883" s="78" t="s">
        <v>57</v>
      </c>
      <c r="G883" s="78" t="s">
        <v>52</v>
      </c>
      <c r="H883" s="79">
        <v>2022</v>
      </c>
      <c r="I883" s="123">
        <v>200</v>
      </c>
      <c r="J883" s="114">
        <v>200</v>
      </c>
      <c r="K883" s="114">
        <v>200</v>
      </c>
      <c r="L883" s="114">
        <v>200</v>
      </c>
      <c r="M883" s="113">
        <v>200</v>
      </c>
      <c r="N883" s="113">
        <v>200</v>
      </c>
      <c r="O883" s="113">
        <v>200</v>
      </c>
      <c r="P883" s="113">
        <v>200</v>
      </c>
      <c r="Q883" s="113">
        <v>200</v>
      </c>
      <c r="R883" s="113">
        <v>200</v>
      </c>
    </row>
    <row r="884" spans="1:18" ht="15" customHeight="1">
      <c r="A884" s="15">
        <f t="shared" si="29"/>
        <v>884</v>
      </c>
      <c r="B884" s="78" t="s">
        <v>2709</v>
      </c>
      <c r="C884" s="78" t="s">
        <v>2710</v>
      </c>
      <c r="D884" s="78"/>
      <c r="E884" s="78" t="s">
        <v>2555</v>
      </c>
      <c r="F884" s="78" t="s">
        <v>57</v>
      </c>
      <c r="G884" s="78" t="s">
        <v>50</v>
      </c>
      <c r="H884" s="79">
        <v>2022</v>
      </c>
      <c r="I884" s="123">
        <v>0</v>
      </c>
      <c r="J884" s="114">
        <v>324.7</v>
      </c>
      <c r="K884" s="114">
        <v>324.7</v>
      </c>
      <c r="L884" s="114">
        <v>324.7</v>
      </c>
      <c r="M884" s="113">
        <v>324.7</v>
      </c>
      <c r="N884" s="113">
        <v>324.7</v>
      </c>
      <c r="O884" s="113">
        <v>324.7</v>
      </c>
      <c r="P884" s="113">
        <v>324.7</v>
      </c>
      <c r="Q884" s="113">
        <v>324.7</v>
      </c>
      <c r="R884" s="113">
        <v>324.7</v>
      </c>
    </row>
    <row r="885" spans="1:18" ht="15" customHeight="1">
      <c r="A885" s="15">
        <f t="shared" si="29"/>
        <v>885</v>
      </c>
      <c r="B885" s="78" t="s">
        <v>2528</v>
      </c>
      <c r="C885" s="78" t="s">
        <v>2529</v>
      </c>
      <c r="D885" s="78"/>
      <c r="E885" s="78" t="s">
        <v>1697</v>
      </c>
      <c r="F885" s="78" t="s">
        <v>57</v>
      </c>
      <c r="G885" s="78" t="s">
        <v>51</v>
      </c>
      <c r="H885" s="79">
        <v>2021</v>
      </c>
      <c r="I885" s="123">
        <v>50</v>
      </c>
      <c r="J885" s="114">
        <v>50</v>
      </c>
      <c r="K885" s="114">
        <v>50</v>
      </c>
      <c r="L885" s="114">
        <v>50</v>
      </c>
      <c r="M885" s="113">
        <v>50</v>
      </c>
      <c r="N885" s="113">
        <v>50</v>
      </c>
      <c r="O885" s="113">
        <v>50</v>
      </c>
      <c r="P885" s="113">
        <v>50</v>
      </c>
      <c r="Q885" s="113">
        <v>50</v>
      </c>
      <c r="R885" s="113">
        <v>50</v>
      </c>
    </row>
    <row r="886" spans="1:18" ht="15" customHeight="1">
      <c r="A886" s="15">
        <f t="shared" si="29"/>
        <v>886</v>
      </c>
      <c r="B886" s="78" t="s">
        <v>2530</v>
      </c>
      <c r="C886" s="78" t="s">
        <v>2531</v>
      </c>
      <c r="D886" s="78"/>
      <c r="E886" s="78" t="s">
        <v>2507</v>
      </c>
      <c r="F886" s="78" t="s">
        <v>57</v>
      </c>
      <c r="G886" s="78" t="s">
        <v>60</v>
      </c>
      <c r="H886" s="79">
        <v>2022</v>
      </c>
      <c r="I886" s="123">
        <v>223.2</v>
      </c>
      <c r="J886" s="114">
        <v>223.2</v>
      </c>
      <c r="K886" s="114">
        <v>223.2</v>
      </c>
      <c r="L886" s="114">
        <v>223.2</v>
      </c>
      <c r="M886" s="113">
        <v>223.2</v>
      </c>
      <c r="N886" s="113">
        <v>223.2</v>
      </c>
      <c r="O886" s="113">
        <v>223.2</v>
      </c>
      <c r="P886" s="113">
        <v>223.2</v>
      </c>
      <c r="Q886" s="113">
        <v>223.2</v>
      </c>
      <c r="R886" s="113">
        <v>223.2</v>
      </c>
    </row>
    <row r="887" spans="1:18" ht="15" customHeight="1">
      <c r="A887" s="15">
        <f t="shared" si="29"/>
        <v>887</v>
      </c>
      <c r="B887" s="78" t="s">
        <v>2638</v>
      </c>
      <c r="C887" s="78" t="s">
        <v>2639</v>
      </c>
      <c r="D887" s="78"/>
      <c r="E887" s="78" t="s">
        <v>1684</v>
      </c>
      <c r="F887" s="78" t="s">
        <v>57</v>
      </c>
      <c r="G887" s="78" t="s">
        <v>60</v>
      </c>
      <c r="H887" s="79">
        <v>2022</v>
      </c>
      <c r="I887" s="123">
        <v>222.9</v>
      </c>
      <c r="J887" s="114">
        <v>222.9</v>
      </c>
      <c r="K887" s="114">
        <v>222.9</v>
      </c>
      <c r="L887" s="114">
        <v>222.9</v>
      </c>
      <c r="M887" s="113">
        <v>222.9</v>
      </c>
      <c r="N887" s="113">
        <v>222.9</v>
      </c>
      <c r="O887" s="113">
        <v>222.9</v>
      </c>
      <c r="P887" s="113">
        <v>222.9</v>
      </c>
      <c r="Q887" s="113">
        <v>222.9</v>
      </c>
      <c r="R887" s="113">
        <v>222.9</v>
      </c>
    </row>
    <row r="888" spans="1:18" ht="15" customHeight="1">
      <c r="A888" s="15">
        <f t="shared" si="29"/>
        <v>888</v>
      </c>
      <c r="B888" s="78" t="s">
        <v>2532</v>
      </c>
      <c r="C888" s="78" t="s">
        <v>2533</v>
      </c>
      <c r="D888" s="78"/>
      <c r="E888" s="78" t="s">
        <v>1240</v>
      </c>
      <c r="F888" s="78" t="s">
        <v>57</v>
      </c>
      <c r="G888" s="78" t="s">
        <v>52</v>
      </c>
      <c r="H888" s="79">
        <v>2022</v>
      </c>
      <c r="I888" s="123">
        <v>159.80000000000001</v>
      </c>
      <c r="J888" s="114">
        <v>159.80000000000001</v>
      </c>
      <c r="K888" s="114">
        <v>159.80000000000001</v>
      </c>
      <c r="L888" s="114">
        <v>159.80000000000001</v>
      </c>
      <c r="M888" s="113">
        <v>159.80000000000001</v>
      </c>
      <c r="N888" s="113">
        <v>159.80000000000001</v>
      </c>
      <c r="O888" s="113">
        <v>159.80000000000001</v>
      </c>
      <c r="P888" s="113">
        <v>159.80000000000001</v>
      </c>
      <c r="Q888" s="113">
        <v>159.80000000000001</v>
      </c>
      <c r="R888" s="113">
        <v>159.80000000000001</v>
      </c>
    </row>
    <row r="889" spans="1:18" ht="15" customHeight="1">
      <c r="A889" s="15">
        <f t="shared" si="29"/>
        <v>889</v>
      </c>
      <c r="B889" s="78" t="s">
        <v>1948</v>
      </c>
      <c r="C889" s="78" t="s">
        <v>1949</v>
      </c>
      <c r="D889" s="78"/>
      <c r="E889" s="78" t="s">
        <v>1040</v>
      </c>
      <c r="F889" s="78" t="s">
        <v>57</v>
      </c>
      <c r="G889" s="78" t="s">
        <v>50</v>
      </c>
      <c r="H889" s="79">
        <v>2021</v>
      </c>
      <c r="I889" s="123">
        <v>125.7</v>
      </c>
      <c r="J889" s="114">
        <v>125.7</v>
      </c>
      <c r="K889" s="114">
        <v>125.7</v>
      </c>
      <c r="L889" s="114">
        <v>125.7</v>
      </c>
      <c r="M889" s="113">
        <v>125.7</v>
      </c>
      <c r="N889" s="113">
        <v>125.7</v>
      </c>
      <c r="O889" s="113">
        <v>125.7</v>
      </c>
      <c r="P889" s="113">
        <v>125.7</v>
      </c>
      <c r="Q889" s="113">
        <v>125.7</v>
      </c>
      <c r="R889" s="113">
        <v>125.7</v>
      </c>
    </row>
    <row r="890" spans="1:18" ht="15" customHeight="1">
      <c r="A890" s="15">
        <f t="shared" si="29"/>
        <v>890</v>
      </c>
      <c r="B890" s="78" t="s">
        <v>2534</v>
      </c>
      <c r="C890" s="78" t="s">
        <v>1950</v>
      </c>
      <c r="D890" s="78"/>
      <c r="E890" s="78" t="s">
        <v>632</v>
      </c>
      <c r="F890" s="78" t="s">
        <v>57</v>
      </c>
      <c r="G890" s="78" t="s">
        <v>51</v>
      </c>
      <c r="H890" s="79">
        <v>2021</v>
      </c>
      <c r="I890" s="123">
        <v>202.6</v>
      </c>
      <c r="J890" s="114">
        <v>202.6</v>
      </c>
      <c r="K890" s="114">
        <v>202.6</v>
      </c>
      <c r="L890" s="114">
        <v>202.6</v>
      </c>
      <c r="M890" s="113">
        <v>202.6</v>
      </c>
      <c r="N890" s="113">
        <v>202.6</v>
      </c>
      <c r="O890" s="113">
        <v>202.6</v>
      </c>
      <c r="P890" s="113">
        <v>202.6</v>
      </c>
      <c r="Q890" s="113">
        <v>202.6</v>
      </c>
      <c r="R890" s="113">
        <v>202.6</v>
      </c>
    </row>
    <row r="891" spans="1:18" ht="15" customHeight="1">
      <c r="A891" s="15">
        <f t="shared" si="29"/>
        <v>891</v>
      </c>
      <c r="B891" s="78" t="s">
        <v>2535</v>
      </c>
      <c r="C891" s="78" t="s">
        <v>2536</v>
      </c>
      <c r="D891" s="78"/>
      <c r="E891" s="78" t="s">
        <v>632</v>
      </c>
      <c r="F891" s="78" t="s">
        <v>57</v>
      </c>
      <c r="G891" s="78" t="s">
        <v>51</v>
      </c>
      <c r="H891" s="79">
        <v>2022</v>
      </c>
      <c r="I891" s="123">
        <v>202.6</v>
      </c>
      <c r="J891" s="114">
        <v>202.6</v>
      </c>
      <c r="K891" s="114">
        <v>202.6</v>
      </c>
      <c r="L891" s="114">
        <v>202.6</v>
      </c>
      <c r="M891" s="113">
        <v>202.6</v>
      </c>
      <c r="N891" s="113">
        <v>202.6</v>
      </c>
      <c r="O891" s="113">
        <v>202.6</v>
      </c>
      <c r="P891" s="113">
        <v>202.6</v>
      </c>
      <c r="Q891" s="113">
        <v>202.6</v>
      </c>
      <c r="R891" s="113">
        <v>202.6</v>
      </c>
    </row>
    <row r="892" spans="1:18" ht="15" customHeight="1">
      <c r="A892" s="15">
        <f t="shared" si="29"/>
        <v>892</v>
      </c>
      <c r="B892" s="78" t="s">
        <v>1789</v>
      </c>
      <c r="C892" s="78" t="s">
        <v>1790</v>
      </c>
      <c r="D892" s="78"/>
      <c r="E892" s="78" t="s">
        <v>1666</v>
      </c>
      <c r="F892" s="78" t="s">
        <v>57</v>
      </c>
      <c r="G892" s="78" t="s">
        <v>95</v>
      </c>
      <c r="H892" s="79">
        <v>2023</v>
      </c>
      <c r="I892" s="123">
        <v>0</v>
      </c>
      <c r="J892" s="114">
        <v>150</v>
      </c>
      <c r="K892" s="114">
        <v>150</v>
      </c>
      <c r="L892" s="114">
        <v>150</v>
      </c>
      <c r="M892" s="113">
        <v>150</v>
      </c>
      <c r="N892" s="113">
        <v>150</v>
      </c>
      <c r="O892" s="113">
        <v>150</v>
      </c>
      <c r="P892" s="113">
        <v>150</v>
      </c>
      <c r="Q892" s="113">
        <v>150</v>
      </c>
      <c r="R892" s="113">
        <v>150</v>
      </c>
    </row>
    <row r="893" spans="1:18" ht="15" customHeight="1">
      <c r="A893" s="15">
        <f t="shared" si="29"/>
        <v>893</v>
      </c>
      <c r="B893" s="78" t="s">
        <v>2711</v>
      </c>
      <c r="C893" s="78" t="s">
        <v>2712</v>
      </c>
      <c r="D893" s="78"/>
      <c r="E893" s="78" t="s">
        <v>1666</v>
      </c>
      <c r="F893" s="78" t="s">
        <v>57</v>
      </c>
      <c r="G893" s="78" t="s">
        <v>95</v>
      </c>
      <c r="H893" s="79">
        <v>2023</v>
      </c>
      <c r="I893" s="123">
        <v>0</v>
      </c>
      <c r="J893" s="114">
        <v>200</v>
      </c>
      <c r="K893" s="114">
        <v>200</v>
      </c>
      <c r="L893" s="114">
        <v>200</v>
      </c>
      <c r="M893" s="113">
        <v>200</v>
      </c>
      <c r="N893" s="113">
        <v>200</v>
      </c>
      <c r="O893" s="113">
        <v>200</v>
      </c>
      <c r="P893" s="113">
        <v>200</v>
      </c>
      <c r="Q893" s="113">
        <v>200</v>
      </c>
      <c r="R893" s="113">
        <v>200</v>
      </c>
    </row>
    <row r="894" spans="1:18" ht="15" customHeight="1">
      <c r="A894" s="15">
        <f t="shared" si="29"/>
        <v>894</v>
      </c>
      <c r="B894" s="78" t="s">
        <v>1951</v>
      </c>
      <c r="C894" s="78" t="s">
        <v>1952</v>
      </c>
      <c r="D894" s="78"/>
      <c r="E894" s="78" t="s">
        <v>1783</v>
      </c>
      <c r="F894" s="78" t="s">
        <v>57</v>
      </c>
      <c r="G894" s="78" t="s">
        <v>52</v>
      </c>
      <c r="H894" s="79">
        <v>2023</v>
      </c>
      <c r="I894" s="123">
        <v>0</v>
      </c>
      <c r="J894" s="114">
        <v>217.6</v>
      </c>
      <c r="K894" s="114">
        <v>217.6</v>
      </c>
      <c r="L894" s="114">
        <v>217.6</v>
      </c>
      <c r="M894" s="113">
        <v>217.6</v>
      </c>
      <c r="N894" s="113">
        <v>217.6</v>
      </c>
      <c r="O894" s="113">
        <v>217.6</v>
      </c>
      <c r="P894" s="113">
        <v>217.6</v>
      </c>
      <c r="Q894" s="113">
        <v>217.6</v>
      </c>
      <c r="R894" s="113">
        <v>217.6</v>
      </c>
    </row>
    <row r="895" spans="1:18" ht="15" customHeight="1">
      <c r="A895" s="15">
        <f t="shared" si="29"/>
        <v>895</v>
      </c>
      <c r="B895" s="78" t="s">
        <v>2388</v>
      </c>
      <c r="C895" s="78" t="s">
        <v>2389</v>
      </c>
      <c r="D895" s="78"/>
      <c r="E895" s="78" t="s">
        <v>1783</v>
      </c>
      <c r="F895" s="78" t="s">
        <v>57</v>
      </c>
      <c r="G895" s="78" t="s">
        <v>52</v>
      </c>
      <c r="H895" s="79">
        <v>2023</v>
      </c>
      <c r="I895" s="123">
        <v>0</v>
      </c>
      <c r="J895" s="114">
        <v>185</v>
      </c>
      <c r="K895" s="114">
        <v>185</v>
      </c>
      <c r="L895" s="114">
        <v>185</v>
      </c>
      <c r="M895" s="113">
        <v>185</v>
      </c>
      <c r="N895" s="113">
        <v>185</v>
      </c>
      <c r="O895" s="113">
        <v>185</v>
      </c>
      <c r="P895" s="113">
        <v>185</v>
      </c>
      <c r="Q895" s="113">
        <v>185</v>
      </c>
      <c r="R895" s="113">
        <v>185</v>
      </c>
    </row>
    <row r="896" spans="1:18" ht="15" customHeight="1">
      <c r="A896" s="15">
        <f t="shared" si="29"/>
        <v>896</v>
      </c>
      <c r="B896" s="78" t="s">
        <v>2537</v>
      </c>
      <c r="C896" s="78" t="s">
        <v>2538</v>
      </c>
      <c r="D896" s="78"/>
      <c r="E896" s="78" t="s">
        <v>307</v>
      </c>
      <c r="F896" s="78" t="s">
        <v>57</v>
      </c>
      <c r="G896" s="78" t="s">
        <v>261</v>
      </c>
      <c r="H896" s="79">
        <v>2022</v>
      </c>
      <c r="I896" s="123">
        <v>300</v>
      </c>
      <c r="J896" s="114">
        <v>300</v>
      </c>
      <c r="K896" s="114">
        <v>300</v>
      </c>
      <c r="L896" s="114">
        <v>300</v>
      </c>
      <c r="M896" s="113">
        <v>300</v>
      </c>
      <c r="N896" s="113">
        <v>300</v>
      </c>
      <c r="O896" s="113">
        <v>300</v>
      </c>
      <c r="P896" s="113">
        <v>300</v>
      </c>
      <c r="Q896" s="113">
        <v>300</v>
      </c>
      <c r="R896" s="113">
        <v>300</v>
      </c>
    </row>
    <row r="897" spans="1:18" ht="15" customHeight="1">
      <c r="A897" s="15">
        <f t="shared" si="29"/>
        <v>897</v>
      </c>
      <c r="B897" s="78" t="s">
        <v>1953</v>
      </c>
      <c r="C897" s="78" t="s">
        <v>1954</v>
      </c>
      <c r="D897" s="78"/>
      <c r="E897" s="78" t="s">
        <v>1666</v>
      </c>
      <c r="F897" s="78" t="s">
        <v>57</v>
      </c>
      <c r="G897" s="78" t="s">
        <v>95</v>
      </c>
      <c r="H897" s="79">
        <v>2022</v>
      </c>
      <c r="I897" s="123">
        <v>203.2</v>
      </c>
      <c r="J897" s="114">
        <v>203.2</v>
      </c>
      <c r="K897" s="114">
        <v>203.2</v>
      </c>
      <c r="L897" s="114">
        <v>203.2</v>
      </c>
      <c r="M897" s="113">
        <v>203.2</v>
      </c>
      <c r="N897" s="113">
        <v>203.2</v>
      </c>
      <c r="O897" s="113">
        <v>203.2</v>
      </c>
      <c r="P897" s="113">
        <v>203.2</v>
      </c>
      <c r="Q897" s="113">
        <v>203.2</v>
      </c>
      <c r="R897" s="113">
        <v>203.2</v>
      </c>
    </row>
    <row r="898" spans="1:18" ht="15" customHeight="1">
      <c r="A898" s="15">
        <f t="shared" si="29"/>
        <v>898</v>
      </c>
      <c r="B898" s="78" t="s">
        <v>1955</v>
      </c>
      <c r="C898" s="78" t="s">
        <v>1956</v>
      </c>
      <c r="D898" s="78"/>
      <c r="E898" s="78" t="s">
        <v>337</v>
      </c>
      <c r="F898" s="78" t="s">
        <v>57</v>
      </c>
      <c r="G898" s="78" t="s">
        <v>51</v>
      </c>
      <c r="H898" s="79">
        <v>2022</v>
      </c>
      <c r="I898" s="123">
        <v>201</v>
      </c>
      <c r="J898" s="114">
        <v>201</v>
      </c>
      <c r="K898" s="114">
        <v>201</v>
      </c>
      <c r="L898" s="114">
        <v>201</v>
      </c>
      <c r="M898" s="113">
        <v>201</v>
      </c>
      <c r="N898" s="113">
        <v>201</v>
      </c>
      <c r="O898" s="113">
        <v>201</v>
      </c>
      <c r="P898" s="113">
        <v>201</v>
      </c>
      <c r="Q898" s="113">
        <v>201</v>
      </c>
      <c r="R898" s="113">
        <v>201</v>
      </c>
    </row>
    <row r="899" spans="1:18" ht="15" customHeight="1">
      <c r="A899" s="15">
        <f t="shared" si="29"/>
        <v>899</v>
      </c>
      <c r="B899" s="78" t="s">
        <v>1957</v>
      </c>
      <c r="C899" s="78" t="s">
        <v>1958</v>
      </c>
      <c r="D899" s="78"/>
      <c r="E899" s="78" t="s">
        <v>337</v>
      </c>
      <c r="F899" s="78" t="s">
        <v>57</v>
      </c>
      <c r="G899" s="78" t="s">
        <v>51</v>
      </c>
      <c r="H899" s="79">
        <v>2022</v>
      </c>
      <c r="I899" s="123">
        <v>201</v>
      </c>
      <c r="J899" s="114">
        <v>201</v>
      </c>
      <c r="K899" s="114">
        <v>201</v>
      </c>
      <c r="L899" s="114">
        <v>201</v>
      </c>
      <c r="M899" s="113">
        <v>201</v>
      </c>
      <c r="N899" s="113">
        <v>201</v>
      </c>
      <c r="O899" s="113">
        <v>201</v>
      </c>
      <c r="P899" s="113">
        <v>201</v>
      </c>
      <c r="Q899" s="113">
        <v>201</v>
      </c>
      <c r="R899" s="113">
        <v>201</v>
      </c>
    </row>
    <row r="900" spans="1:18" ht="15" customHeight="1">
      <c r="A900" s="15">
        <f t="shared" si="29"/>
        <v>900</v>
      </c>
      <c r="B900" s="78" t="s">
        <v>1959</v>
      </c>
      <c r="C900" s="78" t="s">
        <v>1960</v>
      </c>
      <c r="D900" s="78"/>
      <c r="E900" s="78" t="s">
        <v>337</v>
      </c>
      <c r="F900" s="78" t="s">
        <v>57</v>
      </c>
      <c r="G900" s="78" t="s">
        <v>51</v>
      </c>
      <c r="H900" s="79">
        <v>2022</v>
      </c>
      <c r="I900" s="123">
        <v>201</v>
      </c>
      <c r="J900" s="114">
        <v>201</v>
      </c>
      <c r="K900" s="114">
        <v>201</v>
      </c>
      <c r="L900" s="114">
        <v>201</v>
      </c>
      <c r="M900" s="113">
        <v>201</v>
      </c>
      <c r="N900" s="113">
        <v>201</v>
      </c>
      <c r="O900" s="113">
        <v>201</v>
      </c>
      <c r="P900" s="113">
        <v>201</v>
      </c>
      <c r="Q900" s="113">
        <v>201</v>
      </c>
      <c r="R900" s="113">
        <v>201</v>
      </c>
    </row>
    <row r="901" spans="1:18" ht="15" customHeight="1">
      <c r="A901" s="15">
        <f t="shared" si="29"/>
        <v>901</v>
      </c>
      <c r="B901" s="78" t="s">
        <v>2713</v>
      </c>
      <c r="C901" s="78" t="s">
        <v>2714</v>
      </c>
      <c r="D901" s="78"/>
      <c r="E901" s="78" t="s">
        <v>1212</v>
      </c>
      <c r="F901" s="78" t="s">
        <v>57</v>
      </c>
      <c r="G901" s="78" t="s">
        <v>60</v>
      </c>
      <c r="H901" s="79">
        <v>2021</v>
      </c>
      <c r="I901" s="123">
        <v>515.70000000000005</v>
      </c>
      <c r="J901" s="114">
        <v>515.70000000000005</v>
      </c>
      <c r="K901" s="114">
        <v>515.70000000000005</v>
      </c>
      <c r="L901" s="114">
        <v>515.70000000000005</v>
      </c>
      <c r="M901" s="113">
        <v>515.70000000000005</v>
      </c>
      <c r="N901" s="113">
        <v>515.70000000000005</v>
      </c>
      <c r="O901" s="113">
        <v>515.70000000000005</v>
      </c>
      <c r="P901" s="113">
        <v>515.70000000000005</v>
      </c>
      <c r="Q901" s="113">
        <v>515.70000000000005</v>
      </c>
      <c r="R901" s="113">
        <v>515.70000000000005</v>
      </c>
    </row>
    <row r="902" spans="1:18" ht="15" customHeight="1">
      <c r="A902" s="15">
        <f t="shared" si="29"/>
        <v>902</v>
      </c>
      <c r="B902" s="78" t="s">
        <v>2539</v>
      </c>
      <c r="C902" s="78" t="s">
        <v>2715</v>
      </c>
      <c r="D902" s="78"/>
      <c r="E902" s="78" t="s">
        <v>509</v>
      </c>
      <c r="F902" s="78" t="s">
        <v>57</v>
      </c>
      <c r="G902" s="78" t="s">
        <v>50</v>
      </c>
      <c r="H902" s="79">
        <v>2022</v>
      </c>
      <c r="I902" s="123">
        <v>300</v>
      </c>
      <c r="J902" s="114">
        <v>300</v>
      </c>
      <c r="K902" s="114">
        <v>300</v>
      </c>
      <c r="L902" s="114">
        <v>300</v>
      </c>
      <c r="M902" s="113">
        <v>300</v>
      </c>
      <c r="N902" s="113">
        <v>300</v>
      </c>
      <c r="O902" s="113">
        <v>300</v>
      </c>
      <c r="P902" s="113">
        <v>300</v>
      </c>
      <c r="Q902" s="113">
        <v>300</v>
      </c>
      <c r="R902" s="113">
        <v>300</v>
      </c>
    </row>
    <row r="903" spans="1:18" ht="15" customHeight="1">
      <c r="A903" s="15">
        <f t="shared" si="29"/>
        <v>903</v>
      </c>
      <c r="B903" s="78" t="s">
        <v>2716</v>
      </c>
      <c r="C903" s="78" t="s">
        <v>2717</v>
      </c>
      <c r="D903" s="78"/>
      <c r="E903" s="78" t="s">
        <v>509</v>
      </c>
      <c r="F903" s="78" t="s">
        <v>57</v>
      </c>
      <c r="G903" s="78" t="s">
        <v>50</v>
      </c>
      <c r="H903" s="79">
        <v>2023</v>
      </c>
      <c r="I903" s="123">
        <v>0</v>
      </c>
      <c r="J903" s="114">
        <v>310</v>
      </c>
      <c r="K903" s="114">
        <v>310</v>
      </c>
      <c r="L903" s="114">
        <v>310</v>
      </c>
      <c r="M903" s="113">
        <v>310</v>
      </c>
      <c r="N903" s="113">
        <v>310</v>
      </c>
      <c r="O903" s="113">
        <v>310</v>
      </c>
      <c r="P903" s="113">
        <v>310</v>
      </c>
      <c r="Q903" s="113">
        <v>310</v>
      </c>
      <c r="R903" s="113">
        <v>310</v>
      </c>
    </row>
    <row r="904" spans="1:18" ht="15" customHeight="1">
      <c r="A904" s="15">
        <f t="shared" si="29"/>
        <v>904</v>
      </c>
      <c r="B904" s="78" t="s">
        <v>2718</v>
      </c>
      <c r="C904" s="78" t="s">
        <v>2719</v>
      </c>
      <c r="D904" s="78"/>
      <c r="E904" s="78" t="s">
        <v>509</v>
      </c>
      <c r="F904" s="78" t="s">
        <v>57</v>
      </c>
      <c r="G904" s="78" t="s">
        <v>50</v>
      </c>
      <c r="H904" s="79">
        <v>2023</v>
      </c>
      <c r="I904" s="123">
        <v>0</v>
      </c>
      <c r="J904" s="114">
        <v>200</v>
      </c>
      <c r="K904" s="114">
        <v>200</v>
      </c>
      <c r="L904" s="114">
        <v>200</v>
      </c>
      <c r="M904" s="113">
        <v>200</v>
      </c>
      <c r="N904" s="113">
        <v>200</v>
      </c>
      <c r="O904" s="113">
        <v>200</v>
      </c>
      <c r="P904" s="113">
        <v>200</v>
      </c>
      <c r="Q904" s="113">
        <v>200</v>
      </c>
      <c r="R904" s="113">
        <v>200</v>
      </c>
    </row>
    <row r="905" spans="1:18" ht="15" customHeight="1">
      <c r="A905" s="15">
        <f t="shared" ref="A905:A968" si="34">A904+1</f>
        <v>905</v>
      </c>
      <c r="B905" s="78" t="s">
        <v>2720</v>
      </c>
      <c r="C905" s="78" t="s">
        <v>2721</v>
      </c>
      <c r="D905" s="78"/>
      <c r="E905" s="78" t="s">
        <v>509</v>
      </c>
      <c r="F905" s="78" t="s">
        <v>57</v>
      </c>
      <c r="G905" s="78" t="s">
        <v>50</v>
      </c>
      <c r="H905" s="79">
        <v>2023</v>
      </c>
      <c r="I905" s="123">
        <v>0</v>
      </c>
      <c r="J905" s="114">
        <v>90</v>
      </c>
      <c r="K905" s="114">
        <v>90</v>
      </c>
      <c r="L905" s="114">
        <v>90</v>
      </c>
      <c r="M905" s="113">
        <v>90</v>
      </c>
      <c r="N905" s="113">
        <v>90</v>
      </c>
      <c r="O905" s="113">
        <v>90</v>
      </c>
      <c r="P905" s="113">
        <v>90</v>
      </c>
      <c r="Q905" s="113">
        <v>90</v>
      </c>
      <c r="R905" s="113">
        <v>90</v>
      </c>
    </row>
    <row r="906" spans="1:18" ht="15" customHeight="1">
      <c r="A906" s="15">
        <f t="shared" si="34"/>
        <v>906</v>
      </c>
      <c r="B906" s="78" t="s">
        <v>2722</v>
      </c>
      <c r="C906" s="78" t="s">
        <v>2723</v>
      </c>
      <c r="D906" s="78"/>
      <c r="E906" s="78" t="s">
        <v>509</v>
      </c>
      <c r="F906" s="78" t="s">
        <v>57</v>
      </c>
      <c r="G906" s="78" t="s">
        <v>50</v>
      </c>
      <c r="H906" s="79">
        <v>2022</v>
      </c>
      <c r="I906" s="123">
        <v>0</v>
      </c>
      <c r="J906" s="114">
        <v>200</v>
      </c>
      <c r="K906" s="114">
        <v>200</v>
      </c>
      <c r="L906" s="114">
        <v>200</v>
      </c>
      <c r="M906" s="113">
        <v>200</v>
      </c>
      <c r="N906" s="113">
        <v>200</v>
      </c>
      <c r="O906" s="113">
        <v>200</v>
      </c>
      <c r="P906" s="113">
        <v>200</v>
      </c>
      <c r="Q906" s="113">
        <v>200</v>
      </c>
      <c r="R906" s="113">
        <v>200</v>
      </c>
    </row>
    <row r="907" spans="1:18" ht="15" customHeight="1">
      <c r="A907" s="15">
        <f t="shared" si="34"/>
        <v>907</v>
      </c>
      <c r="B907" s="78" t="s">
        <v>1791</v>
      </c>
      <c r="C907" s="78" t="s">
        <v>1792</v>
      </c>
      <c r="D907" s="78"/>
      <c r="E907" s="78" t="s">
        <v>767</v>
      </c>
      <c r="F907" s="78" t="s">
        <v>57</v>
      </c>
      <c r="G907" s="78" t="s">
        <v>51</v>
      </c>
      <c r="H907" s="79">
        <v>2021</v>
      </c>
      <c r="I907" s="123">
        <v>132.4</v>
      </c>
      <c r="J907" s="114">
        <v>132.4</v>
      </c>
      <c r="K907" s="114">
        <v>132.4</v>
      </c>
      <c r="L907" s="114">
        <v>132.4</v>
      </c>
      <c r="M907" s="113">
        <v>132.4</v>
      </c>
      <c r="N907" s="113">
        <v>132.4</v>
      </c>
      <c r="O907" s="113">
        <v>132.4</v>
      </c>
      <c r="P907" s="113">
        <v>132.4</v>
      </c>
      <c r="Q907" s="113">
        <v>132.4</v>
      </c>
      <c r="R907" s="113">
        <v>132.4</v>
      </c>
    </row>
    <row r="908" spans="1:18" ht="15" customHeight="1">
      <c r="A908" s="15">
        <f t="shared" si="34"/>
        <v>908</v>
      </c>
      <c r="B908" s="78" t="s">
        <v>1769</v>
      </c>
      <c r="C908" s="78" t="s">
        <v>1770</v>
      </c>
      <c r="D908" s="78"/>
      <c r="E908" s="78" t="s">
        <v>61</v>
      </c>
      <c r="F908" s="78" t="s">
        <v>57</v>
      </c>
      <c r="G908" s="78" t="s">
        <v>52</v>
      </c>
      <c r="H908" s="79">
        <v>2022</v>
      </c>
      <c r="I908" s="123">
        <v>108</v>
      </c>
      <c r="J908" s="114">
        <v>108</v>
      </c>
      <c r="K908" s="114">
        <v>108</v>
      </c>
      <c r="L908" s="114">
        <v>108</v>
      </c>
      <c r="M908" s="113">
        <v>108</v>
      </c>
      <c r="N908" s="113">
        <v>108</v>
      </c>
      <c r="O908" s="113">
        <v>108</v>
      </c>
      <c r="P908" s="113">
        <v>108</v>
      </c>
      <c r="Q908" s="113">
        <v>108</v>
      </c>
      <c r="R908" s="113">
        <v>108</v>
      </c>
    </row>
    <row r="909" spans="1:18" ht="15" customHeight="1">
      <c r="A909" s="15">
        <f t="shared" si="34"/>
        <v>909</v>
      </c>
      <c r="B909" s="78" t="s">
        <v>2724</v>
      </c>
      <c r="C909" s="78" t="s">
        <v>2725</v>
      </c>
      <c r="D909" s="78"/>
      <c r="E909" s="78" t="s">
        <v>59</v>
      </c>
      <c r="F909" s="78" t="s">
        <v>57</v>
      </c>
      <c r="G909" s="78" t="s">
        <v>51</v>
      </c>
      <c r="H909" s="79">
        <v>2023</v>
      </c>
      <c r="I909" s="123">
        <v>0</v>
      </c>
      <c r="J909" s="114">
        <v>200</v>
      </c>
      <c r="K909" s="114">
        <v>200</v>
      </c>
      <c r="L909" s="114">
        <v>200</v>
      </c>
      <c r="M909" s="113">
        <v>200</v>
      </c>
      <c r="N909" s="113">
        <v>200</v>
      </c>
      <c r="O909" s="113">
        <v>200</v>
      </c>
      <c r="P909" s="113">
        <v>200</v>
      </c>
      <c r="Q909" s="113">
        <v>200</v>
      </c>
      <c r="R909" s="113">
        <v>200</v>
      </c>
    </row>
    <row r="910" spans="1:18" ht="15" customHeight="1">
      <c r="A910" s="15">
        <f t="shared" si="34"/>
        <v>910</v>
      </c>
      <c r="B910" s="78" t="s">
        <v>1961</v>
      </c>
      <c r="C910" s="78" t="s">
        <v>1962</v>
      </c>
      <c r="D910" s="78"/>
      <c r="E910" s="78" t="s">
        <v>125</v>
      </c>
      <c r="F910" s="78" t="s">
        <v>57</v>
      </c>
      <c r="G910" s="78" t="s">
        <v>52</v>
      </c>
      <c r="H910" s="79">
        <v>2021</v>
      </c>
      <c r="I910" s="123">
        <v>426.7</v>
      </c>
      <c r="J910" s="114">
        <v>426.7</v>
      </c>
      <c r="K910" s="114">
        <v>426.7</v>
      </c>
      <c r="L910" s="114">
        <v>426.7</v>
      </c>
      <c r="M910" s="113">
        <v>426.7</v>
      </c>
      <c r="N910" s="113">
        <v>426.7</v>
      </c>
      <c r="O910" s="113">
        <v>426.7</v>
      </c>
      <c r="P910" s="113">
        <v>426.7</v>
      </c>
      <c r="Q910" s="113">
        <v>426.7</v>
      </c>
      <c r="R910" s="113">
        <v>426.7</v>
      </c>
    </row>
    <row r="911" spans="1:18" ht="15" customHeight="1">
      <c r="A911" s="15">
        <f t="shared" si="34"/>
        <v>911</v>
      </c>
      <c r="B911" s="78" t="s">
        <v>2543</v>
      </c>
      <c r="C911" s="78" t="s">
        <v>2544</v>
      </c>
      <c r="D911" s="78"/>
      <c r="E911" s="78" t="s">
        <v>307</v>
      </c>
      <c r="F911" s="78" t="s">
        <v>57</v>
      </c>
      <c r="G911" s="78" t="s">
        <v>261</v>
      </c>
      <c r="H911" s="79">
        <v>2022</v>
      </c>
      <c r="I911" s="123">
        <v>351.3</v>
      </c>
      <c r="J911" s="114">
        <v>351.3</v>
      </c>
      <c r="K911" s="114">
        <v>351.3</v>
      </c>
      <c r="L911" s="114">
        <v>351.3</v>
      </c>
      <c r="M911" s="113">
        <v>351.3</v>
      </c>
      <c r="N911" s="113">
        <v>351.3</v>
      </c>
      <c r="O911" s="113">
        <v>351.3</v>
      </c>
      <c r="P911" s="113">
        <v>351.3</v>
      </c>
      <c r="Q911" s="113">
        <v>351.3</v>
      </c>
      <c r="R911" s="113">
        <v>351.3</v>
      </c>
    </row>
    <row r="912" spans="1:18" ht="15" customHeight="1">
      <c r="A912" s="15">
        <f t="shared" si="34"/>
        <v>912</v>
      </c>
      <c r="B912" s="78" t="s">
        <v>1794</v>
      </c>
      <c r="C912" s="78" t="s">
        <v>1795</v>
      </c>
      <c r="D912" s="78"/>
      <c r="E912" s="78" t="s">
        <v>307</v>
      </c>
      <c r="F912" s="78" t="s">
        <v>57</v>
      </c>
      <c r="G912" s="78" t="s">
        <v>261</v>
      </c>
      <c r="H912" s="79">
        <v>2021</v>
      </c>
      <c r="I912" s="123">
        <v>240</v>
      </c>
      <c r="J912" s="114">
        <v>240</v>
      </c>
      <c r="K912" s="114">
        <v>240</v>
      </c>
      <c r="L912" s="114">
        <v>240</v>
      </c>
      <c r="M912" s="113">
        <v>240</v>
      </c>
      <c r="N912" s="113">
        <v>240</v>
      </c>
      <c r="O912" s="113">
        <v>240</v>
      </c>
      <c r="P912" s="113">
        <v>240</v>
      </c>
      <c r="Q912" s="113">
        <v>240</v>
      </c>
      <c r="R912" s="113">
        <v>240</v>
      </c>
    </row>
    <row r="913" spans="1:18" ht="15" customHeight="1">
      <c r="A913" s="15">
        <f t="shared" si="34"/>
        <v>913</v>
      </c>
      <c r="B913" s="78" t="s">
        <v>2726</v>
      </c>
      <c r="C913" s="78" t="s">
        <v>2727</v>
      </c>
      <c r="D913" s="78"/>
      <c r="E913" s="78" t="s">
        <v>1743</v>
      </c>
      <c r="F913" s="78" t="s">
        <v>57</v>
      </c>
      <c r="G913" s="78" t="s">
        <v>60</v>
      </c>
      <c r="H913" s="79">
        <v>2022</v>
      </c>
      <c r="I913" s="123">
        <v>500</v>
      </c>
      <c r="J913" s="114">
        <v>500</v>
      </c>
      <c r="K913" s="114">
        <v>500</v>
      </c>
      <c r="L913" s="114">
        <v>500</v>
      </c>
      <c r="M913" s="113">
        <v>500</v>
      </c>
      <c r="N913" s="113">
        <v>500</v>
      </c>
      <c r="O913" s="113">
        <v>500</v>
      </c>
      <c r="P913" s="113">
        <v>500</v>
      </c>
      <c r="Q913" s="113">
        <v>500</v>
      </c>
      <c r="R913" s="113">
        <v>500</v>
      </c>
    </row>
    <row r="914" spans="1:18" ht="15" customHeight="1">
      <c r="A914" s="15">
        <f t="shared" si="34"/>
        <v>914</v>
      </c>
      <c r="B914" s="78" t="s">
        <v>1963</v>
      </c>
      <c r="C914" s="78" t="s">
        <v>1771</v>
      </c>
      <c r="D914" s="78"/>
      <c r="E914" s="78" t="s">
        <v>1677</v>
      </c>
      <c r="F914" s="78" t="s">
        <v>57</v>
      </c>
      <c r="G914" s="78" t="s">
        <v>52</v>
      </c>
      <c r="H914" s="79">
        <v>2021</v>
      </c>
      <c r="I914" s="123">
        <v>257</v>
      </c>
      <c r="J914" s="114">
        <v>257</v>
      </c>
      <c r="K914" s="114">
        <v>257</v>
      </c>
      <c r="L914" s="114">
        <v>257</v>
      </c>
      <c r="M914" s="113">
        <v>257</v>
      </c>
      <c r="N914" s="113">
        <v>257</v>
      </c>
      <c r="O914" s="113">
        <v>257</v>
      </c>
      <c r="P914" s="113">
        <v>257</v>
      </c>
      <c r="Q914" s="113">
        <v>257</v>
      </c>
      <c r="R914" s="113">
        <v>257</v>
      </c>
    </row>
    <row r="915" spans="1:18" ht="15" customHeight="1">
      <c r="A915" s="15">
        <f t="shared" si="34"/>
        <v>915</v>
      </c>
      <c r="B915" s="78" t="s">
        <v>1964</v>
      </c>
      <c r="C915" s="78" t="s">
        <v>1965</v>
      </c>
      <c r="D915" s="78"/>
      <c r="E915" s="78" t="s">
        <v>1677</v>
      </c>
      <c r="F915" s="78" t="s">
        <v>57</v>
      </c>
      <c r="G915" s="78" t="s">
        <v>52</v>
      </c>
      <c r="H915" s="79">
        <v>2022</v>
      </c>
      <c r="I915" s="123">
        <v>110</v>
      </c>
      <c r="J915" s="114">
        <v>110</v>
      </c>
      <c r="K915" s="114">
        <v>110</v>
      </c>
      <c r="L915" s="114">
        <v>110</v>
      </c>
      <c r="M915" s="113">
        <v>110</v>
      </c>
      <c r="N915" s="113">
        <v>110</v>
      </c>
      <c r="O915" s="113">
        <v>110</v>
      </c>
      <c r="P915" s="113">
        <v>110</v>
      </c>
      <c r="Q915" s="113">
        <v>110</v>
      </c>
      <c r="R915" s="113">
        <v>110</v>
      </c>
    </row>
    <row r="916" spans="1:18" ht="15" customHeight="1">
      <c r="A916" s="15">
        <f t="shared" si="34"/>
        <v>916</v>
      </c>
      <c r="B916" s="78" t="s">
        <v>2728</v>
      </c>
      <c r="C916" s="78" t="s">
        <v>2729</v>
      </c>
      <c r="D916" s="78"/>
      <c r="E916" s="78" t="s">
        <v>1582</v>
      </c>
      <c r="F916" s="78" t="s">
        <v>57</v>
      </c>
      <c r="G916" s="78" t="s">
        <v>50</v>
      </c>
      <c r="H916" s="79">
        <v>2023</v>
      </c>
      <c r="I916" s="123">
        <v>0</v>
      </c>
      <c r="J916" s="114">
        <v>103.1</v>
      </c>
      <c r="K916" s="114">
        <v>103.1</v>
      </c>
      <c r="L916" s="114">
        <v>103.1</v>
      </c>
      <c r="M916" s="113">
        <v>103.1</v>
      </c>
      <c r="N916" s="113">
        <v>103.1</v>
      </c>
      <c r="O916" s="113">
        <v>103.1</v>
      </c>
      <c r="P916" s="113">
        <v>103.1</v>
      </c>
      <c r="Q916" s="113">
        <v>103.1</v>
      </c>
      <c r="R916" s="113">
        <v>103.1</v>
      </c>
    </row>
    <row r="917" spans="1:18" ht="15" customHeight="1">
      <c r="A917" s="15">
        <f t="shared" si="34"/>
        <v>917</v>
      </c>
      <c r="B917" s="78" t="s">
        <v>2730</v>
      </c>
      <c r="C917" s="78" t="s">
        <v>2731</v>
      </c>
      <c r="D917" s="78"/>
      <c r="E917" s="78" t="s">
        <v>251</v>
      </c>
      <c r="F917" s="78" t="s">
        <v>57</v>
      </c>
      <c r="G917" s="78" t="s">
        <v>51</v>
      </c>
      <c r="H917" s="79">
        <v>2022</v>
      </c>
      <c r="I917" s="123">
        <v>0</v>
      </c>
      <c r="J917" s="114">
        <v>228.2</v>
      </c>
      <c r="K917" s="114">
        <v>228.2</v>
      </c>
      <c r="L917" s="114">
        <v>228.2</v>
      </c>
      <c r="M917" s="113">
        <v>228.2</v>
      </c>
      <c r="N917" s="113">
        <v>228.2</v>
      </c>
      <c r="O917" s="113">
        <v>228.2</v>
      </c>
      <c r="P917" s="113">
        <v>228.2</v>
      </c>
      <c r="Q917" s="113">
        <v>228.2</v>
      </c>
      <c r="R917" s="113">
        <v>228.2</v>
      </c>
    </row>
    <row r="918" spans="1:18" ht="15" customHeight="1">
      <c r="A918" s="15">
        <f t="shared" si="34"/>
        <v>918</v>
      </c>
      <c r="B918" s="78" t="s">
        <v>2545</v>
      </c>
      <c r="C918" s="78" t="s">
        <v>2546</v>
      </c>
      <c r="D918" s="78"/>
      <c r="E918" s="78" t="s">
        <v>94</v>
      </c>
      <c r="F918" s="78" t="s">
        <v>57</v>
      </c>
      <c r="G918" s="78" t="s">
        <v>52</v>
      </c>
      <c r="H918" s="79">
        <v>2023</v>
      </c>
      <c r="I918" s="123">
        <v>0</v>
      </c>
      <c r="J918" s="114">
        <v>413.6</v>
      </c>
      <c r="K918" s="114">
        <v>413.6</v>
      </c>
      <c r="L918" s="114">
        <v>413.6</v>
      </c>
      <c r="M918" s="113">
        <v>413.6</v>
      </c>
      <c r="N918" s="113">
        <v>413.6</v>
      </c>
      <c r="O918" s="113">
        <v>413.6</v>
      </c>
      <c r="P918" s="113">
        <v>413.6</v>
      </c>
      <c r="Q918" s="113">
        <v>413.6</v>
      </c>
      <c r="R918" s="113">
        <v>413.6</v>
      </c>
    </row>
    <row r="919" spans="1:18" ht="15" customHeight="1">
      <c r="A919" s="15">
        <f t="shared" si="34"/>
        <v>919</v>
      </c>
      <c r="B919" s="78" t="s">
        <v>2732</v>
      </c>
      <c r="C919" s="78" t="s">
        <v>2733</v>
      </c>
      <c r="D919" s="78"/>
      <c r="E919" s="78" t="s">
        <v>2555</v>
      </c>
      <c r="F919" s="78" t="s">
        <v>57</v>
      </c>
      <c r="G919" s="78" t="s">
        <v>50</v>
      </c>
      <c r="H919" s="79">
        <v>2022</v>
      </c>
      <c r="I919" s="123">
        <v>0</v>
      </c>
      <c r="J919" s="114">
        <v>320</v>
      </c>
      <c r="K919" s="114">
        <v>320</v>
      </c>
      <c r="L919" s="114">
        <v>320</v>
      </c>
      <c r="M919" s="113">
        <v>320</v>
      </c>
      <c r="N919" s="113">
        <v>320</v>
      </c>
      <c r="O919" s="113">
        <v>320</v>
      </c>
      <c r="P919" s="113">
        <v>320</v>
      </c>
      <c r="Q919" s="113">
        <v>320</v>
      </c>
      <c r="R919" s="113">
        <v>320</v>
      </c>
    </row>
    <row r="920" spans="1:18" ht="15" customHeight="1">
      <c r="A920" s="15">
        <f t="shared" si="34"/>
        <v>920</v>
      </c>
      <c r="B920" s="78" t="s">
        <v>1772</v>
      </c>
      <c r="C920" s="78" t="s">
        <v>1773</v>
      </c>
      <c r="D920" s="78"/>
      <c r="E920" s="78" t="s">
        <v>61</v>
      </c>
      <c r="F920" s="78" t="s">
        <v>57</v>
      </c>
      <c r="G920" s="78" t="s">
        <v>52</v>
      </c>
      <c r="H920" s="79">
        <v>2020</v>
      </c>
      <c r="I920" s="123">
        <v>7.4</v>
      </c>
      <c r="J920" s="114">
        <v>7.4</v>
      </c>
      <c r="K920" s="114">
        <v>7.4</v>
      </c>
      <c r="L920" s="114">
        <v>7.4</v>
      </c>
      <c r="M920" s="113">
        <v>7.4</v>
      </c>
      <c r="N920" s="113">
        <v>7.4</v>
      </c>
      <c r="O920" s="113">
        <v>7.4</v>
      </c>
      <c r="P920" s="113">
        <v>7.4</v>
      </c>
      <c r="Q920" s="113">
        <v>7.4</v>
      </c>
      <c r="R920" s="113">
        <v>7.4</v>
      </c>
    </row>
    <row r="921" spans="1:18">
      <c r="A921" s="15">
        <f t="shared" si="34"/>
        <v>921</v>
      </c>
      <c r="B921" s="78" t="s">
        <v>1801</v>
      </c>
      <c r="C921" s="78" t="s">
        <v>1802</v>
      </c>
      <c r="D921" s="78"/>
      <c r="E921" s="78" t="s">
        <v>509</v>
      </c>
      <c r="F921" s="78" t="s">
        <v>57</v>
      </c>
      <c r="G921" s="78" t="s">
        <v>50</v>
      </c>
      <c r="H921" s="79">
        <v>2021</v>
      </c>
      <c r="I921" s="123">
        <v>198.5</v>
      </c>
      <c r="J921" s="114">
        <v>198.5</v>
      </c>
      <c r="K921" s="114">
        <v>198.5</v>
      </c>
      <c r="L921" s="114">
        <v>198.5</v>
      </c>
      <c r="M921" s="113">
        <v>198.5</v>
      </c>
      <c r="N921" s="113">
        <v>198.5</v>
      </c>
      <c r="O921" s="113">
        <v>198.5</v>
      </c>
      <c r="P921" s="113">
        <v>198.5</v>
      </c>
      <c r="Q921" s="113">
        <v>198.5</v>
      </c>
      <c r="R921" s="113">
        <v>198.5</v>
      </c>
    </row>
    <row r="922" spans="1:18">
      <c r="A922" s="15">
        <f t="shared" si="34"/>
        <v>922</v>
      </c>
      <c r="B922" s="78" t="s">
        <v>2547</v>
      </c>
      <c r="C922" s="78" t="s">
        <v>2548</v>
      </c>
      <c r="D922" s="78"/>
      <c r="E922" s="78" t="s">
        <v>147</v>
      </c>
      <c r="F922" s="78" t="s">
        <v>57</v>
      </c>
      <c r="G922" s="78" t="s">
        <v>52</v>
      </c>
      <c r="H922" s="79">
        <v>2021</v>
      </c>
      <c r="I922" s="123">
        <v>125</v>
      </c>
      <c r="J922" s="114">
        <v>125</v>
      </c>
      <c r="K922" s="114">
        <v>125</v>
      </c>
      <c r="L922" s="114">
        <v>125</v>
      </c>
      <c r="M922" s="113">
        <v>125</v>
      </c>
      <c r="N922" s="113">
        <v>125</v>
      </c>
      <c r="O922" s="113">
        <v>125</v>
      </c>
      <c r="P922" s="113">
        <v>125</v>
      </c>
      <c r="Q922" s="113">
        <v>125</v>
      </c>
      <c r="R922" s="113">
        <v>125</v>
      </c>
    </row>
    <row r="923" spans="1:18">
      <c r="A923" s="15">
        <f t="shared" si="34"/>
        <v>923</v>
      </c>
      <c r="B923" s="78" t="s">
        <v>2734</v>
      </c>
      <c r="C923" s="78" t="s">
        <v>2735</v>
      </c>
      <c r="D923" s="78"/>
      <c r="E923" s="78" t="s">
        <v>1111</v>
      </c>
      <c r="F923" s="78" t="s">
        <v>57</v>
      </c>
      <c r="G923" s="78" t="s">
        <v>52</v>
      </c>
      <c r="H923" s="79">
        <v>2022</v>
      </c>
      <c r="I923" s="123">
        <v>0</v>
      </c>
      <c r="J923" s="114">
        <v>374.4</v>
      </c>
      <c r="K923" s="114">
        <v>374.4</v>
      </c>
      <c r="L923" s="114">
        <v>374.4</v>
      </c>
      <c r="M923" s="113">
        <v>374.4</v>
      </c>
      <c r="N923" s="113">
        <v>374.4</v>
      </c>
      <c r="O923" s="113">
        <v>374.4</v>
      </c>
      <c r="P923" s="113">
        <v>374.4</v>
      </c>
      <c r="Q923" s="113">
        <v>374.4</v>
      </c>
      <c r="R923" s="113">
        <v>374.4</v>
      </c>
    </row>
    <row r="924" spans="1:18">
      <c r="A924" s="15">
        <f t="shared" si="34"/>
        <v>924</v>
      </c>
      <c r="B924" s="78" t="s">
        <v>1966</v>
      </c>
      <c r="C924" s="78" t="s">
        <v>154</v>
      </c>
      <c r="D924" s="78"/>
      <c r="E924" s="78" t="s">
        <v>54</v>
      </c>
      <c r="F924" s="78" t="s">
        <v>57</v>
      </c>
      <c r="G924" s="78" t="s">
        <v>52</v>
      </c>
      <c r="H924" s="79">
        <v>2021</v>
      </c>
      <c r="I924" s="123">
        <v>162.1</v>
      </c>
      <c r="J924" s="114">
        <v>162.1</v>
      </c>
      <c r="K924" s="114">
        <v>162.1</v>
      </c>
      <c r="L924" s="114">
        <v>162.1</v>
      </c>
      <c r="M924" s="113">
        <v>162.1</v>
      </c>
      <c r="N924" s="113">
        <v>162.1</v>
      </c>
      <c r="O924" s="113">
        <v>162.1</v>
      </c>
      <c r="P924" s="113">
        <v>162.1</v>
      </c>
      <c r="Q924" s="113">
        <v>162.1</v>
      </c>
      <c r="R924" s="113">
        <v>162.1</v>
      </c>
    </row>
    <row r="925" spans="1:18">
      <c r="A925" s="15">
        <f t="shared" si="34"/>
        <v>925</v>
      </c>
      <c r="B925" s="78" t="s">
        <v>1967</v>
      </c>
      <c r="C925" s="78" t="s">
        <v>1968</v>
      </c>
      <c r="D925" s="78"/>
      <c r="E925" s="78" t="s">
        <v>54</v>
      </c>
      <c r="F925" s="78" t="s">
        <v>57</v>
      </c>
      <c r="G925" s="78" t="s">
        <v>52</v>
      </c>
      <c r="H925" s="79">
        <v>2021</v>
      </c>
      <c r="I925" s="123">
        <v>143.5</v>
      </c>
      <c r="J925" s="114">
        <v>143.5</v>
      </c>
      <c r="K925" s="114">
        <v>143.5</v>
      </c>
      <c r="L925" s="114">
        <v>143.5</v>
      </c>
      <c r="M925" s="113">
        <v>143.5</v>
      </c>
      <c r="N925" s="113">
        <v>143.5</v>
      </c>
      <c r="O925" s="113">
        <v>143.5</v>
      </c>
      <c r="P925" s="113">
        <v>143.5</v>
      </c>
      <c r="Q925" s="113">
        <v>143.5</v>
      </c>
      <c r="R925" s="113">
        <v>143.5</v>
      </c>
    </row>
    <row r="926" spans="1:18">
      <c r="A926" s="15">
        <f t="shared" si="34"/>
        <v>926</v>
      </c>
      <c r="B926" s="78" t="s">
        <v>155</v>
      </c>
      <c r="C926" s="78" t="s">
        <v>156</v>
      </c>
      <c r="D926" s="78"/>
      <c r="E926" s="78" t="s">
        <v>64</v>
      </c>
      <c r="F926" s="78" t="s">
        <v>57</v>
      </c>
      <c r="G926" s="78" t="s">
        <v>50</v>
      </c>
      <c r="H926" s="79">
        <v>2021</v>
      </c>
      <c r="I926" s="123">
        <v>147.6</v>
      </c>
      <c r="J926" s="114">
        <v>147.6</v>
      </c>
      <c r="K926" s="114">
        <v>147.6</v>
      </c>
      <c r="L926" s="114">
        <v>147.6</v>
      </c>
      <c r="M926" s="113">
        <v>147.6</v>
      </c>
      <c r="N926" s="113">
        <v>147.6</v>
      </c>
      <c r="O926" s="113">
        <v>147.6</v>
      </c>
      <c r="P926" s="113">
        <v>147.6</v>
      </c>
      <c r="Q926" s="113">
        <v>147.6</v>
      </c>
      <c r="R926" s="113">
        <v>147.6</v>
      </c>
    </row>
    <row r="927" spans="1:18">
      <c r="A927" s="15">
        <f t="shared" si="34"/>
        <v>927</v>
      </c>
      <c r="B927" s="78" t="s">
        <v>2736</v>
      </c>
      <c r="C927" s="78" t="s">
        <v>2737</v>
      </c>
      <c r="D927" s="78"/>
      <c r="E927" s="78" t="s">
        <v>1666</v>
      </c>
      <c r="F927" s="78" t="s">
        <v>57</v>
      </c>
      <c r="G927" s="78" t="s">
        <v>95</v>
      </c>
      <c r="H927" s="79">
        <v>2022</v>
      </c>
      <c r="I927" s="123">
        <v>80</v>
      </c>
      <c r="J927" s="114">
        <v>80</v>
      </c>
      <c r="K927" s="114">
        <v>80</v>
      </c>
      <c r="L927" s="114">
        <v>80</v>
      </c>
      <c r="M927" s="113">
        <v>80</v>
      </c>
      <c r="N927" s="113">
        <v>80</v>
      </c>
      <c r="O927" s="113">
        <v>80</v>
      </c>
      <c r="P927" s="113">
        <v>80</v>
      </c>
      <c r="Q927" s="113">
        <v>80</v>
      </c>
      <c r="R927" s="113">
        <v>80</v>
      </c>
    </row>
    <row r="928" spans="1:18">
      <c r="A928" s="15">
        <f t="shared" si="34"/>
        <v>928</v>
      </c>
      <c r="B928" s="78" t="s">
        <v>1777</v>
      </c>
      <c r="C928" s="78" t="s">
        <v>1778</v>
      </c>
      <c r="D928" s="78"/>
      <c r="E928" s="78" t="s">
        <v>54</v>
      </c>
      <c r="F928" s="78" t="s">
        <v>57</v>
      </c>
      <c r="G928" s="78" t="s">
        <v>52</v>
      </c>
      <c r="H928" s="79">
        <v>2021</v>
      </c>
      <c r="I928" s="123">
        <v>225</v>
      </c>
      <c r="J928" s="114">
        <v>225</v>
      </c>
      <c r="K928" s="114">
        <v>225</v>
      </c>
      <c r="L928" s="114">
        <v>225</v>
      </c>
      <c r="M928" s="113">
        <v>225</v>
      </c>
      <c r="N928" s="113">
        <v>225</v>
      </c>
      <c r="O928" s="113">
        <v>225</v>
      </c>
      <c r="P928" s="113">
        <v>225</v>
      </c>
      <c r="Q928" s="113">
        <v>225</v>
      </c>
      <c r="R928" s="113">
        <v>225</v>
      </c>
    </row>
    <row r="929" spans="1:18">
      <c r="A929" s="15">
        <f t="shared" si="34"/>
        <v>929</v>
      </c>
      <c r="B929" s="78" t="s">
        <v>1810</v>
      </c>
      <c r="C929" s="78" t="s">
        <v>1811</v>
      </c>
      <c r="D929" s="78"/>
      <c r="E929" s="78" t="s">
        <v>1666</v>
      </c>
      <c r="F929" s="78" t="s">
        <v>57</v>
      </c>
      <c r="G929" s="78" t="s">
        <v>95</v>
      </c>
      <c r="H929" s="79">
        <v>2022</v>
      </c>
      <c r="I929" s="123">
        <v>101.3</v>
      </c>
      <c r="J929" s="114">
        <v>101.3</v>
      </c>
      <c r="K929" s="114">
        <v>101.3</v>
      </c>
      <c r="L929" s="114">
        <v>101.3</v>
      </c>
      <c r="M929" s="113">
        <v>101.3</v>
      </c>
      <c r="N929" s="113">
        <v>101.3</v>
      </c>
      <c r="O929" s="113">
        <v>101.3</v>
      </c>
      <c r="P929" s="113">
        <v>101.3</v>
      </c>
      <c r="Q929" s="113">
        <v>101.3</v>
      </c>
      <c r="R929" s="113">
        <v>101.3</v>
      </c>
    </row>
    <row r="930" spans="1:18">
      <c r="A930" s="15">
        <f t="shared" si="34"/>
        <v>930</v>
      </c>
      <c r="B930" s="78" t="s">
        <v>2738</v>
      </c>
      <c r="C930" s="78" t="s">
        <v>2739</v>
      </c>
      <c r="D930" s="78"/>
      <c r="E930" s="78" t="s">
        <v>307</v>
      </c>
      <c r="F930" s="78" t="s">
        <v>57</v>
      </c>
      <c r="G930" s="78" t="s">
        <v>261</v>
      </c>
      <c r="H930" s="79">
        <v>2023</v>
      </c>
      <c r="I930" s="123">
        <v>0</v>
      </c>
      <c r="J930" s="114">
        <v>254.9</v>
      </c>
      <c r="K930" s="114">
        <v>254.9</v>
      </c>
      <c r="L930" s="114">
        <v>254.9</v>
      </c>
      <c r="M930" s="113">
        <v>254.9</v>
      </c>
      <c r="N930" s="113">
        <v>254.9</v>
      </c>
      <c r="O930" s="113">
        <v>254.9</v>
      </c>
      <c r="P930" s="113">
        <v>254.9</v>
      </c>
      <c r="Q930" s="113">
        <v>254.9</v>
      </c>
      <c r="R930" s="113">
        <v>254.9</v>
      </c>
    </row>
    <row r="931" spans="1:18">
      <c r="A931" s="15">
        <f t="shared" si="34"/>
        <v>931</v>
      </c>
      <c r="B931" s="78" t="s">
        <v>1779</v>
      </c>
      <c r="C931" s="78" t="s">
        <v>1780</v>
      </c>
      <c r="D931" s="78"/>
      <c r="E931" s="78" t="s">
        <v>157</v>
      </c>
      <c r="F931" s="78" t="s">
        <v>57</v>
      </c>
      <c r="G931" s="78" t="s">
        <v>60</v>
      </c>
      <c r="H931" s="79">
        <v>2021</v>
      </c>
      <c r="I931" s="123">
        <v>240</v>
      </c>
      <c r="J931" s="114">
        <v>240</v>
      </c>
      <c r="K931" s="114">
        <v>240</v>
      </c>
      <c r="L931" s="114">
        <v>240</v>
      </c>
      <c r="M931" s="113">
        <v>240</v>
      </c>
      <c r="N931" s="113">
        <v>240</v>
      </c>
      <c r="O931" s="113">
        <v>240</v>
      </c>
      <c r="P931" s="113">
        <v>240</v>
      </c>
      <c r="Q931" s="113">
        <v>240</v>
      </c>
      <c r="R931" s="113">
        <v>240</v>
      </c>
    </row>
    <row r="932" spans="1:18">
      <c r="A932" s="15">
        <f t="shared" si="34"/>
        <v>932</v>
      </c>
      <c r="B932" s="78" t="s">
        <v>158</v>
      </c>
      <c r="C932" s="78" t="s">
        <v>159</v>
      </c>
      <c r="D932" s="78"/>
      <c r="E932" s="78" t="s">
        <v>157</v>
      </c>
      <c r="F932" s="78" t="s">
        <v>57</v>
      </c>
      <c r="G932" s="78" t="s">
        <v>60</v>
      </c>
      <c r="H932" s="79">
        <v>2023</v>
      </c>
      <c r="I932" s="123">
        <v>0</v>
      </c>
      <c r="J932" s="114">
        <v>517.29999999999995</v>
      </c>
      <c r="K932" s="114">
        <v>517.29999999999995</v>
      </c>
      <c r="L932" s="114">
        <v>517.29999999999995</v>
      </c>
      <c r="M932" s="113">
        <v>517.29999999999995</v>
      </c>
      <c r="N932" s="113">
        <v>517.29999999999995</v>
      </c>
      <c r="O932" s="113">
        <v>517.29999999999995</v>
      </c>
      <c r="P932" s="113">
        <v>517.29999999999995</v>
      </c>
      <c r="Q932" s="113">
        <v>517.29999999999995</v>
      </c>
      <c r="R932" s="113">
        <v>517.29999999999995</v>
      </c>
    </row>
    <row r="933" spans="1:18">
      <c r="A933" s="15">
        <f t="shared" si="34"/>
        <v>933</v>
      </c>
      <c r="B933" s="78" t="s">
        <v>1814</v>
      </c>
      <c r="C933" s="78" t="s">
        <v>1815</v>
      </c>
      <c r="D933" s="78"/>
      <c r="E933" s="78" t="s">
        <v>767</v>
      </c>
      <c r="F933" s="78" t="s">
        <v>57</v>
      </c>
      <c r="G933" s="78" t="s">
        <v>51</v>
      </c>
      <c r="H933" s="79">
        <v>2022</v>
      </c>
      <c r="I933" s="123">
        <v>204</v>
      </c>
      <c r="J933" s="114">
        <v>204</v>
      </c>
      <c r="K933" s="114">
        <v>204</v>
      </c>
      <c r="L933" s="114">
        <v>204</v>
      </c>
      <c r="M933" s="113">
        <v>204</v>
      </c>
      <c r="N933" s="113">
        <v>204</v>
      </c>
      <c r="O933" s="113">
        <v>204</v>
      </c>
      <c r="P933" s="113">
        <v>204</v>
      </c>
      <c r="Q933" s="113">
        <v>204</v>
      </c>
      <c r="R933" s="113">
        <v>204</v>
      </c>
    </row>
    <row r="934" spans="1:18" ht="15" customHeight="1">
      <c r="A934" s="15">
        <f t="shared" si="34"/>
        <v>934</v>
      </c>
      <c r="B934" s="78" t="s">
        <v>160</v>
      </c>
      <c r="C934" s="78" t="s">
        <v>161</v>
      </c>
      <c r="D934" s="78"/>
      <c r="E934" s="78" t="s">
        <v>162</v>
      </c>
      <c r="F934" s="78" t="s">
        <v>57</v>
      </c>
      <c r="G934" s="78" t="s">
        <v>51</v>
      </c>
      <c r="H934" s="79">
        <v>2022</v>
      </c>
      <c r="I934" s="123">
        <v>152.30000000000001</v>
      </c>
      <c r="J934" s="114">
        <v>152.30000000000001</v>
      </c>
      <c r="K934" s="114">
        <v>152.30000000000001</v>
      </c>
      <c r="L934" s="114">
        <v>152.30000000000001</v>
      </c>
      <c r="M934" s="113">
        <v>152.30000000000001</v>
      </c>
      <c r="N934" s="113">
        <v>152.30000000000001</v>
      </c>
      <c r="O934" s="113">
        <v>152.30000000000001</v>
      </c>
      <c r="P934" s="113">
        <v>152.30000000000001</v>
      </c>
      <c r="Q934" s="113">
        <v>152.30000000000001</v>
      </c>
      <c r="R934" s="113">
        <v>152.30000000000001</v>
      </c>
    </row>
    <row r="935" spans="1:18" ht="15" customHeight="1">
      <c r="A935" s="15">
        <f t="shared" si="34"/>
        <v>935</v>
      </c>
      <c r="B935" s="78" t="s">
        <v>1817</v>
      </c>
      <c r="C935" s="78" t="s">
        <v>1818</v>
      </c>
      <c r="D935" s="78"/>
      <c r="E935" s="78" t="s">
        <v>1666</v>
      </c>
      <c r="F935" s="78" t="s">
        <v>57</v>
      </c>
      <c r="G935" s="78" t="s">
        <v>95</v>
      </c>
      <c r="H935" s="79">
        <v>2022</v>
      </c>
      <c r="I935" s="123">
        <v>240</v>
      </c>
      <c r="J935" s="114">
        <v>240</v>
      </c>
      <c r="K935" s="114">
        <v>240</v>
      </c>
      <c r="L935" s="114">
        <v>240</v>
      </c>
      <c r="M935" s="113">
        <v>240</v>
      </c>
      <c r="N935" s="113">
        <v>240</v>
      </c>
      <c r="O935" s="113">
        <v>240</v>
      </c>
      <c r="P935" s="113">
        <v>240</v>
      </c>
      <c r="Q935" s="113">
        <v>240</v>
      </c>
      <c r="R935" s="113">
        <v>240</v>
      </c>
    </row>
    <row r="936" spans="1:18" ht="15" customHeight="1">
      <c r="A936" s="15">
        <f t="shared" si="34"/>
        <v>936</v>
      </c>
      <c r="B936" s="78" t="s">
        <v>2740</v>
      </c>
      <c r="C936" s="78" t="s">
        <v>2741</v>
      </c>
      <c r="D936" s="78"/>
      <c r="E936" s="78" t="s">
        <v>1666</v>
      </c>
      <c r="F936" s="78" t="s">
        <v>57</v>
      </c>
      <c r="G936" s="78" t="s">
        <v>95</v>
      </c>
      <c r="H936" s="79">
        <v>2022</v>
      </c>
      <c r="I936" s="123">
        <v>100</v>
      </c>
      <c r="J936" s="114">
        <v>100</v>
      </c>
      <c r="K936" s="114">
        <v>100</v>
      </c>
      <c r="L936" s="114">
        <v>100</v>
      </c>
      <c r="M936" s="113">
        <v>100</v>
      </c>
      <c r="N936" s="113">
        <v>100</v>
      </c>
      <c r="O936" s="113">
        <v>100</v>
      </c>
      <c r="P936" s="113">
        <v>100</v>
      </c>
      <c r="Q936" s="113">
        <v>100</v>
      </c>
      <c r="R936" s="113">
        <v>100</v>
      </c>
    </row>
    <row r="937" spans="1:18" ht="15" customHeight="1">
      <c r="A937" s="15">
        <f t="shared" si="34"/>
        <v>937</v>
      </c>
      <c r="B937" s="78" t="s">
        <v>2742</v>
      </c>
      <c r="C937" s="78" t="s">
        <v>2743</v>
      </c>
      <c r="D937" s="78"/>
      <c r="E937" s="78" t="s">
        <v>1578</v>
      </c>
      <c r="F937" s="78" t="s">
        <v>57</v>
      </c>
      <c r="G937" s="78" t="s">
        <v>50</v>
      </c>
      <c r="H937" s="79">
        <v>2022</v>
      </c>
      <c r="I937" s="123">
        <v>400</v>
      </c>
      <c r="J937" s="114">
        <v>400</v>
      </c>
      <c r="K937" s="114">
        <v>400</v>
      </c>
      <c r="L937" s="114">
        <v>400</v>
      </c>
      <c r="M937" s="113">
        <v>400</v>
      </c>
      <c r="N937" s="113">
        <v>400</v>
      </c>
      <c r="O937" s="113">
        <v>400</v>
      </c>
      <c r="P937" s="113">
        <v>400</v>
      </c>
      <c r="Q937" s="113">
        <v>400</v>
      </c>
      <c r="R937" s="113">
        <v>400</v>
      </c>
    </row>
    <row r="938" spans="1:18" ht="15" customHeight="1">
      <c r="A938" s="15">
        <f t="shared" si="34"/>
        <v>938</v>
      </c>
      <c r="B938" s="78" t="s">
        <v>1784</v>
      </c>
      <c r="C938" s="78" t="s">
        <v>1785</v>
      </c>
      <c r="D938" s="78"/>
      <c r="E938" s="78" t="s">
        <v>1684</v>
      </c>
      <c r="F938" s="78" t="s">
        <v>57</v>
      </c>
      <c r="G938" s="78" t="s">
        <v>60</v>
      </c>
      <c r="H938" s="79">
        <v>2023</v>
      </c>
      <c r="I938" s="123">
        <v>0</v>
      </c>
      <c r="J938" s="114">
        <v>201</v>
      </c>
      <c r="K938" s="114">
        <v>201</v>
      </c>
      <c r="L938" s="114">
        <v>201</v>
      </c>
      <c r="M938" s="113">
        <v>201</v>
      </c>
      <c r="N938" s="113">
        <v>201</v>
      </c>
      <c r="O938" s="113">
        <v>201</v>
      </c>
      <c r="P938" s="113">
        <v>201</v>
      </c>
      <c r="Q938" s="113">
        <v>201</v>
      </c>
      <c r="R938" s="113">
        <v>201</v>
      </c>
    </row>
    <row r="939" spans="1:18">
      <c r="A939" s="15">
        <f t="shared" si="34"/>
        <v>939</v>
      </c>
      <c r="B939" s="78" t="s">
        <v>2549</v>
      </c>
      <c r="C939" s="78" t="s">
        <v>2550</v>
      </c>
      <c r="D939" s="78"/>
      <c r="E939" s="78" t="s">
        <v>437</v>
      </c>
      <c r="F939" s="78" t="s">
        <v>57</v>
      </c>
      <c r="G939" s="78" t="s">
        <v>50</v>
      </c>
      <c r="H939" s="79">
        <v>2022</v>
      </c>
      <c r="I939" s="123">
        <v>279</v>
      </c>
      <c r="J939" s="114">
        <v>279</v>
      </c>
      <c r="K939" s="114">
        <v>279</v>
      </c>
      <c r="L939" s="114">
        <v>279</v>
      </c>
      <c r="M939" s="113">
        <v>279</v>
      </c>
      <c r="N939" s="113">
        <v>279</v>
      </c>
      <c r="O939" s="113">
        <v>279</v>
      </c>
      <c r="P939" s="113">
        <v>279</v>
      </c>
      <c r="Q939" s="113">
        <v>279</v>
      </c>
      <c r="R939" s="113">
        <v>279</v>
      </c>
    </row>
    <row r="940" spans="1:18">
      <c r="A940" s="15">
        <f t="shared" si="34"/>
        <v>940</v>
      </c>
      <c r="B940" s="78" t="s">
        <v>1819</v>
      </c>
      <c r="C940" s="78" t="s">
        <v>1820</v>
      </c>
      <c r="D940" s="78"/>
      <c r="E940" s="78" t="s">
        <v>1821</v>
      </c>
      <c r="F940" s="78" t="s">
        <v>57</v>
      </c>
      <c r="G940" s="78" t="s">
        <v>52</v>
      </c>
      <c r="H940" s="79">
        <v>2022</v>
      </c>
      <c r="I940" s="123">
        <v>125</v>
      </c>
      <c r="J940" s="114">
        <v>125</v>
      </c>
      <c r="K940" s="114">
        <v>125</v>
      </c>
      <c r="L940" s="114">
        <v>125</v>
      </c>
      <c r="M940" s="113">
        <v>125</v>
      </c>
      <c r="N940" s="113">
        <v>125</v>
      </c>
      <c r="O940" s="113">
        <v>125</v>
      </c>
      <c r="P940" s="113">
        <v>125</v>
      </c>
      <c r="Q940" s="113">
        <v>125</v>
      </c>
      <c r="R940" s="113">
        <v>125</v>
      </c>
    </row>
    <row r="941" spans="1:18">
      <c r="A941" s="15">
        <f t="shared" si="34"/>
        <v>941</v>
      </c>
      <c r="B941" s="78" t="s">
        <v>2386</v>
      </c>
      <c r="C941" s="78" t="s">
        <v>2387</v>
      </c>
      <c r="D941" s="78"/>
      <c r="E941" s="78" t="s">
        <v>307</v>
      </c>
      <c r="F941" s="78" t="s">
        <v>57</v>
      </c>
      <c r="G941" s="78" t="s">
        <v>261</v>
      </c>
      <c r="H941" s="79">
        <v>2021</v>
      </c>
      <c r="I941" s="123">
        <v>438.8</v>
      </c>
      <c r="J941" s="114">
        <v>438.8</v>
      </c>
      <c r="K941" s="114">
        <v>438.8</v>
      </c>
      <c r="L941" s="114">
        <v>438.8</v>
      </c>
      <c r="M941" s="113">
        <v>438.8</v>
      </c>
      <c r="N941" s="113">
        <v>438.8</v>
      </c>
      <c r="O941" s="113">
        <v>438.8</v>
      </c>
      <c r="P941" s="113">
        <v>438.8</v>
      </c>
      <c r="Q941" s="113">
        <v>438.8</v>
      </c>
      <c r="R941" s="113">
        <v>438.8</v>
      </c>
    </row>
    <row r="942" spans="1:18">
      <c r="A942" s="15">
        <f t="shared" si="34"/>
        <v>942</v>
      </c>
      <c r="B942" s="78" t="s">
        <v>2551</v>
      </c>
      <c r="C942" s="78" t="s">
        <v>2552</v>
      </c>
      <c r="D942" s="78"/>
      <c r="E942" s="78" t="s">
        <v>162</v>
      </c>
      <c r="F942" s="78" t="s">
        <v>57</v>
      </c>
      <c r="G942" s="78" t="s">
        <v>51</v>
      </c>
      <c r="H942" s="79">
        <v>2022</v>
      </c>
      <c r="I942" s="123">
        <v>206</v>
      </c>
      <c r="J942" s="114">
        <v>206</v>
      </c>
      <c r="K942" s="114">
        <v>206</v>
      </c>
      <c r="L942" s="114">
        <v>206</v>
      </c>
      <c r="M942" s="113">
        <v>206</v>
      </c>
      <c r="N942" s="113">
        <v>206</v>
      </c>
      <c r="O942" s="113">
        <v>206</v>
      </c>
      <c r="P942" s="113">
        <v>206</v>
      </c>
      <c r="Q942" s="113">
        <v>206</v>
      </c>
      <c r="R942" s="113">
        <v>206</v>
      </c>
    </row>
    <row r="943" spans="1:18">
      <c r="A943" s="15">
        <f t="shared" si="34"/>
        <v>943</v>
      </c>
      <c r="B943" s="78" t="s">
        <v>2893</v>
      </c>
      <c r="C943" s="78" t="s">
        <v>1793</v>
      </c>
      <c r="D943" s="78"/>
      <c r="E943" s="78" t="s">
        <v>392</v>
      </c>
      <c r="F943" s="78" t="s">
        <v>57</v>
      </c>
      <c r="G943" s="78" t="s">
        <v>51</v>
      </c>
      <c r="H943" s="79">
        <v>2021</v>
      </c>
      <c r="I943" s="123">
        <v>144</v>
      </c>
      <c r="J943" s="114">
        <v>144</v>
      </c>
      <c r="K943" s="114">
        <v>144</v>
      </c>
      <c r="L943" s="114">
        <v>144</v>
      </c>
      <c r="M943" s="113">
        <v>144</v>
      </c>
      <c r="N943" s="113">
        <v>144</v>
      </c>
      <c r="O943" s="113">
        <v>144</v>
      </c>
      <c r="P943" s="113">
        <v>144</v>
      </c>
      <c r="Q943" s="113">
        <v>144</v>
      </c>
      <c r="R943" s="113">
        <v>144</v>
      </c>
    </row>
    <row r="944" spans="1:18">
      <c r="A944" s="15">
        <f t="shared" si="34"/>
        <v>944</v>
      </c>
      <c r="B944" s="78" t="s">
        <v>1824</v>
      </c>
      <c r="C944" s="78" t="s">
        <v>1825</v>
      </c>
      <c r="D944" s="78"/>
      <c r="E944" s="78" t="s">
        <v>1040</v>
      </c>
      <c r="F944" s="78" t="s">
        <v>57</v>
      </c>
      <c r="G944" s="78" t="s">
        <v>50</v>
      </c>
      <c r="H944" s="79">
        <v>2021</v>
      </c>
      <c r="I944" s="123">
        <v>83.9</v>
      </c>
      <c r="J944" s="114">
        <v>83.9</v>
      </c>
      <c r="K944" s="114">
        <v>83.9</v>
      </c>
      <c r="L944" s="114">
        <v>83.9</v>
      </c>
      <c r="M944" s="113">
        <v>83.9</v>
      </c>
      <c r="N944" s="113">
        <v>83.9</v>
      </c>
      <c r="O944" s="113">
        <v>83.9</v>
      </c>
      <c r="P944" s="113">
        <v>83.9</v>
      </c>
      <c r="Q944" s="113">
        <v>83.9</v>
      </c>
      <c r="R944" s="113">
        <v>83.9</v>
      </c>
    </row>
    <row r="945" spans="1:18">
      <c r="A945" s="15">
        <f t="shared" si="34"/>
        <v>945</v>
      </c>
      <c r="B945" s="78" t="s">
        <v>2553</v>
      </c>
      <c r="C945" s="78" t="s">
        <v>2554</v>
      </c>
      <c r="D945" s="78"/>
      <c r="E945" s="78" t="s">
        <v>2555</v>
      </c>
      <c r="F945" s="78" t="s">
        <v>57</v>
      </c>
      <c r="G945" s="78" t="s">
        <v>50</v>
      </c>
      <c r="H945" s="79">
        <v>2022</v>
      </c>
      <c r="I945" s="123">
        <v>284.3</v>
      </c>
      <c r="J945" s="114">
        <v>284.3</v>
      </c>
      <c r="K945" s="114">
        <v>284.3</v>
      </c>
      <c r="L945" s="114">
        <v>284.3</v>
      </c>
      <c r="M945" s="113">
        <v>284.3</v>
      </c>
      <c r="N945" s="113">
        <v>284.3</v>
      </c>
      <c r="O945" s="113">
        <v>284.3</v>
      </c>
      <c r="P945" s="113">
        <v>284.3</v>
      </c>
      <c r="Q945" s="113">
        <v>284.3</v>
      </c>
      <c r="R945" s="113">
        <v>284.3</v>
      </c>
    </row>
    <row r="946" spans="1:18">
      <c r="A946" s="15">
        <f t="shared" si="34"/>
        <v>946</v>
      </c>
      <c r="B946" s="78" t="s">
        <v>2744</v>
      </c>
      <c r="C946" s="78" t="s">
        <v>2745</v>
      </c>
      <c r="D946" s="78"/>
      <c r="E946" s="78" t="s">
        <v>2582</v>
      </c>
      <c r="F946" s="78" t="s">
        <v>57</v>
      </c>
      <c r="G946" s="78" t="s">
        <v>50</v>
      </c>
      <c r="H946" s="79">
        <v>2022</v>
      </c>
      <c r="I946" s="123">
        <v>0</v>
      </c>
      <c r="J946" s="114">
        <v>253.9</v>
      </c>
      <c r="K946" s="114">
        <v>253.9</v>
      </c>
      <c r="L946" s="114">
        <v>253.9</v>
      </c>
      <c r="M946" s="113">
        <v>253.9</v>
      </c>
      <c r="N946" s="113">
        <v>253.9</v>
      </c>
      <c r="O946" s="113">
        <v>253.9</v>
      </c>
      <c r="P946" s="113">
        <v>253.9</v>
      </c>
      <c r="Q946" s="113">
        <v>253.9</v>
      </c>
      <c r="R946" s="113">
        <v>253.9</v>
      </c>
    </row>
    <row r="947" spans="1:18">
      <c r="A947" s="15">
        <f t="shared" si="34"/>
        <v>947</v>
      </c>
      <c r="B947" s="78" t="s">
        <v>1969</v>
      </c>
      <c r="C947" s="78" t="s">
        <v>1970</v>
      </c>
      <c r="D947" s="78"/>
      <c r="E947" s="78" t="s">
        <v>125</v>
      </c>
      <c r="F947" s="78" t="s">
        <v>57</v>
      </c>
      <c r="G947" s="78" t="s">
        <v>52</v>
      </c>
      <c r="H947" s="79">
        <v>2021</v>
      </c>
      <c r="I947" s="123">
        <v>252.9</v>
      </c>
      <c r="J947" s="114">
        <v>252.9</v>
      </c>
      <c r="K947" s="114">
        <v>252.9</v>
      </c>
      <c r="L947" s="114">
        <v>252.9</v>
      </c>
      <c r="M947" s="113">
        <v>252.9</v>
      </c>
      <c r="N947" s="113">
        <v>252.9</v>
      </c>
      <c r="O947" s="113">
        <v>252.9</v>
      </c>
      <c r="P947" s="113">
        <v>252.9</v>
      </c>
      <c r="Q947" s="113">
        <v>252.9</v>
      </c>
      <c r="R947" s="113">
        <v>252.9</v>
      </c>
    </row>
    <row r="948" spans="1:18">
      <c r="A948" s="15">
        <f t="shared" si="34"/>
        <v>948</v>
      </c>
      <c r="B948" s="78" t="s">
        <v>2746</v>
      </c>
      <c r="C948" s="78" t="s">
        <v>2747</v>
      </c>
      <c r="D948" s="78"/>
      <c r="E948" s="78" t="s">
        <v>2748</v>
      </c>
      <c r="F948" s="78" t="s">
        <v>57</v>
      </c>
      <c r="G948" s="78" t="s">
        <v>50</v>
      </c>
      <c r="H948" s="79">
        <v>2022</v>
      </c>
      <c r="I948" s="123">
        <v>374.4</v>
      </c>
      <c r="J948" s="114">
        <v>374.4</v>
      </c>
      <c r="K948" s="114">
        <v>374.4</v>
      </c>
      <c r="L948" s="114">
        <v>374.4</v>
      </c>
      <c r="M948" s="113">
        <v>374.4</v>
      </c>
      <c r="N948" s="113">
        <v>374.4</v>
      </c>
      <c r="O948" s="113">
        <v>374.4</v>
      </c>
      <c r="P948" s="113">
        <v>374.4</v>
      </c>
      <c r="Q948" s="113">
        <v>374.4</v>
      </c>
      <c r="R948" s="113">
        <v>374.4</v>
      </c>
    </row>
    <row r="949" spans="1:18">
      <c r="A949" s="15">
        <f t="shared" si="34"/>
        <v>949</v>
      </c>
      <c r="B949" s="78" t="s">
        <v>2749</v>
      </c>
      <c r="C949" s="78" t="s">
        <v>2556</v>
      </c>
      <c r="D949" s="78"/>
      <c r="E949" s="78" t="s">
        <v>337</v>
      </c>
      <c r="F949" s="78" t="s">
        <v>57</v>
      </c>
      <c r="G949" s="78" t="s">
        <v>51</v>
      </c>
      <c r="H949" s="79">
        <v>2021</v>
      </c>
      <c r="I949" s="123">
        <v>514</v>
      </c>
      <c r="J949" s="114">
        <v>514</v>
      </c>
      <c r="K949" s="114">
        <v>514</v>
      </c>
      <c r="L949" s="114">
        <v>514</v>
      </c>
      <c r="M949" s="113">
        <v>514</v>
      </c>
      <c r="N949" s="113">
        <v>514</v>
      </c>
      <c r="O949" s="113">
        <v>514</v>
      </c>
      <c r="P949" s="113">
        <v>514</v>
      </c>
      <c r="Q949" s="113">
        <v>514</v>
      </c>
      <c r="R949" s="113">
        <v>514</v>
      </c>
    </row>
    <row r="950" spans="1:18">
      <c r="A950" s="15">
        <f t="shared" si="34"/>
        <v>950</v>
      </c>
      <c r="B950" s="78" t="s">
        <v>163</v>
      </c>
      <c r="C950" s="78" t="s">
        <v>164</v>
      </c>
      <c r="D950" s="78"/>
      <c r="E950" s="78" t="s">
        <v>53</v>
      </c>
      <c r="F950" s="78" t="s">
        <v>57</v>
      </c>
      <c r="G950" s="78" t="s">
        <v>95</v>
      </c>
      <c r="H950" s="79">
        <v>2021</v>
      </c>
      <c r="I950" s="123">
        <v>137.4</v>
      </c>
      <c r="J950" s="114">
        <v>137.4</v>
      </c>
      <c r="K950" s="114">
        <v>137.4</v>
      </c>
      <c r="L950" s="114">
        <v>137.4</v>
      </c>
      <c r="M950" s="113">
        <v>137.4</v>
      </c>
      <c r="N950" s="113">
        <v>137.4</v>
      </c>
      <c r="O950" s="113">
        <v>137.4</v>
      </c>
      <c r="P950" s="113">
        <v>137.4</v>
      </c>
      <c r="Q950" s="113">
        <v>137.4</v>
      </c>
      <c r="R950" s="113">
        <v>137.4</v>
      </c>
    </row>
    <row r="951" spans="1:18">
      <c r="A951" s="15">
        <f t="shared" si="34"/>
        <v>951</v>
      </c>
      <c r="B951" s="78" t="s">
        <v>2750</v>
      </c>
      <c r="C951" s="78" t="s">
        <v>1797</v>
      </c>
      <c r="D951" s="78"/>
      <c r="E951" s="78" t="s">
        <v>61</v>
      </c>
      <c r="F951" s="78" t="s">
        <v>57</v>
      </c>
      <c r="G951" s="78" t="s">
        <v>52</v>
      </c>
      <c r="H951" s="79">
        <v>2021</v>
      </c>
      <c r="I951" s="123">
        <v>222</v>
      </c>
      <c r="J951" s="114">
        <v>222</v>
      </c>
      <c r="K951" s="114">
        <v>222</v>
      </c>
      <c r="L951" s="114">
        <v>222</v>
      </c>
      <c r="M951" s="113">
        <v>222</v>
      </c>
      <c r="N951" s="113">
        <v>222</v>
      </c>
      <c r="O951" s="113">
        <v>222</v>
      </c>
      <c r="P951" s="113">
        <v>222</v>
      </c>
      <c r="Q951" s="113">
        <v>222</v>
      </c>
      <c r="R951" s="113">
        <v>222</v>
      </c>
    </row>
    <row r="952" spans="1:18">
      <c r="A952" s="15">
        <f t="shared" si="34"/>
        <v>952</v>
      </c>
      <c r="B952" s="78" t="s">
        <v>2751</v>
      </c>
      <c r="C952" s="78" t="s">
        <v>1798</v>
      </c>
      <c r="D952" s="78"/>
      <c r="E952" s="78" t="s">
        <v>61</v>
      </c>
      <c r="F952" s="78" t="s">
        <v>57</v>
      </c>
      <c r="G952" s="78" t="s">
        <v>52</v>
      </c>
      <c r="H952" s="79">
        <v>2021</v>
      </c>
      <c r="I952" s="123">
        <v>28</v>
      </c>
      <c r="J952" s="114">
        <v>28</v>
      </c>
      <c r="K952" s="114">
        <v>28</v>
      </c>
      <c r="L952" s="114">
        <v>28</v>
      </c>
      <c r="M952" s="113">
        <v>28</v>
      </c>
      <c r="N952" s="113">
        <v>28</v>
      </c>
      <c r="O952" s="113">
        <v>28</v>
      </c>
      <c r="P952" s="113">
        <v>28</v>
      </c>
      <c r="Q952" s="113">
        <v>28</v>
      </c>
      <c r="R952" s="113">
        <v>28</v>
      </c>
    </row>
    <row r="953" spans="1:18">
      <c r="A953" s="15">
        <f t="shared" si="34"/>
        <v>953</v>
      </c>
      <c r="B953" s="78" t="s">
        <v>2557</v>
      </c>
      <c r="C953" s="78" t="s">
        <v>2558</v>
      </c>
      <c r="D953" s="78"/>
      <c r="E953" s="78" t="s">
        <v>94</v>
      </c>
      <c r="F953" s="78" t="s">
        <v>57</v>
      </c>
      <c r="G953" s="78" t="s">
        <v>52</v>
      </c>
      <c r="H953" s="79">
        <v>2023</v>
      </c>
      <c r="I953" s="123">
        <v>0</v>
      </c>
      <c r="J953" s="114">
        <v>260</v>
      </c>
      <c r="K953" s="114">
        <v>260</v>
      </c>
      <c r="L953" s="114">
        <v>260</v>
      </c>
      <c r="M953" s="113">
        <v>260</v>
      </c>
      <c r="N953" s="113">
        <v>260</v>
      </c>
      <c r="O953" s="113">
        <v>260</v>
      </c>
      <c r="P953" s="113">
        <v>260</v>
      </c>
      <c r="Q953" s="113">
        <v>260</v>
      </c>
      <c r="R953" s="113">
        <v>260</v>
      </c>
    </row>
    <row r="954" spans="1:18">
      <c r="A954" s="15">
        <f t="shared" si="34"/>
        <v>954</v>
      </c>
      <c r="B954" s="78" t="s">
        <v>2559</v>
      </c>
      <c r="C954" s="78" t="s">
        <v>2560</v>
      </c>
      <c r="D954" s="78"/>
      <c r="E954" s="78" t="s">
        <v>337</v>
      </c>
      <c r="F954" s="78" t="s">
        <v>57</v>
      </c>
      <c r="G954" s="78" t="s">
        <v>51</v>
      </c>
      <c r="H954" s="79">
        <v>2022</v>
      </c>
      <c r="I954" s="123">
        <v>355.3</v>
      </c>
      <c r="J954" s="114">
        <v>355.3</v>
      </c>
      <c r="K954" s="114">
        <v>355.3</v>
      </c>
      <c r="L954" s="114">
        <v>355.3</v>
      </c>
      <c r="M954" s="113">
        <v>355.3</v>
      </c>
      <c r="N954" s="113">
        <v>355.3</v>
      </c>
      <c r="O954" s="113">
        <v>355.3</v>
      </c>
      <c r="P954" s="113">
        <v>355.3</v>
      </c>
      <c r="Q954" s="113">
        <v>355.3</v>
      </c>
      <c r="R954" s="113">
        <v>355.3</v>
      </c>
    </row>
    <row r="955" spans="1:18">
      <c r="A955" s="15">
        <f t="shared" si="34"/>
        <v>955</v>
      </c>
      <c r="B955" s="78" t="s">
        <v>1836</v>
      </c>
      <c r="C955" s="78" t="s">
        <v>1837</v>
      </c>
      <c r="D955" s="78"/>
      <c r="E955" s="78" t="s">
        <v>125</v>
      </c>
      <c r="F955" s="78" t="s">
        <v>57</v>
      </c>
      <c r="G955" s="78" t="s">
        <v>52</v>
      </c>
      <c r="H955" s="79">
        <v>2022</v>
      </c>
      <c r="I955" s="123">
        <v>200</v>
      </c>
      <c r="J955" s="114">
        <v>200</v>
      </c>
      <c r="K955" s="114">
        <v>200</v>
      </c>
      <c r="L955" s="114">
        <v>200</v>
      </c>
      <c r="M955" s="113">
        <v>200</v>
      </c>
      <c r="N955" s="113">
        <v>200</v>
      </c>
      <c r="O955" s="113">
        <v>200</v>
      </c>
      <c r="P955" s="113">
        <v>200</v>
      </c>
      <c r="Q955" s="113">
        <v>200</v>
      </c>
      <c r="R955" s="113">
        <v>200</v>
      </c>
    </row>
    <row r="956" spans="1:18">
      <c r="A956" s="15">
        <f t="shared" si="34"/>
        <v>956</v>
      </c>
      <c r="B956" s="78" t="s">
        <v>2651</v>
      </c>
      <c r="C956" s="78" t="s">
        <v>2652</v>
      </c>
      <c r="D956" s="78"/>
      <c r="E956" s="78" t="s">
        <v>1582</v>
      </c>
      <c r="F956" s="78" t="s">
        <v>57</v>
      </c>
      <c r="G956" s="78" t="s">
        <v>50</v>
      </c>
      <c r="H956" s="79">
        <v>2022</v>
      </c>
      <c r="I956" s="123">
        <v>500</v>
      </c>
      <c r="J956" s="114">
        <v>500</v>
      </c>
      <c r="K956" s="114">
        <v>500</v>
      </c>
      <c r="L956" s="114">
        <v>500</v>
      </c>
      <c r="M956" s="113">
        <v>500</v>
      </c>
      <c r="N956" s="113">
        <v>500</v>
      </c>
      <c r="O956" s="113">
        <v>500</v>
      </c>
      <c r="P956" s="113">
        <v>500</v>
      </c>
      <c r="Q956" s="113">
        <v>500</v>
      </c>
      <c r="R956" s="113">
        <v>500</v>
      </c>
    </row>
    <row r="957" spans="1:18">
      <c r="A957" s="15">
        <f t="shared" si="34"/>
        <v>957</v>
      </c>
      <c r="B957" s="78" t="s">
        <v>2561</v>
      </c>
      <c r="C957" s="78" t="s">
        <v>2562</v>
      </c>
      <c r="D957" s="78"/>
      <c r="E957" s="78" t="s">
        <v>296</v>
      </c>
      <c r="F957" s="78" t="s">
        <v>57</v>
      </c>
      <c r="G957" s="78" t="s">
        <v>50</v>
      </c>
      <c r="H957" s="79">
        <v>2022</v>
      </c>
      <c r="I957" s="123">
        <v>0</v>
      </c>
      <c r="J957" s="114">
        <v>200</v>
      </c>
      <c r="K957" s="114">
        <v>200</v>
      </c>
      <c r="L957" s="114">
        <v>200</v>
      </c>
      <c r="M957" s="113">
        <v>200</v>
      </c>
      <c r="N957" s="113">
        <v>200</v>
      </c>
      <c r="O957" s="113">
        <v>200</v>
      </c>
      <c r="P957" s="113">
        <v>200</v>
      </c>
      <c r="Q957" s="113">
        <v>200</v>
      </c>
      <c r="R957" s="113">
        <v>200</v>
      </c>
    </row>
    <row r="958" spans="1:18">
      <c r="A958" s="15">
        <f t="shared" si="34"/>
        <v>958</v>
      </c>
      <c r="B958" s="78" t="s">
        <v>2752</v>
      </c>
      <c r="C958" s="78" t="s">
        <v>2540</v>
      </c>
      <c r="D958" s="78"/>
      <c r="E958" s="78" t="s">
        <v>509</v>
      </c>
      <c r="F958" s="78" t="s">
        <v>57</v>
      </c>
      <c r="G958" s="78" t="s">
        <v>50</v>
      </c>
      <c r="H958" s="79">
        <v>2021</v>
      </c>
      <c r="I958" s="123">
        <v>250</v>
      </c>
      <c r="J958" s="114">
        <v>250</v>
      </c>
      <c r="K958" s="114">
        <v>250</v>
      </c>
      <c r="L958" s="114">
        <v>250</v>
      </c>
      <c r="M958" s="113">
        <v>250</v>
      </c>
      <c r="N958" s="113">
        <v>250</v>
      </c>
      <c r="O958" s="113">
        <v>250</v>
      </c>
      <c r="P958" s="113">
        <v>250</v>
      </c>
      <c r="Q958" s="113">
        <v>250</v>
      </c>
      <c r="R958" s="113">
        <v>250</v>
      </c>
    </row>
    <row r="959" spans="1:18">
      <c r="A959" s="15">
        <f t="shared" si="34"/>
        <v>959</v>
      </c>
      <c r="B959" s="78" t="s">
        <v>2753</v>
      </c>
      <c r="C959" s="78" t="s">
        <v>2541</v>
      </c>
      <c r="D959" s="78"/>
      <c r="E959" s="78" t="s">
        <v>509</v>
      </c>
      <c r="F959" s="78" t="s">
        <v>57</v>
      </c>
      <c r="G959" s="78" t="s">
        <v>50</v>
      </c>
      <c r="H959" s="79">
        <v>2023</v>
      </c>
      <c r="I959" s="123">
        <v>0</v>
      </c>
      <c r="J959" s="114">
        <v>200</v>
      </c>
      <c r="K959" s="114">
        <v>200</v>
      </c>
      <c r="L959" s="114">
        <v>200</v>
      </c>
      <c r="M959" s="113">
        <v>200</v>
      </c>
      <c r="N959" s="113">
        <v>200</v>
      </c>
      <c r="O959" s="113">
        <v>200</v>
      </c>
      <c r="P959" s="113">
        <v>200</v>
      </c>
      <c r="Q959" s="113">
        <v>200</v>
      </c>
      <c r="R959" s="113">
        <v>200</v>
      </c>
    </row>
    <row r="960" spans="1:18">
      <c r="A960" s="15">
        <f t="shared" si="34"/>
        <v>960</v>
      </c>
      <c r="B960" s="78" t="s">
        <v>2754</v>
      </c>
      <c r="C960" s="78" t="s">
        <v>2542</v>
      </c>
      <c r="D960" s="78"/>
      <c r="E960" s="78" t="s">
        <v>509</v>
      </c>
      <c r="F960" s="78" t="s">
        <v>57</v>
      </c>
      <c r="G960" s="78" t="s">
        <v>50</v>
      </c>
      <c r="H960" s="79">
        <v>2021</v>
      </c>
      <c r="I960" s="123">
        <v>250</v>
      </c>
      <c r="J960" s="114">
        <v>250</v>
      </c>
      <c r="K960" s="114">
        <v>250</v>
      </c>
      <c r="L960" s="114">
        <v>250</v>
      </c>
      <c r="M960" s="113">
        <v>250</v>
      </c>
      <c r="N960" s="113">
        <v>250</v>
      </c>
      <c r="O960" s="113">
        <v>250</v>
      </c>
      <c r="P960" s="113">
        <v>250</v>
      </c>
      <c r="Q960" s="113">
        <v>250</v>
      </c>
      <c r="R960" s="113">
        <v>250</v>
      </c>
    </row>
    <row r="961" spans="1:18">
      <c r="A961" s="15">
        <f t="shared" si="34"/>
        <v>961</v>
      </c>
      <c r="B961" s="78" t="s">
        <v>2563</v>
      </c>
      <c r="C961" s="78" t="s">
        <v>2564</v>
      </c>
      <c r="D961" s="78"/>
      <c r="E961" s="78" t="s">
        <v>337</v>
      </c>
      <c r="F961" s="78" t="s">
        <v>57</v>
      </c>
      <c r="G961" s="78" t="s">
        <v>51</v>
      </c>
      <c r="H961" s="79">
        <v>2022</v>
      </c>
      <c r="I961" s="123">
        <v>230</v>
      </c>
      <c r="J961" s="114">
        <v>230</v>
      </c>
      <c r="K961" s="114">
        <v>230</v>
      </c>
      <c r="L961" s="114">
        <v>230</v>
      </c>
      <c r="M961" s="113">
        <v>230</v>
      </c>
      <c r="N961" s="113">
        <v>230</v>
      </c>
      <c r="O961" s="113">
        <v>230</v>
      </c>
      <c r="P961" s="113">
        <v>230</v>
      </c>
      <c r="Q961" s="113">
        <v>230</v>
      </c>
      <c r="R961" s="113">
        <v>230</v>
      </c>
    </row>
    <row r="962" spans="1:18">
      <c r="A962" s="15">
        <f t="shared" si="34"/>
        <v>962</v>
      </c>
      <c r="B962" s="78" t="s">
        <v>2565</v>
      </c>
      <c r="C962" s="78" t="s">
        <v>2566</v>
      </c>
      <c r="D962" s="78"/>
      <c r="E962" s="78" t="s">
        <v>1666</v>
      </c>
      <c r="F962" s="78" t="s">
        <v>57</v>
      </c>
      <c r="G962" s="78" t="s">
        <v>95</v>
      </c>
      <c r="H962" s="79">
        <v>2022</v>
      </c>
      <c r="I962" s="123">
        <v>100</v>
      </c>
      <c r="J962" s="114">
        <v>100</v>
      </c>
      <c r="K962" s="114">
        <v>100</v>
      </c>
      <c r="L962" s="114">
        <v>100</v>
      </c>
      <c r="M962" s="113">
        <v>100</v>
      </c>
      <c r="N962" s="113">
        <v>100</v>
      </c>
      <c r="O962" s="113">
        <v>100</v>
      </c>
      <c r="P962" s="113">
        <v>100</v>
      </c>
      <c r="Q962" s="113">
        <v>100</v>
      </c>
      <c r="R962" s="113">
        <v>100</v>
      </c>
    </row>
    <row r="963" spans="1:18">
      <c r="A963" s="15">
        <f t="shared" si="34"/>
        <v>963</v>
      </c>
      <c r="B963" s="78" t="s">
        <v>165</v>
      </c>
      <c r="C963" s="78" t="s">
        <v>166</v>
      </c>
      <c r="D963" s="78"/>
      <c r="E963" s="78" t="s">
        <v>167</v>
      </c>
      <c r="F963" s="78" t="s">
        <v>57</v>
      </c>
      <c r="G963" s="78" t="s">
        <v>51</v>
      </c>
      <c r="H963" s="79">
        <v>2022</v>
      </c>
      <c r="I963" s="123">
        <v>206</v>
      </c>
      <c r="J963" s="114">
        <v>206</v>
      </c>
      <c r="K963" s="114">
        <v>206</v>
      </c>
      <c r="L963" s="114">
        <v>206</v>
      </c>
      <c r="M963" s="113">
        <v>206</v>
      </c>
      <c r="N963" s="113">
        <v>206</v>
      </c>
      <c r="O963" s="113">
        <v>206</v>
      </c>
      <c r="P963" s="113">
        <v>206</v>
      </c>
      <c r="Q963" s="113">
        <v>206</v>
      </c>
      <c r="R963" s="113">
        <v>206</v>
      </c>
    </row>
    <row r="964" spans="1:18">
      <c r="A964" s="15">
        <f t="shared" si="34"/>
        <v>964</v>
      </c>
      <c r="B964" s="78" t="s">
        <v>2755</v>
      </c>
      <c r="C964" s="78" t="s">
        <v>2756</v>
      </c>
      <c r="D964" s="78"/>
      <c r="E964" s="78" t="s">
        <v>553</v>
      </c>
      <c r="F964" s="78" t="s">
        <v>57</v>
      </c>
      <c r="G964" s="78" t="s">
        <v>50</v>
      </c>
      <c r="H964" s="79">
        <v>2022</v>
      </c>
      <c r="I964" s="123">
        <v>50</v>
      </c>
      <c r="J964" s="114">
        <v>50</v>
      </c>
      <c r="K964" s="114">
        <v>50</v>
      </c>
      <c r="L964" s="114">
        <v>50</v>
      </c>
      <c r="M964" s="113">
        <v>50</v>
      </c>
      <c r="N964" s="113">
        <v>50</v>
      </c>
      <c r="O964" s="113">
        <v>50</v>
      </c>
      <c r="P964" s="113">
        <v>50</v>
      </c>
      <c r="Q964" s="113">
        <v>50</v>
      </c>
      <c r="R964" s="113">
        <v>50</v>
      </c>
    </row>
    <row r="965" spans="1:18">
      <c r="A965" s="15">
        <f t="shared" si="34"/>
        <v>965</v>
      </c>
      <c r="B965" s="78" t="s">
        <v>1803</v>
      </c>
      <c r="C965" s="78" t="s">
        <v>1804</v>
      </c>
      <c r="D965" s="78"/>
      <c r="E965" s="78" t="s">
        <v>152</v>
      </c>
      <c r="F965" s="78" t="s">
        <v>57</v>
      </c>
      <c r="G965" s="78" t="s">
        <v>52</v>
      </c>
      <c r="H965" s="79">
        <v>2023</v>
      </c>
      <c r="I965" s="123">
        <v>0</v>
      </c>
      <c r="J965" s="114">
        <v>203</v>
      </c>
      <c r="K965" s="114">
        <v>203</v>
      </c>
      <c r="L965" s="114">
        <v>203</v>
      </c>
      <c r="M965" s="113">
        <v>203</v>
      </c>
      <c r="N965" s="113">
        <v>203</v>
      </c>
      <c r="O965" s="113">
        <v>203</v>
      </c>
      <c r="P965" s="113">
        <v>203</v>
      </c>
      <c r="Q965" s="113">
        <v>203</v>
      </c>
      <c r="R965" s="113">
        <v>203</v>
      </c>
    </row>
    <row r="966" spans="1:18">
      <c r="A966" s="15">
        <f t="shared" si="34"/>
        <v>966</v>
      </c>
      <c r="B966" s="78" t="s">
        <v>2567</v>
      </c>
      <c r="C966" s="78" t="s">
        <v>2568</v>
      </c>
      <c r="D966" s="78"/>
      <c r="E966" s="78" t="s">
        <v>2555</v>
      </c>
      <c r="F966" s="78" t="s">
        <v>57</v>
      </c>
      <c r="G966" s="78" t="s">
        <v>50</v>
      </c>
      <c r="H966" s="79">
        <v>2022</v>
      </c>
      <c r="I966" s="123">
        <v>81.400000000000006</v>
      </c>
      <c r="J966" s="114">
        <v>81.400000000000006</v>
      </c>
      <c r="K966" s="114">
        <v>81.400000000000006</v>
      </c>
      <c r="L966" s="114">
        <v>81.400000000000006</v>
      </c>
      <c r="M966" s="113">
        <v>81.400000000000006</v>
      </c>
      <c r="N966" s="113">
        <v>81.400000000000006</v>
      </c>
      <c r="O966" s="113">
        <v>81.400000000000006</v>
      </c>
      <c r="P966" s="113">
        <v>81.400000000000006</v>
      </c>
      <c r="Q966" s="113">
        <v>81.400000000000006</v>
      </c>
      <c r="R966" s="113">
        <v>81.400000000000006</v>
      </c>
    </row>
    <row r="967" spans="1:18">
      <c r="A967" s="15">
        <f t="shared" si="34"/>
        <v>967</v>
      </c>
      <c r="B967" s="78" t="s">
        <v>2757</v>
      </c>
      <c r="C967" s="78" t="s">
        <v>2758</v>
      </c>
      <c r="D967" s="78"/>
      <c r="E967" s="78" t="s">
        <v>337</v>
      </c>
      <c r="F967" s="78" t="s">
        <v>57</v>
      </c>
      <c r="G967" s="78" t="s">
        <v>51</v>
      </c>
      <c r="H967" s="79">
        <v>2022</v>
      </c>
      <c r="I967" s="123">
        <v>609.70000000000005</v>
      </c>
      <c r="J967" s="114">
        <v>609.70000000000005</v>
      </c>
      <c r="K967" s="114">
        <v>609.70000000000005</v>
      </c>
      <c r="L967" s="114">
        <v>609.70000000000005</v>
      </c>
      <c r="M967" s="113">
        <v>609.70000000000005</v>
      </c>
      <c r="N967" s="113">
        <v>609.70000000000005</v>
      </c>
      <c r="O967" s="113">
        <v>609.70000000000005</v>
      </c>
      <c r="P967" s="113">
        <v>609.70000000000005</v>
      </c>
      <c r="Q967" s="113">
        <v>609.70000000000005</v>
      </c>
      <c r="R967" s="113">
        <v>609.70000000000005</v>
      </c>
    </row>
    <row r="968" spans="1:18">
      <c r="A968" s="15">
        <f t="shared" si="34"/>
        <v>968</v>
      </c>
      <c r="B968" s="78" t="s">
        <v>2759</v>
      </c>
      <c r="C968" s="78" t="s">
        <v>2760</v>
      </c>
      <c r="D968" s="78"/>
      <c r="E968" s="78" t="s">
        <v>1582</v>
      </c>
      <c r="F968" s="78" t="s">
        <v>57</v>
      </c>
      <c r="G968" s="78" t="s">
        <v>50</v>
      </c>
      <c r="H968" s="79">
        <v>2022</v>
      </c>
      <c r="I968" s="123">
        <v>0</v>
      </c>
      <c r="J968" s="114">
        <v>103.1</v>
      </c>
      <c r="K968" s="114">
        <v>103.1</v>
      </c>
      <c r="L968" s="114">
        <v>103.1</v>
      </c>
      <c r="M968" s="113">
        <v>103.1</v>
      </c>
      <c r="N968" s="113">
        <v>103.1</v>
      </c>
      <c r="O968" s="113">
        <v>103.1</v>
      </c>
      <c r="P968" s="113">
        <v>103.1</v>
      </c>
      <c r="Q968" s="113">
        <v>103.1</v>
      </c>
      <c r="R968" s="113">
        <v>103.1</v>
      </c>
    </row>
    <row r="969" spans="1:18">
      <c r="A969" s="15">
        <f t="shared" ref="A969:A1032" si="35">A968+1</f>
        <v>969</v>
      </c>
      <c r="B969" s="78" t="s">
        <v>2569</v>
      </c>
      <c r="C969" s="78" t="s">
        <v>2570</v>
      </c>
      <c r="D969" s="78"/>
      <c r="E969" s="78" t="s">
        <v>1697</v>
      </c>
      <c r="F969" s="78" t="s">
        <v>57</v>
      </c>
      <c r="G969" s="78" t="s">
        <v>51</v>
      </c>
      <c r="H969" s="79">
        <v>2022</v>
      </c>
      <c r="I969" s="123">
        <v>256</v>
      </c>
      <c r="J969" s="114">
        <v>256</v>
      </c>
      <c r="K969" s="114">
        <v>256</v>
      </c>
      <c r="L969" s="114">
        <v>256</v>
      </c>
      <c r="M969" s="113">
        <v>256</v>
      </c>
      <c r="N969" s="113">
        <v>256</v>
      </c>
      <c r="O969" s="113">
        <v>256</v>
      </c>
      <c r="P969" s="113">
        <v>256</v>
      </c>
      <c r="Q969" s="113">
        <v>256</v>
      </c>
      <c r="R969" s="113">
        <v>256</v>
      </c>
    </row>
    <row r="970" spans="1:18">
      <c r="A970" s="15">
        <f t="shared" si="35"/>
        <v>970</v>
      </c>
      <c r="B970" s="78" t="s">
        <v>2571</v>
      </c>
      <c r="C970" s="78" t="s">
        <v>2572</v>
      </c>
      <c r="D970" s="78"/>
      <c r="E970" s="78" t="s">
        <v>59</v>
      </c>
      <c r="F970" s="78" t="s">
        <v>57</v>
      </c>
      <c r="G970" s="78" t="s">
        <v>51</v>
      </c>
      <c r="H970" s="79">
        <v>2022</v>
      </c>
      <c r="I970" s="123">
        <v>0</v>
      </c>
      <c r="J970" s="114">
        <v>136</v>
      </c>
      <c r="K970" s="114">
        <v>136</v>
      </c>
      <c r="L970" s="114">
        <v>136</v>
      </c>
      <c r="M970" s="113">
        <v>136</v>
      </c>
      <c r="N970" s="113">
        <v>136</v>
      </c>
      <c r="O970" s="113">
        <v>136</v>
      </c>
      <c r="P970" s="113">
        <v>136</v>
      </c>
      <c r="Q970" s="113">
        <v>136</v>
      </c>
      <c r="R970" s="113">
        <v>136</v>
      </c>
    </row>
    <row r="971" spans="1:18">
      <c r="A971" s="15">
        <f t="shared" si="35"/>
        <v>971</v>
      </c>
      <c r="B971" s="78" t="s">
        <v>2573</v>
      </c>
      <c r="C971" s="78" t="s">
        <v>1973</v>
      </c>
      <c r="D971" s="78"/>
      <c r="E971" s="78" t="s">
        <v>67</v>
      </c>
      <c r="F971" s="78" t="s">
        <v>57</v>
      </c>
      <c r="G971" s="78" t="s">
        <v>50</v>
      </c>
      <c r="H971" s="79">
        <v>2021</v>
      </c>
      <c r="I971" s="123">
        <v>136.80000000000001</v>
      </c>
      <c r="J971" s="114">
        <v>136.80000000000001</v>
      </c>
      <c r="K971" s="114">
        <v>136.80000000000001</v>
      </c>
      <c r="L971" s="114">
        <v>136.80000000000001</v>
      </c>
      <c r="M971" s="113">
        <v>136.80000000000001</v>
      </c>
      <c r="N971" s="113">
        <v>136.80000000000001</v>
      </c>
      <c r="O971" s="113">
        <v>136.80000000000001</v>
      </c>
      <c r="P971" s="113">
        <v>136.80000000000001</v>
      </c>
      <c r="Q971" s="113">
        <v>136.80000000000001</v>
      </c>
      <c r="R971" s="113">
        <v>136.80000000000001</v>
      </c>
    </row>
    <row r="972" spans="1:18">
      <c r="A972" s="15">
        <f t="shared" si="35"/>
        <v>972</v>
      </c>
      <c r="B972" s="78" t="s">
        <v>1974</v>
      </c>
      <c r="C972" s="78" t="s">
        <v>1975</v>
      </c>
      <c r="D972" s="78"/>
      <c r="E972" s="78" t="s">
        <v>1976</v>
      </c>
      <c r="F972" s="78" t="s">
        <v>57</v>
      </c>
      <c r="G972" s="78" t="s">
        <v>50</v>
      </c>
      <c r="H972" s="79">
        <v>2022</v>
      </c>
      <c r="I972" s="123">
        <v>0</v>
      </c>
      <c r="J972" s="114">
        <v>250</v>
      </c>
      <c r="K972" s="114">
        <v>250</v>
      </c>
      <c r="L972" s="114">
        <v>250</v>
      </c>
      <c r="M972" s="113">
        <v>250</v>
      </c>
      <c r="N972" s="113">
        <v>250</v>
      </c>
      <c r="O972" s="113">
        <v>250</v>
      </c>
      <c r="P972" s="113">
        <v>250</v>
      </c>
      <c r="Q972" s="113">
        <v>250</v>
      </c>
      <c r="R972" s="113">
        <v>250</v>
      </c>
    </row>
    <row r="973" spans="1:18">
      <c r="A973" s="15">
        <f t="shared" si="35"/>
        <v>973</v>
      </c>
      <c r="B973" s="78" t="s">
        <v>173</v>
      </c>
      <c r="C973" s="78" t="s">
        <v>174</v>
      </c>
      <c r="D973" s="78"/>
      <c r="E973" s="78" t="s">
        <v>61</v>
      </c>
      <c r="F973" s="78" t="s">
        <v>57</v>
      </c>
      <c r="G973" s="78" t="s">
        <v>52</v>
      </c>
      <c r="H973" s="79">
        <v>2021</v>
      </c>
      <c r="I973" s="123">
        <v>203.8</v>
      </c>
      <c r="J973" s="114">
        <v>203.8</v>
      </c>
      <c r="K973" s="114">
        <v>203.8</v>
      </c>
      <c r="L973" s="114">
        <v>203.8</v>
      </c>
      <c r="M973" s="113">
        <v>203.8</v>
      </c>
      <c r="N973" s="113">
        <v>203.8</v>
      </c>
      <c r="O973" s="113">
        <v>203.8</v>
      </c>
      <c r="P973" s="113">
        <v>203.8</v>
      </c>
      <c r="Q973" s="113">
        <v>203.8</v>
      </c>
      <c r="R973" s="113">
        <v>203.8</v>
      </c>
    </row>
    <row r="974" spans="1:18">
      <c r="A974" s="15">
        <f t="shared" si="35"/>
        <v>974</v>
      </c>
      <c r="B974" s="78" t="s">
        <v>171</v>
      </c>
      <c r="C974" s="78" t="s">
        <v>172</v>
      </c>
      <c r="D974" s="78"/>
      <c r="E974" s="78" t="s">
        <v>61</v>
      </c>
      <c r="F974" s="78" t="s">
        <v>57</v>
      </c>
      <c r="G974" s="78" t="s">
        <v>52</v>
      </c>
      <c r="H974" s="79">
        <v>2021</v>
      </c>
      <c r="I974" s="123">
        <v>254.8</v>
      </c>
      <c r="J974" s="114">
        <v>254.8</v>
      </c>
      <c r="K974" s="114">
        <v>254.8</v>
      </c>
      <c r="L974" s="114">
        <v>254.8</v>
      </c>
      <c r="M974" s="113">
        <v>254.8</v>
      </c>
      <c r="N974" s="113">
        <v>254.8</v>
      </c>
      <c r="O974" s="113">
        <v>254.8</v>
      </c>
      <c r="P974" s="113">
        <v>254.8</v>
      </c>
      <c r="Q974" s="113">
        <v>254.8</v>
      </c>
      <c r="R974" s="113">
        <v>254.8</v>
      </c>
    </row>
    <row r="975" spans="1:18" ht="15" customHeight="1">
      <c r="A975" s="15">
        <f t="shared" si="35"/>
        <v>975</v>
      </c>
      <c r="B975" s="78" t="s">
        <v>1839</v>
      </c>
      <c r="C975" s="78" t="s">
        <v>1840</v>
      </c>
      <c r="D975" s="78"/>
      <c r="E975" s="78" t="s">
        <v>1418</v>
      </c>
      <c r="F975" s="78" t="s">
        <v>57</v>
      </c>
      <c r="G975" s="78" t="s">
        <v>52</v>
      </c>
      <c r="H975" s="79">
        <v>2022</v>
      </c>
      <c r="I975" s="123">
        <v>252.2</v>
      </c>
      <c r="J975" s="114">
        <v>252.2</v>
      </c>
      <c r="K975" s="114">
        <v>252.2</v>
      </c>
      <c r="L975" s="114">
        <v>252.2</v>
      </c>
      <c r="M975" s="113">
        <v>252.2</v>
      </c>
      <c r="N975" s="113">
        <v>252.2</v>
      </c>
      <c r="O975" s="113">
        <v>252.2</v>
      </c>
      <c r="P975" s="113">
        <v>252.2</v>
      </c>
      <c r="Q975" s="113">
        <v>252.2</v>
      </c>
      <c r="R975" s="113">
        <v>252.2</v>
      </c>
    </row>
    <row r="976" spans="1:18" ht="15" customHeight="1">
      <c r="A976" s="15">
        <f t="shared" si="35"/>
        <v>976</v>
      </c>
      <c r="B976" s="78" t="s">
        <v>2761</v>
      </c>
      <c r="C976" s="78" t="s">
        <v>153</v>
      </c>
      <c r="D976" s="78"/>
      <c r="E976" s="78" t="s">
        <v>150</v>
      </c>
      <c r="F976" s="78" t="s">
        <v>57</v>
      </c>
      <c r="G976" s="78" t="s">
        <v>52</v>
      </c>
      <c r="H976" s="79">
        <v>2021</v>
      </c>
      <c r="I976" s="123">
        <v>267.89999999999998</v>
      </c>
      <c r="J976" s="114">
        <v>267.89999999999998</v>
      </c>
      <c r="K976" s="114">
        <v>267.89999999999998</v>
      </c>
      <c r="L976" s="114">
        <v>267.89999999999998</v>
      </c>
      <c r="M976" s="113">
        <v>267.89999999999998</v>
      </c>
      <c r="N976" s="113">
        <v>267.89999999999998</v>
      </c>
      <c r="O976" s="113">
        <v>267.89999999999998</v>
      </c>
      <c r="P976" s="113">
        <v>267.89999999999998</v>
      </c>
      <c r="Q976" s="113">
        <v>267.89999999999998</v>
      </c>
      <c r="R976" s="113">
        <v>267.89999999999998</v>
      </c>
    </row>
    <row r="977" spans="1:18">
      <c r="A977" s="15">
        <f t="shared" si="35"/>
        <v>977</v>
      </c>
      <c r="B977" s="78" t="s">
        <v>2574</v>
      </c>
      <c r="C977" s="78" t="s">
        <v>2575</v>
      </c>
      <c r="D977" s="78"/>
      <c r="E977" s="78" t="s">
        <v>321</v>
      </c>
      <c r="F977" s="78" t="s">
        <v>57</v>
      </c>
      <c r="G977" s="78" t="s">
        <v>95</v>
      </c>
      <c r="H977" s="79">
        <v>2022</v>
      </c>
      <c r="I977" s="123">
        <v>195</v>
      </c>
      <c r="J977" s="114">
        <v>195</v>
      </c>
      <c r="K977" s="114">
        <v>195</v>
      </c>
      <c r="L977" s="114">
        <v>195</v>
      </c>
      <c r="M977" s="113">
        <v>195</v>
      </c>
      <c r="N977" s="113">
        <v>195</v>
      </c>
      <c r="O977" s="113">
        <v>195</v>
      </c>
      <c r="P977" s="113">
        <v>195</v>
      </c>
      <c r="Q977" s="113">
        <v>195</v>
      </c>
      <c r="R977" s="113">
        <v>195</v>
      </c>
    </row>
    <row r="978" spans="1:18">
      <c r="A978" s="15">
        <f t="shared" si="35"/>
        <v>978</v>
      </c>
      <c r="B978" s="78" t="s">
        <v>2576</v>
      </c>
      <c r="C978" s="78" t="s">
        <v>2577</v>
      </c>
      <c r="D978" s="78"/>
      <c r="E978" s="78" t="s">
        <v>509</v>
      </c>
      <c r="F978" s="78" t="s">
        <v>57</v>
      </c>
      <c r="G978" s="78" t="s">
        <v>50</v>
      </c>
      <c r="H978" s="79">
        <v>2022</v>
      </c>
      <c r="I978" s="123">
        <v>90</v>
      </c>
      <c r="J978" s="114">
        <v>90</v>
      </c>
      <c r="K978" s="114">
        <v>90</v>
      </c>
      <c r="L978" s="114">
        <v>90</v>
      </c>
      <c r="M978" s="113">
        <v>90</v>
      </c>
      <c r="N978" s="113">
        <v>90</v>
      </c>
      <c r="O978" s="113">
        <v>90</v>
      </c>
      <c r="P978" s="113">
        <v>90</v>
      </c>
      <c r="Q978" s="113">
        <v>90</v>
      </c>
      <c r="R978" s="113">
        <v>90</v>
      </c>
    </row>
    <row r="979" spans="1:18">
      <c r="A979" s="15">
        <f t="shared" si="35"/>
        <v>979</v>
      </c>
      <c r="B979" s="78" t="s">
        <v>2578</v>
      </c>
      <c r="C979" s="78" t="s">
        <v>2579</v>
      </c>
      <c r="D979" s="78"/>
      <c r="E979" s="78" t="s">
        <v>53</v>
      </c>
      <c r="F979" s="78" t="s">
        <v>57</v>
      </c>
      <c r="G979" s="78" t="s">
        <v>95</v>
      </c>
      <c r="H979" s="79">
        <v>2021</v>
      </c>
      <c r="I979" s="123">
        <v>45.7</v>
      </c>
      <c r="J979" s="114">
        <v>45.7</v>
      </c>
      <c r="K979" s="114">
        <v>45.7</v>
      </c>
      <c r="L979" s="114">
        <v>45.7</v>
      </c>
      <c r="M979" s="113">
        <v>45.7</v>
      </c>
      <c r="N979" s="113">
        <v>45.7</v>
      </c>
      <c r="O979" s="113">
        <v>45.7</v>
      </c>
      <c r="P979" s="113">
        <v>45.7</v>
      </c>
      <c r="Q979" s="113">
        <v>45.7</v>
      </c>
      <c r="R979" s="113">
        <v>45.7</v>
      </c>
    </row>
    <row r="980" spans="1:18">
      <c r="A980" s="15">
        <f t="shared" si="35"/>
        <v>980</v>
      </c>
      <c r="B980" s="78" t="s">
        <v>2580</v>
      </c>
      <c r="C980" s="78" t="s">
        <v>2581</v>
      </c>
      <c r="D980" s="78"/>
      <c r="E980" s="78" t="s">
        <v>2582</v>
      </c>
      <c r="F980" s="78" t="s">
        <v>57</v>
      </c>
      <c r="G980" s="78" t="s">
        <v>50</v>
      </c>
      <c r="H980" s="79">
        <v>2021</v>
      </c>
      <c r="I980" s="123">
        <v>129.19999999999999</v>
      </c>
      <c r="J980" s="114">
        <v>129.19999999999999</v>
      </c>
      <c r="K980" s="114">
        <v>129.19999999999999</v>
      </c>
      <c r="L980" s="114">
        <v>129.19999999999999</v>
      </c>
      <c r="M980" s="113">
        <v>129.19999999999999</v>
      </c>
      <c r="N980" s="113">
        <v>129.19999999999999</v>
      </c>
      <c r="O980" s="113">
        <v>129.19999999999999</v>
      </c>
      <c r="P980" s="113">
        <v>129.19999999999999</v>
      </c>
      <c r="Q980" s="113">
        <v>129.19999999999999</v>
      </c>
      <c r="R980" s="113">
        <v>129.19999999999999</v>
      </c>
    </row>
    <row r="981" spans="1:18">
      <c r="A981" s="15">
        <f t="shared" si="35"/>
        <v>981</v>
      </c>
      <c r="B981" s="78" t="s">
        <v>1842</v>
      </c>
      <c r="C981" s="78" t="s">
        <v>1843</v>
      </c>
      <c r="D981" s="78"/>
      <c r="E981" s="78" t="s">
        <v>1666</v>
      </c>
      <c r="F981" s="78" t="s">
        <v>57</v>
      </c>
      <c r="G981" s="78" t="s">
        <v>95</v>
      </c>
      <c r="H981" s="79">
        <v>2021</v>
      </c>
      <c r="I981" s="123">
        <v>120</v>
      </c>
      <c r="J981" s="114">
        <v>120</v>
      </c>
      <c r="K981" s="114">
        <v>120</v>
      </c>
      <c r="L981" s="114">
        <v>120</v>
      </c>
      <c r="M981" s="113">
        <v>120</v>
      </c>
      <c r="N981" s="113">
        <v>120</v>
      </c>
      <c r="O981" s="113">
        <v>120</v>
      </c>
      <c r="P981" s="113">
        <v>120</v>
      </c>
      <c r="Q981" s="113">
        <v>120</v>
      </c>
      <c r="R981" s="113">
        <v>120</v>
      </c>
    </row>
    <row r="982" spans="1:18">
      <c r="A982" s="15">
        <f t="shared" si="35"/>
        <v>982</v>
      </c>
      <c r="B982" s="78" t="s">
        <v>1977</v>
      </c>
      <c r="C982" s="78" t="s">
        <v>1978</v>
      </c>
      <c r="D982" s="78"/>
      <c r="E982" s="78" t="s">
        <v>1666</v>
      </c>
      <c r="F982" s="78" t="s">
        <v>57</v>
      </c>
      <c r="G982" s="78" t="s">
        <v>95</v>
      </c>
      <c r="H982" s="79">
        <v>2021</v>
      </c>
      <c r="I982" s="123">
        <v>203.4</v>
      </c>
      <c r="J982" s="114">
        <v>203.4</v>
      </c>
      <c r="K982" s="114">
        <v>203.4</v>
      </c>
      <c r="L982" s="114">
        <v>203.4</v>
      </c>
      <c r="M982" s="113">
        <v>203.4</v>
      </c>
      <c r="N982" s="113">
        <v>203.4</v>
      </c>
      <c r="O982" s="113">
        <v>203.4</v>
      </c>
      <c r="P982" s="113">
        <v>203.4</v>
      </c>
      <c r="Q982" s="113">
        <v>203.4</v>
      </c>
      <c r="R982" s="113">
        <v>203.4</v>
      </c>
    </row>
    <row r="983" spans="1:18">
      <c r="A983" s="15">
        <f t="shared" si="35"/>
        <v>983</v>
      </c>
      <c r="B983" s="78" t="s">
        <v>2583</v>
      </c>
      <c r="C983" s="78" t="s">
        <v>2584</v>
      </c>
      <c r="D983" s="78"/>
      <c r="E983" s="78" t="s">
        <v>1075</v>
      </c>
      <c r="F983" s="78" t="s">
        <v>57</v>
      </c>
      <c r="G983" s="78" t="s">
        <v>51</v>
      </c>
      <c r="H983" s="79">
        <v>2022</v>
      </c>
      <c r="I983" s="123">
        <v>160</v>
      </c>
      <c r="J983" s="114">
        <v>160</v>
      </c>
      <c r="K983" s="114">
        <v>160</v>
      </c>
      <c r="L983" s="114">
        <v>160</v>
      </c>
      <c r="M983" s="113">
        <v>160</v>
      </c>
      <c r="N983" s="113">
        <v>160</v>
      </c>
      <c r="O983" s="113">
        <v>160</v>
      </c>
      <c r="P983" s="113">
        <v>160</v>
      </c>
      <c r="Q983" s="113">
        <v>160</v>
      </c>
      <c r="R983" s="113">
        <v>160</v>
      </c>
    </row>
    <row r="984" spans="1:18">
      <c r="A984" s="15">
        <f t="shared" si="35"/>
        <v>984</v>
      </c>
      <c r="B984" s="109" t="s">
        <v>1812</v>
      </c>
      <c r="C984" s="109"/>
      <c r="D984" s="109"/>
      <c r="E984" s="109"/>
      <c r="F984" s="109"/>
      <c r="G984" s="109"/>
      <c r="H984" s="110"/>
      <c r="I984" s="144">
        <f t="shared" ref="I984:R984" si="36">SUM(I875:I983)</f>
        <v>17243.199999999997</v>
      </c>
      <c r="J984" s="111">
        <f t="shared" si="36"/>
        <v>24163.7</v>
      </c>
      <c r="K984" s="111">
        <f t="shared" si="36"/>
        <v>24163.7</v>
      </c>
      <c r="L984" s="111">
        <f t="shared" si="36"/>
        <v>24163.7</v>
      </c>
      <c r="M984" s="112">
        <f t="shared" si="36"/>
        <v>24163.7</v>
      </c>
      <c r="N984" s="112">
        <f t="shared" si="36"/>
        <v>24163.7</v>
      </c>
      <c r="O984" s="112">
        <f t="shared" si="36"/>
        <v>24163.7</v>
      </c>
      <c r="P984" s="112">
        <f t="shared" si="36"/>
        <v>24163.7</v>
      </c>
      <c r="Q984" s="112">
        <f t="shared" si="36"/>
        <v>24163.7</v>
      </c>
      <c r="R984" s="112">
        <f t="shared" si="36"/>
        <v>24163.7</v>
      </c>
    </row>
    <row r="985" spans="1:18">
      <c r="A985" s="15">
        <f t="shared" si="35"/>
        <v>985</v>
      </c>
      <c r="B985" s="78" t="s">
        <v>1622</v>
      </c>
      <c r="C985" s="78"/>
      <c r="D985" s="78" t="s">
        <v>1813</v>
      </c>
      <c r="E985" s="78" t="s">
        <v>1487</v>
      </c>
      <c r="F985" s="78"/>
      <c r="G985" s="78"/>
      <c r="H985" s="79"/>
      <c r="I985" s="123">
        <v>7</v>
      </c>
      <c r="J985" s="114">
        <v>7</v>
      </c>
      <c r="K985" s="114">
        <v>7</v>
      </c>
      <c r="L985" s="114">
        <v>7</v>
      </c>
      <c r="M985" s="113">
        <v>7</v>
      </c>
      <c r="N985" s="113">
        <v>7</v>
      </c>
      <c r="O985" s="113">
        <v>7</v>
      </c>
      <c r="P985" s="113">
        <v>7</v>
      </c>
      <c r="Q985" s="113">
        <v>7</v>
      </c>
      <c r="R985" s="113">
        <v>7</v>
      </c>
    </row>
    <row r="986" spans="1:18">
      <c r="A986" s="15">
        <f t="shared" si="35"/>
        <v>986</v>
      </c>
      <c r="B986" s="78"/>
      <c r="C986" s="78"/>
      <c r="D986" s="78"/>
      <c r="E986" s="78"/>
      <c r="F986" s="78"/>
      <c r="G986" s="78"/>
      <c r="H986" s="79"/>
      <c r="I986" s="123"/>
      <c r="J986" s="114"/>
      <c r="K986" s="114"/>
      <c r="L986" s="114"/>
      <c r="M986" s="113"/>
      <c r="N986" s="113"/>
      <c r="O986" s="113"/>
      <c r="P986" s="113"/>
      <c r="Q986" s="113"/>
      <c r="R986" s="113"/>
    </row>
    <row r="987" spans="1:18">
      <c r="A987" s="15">
        <f t="shared" si="35"/>
        <v>987</v>
      </c>
      <c r="B987" s="109" t="s">
        <v>1816</v>
      </c>
      <c r="C987" s="109"/>
      <c r="D987" s="109"/>
      <c r="E987" s="109"/>
      <c r="F987" s="109"/>
      <c r="G987" s="109"/>
      <c r="H987" s="110"/>
      <c r="I987" s="144"/>
      <c r="J987" s="111"/>
      <c r="K987" s="111"/>
      <c r="L987" s="111"/>
      <c r="M987" s="112"/>
      <c r="N987" s="112"/>
      <c r="O987" s="112"/>
      <c r="P987" s="112"/>
      <c r="Q987" s="112"/>
      <c r="R987" s="112"/>
    </row>
    <row r="988" spans="1:18">
      <c r="A988" s="15">
        <f t="shared" si="35"/>
        <v>988</v>
      </c>
      <c r="B988" s="78" t="s">
        <v>2762</v>
      </c>
      <c r="C988" s="78" t="s">
        <v>2763</v>
      </c>
      <c r="D988" s="78"/>
      <c r="E988" s="78" t="s">
        <v>2383</v>
      </c>
      <c r="F988" s="78" t="s">
        <v>1627</v>
      </c>
      <c r="G988" s="78" t="s">
        <v>50</v>
      </c>
      <c r="H988" s="79">
        <v>2021</v>
      </c>
      <c r="I988" s="123">
        <v>71.400000000000006</v>
      </c>
      <c r="J988" s="114">
        <v>71.400000000000006</v>
      </c>
      <c r="K988" s="114">
        <v>71.400000000000006</v>
      </c>
      <c r="L988" s="114">
        <v>71.400000000000006</v>
      </c>
      <c r="M988" s="113">
        <v>71.400000000000006</v>
      </c>
      <c r="N988" s="113">
        <v>71.400000000000006</v>
      </c>
      <c r="O988" s="113">
        <v>71.400000000000006</v>
      </c>
      <c r="P988" s="113">
        <v>71.400000000000006</v>
      </c>
      <c r="Q988" s="113">
        <v>71.400000000000006</v>
      </c>
      <c r="R988" s="113">
        <v>71.400000000000006</v>
      </c>
    </row>
    <row r="989" spans="1:18">
      <c r="A989" s="15">
        <f t="shared" si="35"/>
        <v>989</v>
      </c>
      <c r="B989" s="78" t="s">
        <v>1979</v>
      </c>
      <c r="C989" s="78" t="s">
        <v>1980</v>
      </c>
      <c r="D989" s="78"/>
      <c r="E989" s="78" t="s">
        <v>1199</v>
      </c>
      <c r="F989" s="78" t="s">
        <v>1627</v>
      </c>
      <c r="G989" s="78" t="s">
        <v>52</v>
      </c>
      <c r="H989" s="79">
        <v>2021</v>
      </c>
      <c r="I989" s="123">
        <v>77.599999999999994</v>
      </c>
      <c r="J989" s="114">
        <v>77.599999999999994</v>
      </c>
      <c r="K989" s="114">
        <v>77.599999999999994</v>
      </c>
      <c r="L989" s="114">
        <v>77.599999999999994</v>
      </c>
      <c r="M989" s="113">
        <v>77.599999999999994</v>
      </c>
      <c r="N989" s="113">
        <v>77.599999999999994</v>
      </c>
      <c r="O989" s="113">
        <v>77.599999999999994</v>
      </c>
      <c r="P989" s="113">
        <v>77.599999999999994</v>
      </c>
      <c r="Q989" s="113">
        <v>77.599999999999994</v>
      </c>
      <c r="R989" s="113">
        <v>77.599999999999994</v>
      </c>
    </row>
    <row r="990" spans="1:18">
      <c r="A990" s="15">
        <f t="shared" si="35"/>
        <v>990</v>
      </c>
      <c r="B990" s="78" t="s">
        <v>1981</v>
      </c>
      <c r="C990" s="78" t="s">
        <v>1982</v>
      </c>
      <c r="D990" s="78"/>
      <c r="E990" s="78" t="s">
        <v>1983</v>
      </c>
      <c r="F990" s="78" t="s">
        <v>1627</v>
      </c>
      <c r="G990" s="78" t="s">
        <v>51</v>
      </c>
      <c r="H990" s="79">
        <v>2021</v>
      </c>
      <c r="I990" s="123">
        <v>100.5</v>
      </c>
      <c r="J990" s="114">
        <v>100.5</v>
      </c>
      <c r="K990" s="114">
        <v>100.5</v>
      </c>
      <c r="L990" s="114">
        <v>100.5</v>
      </c>
      <c r="M990" s="113">
        <v>100.5</v>
      </c>
      <c r="N990" s="113">
        <v>100.5</v>
      </c>
      <c r="O990" s="113">
        <v>100.5</v>
      </c>
      <c r="P990" s="113">
        <v>100.5</v>
      </c>
      <c r="Q990" s="113">
        <v>100.5</v>
      </c>
      <c r="R990" s="113">
        <v>100.5</v>
      </c>
    </row>
    <row r="991" spans="1:18">
      <c r="A991" s="15">
        <f t="shared" si="35"/>
        <v>991</v>
      </c>
      <c r="B991" s="78" t="s">
        <v>2585</v>
      </c>
      <c r="C991" s="78" t="s">
        <v>2586</v>
      </c>
      <c r="D991" s="78"/>
      <c r="E991" s="78" t="s">
        <v>1335</v>
      </c>
      <c r="F991" s="78" t="s">
        <v>1627</v>
      </c>
      <c r="G991" s="78" t="s">
        <v>60</v>
      </c>
      <c r="H991" s="79">
        <v>2022</v>
      </c>
      <c r="I991" s="123">
        <v>202.4</v>
      </c>
      <c r="J991" s="114">
        <v>202.4</v>
      </c>
      <c r="K991" s="114">
        <v>202.4</v>
      </c>
      <c r="L991" s="114">
        <v>202.4</v>
      </c>
      <c r="M991" s="113">
        <v>202.4</v>
      </c>
      <c r="N991" s="113">
        <v>202.4</v>
      </c>
      <c r="O991" s="113">
        <v>202.4</v>
      </c>
      <c r="P991" s="113">
        <v>202.4</v>
      </c>
      <c r="Q991" s="113">
        <v>202.4</v>
      </c>
      <c r="R991" s="113">
        <v>202.4</v>
      </c>
    </row>
    <row r="992" spans="1:18">
      <c r="A992" s="15">
        <f t="shared" si="35"/>
        <v>992</v>
      </c>
      <c r="B992" s="78" t="s">
        <v>2764</v>
      </c>
      <c r="C992" s="78" t="s">
        <v>2765</v>
      </c>
      <c r="D992" s="78"/>
      <c r="E992" s="78" t="s">
        <v>461</v>
      </c>
      <c r="F992" s="78" t="s">
        <v>1627</v>
      </c>
      <c r="G992" s="78" t="s">
        <v>60</v>
      </c>
      <c r="H992" s="79">
        <v>2022</v>
      </c>
      <c r="I992" s="123">
        <v>202.4</v>
      </c>
      <c r="J992" s="114">
        <v>202.4</v>
      </c>
      <c r="K992" s="114">
        <v>202.4</v>
      </c>
      <c r="L992" s="114">
        <v>202.4</v>
      </c>
      <c r="M992" s="113">
        <v>202.4</v>
      </c>
      <c r="N992" s="113">
        <v>202.4</v>
      </c>
      <c r="O992" s="113">
        <v>202.4</v>
      </c>
      <c r="P992" s="113">
        <v>202.4</v>
      </c>
      <c r="Q992" s="113">
        <v>202.4</v>
      </c>
      <c r="R992" s="113">
        <v>202.4</v>
      </c>
    </row>
    <row r="993" spans="1:18">
      <c r="A993" s="15">
        <f t="shared" si="35"/>
        <v>993</v>
      </c>
      <c r="B993" s="78" t="s">
        <v>1844</v>
      </c>
      <c r="C993" s="78" t="s">
        <v>1845</v>
      </c>
      <c r="D993" s="78"/>
      <c r="E993" s="78" t="s">
        <v>576</v>
      </c>
      <c r="F993" s="78" t="s">
        <v>1627</v>
      </c>
      <c r="G993" s="78" t="s">
        <v>50</v>
      </c>
      <c r="H993" s="79">
        <v>2021</v>
      </c>
      <c r="I993" s="123">
        <v>101.7</v>
      </c>
      <c r="J993" s="114">
        <v>101.7</v>
      </c>
      <c r="K993" s="114">
        <v>101.7</v>
      </c>
      <c r="L993" s="114">
        <v>101.7</v>
      </c>
      <c r="M993" s="113">
        <v>101.7</v>
      </c>
      <c r="N993" s="113">
        <v>101.7</v>
      </c>
      <c r="O993" s="113">
        <v>101.7</v>
      </c>
      <c r="P993" s="113">
        <v>101.7</v>
      </c>
      <c r="Q993" s="113">
        <v>101.7</v>
      </c>
      <c r="R993" s="113">
        <v>101.7</v>
      </c>
    </row>
    <row r="994" spans="1:18">
      <c r="A994" s="15">
        <f t="shared" si="35"/>
        <v>994</v>
      </c>
      <c r="B994" s="78" t="s">
        <v>2587</v>
      </c>
      <c r="C994" s="78" t="s">
        <v>2588</v>
      </c>
      <c r="D994" s="78"/>
      <c r="E994" s="78" t="s">
        <v>152</v>
      </c>
      <c r="F994" s="78" t="s">
        <v>1627</v>
      </c>
      <c r="G994" s="78" t="s">
        <v>52</v>
      </c>
      <c r="H994" s="79">
        <v>2021</v>
      </c>
      <c r="I994" s="123">
        <v>200</v>
      </c>
      <c r="J994" s="114">
        <v>200</v>
      </c>
      <c r="K994" s="114">
        <v>200</v>
      </c>
      <c r="L994" s="114">
        <v>200</v>
      </c>
      <c r="M994" s="113">
        <v>200</v>
      </c>
      <c r="N994" s="113">
        <v>200</v>
      </c>
      <c r="O994" s="113">
        <v>200</v>
      </c>
      <c r="P994" s="113">
        <v>200</v>
      </c>
      <c r="Q994" s="113">
        <v>200</v>
      </c>
      <c r="R994" s="113">
        <v>200</v>
      </c>
    </row>
    <row r="995" spans="1:18">
      <c r="A995" s="15">
        <f t="shared" si="35"/>
        <v>995</v>
      </c>
      <c r="B995" s="78" t="s">
        <v>2766</v>
      </c>
      <c r="C995" s="78" t="s">
        <v>2767</v>
      </c>
      <c r="D995" s="78"/>
      <c r="E995" s="78" t="s">
        <v>1111</v>
      </c>
      <c r="F995" s="78" t="s">
        <v>1627</v>
      </c>
      <c r="G995" s="78" t="s">
        <v>52</v>
      </c>
      <c r="H995" s="79">
        <v>2022</v>
      </c>
      <c r="I995" s="123">
        <v>52.3</v>
      </c>
      <c r="J995" s="114">
        <v>52.3</v>
      </c>
      <c r="K995" s="114">
        <v>52.3</v>
      </c>
      <c r="L995" s="114">
        <v>52.3</v>
      </c>
      <c r="M995" s="113">
        <v>52.3</v>
      </c>
      <c r="N995" s="113">
        <v>52.3</v>
      </c>
      <c r="O995" s="113">
        <v>52.3</v>
      </c>
      <c r="P995" s="113">
        <v>52.3</v>
      </c>
      <c r="Q995" s="113">
        <v>52.3</v>
      </c>
      <c r="R995" s="113">
        <v>52.3</v>
      </c>
    </row>
    <row r="996" spans="1:18">
      <c r="A996" s="15">
        <f t="shared" si="35"/>
        <v>996</v>
      </c>
      <c r="B996" s="78" t="s">
        <v>1984</v>
      </c>
      <c r="C996" s="78" t="s">
        <v>1985</v>
      </c>
      <c r="D996" s="78"/>
      <c r="E996" s="78" t="s">
        <v>125</v>
      </c>
      <c r="F996" s="78" t="s">
        <v>1627</v>
      </c>
      <c r="G996" s="78" t="s">
        <v>52</v>
      </c>
      <c r="H996" s="79">
        <v>2021</v>
      </c>
      <c r="I996" s="123">
        <v>40.299999999999997</v>
      </c>
      <c r="J996" s="114">
        <v>40.299999999999997</v>
      </c>
      <c r="K996" s="114">
        <v>40.299999999999997</v>
      </c>
      <c r="L996" s="114">
        <v>40.299999999999997</v>
      </c>
      <c r="M996" s="113">
        <v>40.299999999999997</v>
      </c>
      <c r="N996" s="113">
        <v>40.299999999999997</v>
      </c>
      <c r="O996" s="113">
        <v>40.299999999999997</v>
      </c>
      <c r="P996" s="113">
        <v>40.299999999999997</v>
      </c>
      <c r="Q996" s="113">
        <v>40.299999999999997</v>
      </c>
      <c r="R996" s="113">
        <v>40.299999999999997</v>
      </c>
    </row>
    <row r="997" spans="1:18">
      <c r="A997" s="15">
        <f t="shared" si="35"/>
        <v>997</v>
      </c>
      <c r="B997" s="78" t="s">
        <v>2589</v>
      </c>
      <c r="C997" s="78" t="s">
        <v>2590</v>
      </c>
      <c r="D997" s="78"/>
      <c r="E997" s="78" t="s">
        <v>1666</v>
      </c>
      <c r="F997" s="78" t="s">
        <v>1627</v>
      </c>
      <c r="G997" s="78" t="s">
        <v>95</v>
      </c>
      <c r="H997" s="79">
        <v>2021</v>
      </c>
      <c r="I997" s="123">
        <v>100</v>
      </c>
      <c r="J997" s="114">
        <v>100</v>
      </c>
      <c r="K997" s="114">
        <v>100</v>
      </c>
      <c r="L997" s="114">
        <v>100</v>
      </c>
      <c r="M997" s="113">
        <v>100</v>
      </c>
      <c r="N997" s="113">
        <v>100</v>
      </c>
      <c r="O997" s="113">
        <v>100</v>
      </c>
      <c r="P997" s="113">
        <v>100</v>
      </c>
      <c r="Q997" s="113">
        <v>100</v>
      </c>
      <c r="R997" s="113">
        <v>100</v>
      </c>
    </row>
    <row r="998" spans="1:18">
      <c r="A998" s="15">
        <f t="shared" si="35"/>
        <v>998</v>
      </c>
      <c r="B998" s="78" t="s">
        <v>2591</v>
      </c>
      <c r="C998" s="78" t="s">
        <v>2592</v>
      </c>
      <c r="D998" s="78"/>
      <c r="E998" s="78" t="s">
        <v>94</v>
      </c>
      <c r="F998" s="78" t="s">
        <v>1627</v>
      </c>
      <c r="G998" s="78" t="s">
        <v>52</v>
      </c>
      <c r="H998" s="79">
        <v>2023</v>
      </c>
      <c r="I998" s="123">
        <v>0</v>
      </c>
      <c r="J998" s="114">
        <v>50</v>
      </c>
      <c r="K998" s="114">
        <v>50</v>
      </c>
      <c r="L998" s="114">
        <v>50</v>
      </c>
      <c r="M998" s="113">
        <v>50</v>
      </c>
      <c r="N998" s="113">
        <v>50</v>
      </c>
      <c r="O998" s="113">
        <v>50</v>
      </c>
      <c r="P998" s="113">
        <v>50</v>
      </c>
      <c r="Q998" s="113">
        <v>50</v>
      </c>
      <c r="R998" s="113">
        <v>50</v>
      </c>
    </row>
    <row r="999" spans="1:18">
      <c r="A999" s="15">
        <f t="shared" si="35"/>
        <v>999</v>
      </c>
      <c r="B999" s="78" t="s">
        <v>2593</v>
      </c>
      <c r="C999" s="78" t="s">
        <v>2594</v>
      </c>
      <c r="D999" s="78"/>
      <c r="E999" s="78" t="s">
        <v>121</v>
      </c>
      <c r="F999" s="78" t="s">
        <v>1627</v>
      </c>
      <c r="G999" s="78" t="s">
        <v>52</v>
      </c>
      <c r="H999" s="79">
        <v>2022</v>
      </c>
      <c r="I999" s="123">
        <v>51.1</v>
      </c>
      <c r="J999" s="114">
        <v>51.1</v>
      </c>
      <c r="K999" s="114">
        <v>51.1</v>
      </c>
      <c r="L999" s="114">
        <v>51.1</v>
      </c>
      <c r="M999" s="113">
        <v>51.1</v>
      </c>
      <c r="N999" s="113">
        <v>51.1</v>
      </c>
      <c r="O999" s="113">
        <v>51.1</v>
      </c>
      <c r="P999" s="113">
        <v>51.1</v>
      </c>
      <c r="Q999" s="113">
        <v>51.1</v>
      </c>
      <c r="R999" s="113">
        <v>51.1</v>
      </c>
    </row>
    <row r="1000" spans="1:18">
      <c r="A1000" s="15">
        <f t="shared" si="35"/>
        <v>1000</v>
      </c>
      <c r="B1000" s="78" t="s">
        <v>2595</v>
      </c>
      <c r="C1000" s="78" t="s">
        <v>2596</v>
      </c>
      <c r="D1000" s="78"/>
      <c r="E1000" s="78" t="s">
        <v>68</v>
      </c>
      <c r="F1000" s="78" t="s">
        <v>1627</v>
      </c>
      <c r="G1000" s="78" t="s">
        <v>51</v>
      </c>
      <c r="H1000" s="79">
        <v>2022</v>
      </c>
      <c r="I1000" s="123">
        <v>101.5</v>
      </c>
      <c r="J1000" s="114">
        <v>101.5</v>
      </c>
      <c r="K1000" s="114">
        <v>101.5</v>
      </c>
      <c r="L1000" s="114">
        <v>101.5</v>
      </c>
      <c r="M1000" s="113">
        <v>101.5</v>
      </c>
      <c r="N1000" s="113">
        <v>101.5</v>
      </c>
      <c r="O1000" s="113">
        <v>101.5</v>
      </c>
      <c r="P1000" s="113">
        <v>101.5</v>
      </c>
      <c r="Q1000" s="113">
        <v>101.5</v>
      </c>
      <c r="R1000" s="113">
        <v>101.5</v>
      </c>
    </row>
    <row r="1001" spans="1:18">
      <c r="A1001" s="15">
        <f t="shared" si="35"/>
        <v>1001</v>
      </c>
      <c r="B1001" s="78" t="s">
        <v>2597</v>
      </c>
      <c r="C1001" s="78" t="s">
        <v>2598</v>
      </c>
      <c r="D1001" s="78"/>
      <c r="E1001" s="78" t="s">
        <v>64</v>
      </c>
      <c r="F1001" s="78" t="s">
        <v>1627</v>
      </c>
      <c r="G1001" s="78" t="s">
        <v>50</v>
      </c>
      <c r="H1001" s="79">
        <v>2021</v>
      </c>
      <c r="I1001" s="123">
        <v>51.7</v>
      </c>
      <c r="J1001" s="114">
        <v>51.7</v>
      </c>
      <c r="K1001" s="114">
        <v>51.7</v>
      </c>
      <c r="L1001" s="114">
        <v>51.7</v>
      </c>
      <c r="M1001" s="113">
        <v>51.7</v>
      </c>
      <c r="N1001" s="113">
        <v>51.7</v>
      </c>
      <c r="O1001" s="113">
        <v>51.7</v>
      </c>
      <c r="P1001" s="113">
        <v>51.7</v>
      </c>
      <c r="Q1001" s="113">
        <v>51.7</v>
      </c>
      <c r="R1001" s="113">
        <v>51.7</v>
      </c>
    </row>
    <row r="1002" spans="1:18" ht="15" customHeight="1">
      <c r="A1002" s="15">
        <f t="shared" si="35"/>
        <v>1002</v>
      </c>
      <c r="B1002" s="78" t="s">
        <v>1986</v>
      </c>
      <c r="C1002" s="78" t="s">
        <v>1987</v>
      </c>
      <c r="D1002" s="78"/>
      <c r="E1002" s="78" t="s">
        <v>68</v>
      </c>
      <c r="F1002" s="78" t="s">
        <v>1627</v>
      </c>
      <c r="G1002" s="78" t="s">
        <v>51</v>
      </c>
      <c r="H1002" s="79">
        <v>2022</v>
      </c>
      <c r="I1002" s="123">
        <v>101.5</v>
      </c>
      <c r="J1002" s="114">
        <v>101.5</v>
      </c>
      <c r="K1002" s="114">
        <v>101.5</v>
      </c>
      <c r="L1002" s="114">
        <v>101.5</v>
      </c>
      <c r="M1002" s="113">
        <v>101.5</v>
      </c>
      <c r="N1002" s="113">
        <v>101.5</v>
      </c>
      <c r="O1002" s="113">
        <v>101.5</v>
      </c>
      <c r="P1002" s="113">
        <v>101.5</v>
      </c>
      <c r="Q1002" s="113">
        <v>101.5</v>
      </c>
      <c r="R1002" s="113">
        <v>101.5</v>
      </c>
    </row>
    <row r="1003" spans="1:18">
      <c r="A1003" s="15">
        <f t="shared" si="35"/>
        <v>1003</v>
      </c>
      <c r="B1003" s="78" t="s">
        <v>2390</v>
      </c>
      <c r="C1003" s="78" t="s">
        <v>2391</v>
      </c>
      <c r="D1003" s="78"/>
      <c r="E1003" s="78" t="s">
        <v>176</v>
      </c>
      <c r="F1003" s="78" t="s">
        <v>1627</v>
      </c>
      <c r="G1003" s="78" t="s">
        <v>51</v>
      </c>
      <c r="H1003" s="79">
        <v>2021</v>
      </c>
      <c r="I1003" s="123">
        <v>100.5</v>
      </c>
      <c r="J1003" s="114">
        <v>100.5</v>
      </c>
      <c r="K1003" s="114">
        <v>100.5</v>
      </c>
      <c r="L1003" s="114">
        <v>100.5</v>
      </c>
      <c r="M1003" s="113">
        <v>100.5</v>
      </c>
      <c r="N1003" s="113">
        <v>100.5</v>
      </c>
      <c r="O1003" s="113">
        <v>100.5</v>
      </c>
      <c r="P1003" s="113">
        <v>100.5</v>
      </c>
      <c r="Q1003" s="113">
        <v>100.5</v>
      </c>
      <c r="R1003" s="113">
        <v>100.5</v>
      </c>
    </row>
    <row r="1004" spans="1:18">
      <c r="A1004" s="15">
        <f t="shared" si="35"/>
        <v>1004</v>
      </c>
      <c r="B1004" s="78" t="s">
        <v>2599</v>
      </c>
      <c r="C1004" s="78" t="s">
        <v>2600</v>
      </c>
      <c r="D1004" s="78"/>
      <c r="E1004" s="78" t="s">
        <v>66</v>
      </c>
      <c r="F1004" s="78" t="s">
        <v>1627</v>
      </c>
      <c r="G1004" s="78" t="s">
        <v>52</v>
      </c>
      <c r="H1004" s="79">
        <v>2022</v>
      </c>
      <c r="I1004" s="123">
        <v>51.1</v>
      </c>
      <c r="J1004" s="114">
        <v>51.1</v>
      </c>
      <c r="K1004" s="114">
        <v>51.1</v>
      </c>
      <c r="L1004" s="114">
        <v>51.1</v>
      </c>
      <c r="M1004" s="113">
        <v>51.1</v>
      </c>
      <c r="N1004" s="113">
        <v>51.1</v>
      </c>
      <c r="O1004" s="113">
        <v>51.1</v>
      </c>
      <c r="P1004" s="113">
        <v>51.1</v>
      </c>
      <c r="Q1004" s="113">
        <v>51.1</v>
      </c>
      <c r="R1004" s="113">
        <v>51.1</v>
      </c>
    </row>
    <row r="1005" spans="1:18">
      <c r="A1005" s="15">
        <f t="shared" si="35"/>
        <v>1005</v>
      </c>
      <c r="B1005" s="78" t="s">
        <v>2601</v>
      </c>
      <c r="C1005" s="78" t="s">
        <v>2602</v>
      </c>
      <c r="D1005" s="78"/>
      <c r="E1005" s="78" t="s">
        <v>94</v>
      </c>
      <c r="F1005" s="78" t="s">
        <v>1627</v>
      </c>
      <c r="G1005" s="78" t="s">
        <v>52</v>
      </c>
      <c r="H1005" s="79">
        <v>2023</v>
      </c>
      <c r="I1005" s="123">
        <v>0</v>
      </c>
      <c r="J1005" s="114">
        <v>50</v>
      </c>
      <c r="K1005" s="114">
        <v>50</v>
      </c>
      <c r="L1005" s="114">
        <v>50</v>
      </c>
      <c r="M1005" s="113">
        <v>50</v>
      </c>
      <c r="N1005" s="113">
        <v>50</v>
      </c>
      <c r="O1005" s="113">
        <v>50</v>
      </c>
      <c r="P1005" s="113">
        <v>50</v>
      </c>
      <c r="Q1005" s="113">
        <v>50</v>
      </c>
      <c r="R1005" s="113">
        <v>50</v>
      </c>
    </row>
    <row r="1006" spans="1:18">
      <c r="A1006" s="15">
        <f t="shared" si="35"/>
        <v>1006</v>
      </c>
      <c r="B1006" s="78" t="s">
        <v>2603</v>
      </c>
      <c r="C1006" s="78" t="s">
        <v>2604</v>
      </c>
      <c r="D1006" s="78"/>
      <c r="E1006" s="78" t="s">
        <v>245</v>
      </c>
      <c r="F1006" s="78" t="s">
        <v>1627</v>
      </c>
      <c r="G1006" s="78" t="s">
        <v>50</v>
      </c>
      <c r="H1006" s="79">
        <v>2021</v>
      </c>
      <c r="I1006" s="123">
        <v>51.8</v>
      </c>
      <c r="J1006" s="114">
        <v>51.8</v>
      </c>
      <c r="K1006" s="114">
        <v>51.8</v>
      </c>
      <c r="L1006" s="114">
        <v>51.8</v>
      </c>
      <c r="M1006" s="113">
        <v>51.8</v>
      </c>
      <c r="N1006" s="113">
        <v>51.8</v>
      </c>
      <c r="O1006" s="113">
        <v>51.8</v>
      </c>
      <c r="P1006" s="113">
        <v>51.8</v>
      </c>
      <c r="Q1006" s="113">
        <v>51.8</v>
      </c>
      <c r="R1006" s="113">
        <v>51.8</v>
      </c>
    </row>
    <row r="1007" spans="1:18">
      <c r="A1007" s="15">
        <f t="shared" si="35"/>
        <v>1007</v>
      </c>
      <c r="B1007" s="78" t="s">
        <v>2605</v>
      </c>
      <c r="C1007" s="78" t="s">
        <v>2606</v>
      </c>
      <c r="D1007" s="78"/>
      <c r="E1007" s="78" t="s">
        <v>1666</v>
      </c>
      <c r="F1007" s="78" t="s">
        <v>1627</v>
      </c>
      <c r="G1007" s="78" t="s">
        <v>95</v>
      </c>
      <c r="H1007" s="79">
        <v>2021</v>
      </c>
      <c r="I1007" s="123">
        <v>50</v>
      </c>
      <c r="J1007" s="114">
        <v>50</v>
      </c>
      <c r="K1007" s="114">
        <v>50</v>
      </c>
      <c r="L1007" s="114">
        <v>50</v>
      </c>
      <c r="M1007" s="113">
        <v>50</v>
      </c>
      <c r="N1007" s="113">
        <v>50</v>
      </c>
      <c r="O1007" s="113">
        <v>50</v>
      </c>
      <c r="P1007" s="113">
        <v>50</v>
      </c>
      <c r="Q1007" s="113">
        <v>50</v>
      </c>
      <c r="R1007" s="113">
        <v>50</v>
      </c>
    </row>
    <row r="1008" spans="1:18">
      <c r="A1008" s="15">
        <f t="shared" si="35"/>
        <v>1008</v>
      </c>
      <c r="B1008" s="78" t="s">
        <v>2768</v>
      </c>
      <c r="C1008" s="78" t="s">
        <v>2769</v>
      </c>
      <c r="D1008" s="78"/>
      <c r="E1008" s="78" t="s">
        <v>2289</v>
      </c>
      <c r="F1008" s="78" t="s">
        <v>1627</v>
      </c>
      <c r="G1008" s="78" t="s">
        <v>50</v>
      </c>
      <c r="H1008" s="79">
        <v>2023</v>
      </c>
      <c r="I1008" s="123">
        <v>0</v>
      </c>
      <c r="J1008" s="114">
        <v>50</v>
      </c>
      <c r="K1008" s="114">
        <v>50</v>
      </c>
      <c r="L1008" s="114">
        <v>50</v>
      </c>
      <c r="M1008" s="113">
        <v>50</v>
      </c>
      <c r="N1008" s="113">
        <v>50</v>
      </c>
      <c r="O1008" s="113">
        <v>50</v>
      </c>
      <c r="P1008" s="113">
        <v>50</v>
      </c>
      <c r="Q1008" s="113">
        <v>50</v>
      </c>
      <c r="R1008" s="113">
        <v>50</v>
      </c>
    </row>
    <row r="1009" spans="1:18">
      <c r="A1009" s="15">
        <f t="shared" si="35"/>
        <v>1009</v>
      </c>
      <c r="B1009" s="78" t="s">
        <v>1988</v>
      </c>
      <c r="C1009" s="78" t="s">
        <v>1989</v>
      </c>
      <c r="D1009" s="78"/>
      <c r="E1009" s="78" t="s">
        <v>392</v>
      </c>
      <c r="F1009" s="78" t="s">
        <v>1627</v>
      </c>
      <c r="G1009" s="78" t="s">
        <v>51</v>
      </c>
      <c r="H1009" s="79">
        <v>2021</v>
      </c>
      <c r="I1009" s="123">
        <v>100</v>
      </c>
      <c r="J1009" s="114">
        <v>100</v>
      </c>
      <c r="K1009" s="114">
        <v>100</v>
      </c>
      <c r="L1009" s="114">
        <v>100</v>
      </c>
      <c r="M1009" s="113">
        <v>100</v>
      </c>
      <c r="N1009" s="113">
        <v>100</v>
      </c>
      <c r="O1009" s="113">
        <v>100</v>
      </c>
      <c r="P1009" s="113">
        <v>100</v>
      </c>
      <c r="Q1009" s="113">
        <v>100</v>
      </c>
      <c r="R1009" s="113">
        <v>100</v>
      </c>
    </row>
    <row r="1010" spans="1:18">
      <c r="A1010" s="15">
        <f t="shared" si="35"/>
        <v>1010</v>
      </c>
      <c r="B1010" s="78" t="s">
        <v>2607</v>
      </c>
      <c r="C1010" s="78" t="s">
        <v>2608</v>
      </c>
      <c r="D1010" s="78"/>
      <c r="E1010" s="78" t="s">
        <v>66</v>
      </c>
      <c r="F1010" s="78" t="s">
        <v>1627</v>
      </c>
      <c r="G1010" s="78" t="s">
        <v>52</v>
      </c>
      <c r="H1010" s="79">
        <v>2021</v>
      </c>
      <c r="I1010" s="123">
        <v>22.7</v>
      </c>
      <c r="J1010" s="114">
        <v>22.7</v>
      </c>
      <c r="K1010" s="114">
        <v>22.7</v>
      </c>
      <c r="L1010" s="114">
        <v>22.7</v>
      </c>
      <c r="M1010" s="113">
        <v>22.7</v>
      </c>
      <c r="N1010" s="113">
        <v>22.7</v>
      </c>
      <c r="O1010" s="113">
        <v>22.7</v>
      </c>
      <c r="P1010" s="113">
        <v>22.7</v>
      </c>
      <c r="Q1010" s="113">
        <v>22.7</v>
      </c>
      <c r="R1010" s="113">
        <v>22.7</v>
      </c>
    </row>
    <row r="1011" spans="1:18">
      <c r="A1011" s="15">
        <f t="shared" si="35"/>
        <v>1011</v>
      </c>
      <c r="B1011" s="78" t="s">
        <v>3076</v>
      </c>
      <c r="C1011" s="78" t="s">
        <v>3077</v>
      </c>
      <c r="D1011" s="78"/>
      <c r="E1011" s="78" t="s">
        <v>2521</v>
      </c>
      <c r="F1011" s="78" t="s">
        <v>1627</v>
      </c>
      <c r="G1011" s="78" t="s">
        <v>52</v>
      </c>
      <c r="H1011" s="79">
        <v>2021</v>
      </c>
      <c r="I1011" s="123">
        <v>121.8</v>
      </c>
      <c r="J1011" s="114">
        <v>121.8</v>
      </c>
      <c r="K1011" s="114">
        <v>121.8</v>
      </c>
      <c r="L1011" s="114">
        <v>121.8</v>
      </c>
      <c r="M1011" s="113">
        <v>121.8</v>
      </c>
      <c r="N1011" s="113">
        <v>121.8</v>
      </c>
      <c r="O1011" s="113">
        <v>121.8</v>
      </c>
      <c r="P1011" s="113">
        <v>121.8</v>
      </c>
      <c r="Q1011" s="113">
        <v>121.8</v>
      </c>
      <c r="R1011" s="113">
        <v>121.8</v>
      </c>
    </row>
    <row r="1012" spans="1:18">
      <c r="A1012" s="15">
        <f t="shared" si="35"/>
        <v>1012</v>
      </c>
      <c r="B1012" s="78" t="s">
        <v>2610</v>
      </c>
      <c r="C1012" s="78"/>
      <c r="D1012" s="78" t="s">
        <v>2394</v>
      </c>
      <c r="E1012" s="78" t="s">
        <v>705</v>
      </c>
      <c r="F1012" s="78" t="s">
        <v>1627</v>
      </c>
      <c r="G1012" s="78" t="s">
        <v>261</v>
      </c>
      <c r="H1012" s="79">
        <v>2020</v>
      </c>
      <c r="I1012" s="123">
        <v>10</v>
      </c>
      <c r="J1012" s="114">
        <v>10</v>
      </c>
      <c r="K1012" s="114">
        <v>10</v>
      </c>
      <c r="L1012" s="114">
        <v>10</v>
      </c>
      <c r="M1012" s="113">
        <v>10</v>
      </c>
      <c r="N1012" s="113">
        <v>10</v>
      </c>
      <c r="O1012" s="113">
        <v>10</v>
      </c>
      <c r="P1012" s="113">
        <v>10</v>
      </c>
      <c r="Q1012" s="113">
        <v>10</v>
      </c>
      <c r="R1012" s="113">
        <v>10</v>
      </c>
    </row>
    <row r="1013" spans="1:18">
      <c r="A1013" s="15">
        <f t="shared" si="35"/>
        <v>1013</v>
      </c>
      <c r="B1013" s="78" t="s">
        <v>2613</v>
      </c>
      <c r="C1013" s="78"/>
      <c r="D1013" s="78" t="s">
        <v>2614</v>
      </c>
      <c r="E1013" s="78" t="s">
        <v>971</v>
      </c>
      <c r="F1013" s="78" t="s">
        <v>1627</v>
      </c>
      <c r="G1013" s="78" t="s">
        <v>51</v>
      </c>
      <c r="H1013" s="79">
        <v>2021</v>
      </c>
      <c r="I1013" s="123">
        <v>10</v>
      </c>
      <c r="J1013" s="114">
        <v>10</v>
      </c>
      <c r="K1013" s="114">
        <v>10</v>
      </c>
      <c r="L1013" s="114">
        <v>10</v>
      </c>
      <c r="M1013" s="113">
        <v>10</v>
      </c>
      <c r="N1013" s="113">
        <v>10</v>
      </c>
      <c r="O1013" s="113">
        <v>10</v>
      </c>
      <c r="P1013" s="113">
        <v>10</v>
      </c>
      <c r="Q1013" s="113">
        <v>10</v>
      </c>
      <c r="R1013" s="113">
        <v>10</v>
      </c>
    </row>
    <row r="1014" spans="1:18">
      <c r="A1014" s="15">
        <f t="shared" si="35"/>
        <v>1014</v>
      </c>
      <c r="B1014" s="78" t="s">
        <v>2615</v>
      </c>
      <c r="C1014" s="78"/>
      <c r="D1014" s="78" t="s">
        <v>2616</v>
      </c>
      <c r="E1014" s="78" t="s">
        <v>971</v>
      </c>
      <c r="F1014" s="78" t="s">
        <v>1627</v>
      </c>
      <c r="G1014" s="78" t="s">
        <v>51</v>
      </c>
      <c r="H1014" s="79">
        <v>2020</v>
      </c>
      <c r="I1014" s="123">
        <v>10</v>
      </c>
      <c r="J1014" s="114">
        <v>10</v>
      </c>
      <c r="K1014" s="114">
        <v>10</v>
      </c>
      <c r="L1014" s="114">
        <v>10</v>
      </c>
      <c r="M1014" s="113">
        <v>10</v>
      </c>
      <c r="N1014" s="113">
        <v>10</v>
      </c>
      <c r="O1014" s="113">
        <v>10</v>
      </c>
      <c r="P1014" s="113">
        <v>10</v>
      </c>
      <c r="Q1014" s="113">
        <v>10</v>
      </c>
      <c r="R1014" s="113">
        <v>10</v>
      </c>
    </row>
    <row r="1015" spans="1:18">
      <c r="A1015" s="15">
        <f t="shared" si="35"/>
        <v>1015</v>
      </c>
      <c r="B1015" s="78" t="s">
        <v>2770</v>
      </c>
      <c r="C1015" s="78"/>
      <c r="D1015" s="78" t="s">
        <v>2771</v>
      </c>
      <c r="E1015" s="78" t="s">
        <v>56</v>
      </c>
      <c r="F1015" s="78" t="s">
        <v>1627</v>
      </c>
      <c r="G1015" s="78" t="s">
        <v>51</v>
      </c>
      <c r="H1015" s="79">
        <v>2021</v>
      </c>
      <c r="I1015" s="123">
        <v>9.9</v>
      </c>
      <c r="J1015" s="114">
        <v>9.9</v>
      </c>
      <c r="K1015" s="114">
        <v>9.9</v>
      </c>
      <c r="L1015" s="114">
        <v>9.9</v>
      </c>
      <c r="M1015" s="113">
        <v>9.9</v>
      </c>
      <c r="N1015" s="113">
        <v>9.9</v>
      </c>
      <c r="O1015" s="113">
        <v>9.9</v>
      </c>
      <c r="P1015" s="113">
        <v>9.9</v>
      </c>
      <c r="Q1015" s="113">
        <v>9.9</v>
      </c>
      <c r="R1015" s="113">
        <v>9.9</v>
      </c>
    </row>
    <row r="1016" spans="1:18">
      <c r="A1016" s="15">
        <f t="shared" si="35"/>
        <v>1016</v>
      </c>
      <c r="B1016" s="78" t="s">
        <v>2619</v>
      </c>
      <c r="C1016" s="78"/>
      <c r="D1016" s="78" t="s">
        <v>2620</v>
      </c>
      <c r="E1016" s="78" t="s">
        <v>142</v>
      </c>
      <c r="F1016" s="78" t="s">
        <v>1627</v>
      </c>
      <c r="G1016" s="78" t="s">
        <v>51</v>
      </c>
      <c r="H1016" s="79">
        <v>2020</v>
      </c>
      <c r="I1016" s="123">
        <v>10</v>
      </c>
      <c r="J1016" s="114">
        <v>10</v>
      </c>
      <c r="K1016" s="114">
        <v>10</v>
      </c>
      <c r="L1016" s="114">
        <v>10</v>
      </c>
      <c r="M1016" s="113">
        <v>10</v>
      </c>
      <c r="N1016" s="113">
        <v>10</v>
      </c>
      <c r="O1016" s="113">
        <v>10</v>
      </c>
      <c r="P1016" s="113">
        <v>10</v>
      </c>
      <c r="Q1016" s="113">
        <v>10</v>
      </c>
      <c r="R1016" s="113">
        <v>10</v>
      </c>
    </row>
    <row r="1017" spans="1:18">
      <c r="A1017" s="15">
        <f t="shared" si="35"/>
        <v>1017</v>
      </c>
      <c r="B1017" s="78" t="s">
        <v>2621</v>
      </c>
      <c r="C1017" s="78"/>
      <c r="D1017" s="78" t="s">
        <v>2622</v>
      </c>
      <c r="E1017" s="78" t="s">
        <v>142</v>
      </c>
      <c r="F1017" s="78" t="s">
        <v>1627</v>
      </c>
      <c r="G1017" s="78" t="s">
        <v>51</v>
      </c>
      <c r="H1017" s="79">
        <v>2021</v>
      </c>
      <c r="I1017" s="123">
        <v>10</v>
      </c>
      <c r="J1017" s="114">
        <v>10</v>
      </c>
      <c r="K1017" s="114">
        <v>10</v>
      </c>
      <c r="L1017" s="114">
        <v>10</v>
      </c>
      <c r="M1017" s="113">
        <v>10</v>
      </c>
      <c r="N1017" s="113">
        <v>10</v>
      </c>
      <c r="O1017" s="113">
        <v>10</v>
      </c>
      <c r="P1017" s="113">
        <v>10</v>
      </c>
      <c r="Q1017" s="113">
        <v>10</v>
      </c>
      <c r="R1017" s="113">
        <v>10</v>
      </c>
    </row>
    <row r="1018" spans="1:18">
      <c r="A1018" s="15">
        <f t="shared" si="35"/>
        <v>1018</v>
      </c>
      <c r="B1018" s="78" t="s">
        <v>2623</v>
      </c>
      <c r="C1018" s="78"/>
      <c r="D1018" s="78" t="s">
        <v>2624</v>
      </c>
      <c r="E1018" s="78" t="s">
        <v>1809</v>
      </c>
      <c r="F1018" s="78" t="s">
        <v>1627</v>
      </c>
      <c r="G1018" s="78" t="s">
        <v>52</v>
      </c>
      <c r="H1018" s="79">
        <v>2020</v>
      </c>
      <c r="I1018" s="123">
        <v>9.9</v>
      </c>
      <c r="J1018" s="114">
        <v>9.9</v>
      </c>
      <c r="K1018" s="114">
        <v>9.9</v>
      </c>
      <c r="L1018" s="114">
        <v>9.9</v>
      </c>
      <c r="M1018" s="113">
        <v>9.9</v>
      </c>
      <c r="N1018" s="113">
        <v>9.9</v>
      </c>
      <c r="O1018" s="113">
        <v>9.9</v>
      </c>
      <c r="P1018" s="113">
        <v>9.9</v>
      </c>
      <c r="Q1018" s="113">
        <v>9.9</v>
      </c>
      <c r="R1018" s="113">
        <v>9.9</v>
      </c>
    </row>
    <row r="1019" spans="1:18">
      <c r="A1019" s="15">
        <f t="shared" si="35"/>
        <v>1019</v>
      </c>
      <c r="B1019" s="78" t="s">
        <v>2843</v>
      </c>
      <c r="C1019" s="78"/>
      <c r="D1019" s="78" t="s">
        <v>2844</v>
      </c>
      <c r="E1019" s="78" t="s">
        <v>1111</v>
      </c>
      <c r="F1019" s="78" t="s">
        <v>1627</v>
      </c>
      <c r="G1019" s="78" t="s">
        <v>52</v>
      </c>
      <c r="H1019" s="79">
        <v>2021</v>
      </c>
      <c r="I1019" s="123">
        <v>9.9499999999999993</v>
      </c>
      <c r="J1019" s="123">
        <v>9.9499999999999993</v>
      </c>
      <c r="K1019" s="123">
        <v>9.9499999999999993</v>
      </c>
      <c r="L1019" s="123">
        <v>9.9499999999999993</v>
      </c>
      <c r="M1019" s="123">
        <v>9.9499999999999993</v>
      </c>
      <c r="N1019" s="123">
        <v>9.9499999999999993</v>
      </c>
      <c r="O1019" s="123">
        <v>9.9499999999999993</v>
      </c>
      <c r="P1019" s="123">
        <v>9.9499999999999993</v>
      </c>
      <c r="Q1019" s="123">
        <v>9.9499999999999993</v>
      </c>
      <c r="R1019" s="123">
        <v>9.9499999999999993</v>
      </c>
    </row>
    <row r="1020" spans="1:18">
      <c r="A1020" s="15">
        <f t="shared" si="35"/>
        <v>1020</v>
      </c>
      <c r="B1020" s="78" t="s">
        <v>2845</v>
      </c>
      <c r="C1020" s="78"/>
      <c r="D1020" s="78" t="s">
        <v>2846</v>
      </c>
      <c r="E1020" s="78" t="s">
        <v>1129</v>
      </c>
      <c r="F1020" s="78" t="s">
        <v>1627</v>
      </c>
      <c r="G1020" s="78" t="s">
        <v>52</v>
      </c>
      <c r="H1020" s="79">
        <v>2021</v>
      </c>
      <c r="I1020" s="123">
        <v>9.9499999999999993</v>
      </c>
      <c r="J1020" s="123">
        <v>9.9499999999999993</v>
      </c>
      <c r="K1020" s="123">
        <v>9.9499999999999993</v>
      </c>
      <c r="L1020" s="123">
        <v>9.9499999999999993</v>
      </c>
      <c r="M1020" s="123">
        <v>9.9499999999999993</v>
      </c>
      <c r="N1020" s="123">
        <v>9.9499999999999993</v>
      </c>
      <c r="O1020" s="123">
        <v>9.9499999999999993</v>
      </c>
      <c r="P1020" s="123">
        <v>9.9499999999999993</v>
      </c>
      <c r="Q1020" s="123">
        <v>9.9499999999999993</v>
      </c>
      <c r="R1020" s="123">
        <v>9.9499999999999993</v>
      </c>
    </row>
    <row r="1021" spans="1:18">
      <c r="A1021" s="15">
        <f t="shared" si="35"/>
        <v>1021</v>
      </c>
      <c r="B1021" s="78" t="s">
        <v>2627</v>
      </c>
      <c r="C1021" s="78"/>
      <c r="D1021" s="78" t="s">
        <v>2628</v>
      </c>
      <c r="E1021" s="78" t="s">
        <v>776</v>
      </c>
      <c r="F1021" s="78" t="s">
        <v>1627</v>
      </c>
      <c r="G1021" s="78" t="s">
        <v>52</v>
      </c>
      <c r="H1021" s="79">
        <v>2020</v>
      </c>
      <c r="I1021" s="123">
        <v>9.9</v>
      </c>
      <c r="J1021" s="123">
        <v>9.9</v>
      </c>
      <c r="K1021" s="123">
        <v>9.9</v>
      </c>
      <c r="L1021" s="123">
        <v>9.9</v>
      </c>
      <c r="M1021" s="123">
        <v>9.9</v>
      </c>
      <c r="N1021" s="123">
        <v>9.9</v>
      </c>
      <c r="O1021" s="123">
        <v>9.9</v>
      </c>
      <c r="P1021" s="123">
        <v>9.9</v>
      </c>
      <c r="Q1021" s="123">
        <v>9.9</v>
      </c>
      <c r="R1021" s="123">
        <v>9.9</v>
      </c>
    </row>
    <row r="1022" spans="1:18">
      <c r="A1022" s="15">
        <f t="shared" si="35"/>
        <v>1022</v>
      </c>
      <c r="B1022" s="78" t="s">
        <v>2848</v>
      </c>
      <c r="C1022" s="78"/>
      <c r="D1022" s="78" t="s">
        <v>2847</v>
      </c>
      <c r="E1022" s="78" t="s">
        <v>1809</v>
      </c>
      <c r="F1022" s="78" t="s">
        <v>1627</v>
      </c>
      <c r="G1022" s="78" t="s">
        <v>52</v>
      </c>
      <c r="H1022" s="79">
        <v>2021</v>
      </c>
      <c r="I1022" s="123">
        <v>9.9499999999999993</v>
      </c>
      <c r="J1022" s="123">
        <v>9.9499999999999993</v>
      </c>
      <c r="K1022" s="123">
        <v>9.9499999999999993</v>
      </c>
      <c r="L1022" s="123">
        <v>9.9499999999999993</v>
      </c>
      <c r="M1022" s="123">
        <v>9.9499999999999993</v>
      </c>
      <c r="N1022" s="123">
        <v>9.9499999999999993</v>
      </c>
      <c r="O1022" s="123">
        <v>9.9499999999999993</v>
      </c>
      <c r="P1022" s="123">
        <v>9.9499999999999993</v>
      </c>
      <c r="Q1022" s="123">
        <v>9.9499999999999993</v>
      </c>
      <c r="R1022" s="123">
        <v>9.9499999999999993</v>
      </c>
    </row>
    <row r="1023" spans="1:18">
      <c r="A1023" s="15">
        <f t="shared" si="35"/>
        <v>1023</v>
      </c>
      <c r="B1023" s="78" t="s">
        <v>2629</v>
      </c>
      <c r="C1023" s="78"/>
      <c r="D1023" s="78" t="s">
        <v>2630</v>
      </c>
      <c r="E1023" s="78" t="s">
        <v>61</v>
      </c>
      <c r="F1023" s="78" t="s">
        <v>1627</v>
      </c>
      <c r="G1023" s="78" t="s">
        <v>52</v>
      </c>
      <c r="H1023" s="79">
        <v>2021</v>
      </c>
      <c r="I1023" s="123">
        <v>7.5</v>
      </c>
      <c r="J1023" s="123">
        <v>7.5</v>
      </c>
      <c r="K1023" s="123">
        <v>7.5</v>
      </c>
      <c r="L1023" s="123">
        <v>7.5</v>
      </c>
      <c r="M1023" s="123">
        <v>7.5</v>
      </c>
      <c r="N1023" s="123">
        <v>7.5</v>
      </c>
      <c r="O1023" s="123">
        <v>7.5</v>
      </c>
      <c r="P1023" s="123">
        <v>7.5</v>
      </c>
      <c r="Q1023" s="123">
        <v>7.5</v>
      </c>
      <c r="R1023" s="123">
        <v>7.5</v>
      </c>
    </row>
    <row r="1024" spans="1:18">
      <c r="A1024" s="15">
        <f t="shared" si="35"/>
        <v>1024</v>
      </c>
      <c r="B1024" s="78" t="s">
        <v>2849</v>
      </c>
      <c r="C1024" s="78"/>
      <c r="D1024" s="78" t="s">
        <v>2850</v>
      </c>
      <c r="E1024" s="78" t="s">
        <v>62</v>
      </c>
      <c r="F1024" s="78" t="s">
        <v>1627</v>
      </c>
      <c r="G1024" s="78" t="s">
        <v>52</v>
      </c>
      <c r="H1024" s="79">
        <v>2021</v>
      </c>
      <c r="I1024" s="123">
        <v>9.9499999999999993</v>
      </c>
      <c r="J1024" s="123">
        <v>9.9499999999999993</v>
      </c>
      <c r="K1024" s="123">
        <v>9.9499999999999993</v>
      </c>
      <c r="L1024" s="123">
        <v>9.9499999999999993</v>
      </c>
      <c r="M1024" s="123">
        <v>9.9499999999999993</v>
      </c>
      <c r="N1024" s="123">
        <v>9.9499999999999993</v>
      </c>
      <c r="O1024" s="123">
        <v>9.9499999999999993</v>
      </c>
      <c r="P1024" s="123">
        <v>9.9499999999999993</v>
      </c>
      <c r="Q1024" s="123">
        <v>9.9499999999999993</v>
      </c>
      <c r="R1024" s="123">
        <v>9.9499999999999993</v>
      </c>
    </row>
    <row r="1025" spans="1:18">
      <c r="A1025" s="15">
        <f t="shared" si="35"/>
        <v>1025</v>
      </c>
      <c r="B1025" s="109" t="s">
        <v>1822</v>
      </c>
      <c r="C1025" s="109"/>
      <c r="D1025" s="109"/>
      <c r="E1025" s="109"/>
      <c r="F1025" s="109"/>
      <c r="G1025" s="109"/>
      <c r="H1025" s="110"/>
      <c r="I1025" s="144">
        <f t="shared" ref="I1025:R1025" si="37">SUM(I988:I1024)</f>
        <v>2079.2999999999997</v>
      </c>
      <c r="J1025" s="144">
        <f t="shared" si="37"/>
        <v>2229.2999999999993</v>
      </c>
      <c r="K1025" s="144">
        <f t="shared" si="37"/>
        <v>2229.2999999999993</v>
      </c>
      <c r="L1025" s="144">
        <f t="shared" si="37"/>
        <v>2229.2999999999993</v>
      </c>
      <c r="M1025" s="144">
        <f t="shared" si="37"/>
        <v>2229.2999999999993</v>
      </c>
      <c r="N1025" s="144">
        <f t="shared" si="37"/>
        <v>2229.2999999999993</v>
      </c>
      <c r="O1025" s="144">
        <f t="shared" si="37"/>
        <v>2229.2999999999993</v>
      </c>
      <c r="P1025" s="144">
        <f t="shared" si="37"/>
        <v>2229.2999999999993</v>
      </c>
      <c r="Q1025" s="144">
        <f t="shared" si="37"/>
        <v>2229.2999999999993</v>
      </c>
      <c r="R1025" s="144">
        <f t="shared" si="37"/>
        <v>2229.2999999999993</v>
      </c>
    </row>
    <row r="1026" spans="1:18">
      <c r="A1026" s="15">
        <f t="shared" si="35"/>
        <v>1026</v>
      </c>
      <c r="B1026" s="78" t="s">
        <v>1637</v>
      </c>
      <c r="C1026" s="78"/>
      <c r="D1026" s="78" t="s">
        <v>1823</v>
      </c>
      <c r="E1026" s="78" t="s">
        <v>1487</v>
      </c>
      <c r="F1026" s="78"/>
      <c r="G1026" s="78"/>
      <c r="H1026" s="79"/>
      <c r="I1026" s="123">
        <v>0</v>
      </c>
      <c r="J1026" s="114">
        <v>0</v>
      </c>
      <c r="K1026" s="114">
        <v>0</v>
      </c>
      <c r="L1026" s="114">
        <v>0</v>
      </c>
      <c r="M1026" s="113">
        <v>0</v>
      </c>
      <c r="N1026" s="113">
        <v>0</v>
      </c>
      <c r="O1026" s="113">
        <v>0</v>
      </c>
      <c r="P1026" s="113">
        <v>0</v>
      </c>
      <c r="Q1026" s="113">
        <v>0</v>
      </c>
      <c r="R1026" s="113">
        <v>0</v>
      </c>
    </row>
    <row r="1027" spans="1:18" ht="15" customHeight="1">
      <c r="A1027" s="15">
        <f t="shared" si="35"/>
        <v>1027</v>
      </c>
      <c r="B1027" s="78"/>
      <c r="C1027" s="78"/>
      <c r="D1027" s="78"/>
      <c r="E1027" s="78"/>
      <c r="F1027" s="78"/>
      <c r="G1027" s="78"/>
      <c r="H1027" s="79"/>
      <c r="I1027" s="123"/>
      <c r="J1027" s="114"/>
      <c r="K1027" s="114"/>
      <c r="L1027" s="114"/>
      <c r="M1027" s="113"/>
      <c r="N1027" s="113"/>
      <c r="O1027" s="113"/>
      <c r="P1027" s="113"/>
      <c r="Q1027" s="113"/>
      <c r="R1027" s="113"/>
    </row>
    <row r="1028" spans="1:18" ht="15" customHeight="1">
      <c r="A1028" s="15">
        <f t="shared" si="35"/>
        <v>1028</v>
      </c>
      <c r="B1028" s="109" t="s">
        <v>1994</v>
      </c>
      <c r="C1028" s="109"/>
      <c r="D1028" s="109"/>
      <c r="E1028" s="109"/>
      <c r="F1028" s="109"/>
      <c r="G1028" s="109"/>
      <c r="H1028" s="110"/>
      <c r="I1028" s="144"/>
      <c r="J1028" s="111"/>
      <c r="K1028" s="111"/>
      <c r="L1028" s="111"/>
      <c r="M1028" s="112"/>
      <c r="N1028" s="112"/>
      <c r="O1028" s="112"/>
      <c r="P1028" s="112"/>
      <c r="Q1028" s="112"/>
      <c r="R1028" s="112"/>
    </row>
    <row r="1029" spans="1:18" ht="15" customHeight="1">
      <c r="A1029" s="15">
        <f t="shared" si="35"/>
        <v>1029</v>
      </c>
      <c r="B1029" s="78" t="s">
        <v>1664</v>
      </c>
      <c r="C1029" s="78" t="s">
        <v>1665</v>
      </c>
      <c r="D1029" s="78"/>
      <c r="E1029" s="78" t="s">
        <v>337</v>
      </c>
      <c r="F1029" s="78" t="s">
        <v>2450</v>
      </c>
      <c r="G1029" s="78" t="s">
        <v>51</v>
      </c>
      <c r="H1029" s="79">
        <v>2021</v>
      </c>
      <c r="I1029" s="123">
        <v>484</v>
      </c>
      <c r="J1029" s="114">
        <v>484</v>
      </c>
      <c r="K1029" s="114">
        <v>484</v>
      </c>
      <c r="L1029" s="114">
        <v>484</v>
      </c>
      <c r="M1029" s="113">
        <v>484</v>
      </c>
      <c r="N1029" s="113">
        <v>484</v>
      </c>
      <c r="O1029" s="113">
        <v>484</v>
      </c>
      <c r="P1029" s="113">
        <v>484</v>
      </c>
      <c r="Q1029" s="113">
        <v>484</v>
      </c>
      <c r="R1029" s="113">
        <v>484</v>
      </c>
    </row>
    <row r="1030" spans="1:18" ht="15" customHeight="1">
      <c r="A1030" s="15">
        <f t="shared" si="35"/>
        <v>1030</v>
      </c>
      <c r="B1030" s="78" t="s">
        <v>1693</v>
      </c>
      <c r="C1030" s="78" t="s">
        <v>1694</v>
      </c>
      <c r="D1030" s="78"/>
      <c r="E1030" s="78" t="s">
        <v>121</v>
      </c>
      <c r="F1030" s="78" t="s">
        <v>1871</v>
      </c>
      <c r="G1030" s="78" t="s">
        <v>52</v>
      </c>
      <c r="H1030" s="79">
        <v>2023</v>
      </c>
      <c r="I1030" s="123">
        <v>0</v>
      </c>
      <c r="J1030" s="114">
        <v>400</v>
      </c>
      <c r="K1030" s="114">
        <v>400</v>
      </c>
      <c r="L1030" s="114">
        <v>400</v>
      </c>
      <c r="M1030" s="113">
        <v>400</v>
      </c>
      <c r="N1030" s="113">
        <v>400</v>
      </c>
      <c r="O1030" s="113">
        <v>400</v>
      </c>
      <c r="P1030" s="113">
        <v>400</v>
      </c>
      <c r="Q1030" s="113">
        <v>400</v>
      </c>
      <c r="R1030" s="113">
        <v>400</v>
      </c>
    </row>
    <row r="1031" spans="1:18">
      <c r="A1031" s="15">
        <f t="shared" si="35"/>
        <v>1031</v>
      </c>
      <c r="B1031" s="78" t="s">
        <v>1749</v>
      </c>
      <c r="C1031" s="78" t="s">
        <v>1750</v>
      </c>
      <c r="D1031" s="78"/>
      <c r="E1031" s="78" t="s">
        <v>1666</v>
      </c>
      <c r="F1031" s="78" t="s">
        <v>77</v>
      </c>
      <c r="G1031" s="78" t="s">
        <v>95</v>
      </c>
      <c r="H1031" s="79">
        <v>2022</v>
      </c>
      <c r="I1031" s="123">
        <v>149.5</v>
      </c>
      <c r="J1031" s="114">
        <v>149.5</v>
      </c>
      <c r="K1031" s="114">
        <v>149.5</v>
      </c>
      <c r="L1031" s="114">
        <v>149.5</v>
      </c>
      <c r="M1031" s="113">
        <v>149.5</v>
      </c>
      <c r="N1031" s="113">
        <v>149.5</v>
      </c>
      <c r="O1031" s="113">
        <v>149.5</v>
      </c>
      <c r="P1031" s="113">
        <v>149.5</v>
      </c>
      <c r="Q1031" s="113">
        <v>149.5</v>
      </c>
      <c r="R1031" s="113">
        <v>149.5</v>
      </c>
    </row>
    <row r="1032" spans="1:18">
      <c r="A1032" s="15">
        <f t="shared" si="35"/>
        <v>1032</v>
      </c>
      <c r="B1032" s="78" t="s">
        <v>1691</v>
      </c>
      <c r="C1032" s="78" t="s">
        <v>1692</v>
      </c>
      <c r="D1032" s="78"/>
      <c r="E1032" s="78" t="s">
        <v>1672</v>
      </c>
      <c r="F1032" s="78" t="s">
        <v>1477</v>
      </c>
      <c r="G1032" s="78" t="s">
        <v>60</v>
      </c>
      <c r="H1032" s="79">
        <v>2022</v>
      </c>
      <c r="I1032" s="123">
        <v>506.6</v>
      </c>
      <c r="J1032" s="114">
        <v>506.6</v>
      </c>
      <c r="K1032" s="114">
        <v>506.6</v>
      </c>
      <c r="L1032" s="114">
        <v>506.6</v>
      </c>
      <c r="M1032" s="113">
        <v>506.6</v>
      </c>
      <c r="N1032" s="113">
        <v>506.6</v>
      </c>
      <c r="O1032" s="113">
        <v>506.6</v>
      </c>
      <c r="P1032" s="113">
        <v>506.6</v>
      </c>
      <c r="Q1032" s="113">
        <v>506.6</v>
      </c>
      <c r="R1032" s="113">
        <v>506.6</v>
      </c>
    </row>
    <row r="1033" spans="1:18">
      <c r="A1033" s="15">
        <f t="shared" ref="A1033:A1059" si="38">A1032+1</f>
        <v>1033</v>
      </c>
      <c r="B1033" s="78" t="s">
        <v>1713</v>
      </c>
      <c r="C1033" s="78" t="s">
        <v>1714</v>
      </c>
      <c r="D1033" s="78"/>
      <c r="E1033" s="78" t="s">
        <v>1312</v>
      </c>
      <c r="F1033" s="78" t="s">
        <v>1477</v>
      </c>
      <c r="G1033" s="78" t="s">
        <v>60</v>
      </c>
      <c r="H1033" s="79">
        <v>2020</v>
      </c>
      <c r="I1033" s="123">
        <v>152.5</v>
      </c>
      <c r="J1033" s="114">
        <v>152.5</v>
      </c>
      <c r="K1033" s="114">
        <v>152.5</v>
      </c>
      <c r="L1033" s="114">
        <v>152.5</v>
      </c>
      <c r="M1033" s="113">
        <v>152.5</v>
      </c>
      <c r="N1033" s="113">
        <v>152.5</v>
      </c>
      <c r="O1033" s="113">
        <v>152.5</v>
      </c>
      <c r="P1033" s="113">
        <v>152.5</v>
      </c>
      <c r="Q1033" s="113">
        <v>152.5</v>
      </c>
      <c r="R1033" s="113">
        <v>152.5</v>
      </c>
    </row>
    <row r="1034" spans="1:18">
      <c r="A1034" s="15">
        <f t="shared" si="38"/>
        <v>1034</v>
      </c>
      <c r="B1034" s="78" t="s">
        <v>1723</v>
      </c>
      <c r="C1034" s="78" t="s">
        <v>1724</v>
      </c>
      <c r="D1034" s="78"/>
      <c r="E1034" s="78" t="s">
        <v>1170</v>
      </c>
      <c r="F1034" s="78" t="s">
        <v>1477</v>
      </c>
      <c r="G1034" s="78" t="s">
        <v>60</v>
      </c>
      <c r="H1034" s="79">
        <v>2020</v>
      </c>
      <c r="I1034" s="123">
        <v>150</v>
      </c>
      <c r="J1034" s="114">
        <v>150</v>
      </c>
      <c r="K1034" s="114">
        <v>150</v>
      </c>
      <c r="L1034" s="114">
        <v>150</v>
      </c>
      <c r="M1034" s="113">
        <v>150</v>
      </c>
      <c r="N1034" s="113">
        <v>150</v>
      </c>
      <c r="O1034" s="113">
        <v>150</v>
      </c>
      <c r="P1034" s="113">
        <v>150</v>
      </c>
      <c r="Q1034" s="113">
        <v>150</v>
      </c>
      <c r="R1034" s="113">
        <v>150</v>
      </c>
    </row>
    <row r="1035" spans="1:18">
      <c r="A1035" s="15">
        <f t="shared" si="38"/>
        <v>1035</v>
      </c>
      <c r="B1035" s="78" t="s">
        <v>1728</v>
      </c>
      <c r="C1035" s="78" t="s">
        <v>1729</v>
      </c>
      <c r="D1035" s="78"/>
      <c r="E1035" s="78" t="s">
        <v>1155</v>
      </c>
      <c r="F1035" s="78" t="s">
        <v>1477</v>
      </c>
      <c r="G1035" s="78" t="s">
        <v>60</v>
      </c>
      <c r="H1035" s="79">
        <v>2022</v>
      </c>
      <c r="I1035" s="123">
        <v>248</v>
      </c>
      <c r="J1035" s="114">
        <v>248</v>
      </c>
      <c r="K1035" s="114">
        <v>248</v>
      </c>
      <c r="L1035" s="114">
        <v>248</v>
      </c>
      <c r="M1035" s="113">
        <v>248</v>
      </c>
      <c r="N1035" s="113">
        <v>248</v>
      </c>
      <c r="O1035" s="113">
        <v>248</v>
      </c>
      <c r="P1035" s="113">
        <v>248</v>
      </c>
      <c r="Q1035" s="113">
        <v>248</v>
      </c>
      <c r="R1035" s="113">
        <v>248</v>
      </c>
    </row>
    <row r="1036" spans="1:18">
      <c r="A1036" s="15">
        <f t="shared" si="38"/>
        <v>1036</v>
      </c>
      <c r="B1036" s="78" t="s">
        <v>1741</v>
      </c>
      <c r="C1036" s="78" t="s">
        <v>1742</v>
      </c>
      <c r="D1036" s="78"/>
      <c r="E1036" s="78" t="s">
        <v>1743</v>
      </c>
      <c r="F1036" s="78" t="s">
        <v>1477</v>
      </c>
      <c r="G1036" s="78" t="s">
        <v>60</v>
      </c>
      <c r="H1036" s="79">
        <v>2021</v>
      </c>
      <c r="I1036" s="123">
        <v>302.5</v>
      </c>
      <c r="J1036" s="114">
        <v>302.5</v>
      </c>
      <c r="K1036" s="114">
        <v>302.5</v>
      </c>
      <c r="L1036" s="114">
        <v>302.5</v>
      </c>
      <c r="M1036" s="113">
        <v>302.5</v>
      </c>
      <c r="N1036" s="113">
        <v>302.5</v>
      </c>
      <c r="O1036" s="113">
        <v>302.5</v>
      </c>
      <c r="P1036" s="113">
        <v>302.5</v>
      </c>
      <c r="Q1036" s="113">
        <v>302.5</v>
      </c>
      <c r="R1036" s="113">
        <v>302.5</v>
      </c>
    </row>
    <row r="1037" spans="1:18">
      <c r="A1037" s="15">
        <f t="shared" si="38"/>
        <v>1037</v>
      </c>
      <c r="B1037" s="78" t="s">
        <v>148</v>
      </c>
      <c r="C1037" s="78" t="s">
        <v>149</v>
      </c>
      <c r="D1037" s="78"/>
      <c r="E1037" s="78" t="s">
        <v>67</v>
      </c>
      <c r="F1037" s="78" t="s">
        <v>57</v>
      </c>
      <c r="G1037" s="78" t="s">
        <v>50</v>
      </c>
      <c r="H1037" s="79">
        <v>2020</v>
      </c>
      <c r="I1037" s="123">
        <v>60</v>
      </c>
      <c r="J1037" s="114">
        <v>60</v>
      </c>
      <c r="K1037" s="114">
        <v>60</v>
      </c>
      <c r="L1037" s="114">
        <v>60</v>
      </c>
      <c r="M1037" s="113">
        <v>60</v>
      </c>
      <c r="N1037" s="113">
        <v>60</v>
      </c>
      <c r="O1037" s="113">
        <v>60</v>
      </c>
      <c r="P1037" s="113">
        <v>60</v>
      </c>
      <c r="Q1037" s="113">
        <v>60</v>
      </c>
      <c r="R1037" s="113">
        <v>60</v>
      </c>
    </row>
    <row r="1038" spans="1:18">
      <c r="A1038" s="15">
        <f t="shared" si="38"/>
        <v>1038</v>
      </c>
      <c r="B1038" s="78" t="s">
        <v>179</v>
      </c>
      <c r="C1038" s="78" t="s">
        <v>180</v>
      </c>
      <c r="D1038" s="78"/>
      <c r="E1038" s="78" t="s">
        <v>176</v>
      </c>
      <c r="F1038" s="78" t="s">
        <v>57</v>
      </c>
      <c r="G1038" s="78" t="s">
        <v>51</v>
      </c>
      <c r="H1038" s="79">
        <v>2020</v>
      </c>
      <c r="I1038" s="123">
        <v>20</v>
      </c>
      <c r="J1038" s="114">
        <v>20</v>
      </c>
      <c r="K1038" s="114">
        <v>20</v>
      </c>
      <c r="L1038" s="114">
        <v>20</v>
      </c>
      <c r="M1038" s="113">
        <v>20</v>
      </c>
      <c r="N1038" s="113">
        <v>20</v>
      </c>
      <c r="O1038" s="113">
        <v>20</v>
      </c>
      <c r="P1038" s="113">
        <v>20</v>
      </c>
      <c r="Q1038" s="113">
        <v>20</v>
      </c>
      <c r="R1038" s="113">
        <v>20</v>
      </c>
    </row>
    <row r="1039" spans="1:18">
      <c r="A1039" s="15">
        <f t="shared" si="38"/>
        <v>1039</v>
      </c>
      <c r="B1039" s="78" t="s">
        <v>168</v>
      </c>
      <c r="C1039" s="78" t="s">
        <v>169</v>
      </c>
      <c r="D1039" s="78"/>
      <c r="E1039" s="78" t="s">
        <v>170</v>
      </c>
      <c r="F1039" s="78" t="s">
        <v>57</v>
      </c>
      <c r="G1039" s="78" t="s">
        <v>51</v>
      </c>
      <c r="H1039" s="79">
        <v>2020</v>
      </c>
      <c r="I1039" s="123">
        <v>30</v>
      </c>
      <c r="J1039" s="114">
        <v>30</v>
      </c>
      <c r="K1039" s="114">
        <v>30</v>
      </c>
      <c r="L1039" s="114">
        <v>30</v>
      </c>
      <c r="M1039" s="113">
        <v>30</v>
      </c>
      <c r="N1039" s="113">
        <v>30</v>
      </c>
      <c r="O1039" s="113">
        <v>30</v>
      </c>
      <c r="P1039" s="113">
        <v>30</v>
      </c>
      <c r="Q1039" s="113">
        <v>30</v>
      </c>
      <c r="R1039" s="113">
        <v>30</v>
      </c>
    </row>
    <row r="1040" spans="1:18">
      <c r="A1040" s="15">
        <f t="shared" si="38"/>
        <v>1040</v>
      </c>
      <c r="B1040" s="78" t="s">
        <v>1799</v>
      </c>
      <c r="C1040" s="78" t="s">
        <v>1800</v>
      </c>
      <c r="D1040" s="78"/>
      <c r="E1040" s="78" t="s">
        <v>767</v>
      </c>
      <c r="F1040" s="78" t="s">
        <v>57</v>
      </c>
      <c r="G1040" s="78" t="s">
        <v>51</v>
      </c>
      <c r="H1040" s="79">
        <v>2022</v>
      </c>
      <c r="I1040" s="123">
        <v>0</v>
      </c>
      <c r="J1040" s="114">
        <v>204.1</v>
      </c>
      <c r="K1040" s="114">
        <v>204.1</v>
      </c>
      <c r="L1040" s="114">
        <v>204.1</v>
      </c>
      <c r="M1040" s="113">
        <v>204.1</v>
      </c>
      <c r="N1040" s="113">
        <v>204.1</v>
      </c>
      <c r="O1040" s="113">
        <v>204.1</v>
      </c>
      <c r="P1040" s="113">
        <v>204.1</v>
      </c>
      <c r="Q1040" s="113">
        <v>204.1</v>
      </c>
      <c r="R1040" s="113">
        <v>204.1</v>
      </c>
    </row>
    <row r="1041" spans="1:18">
      <c r="A1041" s="15">
        <f t="shared" si="38"/>
        <v>1041</v>
      </c>
      <c r="B1041" s="109" t="s">
        <v>1995</v>
      </c>
      <c r="C1041" s="109"/>
      <c r="D1041" s="109"/>
      <c r="E1041" s="109"/>
      <c r="F1041" s="109"/>
      <c r="G1041" s="109"/>
      <c r="H1041" s="110"/>
      <c r="I1041" s="144">
        <f t="shared" ref="I1041:R1041" si="39">SUM(I1029:I1040)</f>
        <v>2103.1</v>
      </c>
      <c r="J1041" s="111">
        <f t="shared" si="39"/>
        <v>2707.2</v>
      </c>
      <c r="K1041" s="111">
        <f t="shared" si="39"/>
        <v>2707.2</v>
      </c>
      <c r="L1041" s="111">
        <f t="shared" si="39"/>
        <v>2707.2</v>
      </c>
      <c r="M1041" s="112">
        <f t="shared" si="39"/>
        <v>2707.2</v>
      </c>
      <c r="N1041" s="112">
        <f t="shared" si="39"/>
        <v>2707.2</v>
      </c>
      <c r="O1041" s="112">
        <f t="shared" si="39"/>
        <v>2707.2</v>
      </c>
      <c r="P1041" s="112">
        <f t="shared" si="39"/>
        <v>2707.2</v>
      </c>
      <c r="Q1041" s="112">
        <f t="shared" si="39"/>
        <v>2707.2</v>
      </c>
      <c r="R1041" s="112">
        <f t="shared" si="39"/>
        <v>2707.2</v>
      </c>
    </row>
    <row r="1042" spans="1:18">
      <c r="A1042" s="15">
        <f t="shared" si="38"/>
        <v>1042</v>
      </c>
      <c r="B1042" s="109"/>
      <c r="C1042" s="109"/>
      <c r="D1042" s="109"/>
      <c r="E1042" s="109"/>
      <c r="F1042" s="109"/>
      <c r="G1042" s="109"/>
      <c r="H1042" s="110"/>
      <c r="I1042" s="144"/>
      <c r="J1042" s="111"/>
      <c r="K1042" s="111"/>
      <c r="L1042" s="111"/>
      <c r="M1042" s="112"/>
      <c r="N1042" s="112"/>
      <c r="O1042" s="112"/>
      <c r="P1042" s="112"/>
      <c r="Q1042" s="112"/>
      <c r="R1042" s="112"/>
    </row>
    <row r="1043" spans="1:18">
      <c r="A1043" s="15">
        <f t="shared" si="38"/>
        <v>1043</v>
      </c>
      <c r="B1043" s="109" t="s">
        <v>1826</v>
      </c>
      <c r="C1043" s="109"/>
      <c r="D1043" s="109"/>
      <c r="E1043" s="109"/>
      <c r="F1043" s="109"/>
      <c r="G1043" s="109"/>
      <c r="H1043" s="110"/>
      <c r="I1043" s="144"/>
      <c r="J1043" s="111"/>
      <c r="K1043" s="111"/>
      <c r="L1043" s="111"/>
      <c r="M1043" s="112"/>
      <c r="N1043" s="112"/>
      <c r="O1043" s="112"/>
      <c r="P1043" s="112"/>
      <c r="Q1043" s="112"/>
      <c r="R1043" s="112"/>
    </row>
    <row r="1044" spans="1:18">
      <c r="A1044" s="15">
        <f t="shared" si="38"/>
        <v>1044</v>
      </c>
      <c r="B1044" s="78" t="s">
        <v>2772</v>
      </c>
      <c r="C1044" s="78"/>
      <c r="D1044" s="78" t="s">
        <v>433</v>
      </c>
      <c r="E1044" s="78" t="s">
        <v>434</v>
      </c>
      <c r="F1044" s="78" t="s">
        <v>2449</v>
      </c>
      <c r="G1044" s="78" t="s">
        <v>95</v>
      </c>
      <c r="H1044" s="79">
        <v>2000</v>
      </c>
      <c r="I1044" s="123">
        <v>158</v>
      </c>
      <c r="J1044" s="114">
        <v>158</v>
      </c>
      <c r="K1044" s="114">
        <v>158</v>
      </c>
      <c r="L1044" s="114">
        <v>158</v>
      </c>
      <c r="M1044" s="113">
        <v>158</v>
      </c>
      <c r="N1044" s="113">
        <v>158</v>
      </c>
      <c r="O1044" s="113">
        <v>158</v>
      </c>
      <c r="P1044" s="113">
        <v>158</v>
      </c>
      <c r="Q1044" s="113">
        <v>158</v>
      </c>
      <c r="R1044" s="113">
        <v>158</v>
      </c>
    </row>
    <row r="1045" spans="1:18">
      <c r="A1045" s="15">
        <f t="shared" si="38"/>
        <v>1045</v>
      </c>
      <c r="B1045" s="78" t="s">
        <v>2773</v>
      </c>
      <c r="C1045" s="78"/>
      <c r="D1045" s="78" t="s">
        <v>438</v>
      </c>
      <c r="E1045" s="78" t="s">
        <v>434</v>
      </c>
      <c r="F1045" s="78" t="s">
        <v>2449</v>
      </c>
      <c r="G1045" s="78" t="s">
        <v>95</v>
      </c>
      <c r="H1045" s="79">
        <v>2000</v>
      </c>
      <c r="I1045" s="123">
        <v>158</v>
      </c>
      <c r="J1045" s="114">
        <v>158</v>
      </c>
      <c r="K1045" s="114">
        <v>158</v>
      </c>
      <c r="L1045" s="114">
        <v>158</v>
      </c>
      <c r="M1045" s="113">
        <v>158</v>
      </c>
      <c r="N1045" s="113">
        <v>158</v>
      </c>
      <c r="O1045" s="113">
        <v>158</v>
      </c>
      <c r="P1045" s="113">
        <v>158</v>
      </c>
      <c r="Q1045" s="113">
        <v>158</v>
      </c>
      <c r="R1045" s="113">
        <v>158</v>
      </c>
    </row>
    <row r="1046" spans="1:18">
      <c r="A1046" s="15">
        <f t="shared" si="38"/>
        <v>1046</v>
      </c>
      <c r="B1046" s="78" t="s">
        <v>2774</v>
      </c>
      <c r="C1046" s="78"/>
      <c r="D1046" s="78" t="s">
        <v>441</v>
      </c>
      <c r="E1046" s="78" t="s">
        <v>434</v>
      </c>
      <c r="F1046" s="78" t="s">
        <v>2449</v>
      </c>
      <c r="G1046" s="78" t="s">
        <v>95</v>
      </c>
      <c r="H1046" s="79">
        <v>2000</v>
      </c>
      <c r="I1046" s="123">
        <v>75</v>
      </c>
      <c r="J1046" s="114">
        <v>75</v>
      </c>
      <c r="K1046" s="114">
        <v>75</v>
      </c>
      <c r="L1046" s="114">
        <v>75</v>
      </c>
      <c r="M1046" s="113">
        <v>75</v>
      </c>
      <c r="N1046" s="113">
        <v>75</v>
      </c>
      <c r="O1046" s="113">
        <v>75</v>
      </c>
      <c r="P1046" s="113">
        <v>75</v>
      </c>
      <c r="Q1046" s="113">
        <v>75</v>
      </c>
      <c r="R1046" s="113">
        <v>75</v>
      </c>
    </row>
    <row r="1047" spans="1:18">
      <c r="A1047" s="15">
        <f t="shared" si="38"/>
        <v>1047</v>
      </c>
      <c r="B1047" s="78" t="s">
        <v>2775</v>
      </c>
      <c r="C1047" s="78"/>
      <c r="D1047" s="78" t="s">
        <v>1827</v>
      </c>
      <c r="E1047" s="78" t="s">
        <v>437</v>
      </c>
      <c r="F1047" s="78" t="s">
        <v>2451</v>
      </c>
      <c r="G1047" s="78" t="s">
        <v>50</v>
      </c>
      <c r="H1047" s="79">
        <v>1966</v>
      </c>
      <c r="I1047" s="123">
        <v>57</v>
      </c>
      <c r="J1047" s="114">
        <v>57</v>
      </c>
      <c r="K1047" s="114">
        <v>57</v>
      </c>
      <c r="L1047" s="114">
        <v>57</v>
      </c>
      <c r="M1047" s="113">
        <v>57</v>
      </c>
      <c r="N1047" s="113">
        <v>57</v>
      </c>
      <c r="O1047" s="113">
        <v>57</v>
      </c>
      <c r="P1047" s="113">
        <v>57</v>
      </c>
      <c r="Q1047" s="113">
        <v>57</v>
      </c>
      <c r="R1047" s="113">
        <v>57</v>
      </c>
    </row>
    <row r="1048" spans="1:18">
      <c r="A1048" s="15">
        <f t="shared" si="38"/>
        <v>1048</v>
      </c>
      <c r="B1048" s="78" t="s">
        <v>2776</v>
      </c>
      <c r="C1048" s="78"/>
      <c r="D1048" s="78" t="s">
        <v>1828</v>
      </c>
      <c r="E1048" s="78" t="s">
        <v>437</v>
      </c>
      <c r="F1048" s="78" t="s">
        <v>2451</v>
      </c>
      <c r="G1048" s="78" t="s">
        <v>50</v>
      </c>
      <c r="H1048" s="79">
        <v>1973</v>
      </c>
      <c r="I1048" s="123">
        <v>61</v>
      </c>
      <c r="J1048" s="114">
        <v>61</v>
      </c>
      <c r="K1048" s="114">
        <v>61</v>
      </c>
      <c r="L1048" s="114">
        <v>61</v>
      </c>
      <c r="M1048" s="113">
        <v>61</v>
      </c>
      <c r="N1048" s="113">
        <v>61</v>
      </c>
      <c r="O1048" s="113">
        <v>61</v>
      </c>
      <c r="P1048" s="113">
        <v>61</v>
      </c>
      <c r="Q1048" s="113">
        <v>61</v>
      </c>
      <c r="R1048" s="113">
        <v>61</v>
      </c>
    </row>
    <row r="1049" spans="1:18">
      <c r="A1049" s="15">
        <f t="shared" si="38"/>
        <v>1049</v>
      </c>
      <c r="B1049" s="78" t="s">
        <v>2631</v>
      </c>
      <c r="C1049" s="78"/>
      <c r="D1049" s="78" t="s">
        <v>920</v>
      </c>
      <c r="E1049" s="78" t="s">
        <v>921</v>
      </c>
      <c r="F1049" s="78" t="s">
        <v>922</v>
      </c>
      <c r="G1049" s="78" t="s">
        <v>50</v>
      </c>
      <c r="H1049" s="79">
        <v>2012</v>
      </c>
      <c r="I1049" s="123">
        <v>105</v>
      </c>
      <c r="J1049" s="114">
        <v>105</v>
      </c>
      <c r="K1049" s="114">
        <v>105</v>
      </c>
      <c r="L1049" s="114">
        <v>105</v>
      </c>
      <c r="M1049" s="113">
        <v>105</v>
      </c>
      <c r="N1049" s="113">
        <v>105</v>
      </c>
      <c r="O1049" s="113">
        <v>105</v>
      </c>
      <c r="P1049" s="113">
        <v>105</v>
      </c>
      <c r="Q1049" s="113">
        <v>105</v>
      </c>
      <c r="R1049" s="113">
        <v>105</v>
      </c>
    </row>
    <row r="1050" spans="1:18">
      <c r="A1050" s="15">
        <f t="shared" si="38"/>
        <v>1050</v>
      </c>
      <c r="B1050" s="109" t="s">
        <v>1829</v>
      </c>
      <c r="C1050" s="109"/>
      <c r="D1050" s="109"/>
      <c r="E1050" s="109"/>
      <c r="F1050" s="109"/>
      <c r="G1050" s="109"/>
      <c r="H1050" s="110"/>
      <c r="I1050" s="144">
        <f t="shared" ref="I1050:R1050" si="40">SUM(I1044:I1049)</f>
        <v>614</v>
      </c>
      <c r="J1050" s="111">
        <f t="shared" si="40"/>
        <v>614</v>
      </c>
      <c r="K1050" s="111">
        <f t="shared" si="40"/>
        <v>614</v>
      </c>
      <c r="L1050" s="111">
        <f t="shared" si="40"/>
        <v>614</v>
      </c>
      <c r="M1050" s="112">
        <f t="shared" si="40"/>
        <v>614</v>
      </c>
      <c r="N1050" s="112">
        <f t="shared" si="40"/>
        <v>614</v>
      </c>
      <c r="O1050" s="112">
        <f t="shared" si="40"/>
        <v>614</v>
      </c>
      <c r="P1050" s="112">
        <f t="shared" si="40"/>
        <v>614</v>
      </c>
      <c r="Q1050" s="112">
        <f t="shared" si="40"/>
        <v>614</v>
      </c>
      <c r="R1050" s="112">
        <f t="shared" si="40"/>
        <v>614</v>
      </c>
    </row>
    <row r="1051" spans="1:18">
      <c r="A1051" s="15">
        <f t="shared" si="38"/>
        <v>1051</v>
      </c>
      <c r="B1051" s="109"/>
      <c r="C1051" s="109"/>
      <c r="D1051" s="109"/>
      <c r="E1051" s="109"/>
      <c r="F1051" s="109"/>
      <c r="G1051" s="109"/>
      <c r="H1051" s="110"/>
      <c r="I1051" s="144"/>
      <c r="J1051" s="111"/>
      <c r="K1051" s="111"/>
      <c r="L1051" s="111"/>
      <c r="M1051" s="112"/>
      <c r="N1051" s="112"/>
      <c r="O1051" s="112"/>
      <c r="P1051" s="112"/>
      <c r="Q1051" s="112"/>
      <c r="R1051" s="112"/>
    </row>
    <row r="1052" spans="1:18">
      <c r="A1052" s="15">
        <f t="shared" si="38"/>
        <v>1052</v>
      </c>
      <c r="B1052" s="109" t="s">
        <v>1830</v>
      </c>
      <c r="C1052" s="109"/>
      <c r="D1052" s="109"/>
      <c r="E1052" s="109"/>
      <c r="F1052" s="109"/>
      <c r="G1052" s="109"/>
      <c r="H1052" s="110"/>
      <c r="I1052" s="144"/>
      <c r="J1052" s="111"/>
      <c r="K1052" s="111"/>
      <c r="L1052" s="111"/>
      <c r="M1052" s="112"/>
      <c r="N1052" s="112"/>
      <c r="O1052" s="112"/>
      <c r="P1052" s="112"/>
      <c r="Q1052" s="112"/>
      <c r="R1052" s="112"/>
    </row>
    <row r="1053" spans="1:18">
      <c r="A1053" s="15">
        <f t="shared" si="38"/>
        <v>1053</v>
      </c>
      <c r="B1053" s="78" t="s">
        <v>1831</v>
      </c>
      <c r="C1053" s="78"/>
      <c r="D1053" s="78" t="s">
        <v>1832</v>
      </c>
      <c r="E1053" s="78" t="s">
        <v>56</v>
      </c>
      <c r="F1053" s="78" t="s">
        <v>225</v>
      </c>
      <c r="G1053" s="78" t="s">
        <v>51</v>
      </c>
      <c r="H1053" s="79">
        <v>1977</v>
      </c>
      <c r="I1053" s="123">
        <v>430</v>
      </c>
      <c r="J1053" s="114">
        <v>430</v>
      </c>
      <c r="K1053" s="114">
        <v>430</v>
      </c>
      <c r="L1053" s="114">
        <v>430</v>
      </c>
      <c r="M1053" s="113">
        <v>430</v>
      </c>
      <c r="N1053" s="113">
        <v>430</v>
      </c>
      <c r="O1053" s="113">
        <v>430</v>
      </c>
      <c r="P1053" s="113">
        <v>430</v>
      </c>
      <c r="Q1053" s="113">
        <v>430</v>
      </c>
      <c r="R1053" s="113">
        <v>430</v>
      </c>
    </row>
    <row r="1054" spans="1:18">
      <c r="A1054" s="15">
        <f t="shared" si="38"/>
        <v>1054</v>
      </c>
      <c r="B1054" s="78" t="s">
        <v>1833</v>
      </c>
      <c r="C1054" s="78"/>
      <c r="D1054" s="78" t="s">
        <v>1834</v>
      </c>
      <c r="E1054" s="78" t="s">
        <v>56</v>
      </c>
      <c r="F1054" s="78" t="s">
        <v>225</v>
      </c>
      <c r="G1054" s="78" t="s">
        <v>51</v>
      </c>
      <c r="H1054" s="79">
        <v>1978</v>
      </c>
      <c r="I1054" s="123">
        <v>420</v>
      </c>
      <c r="J1054" s="114">
        <v>420</v>
      </c>
      <c r="K1054" s="114">
        <v>420</v>
      </c>
      <c r="L1054" s="114">
        <v>420</v>
      </c>
      <c r="M1054" s="113">
        <v>420</v>
      </c>
      <c r="N1054" s="113">
        <v>420</v>
      </c>
      <c r="O1054" s="113">
        <v>420</v>
      </c>
      <c r="P1054" s="113">
        <v>420</v>
      </c>
      <c r="Q1054" s="113">
        <v>420</v>
      </c>
      <c r="R1054" s="113">
        <v>420</v>
      </c>
    </row>
    <row r="1055" spans="1:18">
      <c r="A1055" s="15">
        <f t="shared" si="38"/>
        <v>1055</v>
      </c>
      <c r="B1055" s="109" t="s">
        <v>1838</v>
      </c>
      <c r="C1055" s="109"/>
      <c r="D1055" s="109"/>
      <c r="E1055" s="109"/>
      <c r="F1055" s="109"/>
      <c r="G1055" s="109"/>
      <c r="H1055" s="110"/>
      <c r="I1055" s="144">
        <f t="shared" ref="I1055:R1055" si="41">SUM(I1053:I1054)</f>
        <v>850</v>
      </c>
      <c r="J1055" s="111">
        <f t="shared" si="41"/>
        <v>850</v>
      </c>
      <c r="K1055" s="111">
        <f t="shared" si="41"/>
        <v>850</v>
      </c>
      <c r="L1055" s="111">
        <f t="shared" si="41"/>
        <v>850</v>
      </c>
      <c r="M1055" s="112">
        <f t="shared" si="41"/>
        <v>850</v>
      </c>
      <c r="N1055" s="112">
        <f t="shared" si="41"/>
        <v>850</v>
      </c>
      <c r="O1055" s="112">
        <f t="shared" si="41"/>
        <v>850</v>
      </c>
      <c r="P1055" s="112">
        <f t="shared" si="41"/>
        <v>850</v>
      </c>
      <c r="Q1055" s="112">
        <f t="shared" si="41"/>
        <v>850</v>
      </c>
      <c r="R1055" s="112">
        <f t="shared" si="41"/>
        <v>850</v>
      </c>
    </row>
    <row r="1056" spans="1:18">
      <c r="A1056" s="15">
        <f t="shared" si="38"/>
        <v>1056</v>
      </c>
      <c r="B1056" s="109"/>
      <c r="C1056" s="109"/>
      <c r="D1056" s="109"/>
      <c r="E1056" s="109"/>
      <c r="F1056" s="109"/>
      <c r="G1056" s="109"/>
      <c r="H1056" s="110"/>
      <c r="I1056" s="144"/>
      <c r="J1056" s="111"/>
      <c r="K1056" s="111"/>
      <c r="L1056" s="111"/>
      <c r="M1056" s="112"/>
      <c r="N1056" s="112"/>
      <c r="O1056" s="112"/>
      <c r="P1056" s="112"/>
      <c r="Q1056" s="112"/>
      <c r="R1056" s="112"/>
    </row>
    <row r="1057" spans="1:18">
      <c r="A1057" s="15">
        <f t="shared" si="38"/>
        <v>1057</v>
      </c>
      <c r="B1057" s="109" t="s">
        <v>1851</v>
      </c>
      <c r="C1057" s="109"/>
      <c r="D1057" s="109"/>
      <c r="E1057" s="109"/>
      <c r="F1057" s="109"/>
      <c r="G1057" s="109"/>
      <c r="H1057" s="110"/>
      <c r="I1057" s="144"/>
      <c r="J1057" s="111"/>
      <c r="K1057" s="111"/>
      <c r="L1057" s="111"/>
      <c r="M1057" s="112"/>
      <c r="N1057" s="112"/>
      <c r="O1057" s="112"/>
      <c r="P1057" s="112"/>
      <c r="Q1057" s="112"/>
      <c r="R1057" s="112"/>
    </row>
    <row r="1058" spans="1:18">
      <c r="A1058" s="15">
        <f t="shared" si="38"/>
        <v>1058</v>
      </c>
      <c r="B1058" s="78" t="s">
        <v>933</v>
      </c>
      <c r="C1058" s="78"/>
      <c r="D1058" s="78" t="s">
        <v>934</v>
      </c>
      <c r="E1058" s="78" t="s">
        <v>614</v>
      </c>
      <c r="F1058" s="78" t="s">
        <v>922</v>
      </c>
      <c r="G1058" s="78" t="s">
        <v>50</v>
      </c>
      <c r="H1058" s="79">
        <v>2007</v>
      </c>
      <c r="I1058" s="123">
        <v>6.4</v>
      </c>
      <c r="J1058" s="114">
        <v>6.4</v>
      </c>
      <c r="K1058" s="114">
        <v>6.4</v>
      </c>
      <c r="L1058" s="114">
        <v>6.4</v>
      </c>
      <c r="M1058" s="113">
        <v>6.4</v>
      </c>
      <c r="N1058" s="113">
        <v>6.4</v>
      </c>
      <c r="O1058" s="113">
        <v>6.4</v>
      </c>
      <c r="P1058" s="113">
        <v>6.4</v>
      </c>
      <c r="Q1058" s="113">
        <v>6.4</v>
      </c>
      <c r="R1058" s="113">
        <v>6.4</v>
      </c>
    </row>
    <row r="1059" spans="1:18">
      <c r="A1059" s="15">
        <f t="shared" si="38"/>
        <v>1059</v>
      </c>
      <c r="B1059" s="78" t="s">
        <v>1484</v>
      </c>
      <c r="C1059" s="78"/>
      <c r="D1059" s="78" t="s">
        <v>1485</v>
      </c>
      <c r="E1059" s="78" t="s">
        <v>1486</v>
      </c>
      <c r="F1059" s="78" t="s">
        <v>1477</v>
      </c>
      <c r="G1059" s="78" t="s">
        <v>60</v>
      </c>
      <c r="H1059" s="79">
        <v>2007</v>
      </c>
      <c r="I1059" s="123">
        <v>1</v>
      </c>
      <c r="J1059" s="114">
        <v>1</v>
      </c>
      <c r="K1059" s="114">
        <v>1</v>
      </c>
      <c r="L1059" s="114">
        <v>1</v>
      </c>
      <c r="M1059" s="113">
        <v>1</v>
      </c>
      <c r="N1059" s="113">
        <v>1</v>
      </c>
      <c r="O1059" s="113">
        <v>1</v>
      </c>
      <c r="P1059" s="113">
        <v>1</v>
      </c>
      <c r="Q1059" s="113">
        <v>1</v>
      </c>
      <c r="R1059" s="113">
        <v>1</v>
      </c>
    </row>
    <row r="1060" spans="1:18">
      <c r="A1060" s="15">
        <f t="shared" ref="A1060" si="42">A1059+1</f>
        <v>1060</v>
      </c>
      <c r="B1060" s="109" t="s">
        <v>1841</v>
      </c>
      <c r="C1060" s="109"/>
      <c r="D1060" s="109"/>
      <c r="E1060" s="109"/>
      <c r="F1060" s="109"/>
      <c r="G1060" s="109"/>
      <c r="H1060" s="110"/>
      <c r="I1060" s="144">
        <f t="shared" ref="I1060:R1060" si="43">SUM(I1058:I1059)</f>
        <v>7.4</v>
      </c>
      <c r="J1060" s="111">
        <f t="shared" si="43"/>
        <v>7.4</v>
      </c>
      <c r="K1060" s="111">
        <f t="shared" si="43"/>
        <v>7.4</v>
      </c>
      <c r="L1060" s="111">
        <f t="shared" si="43"/>
        <v>7.4</v>
      </c>
      <c r="M1060" s="112">
        <f t="shared" si="43"/>
        <v>7.4</v>
      </c>
      <c r="N1060" s="112">
        <f t="shared" si="43"/>
        <v>7.4</v>
      </c>
      <c r="O1060" s="112">
        <f t="shared" si="43"/>
        <v>7.4</v>
      </c>
      <c r="P1060" s="112">
        <f t="shared" si="43"/>
        <v>7.4</v>
      </c>
      <c r="Q1060" s="112">
        <f t="shared" si="43"/>
        <v>7.4</v>
      </c>
      <c r="R1060" s="112">
        <f t="shared" si="43"/>
        <v>7.4</v>
      </c>
    </row>
    <row r="1062" spans="1:18">
      <c r="A1062" s="15"/>
      <c r="B1062" s="200" t="s">
        <v>2880</v>
      </c>
      <c r="C1062" s="200"/>
      <c r="D1062" s="200"/>
      <c r="E1062" s="200"/>
      <c r="F1062" s="200"/>
      <c r="G1062" s="200"/>
      <c r="H1062" s="201"/>
      <c r="I1062" s="202"/>
    </row>
    <row r="1063" spans="1:18" ht="33.75" customHeight="1">
      <c r="A1063" s="15"/>
      <c r="B1063" s="305" t="s">
        <v>3130</v>
      </c>
      <c r="C1063" s="305"/>
      <c r="D1063" s="305"/>
      <c r="E1063" s="305"/>
      <c r="F1063" s="305"/>
      <c r="G1063" s="305"/>
      <c r="H1063" s="305"/>
      <c r="I1063" s="305"/>
    </row>
    <row r="1064" spans="1:18" ht="30" customHeight="1">
      <c r="A1064" s="15"/>
      <c r="B1064" s="305" t="s">
        <v>2881</v>
      </c>
      <c r="C1064" s="305"/>
      <c r="D1064" s="305"/>
      <c r="E1064" s="305"/>
      <c r="F1064" s="305"/>
      <c r="G1064" s="305"/>
      <c r="H1064" s="305"/>
      <c r="I1064" s="305"/>
    </row>
    <row r="1065" spans="1:18" ht="24" customHeight="1">
      <c r="A1065" s="15"/>
      <c r="B1065" s="305" t="s">
        <v>2882</v>
      </c>
      <c r="C1065" s="305"/>
      <c r="D1065" s="305"/>
      <c r="E1065" s="305"/>
      <c r="F1065" s="305"/>
      <c r="G1065" s="305"/>
      <c r="H1065" s="305"/>
      <c r="I1065" s="305"/>
    </row>
    <row r="1066" spans="1:18" ht="30" customHeight="1">
      <c r="A1066" s="15"/>
      <c r="B1066" s="305" t="s">
        <v>2883</v>
      </c>
      <c r="C1066" s="305"/>
      <c r="D1066" s="305"/>
      <c r="E1066" s="305"/>
      <c r="F1066" s="305"/>
      <c r="G1066" s="305"/>
      <c r="H1066" s="305"/>
      <c r="I1066" s="305"/>
    </row>
    <row r="1067" spans="1:18" ht="27.75" customHeight="1">
      <c r="B1067" s="305" t="s">
        <v>3131</v>
      </c>
      <c r="C1067" s="305"/>
      <c r="D1067" s="305"/>
      <c r="E1067" s="305"/>
      <c r="F1067" s="305"/>
      <c r="G1067" s="305"/>
      <c r="H1067" s="305"/>
      <c r="I1067" s="305"/>
    </row>
    <row r="1068" spans="1:18" ht="29.25" customHeight="1">
      <c r="B1068" s="305" t="s">
        <v>3131</v>
      </c>
      <c r="C1068" s="305"/>
      <c r="D1068" s="305"/>
      <c r="E1068" s="305"/>
      <c r="F1068" s="305"/>
      <c r="G1068" s="305"/>
      <c r="H1068" s="305"/>
      <c r="I1068" s="305"/>
    </row>
  </sheetData>
  <mergeCells count="7">
    <mergeCell ref="B1067:I1067"/>
    <mergeCell ref="B1068:I1068"/>
    <mergeCell ref="Q1:R1"/>
    <mergeCell ref="B1063:I1063"/>
    <mergeCell ref="B1064:I1064"/>
    <mergeCell ref="B1065:I1065"/>
    <mergeCell ref="B1066:I1066"/>
  </mergeCells>
  <pageMargins left="0.5" right="0.5" top="0.75" bottom="0.75" header="0.3" footer="0.3"/>
  <pageSetup scale="31" orientation="portrait" r:id="rId1"/>
  <headerFooter>
    <oddFooter>&amp;LPUBLIC&amp;C&amp;P</oddFooter>
  </headerFooter>
  <rowBreaks count="3" manualBreakCount="3">
    <brk id="803" max="18" man="1"/>
    <brk id="925" max="16383" man="1"/>
    <brk id="1060" max="16383"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5"/>
    <pageSetUpPr fitToPage="1"/>
  </sheetPr>
  <dimension ref="A1:O88"/>
  <sheetViews>
    <sheetView topLeftCell="A18" zoomScaleNormal="100" zoomScaleSheetLayoutView="106" workbookViewId="0">
      <selection activeCell="D36" sqref="D36"/>
    </sheetView>
  </sheetViews>
  <sheetFormatPr defaultRowHeight="12.75"/>
  <cols>
    <col min="1" max="1" width="2" bestFit="1" customWidth="1"/>
    <col min="2" max="2" width="13.28515625" customWidth="1"/>
    <col min="3" max="3" width="14.140625" customWidth="1"/>
    <col min="4" max="4" width="10.85546875" customWidth="1"/>
    <col min="5" max="7" width="11.140625" customWidth="1"/>
    <col min="8" max="18" width="10.85546875" customWidth="1"/>
    <col min="19" max="20" width="4.7109375" customWidth="1"/>
    <col min="21" max="27" width="10.85546875" customWidth="1"/>
    <col min="28" max="29" width="4.7109375" customWidth="1"/>
    <col min="30" max="36" width="10.85546875" customWidth="1"/>
    <col min="37" max="37" width="4.7109375" customWidth="1"/>
  </cols>
  <sheetData>
    <row r="1" spans="1:15" ht="12.95" customHeight="1">
      <c r="A1" s="15"/>
      <c r="B1" s="312" t="s">
        <v>24</v>
      </c>
      <c r="C1" s="275"/>
      <c r="D1" s="275"/>
      <c r="E1" s="275"/>
      <c r="F1" s="275"/>
      <c r="G1" s="275"/>
      <c r="H1" s="275"/>
      <c r="I1" s="275"/>
      <c r="J1" s="275"/>
      <c r="K1" s="275"/>
      <c r="L1" s="275"/>
      <c r="M1" s="275"/>
    </row>
    <row r="2" spans="1:15" ht="12.95" customHeight="1">
      <c r="B2" s="312"/>
      <c r="C2" s="275"/>
      <c r="D2" s="275"/>
      <c r="E2" s="275"/>
      <c r="F2" s="275"/>
      <c r="G2" s="275"/>
      <c r="H2" s="275"/>
      <c r="I2" s="275"/>
      <c r="J2" s="275"/>
      <c r="K2" s="275"/>
      <c r="L2" s="275"/>
      <c r="M2" s="275"/>
    </row>
    <row r="3" spans="1:15" ht="12.95" customHeight="1">
      <c r="A3" s="2"/>
      <c r="B3" s="1"/>
      <c r="C3" s="1"/>
      <c r="D3" s="1"/>
      <c r="E3" s="1"/>
      <c r="F3" s="1"/>
      <c r="G3" s="1"/>
      <c r="H3" s="1"/>
    </row>
    <row r="4" spans="1:15" ht="83.25" customHeight="1">
      <c r="A4" s="2"/>
      <c r="B4" s="296" t="s">
        <v>3126</v>
      </c>
      <c r="C4" s="296"/>
      <c r="D4" s="296"/>
      <c r="E4" s="296"/>
      <c r="F4" s="296"/>
      <c r="G4" s="296"/>
      <c r="H4" s="296"/>
      <c r="I4" s="296"/>
      <c r="J4" s="296"/>
      <c r="K4" s="296"/>
      <c r="L4" s="296"/>
      <c r="M4" s="296"/>
    </row>
    <row r="5" spans="1:15" ht="12.95" customHeight="1">
      <c r="A5" s="2"/>
      <c r="B5" s="4"/>
      <c r="C5" s="4"/>
    </row>
    <row r="6" spans="1:15" ht="12.95" customHeight="1">
      <c r="A6" s="2"/>
      <c r="B6" s="4"/>
      <c r="C6" s="4"/>
      <c r="D6" s="13"/>
      <c r="E6" s="13"/>
      <c r="F6" s="13"/>
      <c r="G6" s="13"/>
      <c r="H6" s="13"/>
    </row>
    <row r="7" spans="1:15" ht="15" customHeight="1">
      <c r="B7" s="308" t="s">
        <v>25</v>
      </c>
      <c r="C7" s="308"/>
      <c r="D7" s="308"/>
      <c r="E7" s="308"/>
      <c r="F7" s="308"/>
      <c r="G7" s="308"/>
      <c r="H7" s="308"/>
      <c r="I7" s="308"/>
      <c r="J7" s="308"/>
      <c r="K7" s="308"/>
      <c r="L7" s="308"/>
      <c r="M7" s="308"/>
    </row>
    <row r="8" spans="1:15" ht="39.950000000000003" customHeight="1">
      <c r="B8" s="6" t="s">
        <v>80</v>
      </c>
      <c r="C8" s="25" t="s">
        <v>90</v>
      </c>
      <c r="D8" s="26" t="str">
        <f>WinterCapacities!I2</f>
        <v>2022/2023</v>
      </c>
      <c r="E8" s="26" t="str">
        <f>WinterCapacities!J2</f>
        <v>2023/2024</v>
      </c>
      <c r="F8" s="26" t="str">
        <f>WinterCapacities!K2</f>
        <v>2024/2025</v>
      </c>
      <c r="G8" s="26" t="str">
        <f>WinterCapacities!L2</f>
        <v>2025/2026</v>
      </c>
      <c r="H8" s="26" t="str">
        <f>WinterCapacities!M2</f>
        <v>2026/2027</v>
      </c>
      <c r="I8" s="26" t="str">
        <f>WinterCapacities!N2</f>
        <v>2027/2028</v>
      </c>
      <c r="J8" s="26" t="str">
        <f>WinterCapacities!O2</f>
        <v>2028/2029</v>
      </c>
      <c r="K8" s="26" t="str">
        <f>WinterCapacities!P2</f>
        <v>2029/2030</v>
      </c>
      <c r="L8" s="26" t="str">
        <f>WinterCapacities!Q2</f>
        <v>2030/2031</v>
      </c>
      <c r="M8" s="26" t="str">
        <f>WinterCapacities!R2</f>
        <v>2031/2032</v>
      </c>
    </row>
    <row r="9" spans="1:15">
      <c r="B9" s="6"/>
      <c r="C9" s="6"/>
      <c r="D9" s="23"/>
      <c r="E9" s="7"/>
      <c r="F9" s="7"/>
      <c r="G9" s="7"/>
      <c r="H9" s="7"/>
      <c r="I9" s="23"/>
      <c r="J9" s="7"/>
      <c r="K9" s="7"/>
      <c r="L9" s="7"/>
      <c r="M9" s="7"/>
    </row>
    <row r="10" spans="1:15">
      <c r="B10" s="10" t="s">
        <v>26</v>
      </c>
      <c r="C10" s="20">
        <v>1</v>
      </c>
      <c r="D10" s="185">
        <f>SUMIF(WinterCapacities!$F$4:$F$1026,WinterFuelTypes!$B10,WinterCapacities!I$4:I$1026)*$C10</f>
        <v>57.8</v>
      </c>
      <c r="E10" s="185">
        <f>SUMIF(WinterCapacities!$F$4:$F$1026,WinterFuelTypes!$B10,WinterCapacities!J$4:J$1026)*$C10</f>
        <v>57.8</v>
      </c>
      <c r="F10" s="185">
        <f>SUMIF(WinterCapacities!$F$4:$F$1026,WinterFuelTypes!$B10,WinterCapacities!K$4:K$1026)*$C10</f>
        <v>57.8</v>
      </c>
      <c r="G10" s="185">
        <f>SUMIF(WinterCapacities!$F$4:$F$1026,WinterFuelTypes!$B10,WinterCapacities!L$4:L$1026)*$C10</f>
        <v>57.8</v>
      </c>
      <c r="H10" s="185">
        <f>SUMIF(WinterCapacities!$F$4:$F$1026,WinterFuelTypes!$B10,WinterCapacities!M$4:M$1026)*$C10</f>
        <v>57.8</v>
      </c>
      <c r="I10" s="185">
        <f>SUMIF(WinterCapacities!$F$4:$F$1026,WinterFuelTypes!$B10,WinterCapacities!N$4:N$1026)*$C10</f>
        <v>57.8</v>
      </c>
      <c r="J10" s="185">
        <f>SUMIF(WinterCapacities!$F$4:$F$1026,WinterFuelTypes!$B10,WinterCapacities!O$4:O$1026)*$C10</f>
        <v>57.8</v>
      </c>
      <c r="K10" s="185">
        <f>SUMIF(WinterCapacities!$F$4:$F$1026,WinterFuelTypes!$B10,WinterCapacities!P$4:P$1026)*$C10</f>
        <v>57.8</v>
      </c>
      <c r="L10" s="185">
        <f>SUMIF(WinterCapacities!$F$4:$F$1026,WinterFuelTypes!$B10,WinterCapacities!Q$4:Q$1026)*$C10</f>
        <v>57.8</v>
      </c>
      <c r="M10" s="185">
        <f>SUMIF(WinterCapacities!$F$4:$F$1026,WinterFuelTypes!$B10,WinterCapacities!R$4:R$1026)*$C10</f>
        <v>57.8</v>
      </c>
    </row>
    <row r="11" spans="1:15" ht="12.95" customHeight="1">
      <c r="B11" s="10" t="s">
        <v>27</v>
      </c>
      <c r="C11" s="20">
        <v>1</v>
      </c>
      <c r="D11" s="185">
        <f>SUMIF(WinterCapacities!$F$4:$F$1026,WinterFuelTypes!$B11,WinterCapacities!I$4:I$1026)*$C11</f>
        <v>13629.6</v>
      </c>
      <c r="E11" s="185">
        <f>SUMIF(WinterCapacities!$F$4:$F$1026,WinterFuelTypes!$B11,WinterCapacities!J$4:J$1026)*$C11</f>
        <v>13629.6</v>
      </c>
      <c r="F11" s="185">
        <f>SUMIF(WinterCapacities!$F$4:$F$1026,WinterFuelTypes!$B11,WinterCapacities!K$4:K$1026)*$C11</f>
        <v>13629.6</v>
      </c>
      <c r="G11" s="185">
        <f>SUMIF(WinterCapacities!$F$4:$F$1026,WinterFuelTypes!$B11,WinterCapacities!L$4:L$1026)*$C11</f>
        <v>13629.6</v>
      </c>
      <c r="H11" s="185">
        <f>SUMIF(WinterCapacities!$F$4:$F$1026,WinterFuelTypes!$B11,WinterCapacities!M$4:M$1026)*$C11</f>
        <v>13629.6</v>
      </c>
      <c r="I11" s="185">
        <f>SUMIF(WinterCapacities!$F$4:$F$1026,WinterFuelTypes!$B11,WinterCapacities!N$4:N$1026)*$C11</f>
        <v>13629.6</v>
      </c>
      <c r="J11" s="185">
        <f>SUMIF(WinterCapacities!$F$4:$F$1026,WinterFuelTypes!$B11,WinterCapacities!O$4:O$1026)*$C11</f>
        <v>13629.6</v>
      </c>
      <c r="K11" s="185">
        <f>SUMIF(WinterCapacities!$F$4:$F$1026,WinterFuelTypes!$B11,WinterCapacities!P$4:P$1026)*$C11</f>
        <v>13629.6</v>
      </c>
      <c r="L11" s="185">
        <f>SUMIF(WinterCapacities!$F$4:$F$1026,WinterFuelTypes!$B11,WinterCapacities!Q$4:Q$1026)*$C11</f>
        <v>13629.6</v>
      </c>
      <c r="M11" s="185">
        <f>SUMIF(WinterCapacities!$F$4:$F$1026,WinterFuelTypes!$B11,WinterCapacities!R$4:R$1026)*$C11</f>
        <v>13629.6</v>
      </c>
    </row>
    <row r="12" spans="1:15" ht="12.95" customHeight="1">
      <c r="B12" s="6" t="s">
        <v>35</v>
      </c>
      <c r="C12" s="20">
        <v>1</v>
      </c>
      <c r="D12" s="185">
        <f>SUMIF(WinterCapacities!$F$4:$F$1026,"=GAS",WinterCapacities!I$4:I$1026)*$C12
+SUMIF(WinterCapacities!$F$4:$F$1026,"=GAS-CC",WinterCapacities!I$4:I$1026)*$C12
+SUMIF(WinterCapacities!$F$4:$F$1026,"=GAS-GT",WinterCapacities!I$4:I$1026)*$C12
+SUMIF(WinterCapacities!$F$4:$F$1026,"=GAS-IC",WinterCapacities!I$4:I$1026)*$C12
+SUMIF(WinterCapacities!$F$4:$F$1026,"=GAS-ST",WinterCapacities!I$4:I$1026)*$C12</f>
        <v>56668.878697516666</v>
      </c>
      <c r="E12" s="185">
        <f>SUMIF(WinterCapacities!$F$4:$F$1026,"=GAS",WinterCapacities!J$4:J$1026)*$C12
+SUMIF(WinterCapacities!$F$4:$F$1026,"=GAS-CC",WinterCapacities!J$4:J$1026)*$C12
+SUMIF(WinterCapacities!$F$4:$F$1026,"=GAS-GT",WinterCapacities!J$4:J$1026)*$C12
+SUMIF(WinterCapacities!$F$4:$F$1026,"=GAS-IC",WinterCapacities!J$4:J$1026)*$C12
+SUMIF(WinterCapacities!$F$4:$F$1026,"=GAS-ST",WinterCapacities!J$4:J$1026)*$C12</f>
        <v>56623.878697516666</v>
      </c>
      <c r="F12" s="185">
        <f>SUMIF(WinterCapacities!$F$4:$F$1026,"=GAS",WinterCapacities!K$4:K$1026)*$C12
+SUMIF(WinterCapacities!$F$4:$F$1026,"=GAS-CC",WinterCapacities!K$4:K$1026)*$C12
+SUMIF(WinterCapacities!$F$4:$F$1026,"=GAS-GT",WinterCapacities!K$4:K$1026)*$C12
+SUMIF(WinterCapacities!$F$4:$F$1026,"=GAS-IC",WinterCapacities!K$4:K$1026)*$C12
+SUMIF(WinterCapacities!$F$4:$F$1026,"=GAS-ST",WinterCapacities!K$4:K$1026)*$C12</f>
        <v>56576.878697516666</v>
      </c>
      <c r="G12" s="185">
        <f>SUMIF(WinterCapacities!$F$4:$F$1026,"=GAS",WinterCapacities!L$4:L$1026)*$C12
+SUMIF(WinterCapacities!$F$4:$F$1026,"=GAS-CC",WinterCapacities!L$4:L$1026)*$C12
+SUMIF(WinterCapacities!$F$4:$F$1026,"=GAS-GT",WinterCapacities!L$4:L$1026)*$C12
+SUMIF(WinterCapacities!$F$4:$F$1026,"=GAS-IC",WinterCapacities!L$4:L$1026)*$C12
+SUMIF(WinterCapacities!$F$4:$F$1026,"=GAS-ST",WinterCapacities!L$4:L$1026)*$C12</f>
        <v>56579.878697516666</v>
      </c>
      <c r="H12" s="185">
        <f>SUMIF(WinterCapacities!$F$4:$F$1026,"=GAS",WinterCapacities!M$4:M$1026)*$C12
+SUMIF(WinterCapacities!$F$4:$F$1026,"=GAS-CC",WinterCapacities!M$4:M$1026)*$C12
+SUMIF(WinterCapacities!$F$4:$F$1026,"=GAS-GT",WinterCapacities!M$4:M$1026)*$C12
+SUMIF(WinterCapacities!$F$4:$F$1026,"=GAS-IC",WinterCapacities!M$4:M$1026)*$C12
+SUMIF(WinterCapacities!$F$4:$F$1026,"=GAS-ST",WinterCapacities!M$4:M$1026)*$C12</f>
        <v>56582.878697516666</v>
      </c>
      <c r="I12" s="185">
        <f>SUMIF(WinterCapacities!$F$4:$F$1026,"=GAS",WinterCapacities!N$4:N$1026)*$C12
+SUMIF(WinterCapacities!$F$4:$F$1026,"=GAS-CC",WinterCapacities!N$4:N$1026)*$C12
+SUMIF(WinterCapacities!$F$4:$F$1026,"=GAS-GT",WinterCapacities!N$4:N$1026)*$C12
+SUMIF(WinterCapacities!$F$4:$F$1026,"=GAS-IC",WinterCapacities!N$4:N$1026)*$C12
+SUMIF(WinterCapacities!$F$4:$F$1026,"=GAS-ST",WinterCapacities!N$4:N$1026)*$C12</f>
        <v>56585.878697516666</v>
      </c>
      <c r="J12" s="185">
        <f>SUMIF(WinterCapacities!$F$4:$F$1026,"=GAS",WinterCapacities!O$4:O$1026)*$C12
+SUMIF(WinterCapacities!$F$4:$F$1026,"=GAS-CC",WinterCapacities!O$4:O$1026)*$C12
+SUMIF(WinterCapacities!$F$4:$F$1026,"=GAS-GT",WinterCapacities!O$4:O$1026)*$C12
+SUMIF(WinterCapacities!$F$4:$F$1026,"=GAS-IC",WinterCapacities!O$4:O$1026)*$C12
+SUMIF(WinterCapacities!$F$4:$F$1026,"=GAS-ST",WinterCapacities!O$4:O$1026)*$C12</f>
        <v>56583.878697516666</v>
      </c>
      <c r="K12" s="185">
        <f>SUMIF(WinterCapacities!$F$4:$F$1026,"=GAS",WinterCapacities!P$4:P$1026)*$C12
+SUMIF(WinterCapacities!$F$4:$F$1026,"=GAS-CC",WinterCapacities!P$4:P$1026)*$C12
+SUMIF(WinterCapacities!$F$4:$F$1026,"=GAS-GT",WinterCapacities!P$4:P$1026)*$C12
+SUMIF(WinterCapacities!$F$4:$F$1026,"=GAS-IC",WinterCapacities!P$4:P$1026)*$C12
+SUMIF(WinterCapacities!$F$4:$F$1026,"=GAS-ST",WinterCapacities!P$4:P$1026)*$C12</f>
        <v>56586.878697516666</v>
      </c>
      <c r="L12" s="185">
        <f>SUMIF(WinterCapacities!$F$4:$F$1026,"=GAS",WinterCapacities!Q$4:Q$1026)*$C12
+SUMIF(WinterCapacities!$F$4:$F$1026,"=GAS-CC",WinterCapacities!Q$4:Q$1026)*$C12
+SUMIF(WinterCapacities!$F$4:$F$1026,"=GAS-GT",WinterCapacities!Q$4:Q$1026)*$C12
+SUMIF(WinterCapacities!$F$4:$F$1026,"=GAS-IC",WinterCapacities!Q$4:Q$1026)*$C12
+SUMIF(WinterCapacities!$F$4:$F$1026,"=GAS-ST",WinterCapacities!Q$4:Q$1026)*$C12</f>
        <v>56589.878697516666</v>
      </c>
      <c r="M12" s="185">
        <f>SUMIF(WinterCapacities!$F$4:$F$1026,"=GAS",WinterCapacities!R$4:R$1026)*$C12
+SUMIF(WinterCapacities!$F$4:$F$1026,"=GAS-CC",WinterCapacities!R$4:R$1026)*$C12
+SUMIF(WinterCapacities!$F$4:$F$1026,"=GAS-GT",WinterCapacities!R$4:R$1026)*$C12
+SUMIF(WinterCapacities!$F$4:$F$1026,"=GAS-IC",WinterCapacities!R$4:R$1026)*$C12
+SUMIF(WinterCapacities!$F$4:$F$1026,"=GAS-ST",WinterCapacities!R$4:R$1026)*$C12</f>
        <v>56592.878697516666</v>
      </c>
      <c r="N12" s="14"/>
      <c r="O12" s="14"/>
    </row>
    <row r="13" spans="1:15" ht="12.95" customHeight="1">
      <c r="B13" s="10" t="s">
        <v>29</v>
      </c>
      <c r="C13" s="20">
        <v>1</v>
      </c>
      <c r="D13" s="185">
        <f>SUMIF(WinterCapacities!$F$4:$F$1026,WinterFuelTypes!$B13,WinterCapacities!I$4:I$1026)*$C13</f>
        <v>5153.2</v>
      </c>
      <c r="E13" s="185">
        <f>SUMIF(WinterCapacities!$F$4:$F$1026,WinterFuelTypes!$B13,WinterCapacities!J$4:J$1026)*$C13</f>
        <v>5153.2</v>
      </c>
      <c r="F13" s="185">
        <f>SUMIF(WinterCapacities!$F$4:$F$1026,WinterFuelTypes!$B13,WinterCapacities!K$4:K$1026)*$C13</f>
        <v>5153.2</v>
      </c>
      <c r="G13" s="185">
        <f>SUMIF(WinterCapacities!$F$4:$F$1026,WinterFuelTypes!$B13,WinterCapacities!L$4:L$1026)*$C13</f>
        <v>5153.2</v>
      </c>
      <c r="H13" s="185">
        <f>SUMIF(WinterCapacities!$F$4:$F$1026,WinterFuelTypes!$B13,WinterCapacities!M$4:M$1026)*$C13</f>
        <v>5153.2</v>
      </c>
      <c r="I13" s="185">
        <f>SUMIF(WinterCapacities!$F$4:$F$1026,WinterFuelTypes!$B13,WinterCapacities!N$4:N$1026)*$C13</f>
        <v>5153.2</v>
      </c>
      <c r="J13" s="185">
        <f>SUMIF(WinterCapacities!$F$4:$F$1026,WinterFuelTypes!$B13,WinterCapacities!O$4:O$1026)*$C13</f>
        <v>5153.2</v>
      </c>
      <c r="K13" s="185">
        <f>SUMIF(WinterCapacities!$F$4:$F$1026,WinterFuelTypes!$B13,WinterCapacities!P$4:P$1026)*$C13</f>
        <v>5153.2</v>
      </c>
      <c r="L13" s="185">
        <f>SUMIF(WinterCapacities!$F$4:$F$1026,WinterFuelTypes!$B13,WinterCapacities!Q$4:Q$1026)*$C13</f>
        <v>5153.2</v>
      </c>
      <c r="M13" s="185">
        <f>SUMIF(WinterCapacities!$F$4:$F$1026,WinterFuelTypes!$B13,WinterCapacities!R$4:R$1026)*$C13</f>
        <v>5153.2</v>
      </c>
    </row>
    <row r="14" spans="1:15" ht="12.95" customHeight="1">
      <c r="B14" s="10" t="s">
        <v>30</v>
      </c>
      <c r="C14" s="20">
        <f>WinterCapacities!I789/100</f>
        <v>0.59</v>
      </c>
      <c r="D14" s="185">
        <f>SUMIF(WinterCapacities!$F$4:$F$1026,WinterFuelTypes!$B14,WinterCapacities!I$4:I$1026)*$C14</f>
        <v>719.8</v>
      </c>
      <c r="E14" s="185">
        <f>SUMIF(WinterCapacities!$F$4:$F$1026,WinterFuelTypes!$B14,WinterCapacities!J$4:J$1026)*$C14</f>
        <v>719.8</v>
      </c>
      <c r="F14" s="185">
        <f>SUMIF(WinterCapacities!$F$4:$F$1026,WinterFuelTypes!$B14,WinterCapacities!K$4:K$1026)*$C14</f>
        <v>719.8</v>
      </c>
      <c r="G14" s="185">
        <f>SUMIF(WinterCapacities!$F$4:$F$1026,WinterFuelTypes!$B14,WinterCapacities!L$4:L$1026)*$C14</f>
        <v>719.8</v>
      </c>
      <c r="H14" s="185">
        <f>SUMIF(WinterCapacities!$F$4:$F$1026,WinterFuelTypes!$B14,WinterCapacities!M$4:M$1026)*$C14</f>
        <v>719.8</v>
      </c>
      <c r="I14" s="185">
        <f>SUMIF(WinterCapacities!$F$4:$F$1026,WinterFuelTypes!$B14,WinterCapacities!N$4:N$1026)*$C14</f>
        <v>719.8</v>
      </c>
      <c r="J14" s="185">
        <f>SUMIF(WinterCapacities!$F$4:$F$1026,WinterFuelTypes!$B14,WinterCapacities!O$4:O$1026)*$C14</f>
        <v>719.8</v>
      </c>
      <c r="K14" s="185">
        <f>SUMIF(WinterCapacities!$F$4:$F$1026,WinterFuelTypes!$B14,WinterCapacities!P$4:P$1026)*$C14</f>
        <v>719.8</v>
      </c>
      <c r="L14" s="185">
        <f>SUMIF(WinterCapacities!$F$4:$F$1026,WinterFuelTypes!$B14,WinterCapacities!Q$4:Q$1026)*$C14</f>
        <v>719.8</v>
      </c>
      <c r="M14" s="185">
        <f>SUMIF(WinterCapacities!$F$4:$F$1026,WinterFuelTypes!$B14,WinterCapacities!R$4:R$1026)*$C14</f>
        <v>719.8</v>
      </c>
    </row>
    <row r="15" spans="1:15" ht="12.95" customHeight="1">
      <c r="B15" s="10" t="s">
        <v>23</v>
      </c>
      <c r="C15" s="20">
        <f>WinterCapacities!I384/WinterCapacities!I383</f>
        <v>0.74920491514199428</v>
      </c>
      <c r="D15" s="185">
        <f>SUMIF(WinterCapacities!$F$4:$F$1026,WinterFuelTypes!$B15,WinterCapacities!I$4:I$1026)*$C15
-4.7</f>
        <v>411.93285331046303</v>
      </c>
      <c r="E15" s="185">
        <f>SUMIF(WinterCapacities!$F$4:$F$1026,WinterFuelTypes!$B15,WinterCapacities!J$4:J$1026)*$C15
-4.7</f>
        <v>411.93285331046303</v>
      </c>
      <c r="F15" s="185">
        <f>SUMIF(WinterCapacities!$F$4:$F$1026,WinterFuelTypes!$B15,WinterCapacities!K$4:K$1026)*$C15
-4.7</f>
        <v>411.93285331046303</v>
      </c>
      <c r="G15" s="185">
        <f>SUMIF(WinterCapacities!$F$4:$F$1026,WinterFuelTypes!$B15,WinterCapacities!L$4:L$1026)*$C15
-4.7</f>
        <v>411.93285331046303</v>
      </c>
      <c r="H15" s="185">
        <f>SUMIF(WinterCapacities!$F$4:$F$1026,WinterFuelTypes!$B15,WinterCapacities!M$4:M$1026)*$C15
-4.7</f>
        <v>411.93285331046303</v>
      </c>
      <c r="I15" s="185">
        <f>SUMIF(WinterCapacities!$F$4:$F$1026,WinterFuelTypes!$B15,WinterCapacities!N$4:N$1026)*$C15
-4.7</f>
        <v>411.93285331046303</v>
      </c>
      <c r="J15" s="185">
        <f>SUMIF(WinterCapacities!$F$4:$F$1026,WinterFuelTypes!$B15,WinterCapacities!O$4:O$1026)*$C15
-4.7</f>
        <v>411.93285331046303</v>
      </c>
      <c r="K15" s="185">
        <f>SUMIF(WinterCapacities!$F$4:$F$1026,WinterFuelTypes!$B15,WinterCapacities!P$4:P$1026)*$C15
-4.7</f>
        <v>411.93285331046303</v>
      </c>
      <c r="L15" s="185">
        <f>SUMIF(WinterCapacities!$F$4:$F$1026,WinterFuelTypes!$B15,WinterCapacities!Q$4:Q$1026)*$C15
-4.7</f>
        <v>411.93285331046303</v>
      </c>
      <c r="M15" s="185">
        <f>SUMIF(WinterCapacities!$F$4:$F$1026,WinterFuelTypes!$B15,WinterCapacities!R$4:R$1026)*$C15
-4.7</f>
        <v>411.93285331046303</v>
      </c>
    </row>
    <row r="16" spans="1:15" ht="12.95" customHeight="1">
      <c r="B16" s="10" t="s">
        <v>76</v>
      </c>
      <c r="C16" s="20">
        <f>WinterCapacities!I658/100</f>
        <v>0.47</v>
      </c>
      <c r="D16" s="185">
        <f>SUMIF(WinterCapacities!$F$4:$F$1026,WinterFuelTypes!$B16,WinterCapacities!I$4:I$1026)*$C16</f>
        <v>2559.808</v>
      </c>
      <c r="E16" s="185">
        <f>SUMIF(WinterCapacities!$F$4:$F$1026,WinterFuelTypes!$B16,WinterCapacities!J$4:J$1026)*$C16</f>
        <v>2664.9940000000001</v>
      </c>
      <c r="F16" s="185">
        <f>SUMIF(WinterCapacities!$F$4:$F$1026,WinterFuelTypes!$B16,WinterCapacities!K$4:K$1026)*$C16</f>
        <v>2664.9940000000001</v>
      </c>
      <c r="G16" s="185">
        <f>SUMIF(WinterCapacities!$F$4:$F$1026,WinterFuelTypes!$B16,WinterCapacities!L$4:L$1026)*$C16</f>
        <v>2664.9940000000001</v>
      </c>
      <c r="H16" s="185">
        <f>SUMIF(WinterCapacities!$F$4:$F$1026,WinterFuelTypes!$B16,WinterCapacities!M$4:M$1026)*$C16</f>
        <v>2664.9940000000001</v>
      </c>
      <c r="I16" s="185">
        <f>SUMIF(WinterCapacities!$F$4:$F$1026,WinterFuelTypes!$B16,WinterCapacities!N$4:N$1026)*$C16</f>
        <v>2664.9940000000001</v>
      </c>
      <c r="J16" s="185">
        <f>SUMIF(WinterCapacities!$F$4:$F$1026,WinterFuelTypes!$B16,WinterCapacities!O$4:O$1026)*$C16</f>
        <v>2664.9940000000001</v>
      </c>
      <c r="K16" s="185">
        <f>SUMIF(WinterCapacities!$F$4:$F$1026,WinterFuelTypes!$B16,WinterCapacities!P$4:P$1026)*$C16</f>
        <v>2664.9940000000001</v>
      </c>
      <c r="L16" s="185">
        <f>SUMIF(WinterCapacities!$F$4:$F$1026,WinterFuelTypes!$B16,WinterCapacities!Q$4:Q$1026)*$C16</f>
        <v>2664.9940000000001</v>
      </c>
      <c r="M16" s="185">
        <f>SUMIF(WinterCapacities!$F$4:$F$1026,WinterFuelTypes!$B16,WinterCapacities!R$4:R$1026)*$C16</f>
        <v>2664.9940000000001</v>
      </c>
    </row>
    <row r="17" spans="1:14" ht="12.95" customHeight="1">
      <c r="B17" s="10" t="s">
        <v>1865</v>
      </c>
      <c r="C17" s="20">
        <f>WinterCapacities!I661/100</f>
        <v>0.34</v>
      </c>
      <c r="D17" s="185">
        <f>SUMIF(WinterCapacities!$F$4:$F$1026,WinterFuelTypes!$B17,WinterCapacities!I$4:I$1026)*$C17</f>
        <v>1556.146</v>
      </c>
      <c r="E17" s="185">
        <f>SUMIF(WinterCapacities!$F$4:$F$1026,WinterFuelTypes!$B17,WinterCapacities!J$4:J$1026)*$C17</f>
        <v>1607.6559999999999</v>
      </c>
      <c r="F17" s="185">
        <f>SUMIF(WinterCapacities!$F$4:$F$1026,WinterFuelTypes!$B17,WinterCapacities!K$4:K$1026)*$C17</f>
        <v>1607.6559999999999</v>
      </c>
      <c r="G17" s="185">
        <f>SUMIF(WinterCapacities!$F$4:$F$1026,WinterFuelTypes!$B17,WinterCapacities!L$4:L$1026)*$C17</f>
        <v>1607.6559999999999</v>
      </c>
      <c r="H17" s="185">
        <f>SUMIF(WinterCapacities!$F$4:$F$1026,WinterFuelTypes!$B17,WinterCapacities!M$4:M$1026)*$C17</f>
        <v>1607.6559999999999</v>
      </c>
      <c r="I17" s="185">
        <f>SUMIF(WinterCapacities!$F$4:$F$1026,WinterFuelTypes!$B17,WinterCapacities!N$4:N$1026)*$C17</f>
        <v>1607.6559999999999</v>
      </c>
      <c r="J17" s="185">
        <f>SUMIF(WinterCapacities!$F$4:$F$1026,WinterFuelTypes!$B17,WinterCapacities!O$4:O$1026)*$C17</f>
        <v>1607.6559999999999</v>
      </c>
      <c r="K17" s="185">
        <f>SUMIF(WinterCapacities!$F$4:$F$1026,WinterFuelTypes!$B17,WinterCapacities!P$4:P$1026)*$C17</f>
        <v>1607.6559999999999</v>
      </c>
      <c r="L17" s="185">
        <f>SUMIF(WinterCapacities!$F$4:$F$1026,WinterFuelTypes!$B17,WinterCapacities!Q$4:Q$1026)*$C17</f>
        <v>1607.6559999999999</v>
      </c>
      <c r="M17" s="185">
        <f>SUMIF(WinterCapacities!$F$4:$F$1026,WinterFuelTypes!$B17,WinterCapacities!R$4:R$1026)*$C17</f>
        <v>1607.6559999999999</v>
      </c>
    </row>
    <row r="18" spans="1:14" ht="12.95" customHeight="1">
      <c r="B18" s="10" t="s">
        <v>1878</v>
      </c>
      <c r="C18" s="20">
        <f>WinterCapacities!I664/100</f>
        <v>0.2</v>
      </c>
      <c r="D18" s="185">
        <f>SUMIF(WinterCapacities!$F$4:$F$1026,WinterFuelTypes!$B18,WinterCapacities!I$4:I$1026)*$C18</f>
        <v>5545.4399999999987</v>
      </c>
      <c r="E18" s="185">
        <f>SUMIF(WinterCapacities!$F$4:$F$1026,WinterFuelTypes!$B18,WinterCapacities!J$4:J$1026)*$C18</f>
        <v>5720.5199999999986</v>
      </c>
      <c r="F18" s="185">
        <f>SUMIF(WinterCapacities!$F$4:$F$1026,WinterFuelTypes!$B18,WinterCapacities!K$4:K$1026)*$C18</f>
        <v>5720.5199999999986</v>
      </c>
      <c r="G18" s="185">
        <f>SUMIF(WinterCapacities!$F$4:$F$1026,WinterFuelTypes!$B18,WinterCapacities!L$4:L$1026)*$C18</f>
        <v>5720.5199999999986</v>
      </c>
      <c r="H18" s="185">
        <f>SUMIF(WinterCapacities!$F$4:$F$1026,WinterFuelTypes!$B18,WinterCapacities!M$4:M$1026)*$C18</f>
        <v>5720.5199999999986</v>
      </c>
      <c r="I18" s="185">
        <f>SUMIF(WinterCapacities!$F$4:$F$1026,WinterFuelTypes!$B18,WinterCapacities!N$4:N$1026)*$C18</f>
        <v>5720.5199999999986</v>
      </c>
      <c r="J18" s="185">
        <f>SUMIF(WinterCapacities!$F$4:$F$1026,WinterFuelTypes!$B18,WinterCapacities!O$4:O$1026)*$C18</f>
        <v>5720.5199999999986</v>
      </c>
      <c r="K18" s="185">
        <f>SUMIF(WinterCapacities!$F$4:$F$1026,WinterFuelTypes!$B18,WinterCapacities!P$4:P$1026)*$C18</f>
        <v>5720.5199999999986</v>
      </c>
      <c r="L18" s="185">
        <f>SUMIF(WinterCapacities!$F$4:$F$1026,WinterFuelTypes!$B18,WinterCapacities!Q$4:Q$1026)*$C18</f>
        <v>5720.5199999999986</v>
      </c>
      <c r="M18" s="185">
        <f>SUMIF(WinterCapacities!$F$4:$F$1026,WinterFuelTypes!$B18,WinterCapacities!R$4:R$1026)*$C18</f>
        <v>5720.5199999999986</v>
      </c>
    </row>
    <row r="19" spans="1:14" ht="12.95" customHeight="1">
      <c r="B19" s="10" t="s">
        <v>44</v>
      </c>
      <c r="C19" s="20">
        <f>WinterCapacities!I748/100</f>
        <v>7.0000000000000007E-2</v>
      </c>
      <c r="D19" s="185">
        <f>SUMIF(WinterCapacities!$F$4:$F$1026,WinterFuelTypes!$B19,WinterCapacities!I$4:I$1026)*$C19</f>
        <v>1509.8090000000002</v>
      </c>
      <c r="E19" s="185">
        <f>SUMIF(WinterCapacities!$F$4:$F$1026,WinterFuelTypes!$B19,WinterCapacities!J$4:J$1026)*$C19</f>
        <v>1994.2440000000011</v>
      </c>
      <c r="F19" s="185">
        <f>SUMIF(WinterCapacities!$F$4:$F$1026,WinterFuelTypes!$B19,WinterCapacities!K$4:K$1026)*$C19</f>
        <v>1994.2440000000011</v>
      </c>
      <c r="G19" s="185">
        <f>SUMIF(WinterCapacities!$F$4:$F$1026,WinterFuelTypes!$B19,WinterCapacities!L$4:L$1026)*$C19</f>
        <v>1994.2440000000011</v>
      </c>
      <c r="H19" s="185">
        <f>SUMIF(WinterCapacities!$F$4:$F$1026,WinterFuelTypes!$B19,WinterCapacities!M$4:M$1026)*$C19</f>
        <v>1994.2440000000011</v>
      </c>
      <c r="I19" s="185">
        <f>SUMIF(WinterCapacities!$F$4:$F$1026,WinterFuelTypes!$B19,WinterCapacities!N$4:N$1026)*$C19</f>
        <v>1994.2440000000011</v>
      </c>
      <c r="J19" s="185">
        <f>SUMIF(WinterCapacities!$F$4:$F$1026,WinterFuelTypes!$B19,WinterCapacities!O$4:O$1026)*$C19</f>
        <v>1994.2440000000011</v>
      </c>
      <c r="K19" s="185">
        <f>SUMIF(WinterCapacities!$F$4:$F$1026,WinterFuelTypes!$B19,WinterCapacities!P$4:P$1026)*$C19</f>
        <v>1994.2440000000011</v>
      </c>
      <c r="L19" s="185">
        <f>SUMIF(WinterCapacities!$F$4:$F$1026,WinterFuelTypes!$B19,WinterCapacities!Q$4:Q$1026)*$C19</f>
        <v>1994.2440000000011</v>
      </c>
      <c r="M19" s="185">
        <f>SUMIF(WinterCapacities!$F$4:$F$1026,WinterFuelTypes!$B19,WinterCapacities!R$4:R$1026)*$C19</f>
        <v>1994.2440000000011</v>
      </c>
    </row>
    <row r="20" spans="1:14" ht="12.95" customHeight="1">
      <c r="B20" s="10" t="s">
        <v>49</v>
      </c>
      <c r="C20" s="20">
        <v>0</v>
      </c>
      <c r="D20" s="185">
        <f>SUMIF(WinterCapacities!$F$4:$F$1026,WinterFuelTypes!$B20,WinterCapacities!I$4:I$1026)*$C20</f>
        <v>0</v>
      </c>
      <c r="E20" s="185">
        <f>SUMIF(WinterCapacities!$F$4:$F$1026,WinterFuelTypes!$B20,WinterCapacities!J$4:J$1026)*$C20</f>
        <v>0</v>
      </c>
      <c r="F20" s="185">
        <f>SUMIF(WinterCapacities!$F$4:$F$1026,WinterFuelTypes!$B20,WinterCapacities!K$4:K$1026)*$C20</f>
        <v>0</v>
      </c>
      <c r="G20" s="185">
        <f>SUMIF(WinterCapacities!$F$4:$F$1026,WinterFuelTypes!$B20,WinterCapacities!L$4:L$1026)*$C20</f>
        <v>0</v>
      </c>
      <c r="H20" s="185">
        <f>SUMIF(WinterCapacities!$F$4:$F$1026,WinterFuelTypes!$B20,WinterCapacities!M$4:M$1026)*$C20</f>
        <v>0</v>
      </c>
      <c r="I20" s="185">
        <f>SUMIF(WinterCapacities!$F$4:$F$1026,WinterFuelTypes!$B20,WinterCapacities!N$4:N$1026)*$C20</f>
        <v>0</v>
      </c>
      <c r="J20" s="185">
        <f>SUMIF(WinterCapacities!$F$4:$F$1026,WinterFuelTypes!$B20,WinterCapacities!O$4:O$1026)*$C20</f>
        <v>0</v>
      </c>
      <c r="K20" s="185">
        <f>SUMIF(WinterCapacities!$F$4:$F$1026,WinterFuelTypes!$B20,WinterCapacities!P$4:P$1026)*$C20</f>
        <v>0</v>
      </c>
      <c r="L20" s="185">
        <f>SUMIF(WinterCapacities!$F$4:$F$1026,WinterFuelTypes!$B20,WinterCapacities!Q$4:Q$1026)*$C20</f>
        <v>0</v>
      </c>
      <c r="M20" s="185">
        <f>SUMIF(WinterCapacities!$F$4:$F$1026,WinterFuelTypes!$B20,WinterCapacities!R$4:R$1026)*$C20</f>
        <v>0</v>
      </c>
    </row>
    <row r="21" spans="1:14" ht="12.95" customHeight="1">
      <c r="B21" s="10" t="s">
        <v>31</v>
      </c>
      <c r="C21" s="20"/>
      <c r="D21" s="21">
        <f t="shared" ref="D21:G21" si="0">SUM(D10:D20)</f>
        <v>87812.414550827118</v>
      </c>
      <c r="E21" s="21">
        <f t="shared" si="0"/>
        <v>88583.625550827142</v>
      </c>
      <c r="F21" s="21">
        <f t="shared" si="0"/>
        <v>88536.625550827142</v>
      </c>
      <c r="G21" s="21">
        <f t="shared" si="0"/>
        <v>88539.625550827142</v>
      </c>
      <c r="H21" s="21">
        <f>SUM(H10:H20)</f>
        <v>88542.625550827142</v>
      </c>
      <c r="I21" s="21">
        <f t="shared" ref="I21:L21" si="1">SUM(I10:I20)</f>
        <v>88545.625550827142</v>
      </c>
      <c r="J21" s="21">
        <f t="shared" si="1"/>
        <v>88543.625550827142</v>
      </c>
      <c r="K21" s="21">
        <f t="shared" si="1"/>
        <v>88546.625550827142</v>
      </c>
      <c r="L21" s="21">
        <f t="shared" si="1"/>
        <v>88549.625550827142</v>
      </c>
      <c r="M21" s="21">
        <f t="shared" ref="M21" si="2">SUM(M10:M20)</f>
        <v>88552.625550827142</v>
      </c>
      <c r="N21" s="14"/>
    </row>
    <row r="22" spans="1:14" ht="12.95" customHeight="1">
      <c r="B22" s="5"/>
      <c r="C22" s="5"/>
      <c r="D22" s="21"/>
      <c r="E22" s="21"/>
      <c r="F22" s="21"/>
      <c r="G22" s="21"/>
      <c r="H22" s="21"/>
    </row>
    <row r="23" spans="1:14" ht="12.95" customHeight="1">
      <c r="B23" s="5"/>
      <c r="C23" s="5"/>
      <c r="D23" s="8"/>
      <c r="E23" s="8"/>
      <c r="F23" s="8"/>
      <c r="G23" s="8"/>
      <c r="H23" s="8"/>
      <c r="I23" s="8"/>
      <c r="J23" s="8"/>
      <c r="K23" s="8"/>
      <c r="L23" s="8"/>
      <c r="M23" s="8"/>
      <c r="N23" s="14"/>
    </row>
    <row r="24" spans="1:14" ht="12.95" customHeight="1">
      <c r="A24" s="16"/>
      <c r="B24" s="308" t="s">
        <v>32</v>
      </c>
      <c r="C24" s="308"/>
      <c r="D24" s="308"/>
      <c r="E24" s="308"/>
      <c r="F24" s="308"/>
      <c r="G24" s="308"/>
      <c r="H24" s="308"/>
      <c r="I24" s="308"/>
      <c r="J24" s="308"/>
      <c r="K24" s="308"/>
      <c r="L24" s="308"/>
      <c r="M24" s="308"/>
    </row>
    <row r="25" spans="1:14" ht="12.95" customHeight="1">
      <c r="B25" s="80" t="s">
        <v>80</v>
      </c>
      <c r="C25" s="6"/>
      <c r="D25" s="26" t="str">
        <f t="shared" ref="D25:M25" si="3">D8</f>
        <v>2022/2023</v>
      </c>
      <c r="E25" s="26" t="str">
        <f t="shared" si="3"/>
        <v>2023/2024</v>
      </c>
      <c r="F25" s="26" t="str">
        <f t="shared" si="3"/>
        <v>2024/2025</v>
      </c>
      <c r="G25" s="26" t="str">
        <f t="shared" si="3"/>
        <v>2025/2026</v>
      </c>
      <c r="H25" s="26" t="str">
        <f t="shared" si="3"/>
        <v>2026/2027</v>
      </c>
      <c r="I25" s="26" t="str">
        <f t="shared" si="3"/>
        <v>2027/2028</v>
      </c>
      <c r="J25" s="26" t="str">
        <f t="shared" si="3"/>
        <v>2028/2029</v>
      </c>
      <c r="K25" s="26" t="str">
        <f t="shared" si="3"/>
        <v>2029/2030</v>
      </c>
      <c r="L25" s="26" t="str">
        <f t="shared" si="3"/>
        <v>2030/2031</v>
      </c>
      <c r="M25" s="26" t="str">
        <f t="shared" si="3"/>
        <v>2031/2032</v>
      </c>
    </row>
    <row r="26" spans="1:14" ht="12.95" customHeight="1">
      <c r="B26" s="6"/>
      <c r="D26" s="26"/>
      <c r="E26" s="26"/>
      <c r="F26" s="26"/>
      <c r="G26" s="26"/>
      <c r="H26" s="26"/>
      <c r="I26" s="26"/>
      <c r="J26" s="26"/>
      <c r="K26" s="26"/>
      <c r="L26" s="26"/>
      <c r="M26" s="26"/>
    </row>
    <row r="27" spans="1:14" ht="12.95" customHeight="1">
      <c r="B27" s="6" t="s">
        <v>26</v>
      </c>
      <c r="D27" s="9">
        <f>D10/D$21</f>
        <v>6.5822128107574705E-4</v>
      </c>
      <c r="E27" s="9">
        <f t="shared" ref="E27:M27" si="4">E10/E$21</f>
        <v>6.5249079206896709E-4</v>
      </c>
      <c r="F27" s="9">
        <f t="shared" si="4"/>
        <v>6.5283716925509147E-4</v>
      </c>
      <c r="G27" s="9">
        <f t="shared" si="4"/>
        <v>6.5281504908578215E-4</v>
      </c>
      <c r="H27" s="9">
        <f t="shared" si="4"/>
        <v>6.5279293041542344E-4</v>
      </c>
      <c r="I27" s="9">
        <f t="shared" si="4"/>
        <v>6.5277081324386288E-4</v>
      </c>
      <c r="J27" s="9">
        <f t="shared" si="4"/>
        <v>6.5278555785837768E-4</v>
      </c>
      <c r="K27" s="9">
        <f t="shared" si="4"/>
        <v>6.5276344118638256E-4</v>
      </c>
      <c r="L27" s="9">
        <f t="shared" si="4"/>
        <v>6.5274132601298265E-4</v>
      </c>
      <c r="M27" s="9">
        <f t="shared" si="4"/>
        <v>6.5271921233802537E-4</v>
      </c>
    </row>
    <row r="28" spans="1:14" ht="12.95" customHeight="1">
      <c r="B28" s="10" t="s">
        <v>27</v>
      </c>
      <c r="D28" s="9">
        <f t="shared" ref="D28:M28" si="5">D11/D$21</f>
        <v>0.1552126777257786</v>
      </c>
      <c r="E28" s="9">
        <f t="shared" si="5"/>
        <v>0.15386139272635285</v>
      </c>
      <c r="F28" s="9">
        <f t="shared" si="5"/>
        <v>0.15394307062420753</v>
      </c>
      <c r="G28" s="9">
        <f t="shared" si="5"/>
        <v>0.15393785455051173</v>
      </c>
      <c r="H28" s="9">
        <f t="shared" si="5"/>
        <v>0.15393263883027777</v>
      </c>
      <c r="I28" s="9">
        <f t="shared" si="5"/>
        <v>0.1539274234634698</v>
      </c>
      <c r="J28" s="9">
        <f t="shared" si="5"/>
        <v>0.15393090033540735</v>
      </c>
      <c r="K28" s="9">
        <f t="shared" si="5"/>
        <v>0.15392568508640003</v>
      </c>
      <c r="L28" s="9">
        <f t="shared" si="5"/>
        <v>0.15392047019077074</v>
      </c>
      <c r="M28" s="9">
        <f t="shared" si="5"/>
        <v>0.1539152556484836</v>
      </c>
    </row>
    <row r="29" spans="1:14" ht="12.95" customHeight="1">
      <c r="B29" s="10" t="s">
        <v>35</v>
      </c>
      <c r="D29" s="9">
        <f t="shared" ref="D29:M29" si="6">D12/D$21</f>
        <v>0.64534017185822723</v>
      </c>
      <c r="E29" s="9">
        <f t="shared" si="6"/>
        <v>0.63921383151141464</v>
      </c>
      <c r="F29" s="9">
        <f t="shared" si="6"/>
        <v>0.63902230681964478</v>
      </c>
      <c r="G29" s="9">
        <f t="shared" si="6"/>
        <v>0.6390345378752067</v>
      </c>
      <c r="H29" s="9">
        <f t="shared" si="6"/>
        <v>0.63904676810194372</v>
      </c>
      <c r="I29" s="9">
        <f t="shared" si="6"/>
        <v>0.63905899749994</v>
      </c>
      <c r="J29" s="9">
        <f t="shared" si="6"/>
        <v>0.6390508446600206</v>
      </c>
      <c r="K29" s="9">
        <f t="shared" si="6"/>
        <v>0.63906307378178873</v>
      </c>
      <c r="L29" s="9">
        <f t="shared" si="6"/>
        <v>0.63907530207492858</v>
      </c>
      <c r="M29" s="9">
        <f t="shared" si="6"/>
        <v>0.63908752953952419</v>
      </c>
    </row>
    <row r="30" spans="1:14">
      <c r="B30" s="6" t="s">
        <v>29</v>
      </c>
      <c r="D30" s="9">
        <f t="shared" ref="D30:M30" si="7">D13/D$21</f>
        <v>5.868418521867716E-2</v>
      </c>
      <c r="E30" s="9">
        <f t="shared" si="7"/>
        <v>5.8173279406397951E-2</v>
      </c>
      <c r="F30" s="9">
        <f t="shared" si="7"/>
        <v>5.8204160910126944E-2</v>
      </c>
      <c r="G30" s="9">
        <f t="shared" si="7"/>
        <v>5.8202188770741396E-2</v>
      </c>
      <c r="H30" s="9">
        <f t="shared" si="7"/>
        <v>5.820021676499585E-2</v>
      </c>
      <c r="I30" s="9">
        <f t="shared" si="7"/>
        <v>5.8198244892876713E-2</v>
      </c>
      <c r="J30" s="9">
        <f t="shared" si="7"/>
        <v>5.8199559459442766E-2</v>
      </c>
      <c r="K30" s="9">
        <f t="shared" si="7"/>
        <v>5.8197587631862752E-2</v>
      </c>
      <c r="L30" s="9">
        <f t="shared" si="7"/>
        <v>5.8195615937891042E-2</v>
      </c>
      <c r="M30" s="9">
        <f t="shared" si="7"/>
        <v>5.8193644377514057E-2</v>
      </c>
    </row>
    <row r="31" spans="1:14">
      <c r="B31" s="10" t="s">
        <v>30</v>
      </c>
      <c r="D31" s="9">
        <f t="shared" ref="D31:M31" si="8">D14/D$21</f>
        <v>8.1970186525661369E-3</v>
      </c>
      <c r="E31" s="9">
        <f t="shared" si="8"/>
        <v>8.1256552271841264E-3</v>
      </c>
      <c r="F31" s="9">
        <f t="shared" si="8"/>
        <v>8.1299687617615024E-3</v>
      </c>
      <c r="G31" s="9">
        <f t="shared" si="8"/>
        <v>8.1296932929402418E-3</v>
      </c>
      <c r="H31" s="9">
        <f t="shared" si="8"/>
        <v>8.1294178427858445E-3</v>
      </c>
      <c r="I31" s="9">
        <f t="shared" si="8"/>
        <v>8.129142411296409E-3</v>
      </c>
      <c r="J31" s="9">
        <f t="shared" si="8"/>
        <v>8.1293260302155741E-3</v>
      </c>
      <c r="K31" s="9">
        <f t="shared" si="8"/>
        <v>8.129050604947374E-3</v>
      </c>
      <c r="L31" s="9">
        <f t="shared" si="8"/>
        <v>8.1287751983416066E-3</v>
      </c>
      <c r="M31" s="9">
        <f t="shared" si="8"/>
        <v>8.1284998103963793E-3</v>
      </c>
    </row>
    <row r="32" spans="1:14">
      <c r="B32" s="10" t="s">
        <v>23</v>
      </c>
      <c r="D32" s="9">
        <f t="shared" ref="D32:M32" si="9">D15/D$21</f>
        <v>4.6910548516124707E-3</v>
      </c>
      <c r="E32" s="9">
        <f t="shared" si="9"/>
        <v>4.6502144244943543E-3</v>
      </c>
      <c r="F32" s="9">
        <f t="shared" si="9"/>
        <v>4.6526830082763938E-3</v>
      </c>
      <c r="G32" s="9">
        <f t="shared" si="9"/>
        <v>4.6525253607943989E-3</v>
      </c>
      <c r="H32" s="9">
        <f t="shared" si="9"/>
        <v>4.6523677239952241E-3</v>
      </c>
      <c r="I32" s="9">
        <f t="shared" si="9"/>
        <v>4.6522100978777826E-3</v>
      </c>
      <c r="J32" s="9">
        <f t="shared" si="9"/>
        <v>4.6523151807692708E-3</v>
      </c>
      <c r="K32" s="9">
        <f t="shared" si="9"/>
        <v>4.6521575582121662E-3</v>
      </c>
      <c r="L32" s="9">
        <f t="shared" si="9"/>
        <v>4.6519999463353482E-3</v>
      </c>
      <c r="M32" s="9">
        <f t="shared" si="9"/>
        <v>4.6518423451377307E-3</v>
      </c>
    </row>
    <row r="33" spans="2:13">
      <c r="B33" s="10" t="s">
        <v>76</v>
      </c>
      <c r="D33" s="9">
        <f t="shared" ref="D33:M33" si="10">D16/D$21</f>
        <v>2.9150866800483496E-2</v>
      </c>
      <c r="E33" s="9">
        <f t="shared" si="10"/>
        <v>3.0084499064343344E-2</v>
      </c>
      <c r="F33" s="9">
        <f t="shared" si="10"/>
        <v>3.0100469533595214E-2</v>
      </c>
      <c r="G33" s="9">
        <f t="shared" si="10"/>
        <v>3.0099449635351473E-2</v>
      </c>
      <c r="H33" s="9">
        <f t="shared" si="10"/>
        <v>3.009842980622009E-2</v>
      </c>
      <c r="I33" s="9">
        <f t="shared" si="10"/>
        <v>3.0097410046194036E-2</v>
      </c>
      <c r="J33" s="9">
        <f t="shared" si="10"/>
        <v>3.0098089878533383E-2</v>
      </c>
      <c r="K33" s="9">
        <f t="shared" si="10"/>
        <v>3.0097070141540876E-2</v>
      </c>
      <c r="L33" s="9">
        <f t="shared" si="10"/>
        <v>3.0096050473644338E-2</v>
      </c>
      <c r="M33" s="9">
        <f t="shared" si="10"/>
        <v>3.0095030874836746E-2</v>
      </c>
    </row>
    <row r="34" spans="2:13">
      <c r="B34" s="10" t="s">
        <v>1865</v>
      </c>
      <c r="D34" s="9">
        <f t="shared" ref="D34:M34" si="11">D17/D$21</f>
        <v>1.7721252831503453E-2</v>
      </c>
      <c r="E34" s="9">
        <f t="shared" si="11"/>
        <v>1.8148455654228849E-2</v>
      </c>
      <c r="F34" s="9">
        <f t="shared" si="11"/>
        <v>1.8158089830033967E-2</v>
      </c>
      <c r="G34" s="9">
        <f t="shared" si="11"/>
        <v>1.8157474577042428E-2</v>
      </c>
      <c r="H34" s="9">
        <f t="shared" si="11"/>
        <v>1.8156859365742871E-2</v>
      </c>
      <c r="I34" s="9">
        <f t="shared" si="11"/>
        <v>1.8156244196131065E-2</v>
      </c>
      <c r="J34" s="9">
        <f t="shared" si="11"/>
        <v>1.815665430457384E-2</v>
      </c>
      <c r="K34" s="9">
        <f t="shared" si="11"/>
        <v>1.8156039148857009E-2</v>
      </c>
      <c r="L34" s="9">
        <f t="shared" si="11"/>
        <v>1.8155424034822277E-2</v>
      </c>
      <c r="M34" s="9">
        <f t="shared" si="11"/>
        <v>1.8154808962465407E-2</v>
      </c>
    </row>
    <row r="35" spans="2:13">
      <c r="B35" s="10" t="s">
        <v>1878</v>
      </c>
      <c r="D35" s="9">
        <f t="shared" ref="D35:M35" si="12">D18/D$21</f>
        <v>6.3150979600842386E-2</v>
      </c>
      <c r="E35" s="9">
        <f t="shared" si="12"/>
        <v>6.4577623284539226E-2</v>
      </c>
      <c r="F35" s="9">
        <f t="shared" si="12"/>
        <v>6.461190455825494E-2</v>
      </c>
      <c r="G35" s="9">
        <f t="shared" si="12"/>
        <v>6.4609715304432491E-2</v>
      </c>
      <c r="H35" s="9">
        <f t="shared" si="12"/>
        <v>6.4607526198962581E-2</v>
      </c>
      <c r="I35" s="9">
        <f t="shared" si="12"/>
        <v>6.4605337241830138E-2</v>
      </c>
      <c r="J35" s="9">
        <f t="shared" si="12"/>
        <v>6.4606796530103913E-2</v>
      </c>
      <c r="K35" s="9">
        <f t="shared" si="12"/>
        <v>6.460460762241392E-2</v>
      </c>
      <c r="L35" s="9">
        <f t="shared" si="12"/>
        <v>6.4602418863041286E-2</v>
      </c>
      <c r="M35" s="9">
        <f t="shared" si="12"/>
        <v>6.4600230251970939E-2</v>
      </c>
    </row>
    <row r="36" spans="2:13">
      <c r="B36" s="10" t="s">
        <v>44</v>
      </c>
      <c r="D36" s="9">
        <f t="shared" ref="D36:M36" si="13">D19/D$21</f>
        <v>1.7193571179233438E-2</v>
      </c>
      <c r="E36" s="9">
        <f t="shared" si="13"/>
        <v>2.2512557908975536E-2</v>
      </c>
      <c r="F36" s="9">
        <f t="shared" si="13"/>
        <v>2.2524508784843449E-2</v>
      </c>
      <c r="G36" s="9">
        <f t="shared" si="13"/>
        <v>2.2523745583893206E-2</v>
      </c>
      <c r="H36" s="9">
        <f t="shared" si="13"/>
        <v>2.2522982434660492E-2</v>
      </c>
      <c r="I36" s="9">
        <f t="shared" si="13"/>
        <v>2.2522219337140048E-2</v>
      </c>
      <c r="J36" s="9">
        <f t="shared" si="13"/>
        <v>2.2522728063074798E-2</v>
      </c>
      <c r="K36" s="9">
        <f t="shared" si="13"/>
        <v>2.2521964982790608E-2</v>
      </c>
      <c r="L36" s="9">
        <f t="shared" si="13"/>
        <v>2.2521201954211683E-2</v>
      </c>
      <c r="M36" s="9">
        <f t="shared" si="13"/>
        <v>2.2520438977332767E-2</v>
      </c>
    </row>
    <row r="37" spans="2:13">
      <c r="B37" s="10" t="s">
        <v>49</v>
      </c>
      <c r="D37" s="9">
        <f t="shared" ref="D37:M37" si="14">D20/D$21</f>
        <v>0</v>
      </c>
      <c r="E37" s="9">
        <f t="shared" si="14"/>
        <v>0</v>
      </c>
      <c r="F37" s="9">
        <f t="shared" si="14"/>
        <v>0</v>
      </c>
      <c r="G37" s="9">
        <f t="shared" si="14"/>
        <v>0</v>
      </c>
      <c r="H37" s="9">
        <f t="shared" si="14"/>
        <v>0</v>
      </c>
      <c r="I37" s="9">
        <f t="shared" si="14"/>
        <v>0</v>
      </c>
      <c r="J37" s="9">
        <f t="shared" si="14"/>
        <v>0</v>
      </c>
      <c r="K37" s="9">
        <f t="shared" si="14"/>
        <v>0</v>
      </c>
      <c r="L37" s="9">
        <f t="shared" si="14"/>
        <v>0</v>
      </c>
      <c r="M37" s="9">
        <f t="shared" si="14"/>
        <v>0</v>
      </c>
    </row>
    <row r="38" spans="2:13">
      <c r="B38" s="6" t="s">
        <v>31</v>
      </c>
      <c r="D38" s="22">
        <f>SUM(D27:D37)</f>
        <v>1.0000000000000002</v>
      </c>
      <c r="E38" s="22">
        <f t="shared" ref="E38:H38" si="15">SUM(E27:E37)</f>
        <v>0.99999999999999978</v>
      </c>
      <c r="F38" s="22">
        <f t="shared" si="15"/>
        <v>0.99999999999999989</v>
      </c>
      <c r="G38" s="22">
        <f t="shared" si="15"/>
        <v>0.99999999999999989</v>
      </c>
      <c r="H38" s="22">
        <f t="shared" si="15"/>
        <v>0.99999999999999989</v>
      </c>
      <c r="I38" s="22">
        <f t="shared" ref="I38:M38" si="16">SUM(I27:I37)</f>
        <v>0.99999999999999978</v>
      </c>
      <c r="J38" s="22">
        <f t="shared" si="16"/>
        <v>0.99999999999999978</v>
      </c>
      <c r="K38" s="22">
        <f t="shared" si="16"/>
        <v>0.99999999999999978</v>
      </c>
      <c r="L38" s="22">
        <f t="shared" si="16"/>
        <v>1</v>
      </c>
      <c r="M38" s="22">
        <f t="shared" si="16"/>
        <v>0.99999999999999989</v>
      </c>
    </row>
    <row r="39" spans="2:13">
      <c r="B39" s="6"/>
      <c r="C39" s="20"/>
      <c r="D39" s="9"/>
      <c r="E39" s="9"/>
      <c r="F39" s="9"/>
      <c r="G39" s="9"/>
      <c r="H39" s="9"/>
    </row>
    <row r="40" spans="2:13" ht="12.95" customHeight="1">
      <c r="B40" s="5"/>
      <c r="C40" s="5"/>
      <c r="D40" s="22"/>
      <c r="E40" s="22"/>
      <c r="F40" s="22"/>
      <c r="G40" s="22"/>
      <c r="H40" s="22"/>
    </row>
    <row r="41" spans="2:13" ht="12.95" customHeight="1">
      <c r="D41" s="17"/>
      <c r="E41" s="17"/>
      <c r="F41" s="17"/>
      <c r="G41" s="17"/>
      <c r="H41" s="17"/>
    </row>
    <row r="42" spans="2:13" ht="12.95" customHeight="1">
      <c r="D42" s="18"/>
      <c r="E42" s="18"/>
      <c r="F42" s="18"/>
      <c r="G42" s="18"/>
      <c r="H42" s="18"/>
    </row>
    <row r="43" spans="2:13" ht="12.95" customHeight="1"/>
    <row r="44" spans="2:13" ht="12.95" customHeight="1">
      <c r="B44" s="15"/>
      <c r="C44" s="15"/>
      <c r="D44" s="3"/>
    </row>
    <row r="45" spans="2:13" ht="12.95" customHeight="1">
      <c r="B45" s="15"/>
      <c r="C45" s="15"/>
      <c r="D45" s="3"/>
    </row>
    <row r="46" spans="2:13" ht="12.95" customHeight="1">
      <c r="B46" s="15"/>
      <c r="C46" s="15"/>
      <c r="D46" s="3"/>
    </row>
    <row r="47" spans="2:13" ht="12.95" customHeight="1">
      <c r="B47" s="15"/>
      <c r="C47" s="15"/>
      <c r="D47" s="3"/>
    </row>
    <row r="48" spans="2:13" ht="12.95" customHeight="1">
      <c r="B48" s="15"/>
      <c r="C48" s="15"/>
      <c r="D48" s="3"/>
    </row>
    <row r="49" spans="2:4" ht="12.95" customHeight="1">
      <c r="B49" s="10"/>
      <c r="C49" s="10"/>
      <c r="D49" s="3"/>
    </row>
    <row r="50" spans="2:4" ht="12.95" customHeight="1">
      <c r="B50" s="10"/>
      <c r="C50" s="10"/>
      <c r="D50" s="3"/>
    </row>
    <row r="51" spans="2:4" ht="12.95" customHeight="1">
      <c r="B51" s="10"/>
      <c r="C51" s="10"/>
      <c r="D51" s="3"/>
    </row>
    <row r="52" spans="2:4" ht="12.95" customHeight="1">
      <c r="B52" s="10"/>
      <c r="C52" s="10"/>
      <c r="D52" s="3"/>
    </row>
    <row r="53" spans="2:4" ht="12.95" customHeight="1">
      <c r="B53" s="10"/>
      <c r="C53" s="10"/>
      <c r="D53" s="3"/>
    </row>
    <row r="54" spans="2:4" ht="12.95" customHeight="1">
      <c r="B54" s="15"/>
      <c r="C54" s="15"/>
      <c r="D54" s="3"/>
    </row>
    <row r="55" spans="2:4" ht="12.95" customHeight="1">
      <c r="B55" s="15"/>
      <c r="C55" s="15"/>
      <c r="D55" s="3"/>
    </row>
    <row r="56" spans="2:4" ht="12.95" customHeight="1">
      <c r="B56" s="15"/>
      <c r="C56" s="15"/>
      <c r="D56" s="3"/>
    </row>
    <row r="57" spans="2:4" ht="12.95" customHeight="1">
      <c r="B57" s="15"/>
      <c r="C57" s="15"/>
      <c r="D57" s="3"/>
    </row>
    <row r="58" spans="2:4" ht="12.95" customHeight="1">
      <c r="B58" s="15"/>
      <c r="C58" s="15"/>
      <c r="D58" s="3"/>
    </row>
    <row r="59" spans="2:4" ht="12.95" customHeight="1">
      <c r="B59" s="10"/>
      <c r="C59" s="10"/>
      <c r="D59" s="3"/>
    </row>
    <row r="60" spans="2:4" ht="12.95" customHeight="1">
      <c r="B60" s="10"/>
      <c r="C60" s="10"/>
      <c r="D60" s="3"/>
    </row>
    <row r="61" spans="2:4" ht="12.95" customHeight="1">
      <c r="B61" s="10"/>
      <c r="C61" s="10"/>
      <c r="D61" s="3"/>
    </row>
    <row r="62" spans="2:4" ht="12.95" customHeight="1">
      <c r="B62" s="10"/>
      <c r="C62" s="10"/>
      <c r="D62" s="3"/>
    </row>
    <row r="63" spans="2:4" ht="12.95" customHeight="1">
      <c r="D63" s="3"/>
    </row>
    <row r="64" spans="2:4" ht="12.95" customHeight="1"/>
    <row r="65" ht="12.95" customHeight="1"/>
    <row r="66" ht="12.95" customHeight="1"/>
    <row r="83" spans="2:3">
      <c r="B83" s="6"/>
      <c r="C83" s="6"/>
    </row>
    <row r="84" spans="2:3">
      <c r="B84" s="6"/>
      <c r="C84" s="6"/>
    </row>
    <row r="85" spans="2:3">
      <c r="B85" s="6"/>
      <c r="C85" s="6"/>
    </row>
    <row r="86" spans="2:3">
      <c r="B86" s="6"/>
      <c r="C86" s="6"/>
    </row>
    <row r="87" spans="2:3">
      <c r="B87" s="5"/>
      <c r="C87" s="5"/>
    </row>
    <row r="88" spans="2:3">
      <c r="B88" s="6"/>
      <c r="C88" s="6"/>
    </row>
  </sheetData>
  <mergeCells count="4">
    <mergeCell ref="B24:M24"/>
    <mergeCell ref="B7:M7"/>
    <mergeCell ref="B4:M4"/>
    <mergeCell ref="B1:M2"/>
  </mergeCells>
  <printOptions horizontalCentered="1"/>
  <pageMargins left="0.75" right="0.75" top="1" bottom="1" header="0.5" footer="0.5"/>
  <pageSetup scale="79" firstPageNumber="32" orientation="landscape" r:id="rId1"/>
  <headerFooter alignWithMargins="0">
    <oddFooter>&amp;LERCOT PUBLIC&amp;C&amp;P</oddFooter>
  </headerFooter>
  <colBreaks count="2" manualBreakCount="2">
    <brk id="19" max="30" man="1"/>
    <brk id="28" max="30"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C00000"/>
  </sheetPr>
  <dimension ref="A1:AG118"/>
  <sheetViews>
    <sheetView zoomScaleNormal="100" zoomScaleSheetLayoutView="91" workbookViewId="0">
      <selection sqref="A1:H1"/>
    </sheetView>
  </sheetViews>
  <sheetFormatPr defaultColWidth="8.85546875" defaultRowHeight="15"/>
  <cols>
    <col min="1" max="1" width="91.42578125" style="37" customWidth="1"/>
    <col min="2" max="6" width="11.28515625" style="37" customWidth="1"/>
    <col min="7" max="7" width="8.85546875" style="37"/>
    <col min="8" max="8" width="10.140625" style="37" bestFit="1" customWidth="1"/>
    <col min="9" max="12" width="11.140625" style="37" bestFit="1" customWidth="1"/>
    <col min="13" max="16384" width="8.85546875" style="37"/>
  </cols>
  <sheetData>
    <row r="1" spans="1:19" ht="18" customHeight="1">
      <c r="A1" s="318" t="s">
        <v>115</v>
      </c>
      <c r="B1" s="318"/>
      <c r="C1" s="318"/>
      <c r="D1" s="318"/>
      <c r="E1" s="318"/>
      <c r="F1" s="318"/>
      <c r="G1" s="318"/>
      <c r="H1" s="318"/>
    </row>
    <row r="2" spans="1:19">
      <c r="A2" s="42"/>
      <c r="B2" s="42"/>
      <c r="C2" s="42"/>
      <c r="D2" s="42"/>
      <c r="E2" s="42"/>
      <c r="F2" s="42"/>
    </row>
    <row r="3" spans="1:19" ht="36" customHeight="1">
      <c r="A3" s="42"/>
      <c r="B3" s="316" t="s">
        <v>2671</v>
      </c>
      <c r="C3" s="316"/>
      <c r="D3" s="316"/>
      <c r="E3" s="316"/>
      <c r="F3" s="316"/>
    </row>
    <row r="4" spans="1:19">
      <c r="A4" s="43"/>
      <c r="B4" s="53">
        <v>2022</v>
      </c>
      <c r="C4" s="53">
        <v>2023</v>
      </c>
      <c r="D4" s="53">
        <v>2024</v>
      </c>
      <c r="E4" s="53">
        <v>2025</v>
      </c>
      <c r="F4" s="53">
        <v>2026</v>
      </c>
    </row>
    <row r="5" spans="1:19">
      <c r="A5" s="44" t="s">
        <v>107</v>
      </c>
      <c r="B5" s="54"/>
      <c r="C5" s="54"/>
      <c r="D5" s="54"/>
      <c r="E5" s="54"/>
      <c r="F5" s="54"/>
      <c r="G5"/>
      <c r="H5"/>
      <c r="I5"/>
      <c r="J5"/>
      <c r="K5"/>
      <c r="L5"/>
    </row>
    <row r="6" spans="1:19">
      <c r="A6" s="45" t="s">
        <v>2637</v>
      </c>
      <c r="B6" s="188">
        <v>4165.1840000000011</v>
      </c>
      <c r="C6" s="188">
        <v>4165.1840000000011</v>
      </c>
      <c r="D6" s="188">
        <v>4165.1840000000011</v>
      </c>
      <c r="E6" s="188">
        <v>4165.1840000000011</v>
      </c>
      <c r="F6" s="188">
        <v>4165.1840000000011</v>
      </c>
      <c r="G6"/>
      <c r="H6"/>
      <c r="I6"/>
      <c r="J6"/>
      <c r="K6"/>
      <c r="L6"/>
    </row>
    <row r="7" spans="1:19">
      <c r="A7" s="45" t="s">
        <v>122</v>
      </c>
      <c r="B7" s="208">
        <v>13204.545</v>
      </c>
      <c r="C7" s="208">
        <v>14900.745000000001</v>
      </c>
      <c r="D7" s="208">
        <v>15314.585000000001</v>
      </c>
      <c r="E7" s="208">
        <v>15314.585000000001</v>
      </c>
      <c r="F7" s="208">
        <v>15314.585000000001</v>
      </c>
      <c r="G7"/>
      <c r="H7"/>
      <c r="I7"/>
      <c r="J7"/>
      <c r="K7"/>
      <c r="L7"/>
    </row>
    <row r="8" spans="1:19">
      <c r="A8" s="45" t="s">
        <v>1997</v>
      </c>
      <c r="B8" s="208">
        <v>13379.344999999999</v>
      </c>
      <c r="C8" s="208">
        <v>15307.545</v>
      </c>
      <c r="D8" s="208">
        <v>15721.385</v>
      </c>
      <c r="E8" s="208">
        <v>15721.385</v>
      </c>
      <c r="F8" s="208">
        <v>15721.385</v>
      </c>
      <c r="G8"/>
      <c r="H8"/>
      <c r="I8"/>
      <c r="J8"/>
      <c r="K8"/>
      <c r="L8"/>
      <c r="M8" s="38"/>
      <c r="N8" s="38"/>
      <c r="O8" s="38"/>
      <c r="P8" s="38"/>
    </row>
    <row r="9" spans="1:19">
      <c r="A9" s="45" t="s">
        <v>123</v>
      </c>
      <c r="B9" s="188">
        <v>16513.243000000002</v>
      </c>
      <c r="C9" s="188">
        <v>23240.346000000005</v>
      </c>
      <c r="D9" s="188">
        <v>24184.266000000003</v>
      </c>
      <c r="E9" s="188">
        <v>24184.266000000003</v>
      </c>
      <c r="F9" s="188">
        <v>24184.266000000003</v>
      </c>
      <c r="G9"/>
      <c r="H9" s="14"/>
      <c r="I9" s="14"/>
      <c r="J9" s="14"/>
      <c r="K9" s="14"/>
      <c r="L9" s="14"/>
      <c r="M9" s="38"/>
      <c r="N9" s="38"/>
      <c r="O9" s="38"/>
      <c r="P9" s="38"/>
      <c r="Q9" s="38"/>
      <c r="R9" s="38"/>
      <c r="S9" s="38"/>
    </row>
    <row r="10" spans="1:19">
      <c r="A10" s="45" t="s">
        <v>108</v>
      </c>
      <c r="B10" s="208">
        <v>16513.243000000002</v>
      </c>
      <c r="C10" s="208">
        <v>23240.346000000005</v>
      </c>
      <c r="D10" s="208">
        <v>24184.266000000003</v>
      </c>
      <c r="E10" s="208">
        <v>24184.266000000003</v>
      </c>
      <c r="F10" s="208">
        <v>24184.266000000003</v>
      </c>
      <c r="G10"/>
      <c r="H10"/>
      <c r="I10"/>
      <c r="J10"/>
      <c r="K10"/>
      <c r="L10"/>
    </row>
    <row r="11" spans="1:19">
      <c r="A11" s="45" t="s">
        <v>124</v>
      </c>
      <c r="B11" s="208">
        <v>16298.443000000001</v>
      </c>
      <c r="C11" s="208">
        <v>22362.186000000002</v>
      </c>
      <c r="D11" s="208">
        <v>23306.106</v>
      </c>
      <c r="E11" s="208">
        <v>23306.106</v>
      </c>
      <c r="F11" s="208">
        <v>23306.106</v>
      </c>
      <c r="G11"/>
      <c r="H11"/>
      <c r="I11"/>
      <c r="J11"/>
      <c r="K11"/>
      <c r="L11"/>
    </row>
    <row r="12" spans="1:19">
      <c r="A12" s="46" t="s">
        <v>109</v>
      </c>
      <c r="B12" s="42"/>
      <c r="C12" s="42"/>
      <c r="D12" s="42"/>
      <c r="E12" s="42"/>
      <c r="F12" s="42"/>
      <c r="G12"/>
      <c r="H12"/>
      <c r="I12"/>
      <c r="J12"/>
      <c r="K12"/>
      <c r="L12"/>
    </row>
    <row r="13" spans="1:19" ht="159.94999999999999" customHeight="1">
      <c r="A13" s="317" t="s">
        <v>2657</v>
      </c>
      <c r="B13" s="317"/>
      <c r="C13" s="317"/>
      <c r="D13" s="317"/>
      <c r="E13" s="317"/>
      <c r="F13" s="317"/>
      <c r="H13" s="38"/>
      <c r="I13" s="38"/>
      <c r="J13" s="38"/>
      <c r="K13" s="38"/>
      <c r="L13" s="38"/>
    </row>
    <row r="14" spans="1:19" ht="13.5" customHeight="1">
      <c r="A14"/>
      <c r="B14"/>
      <c r="C14"/>
      <c r="D14"/>
      <c r="E14"/>
      <c r="F14"/>
      <c r="G14"/>
      <c r="H14"/>
    </row>
    <row r="15" spans="1:19" ht="11.45" customHeight="1">
      <c r="A15"/>
      <c r="B15"/>
      <c r="C15"/>
      <c r="D15"/>
      <c r="E15"/>
      <c r="F15"/>
      <c r="G15"/>
      <c r="H15"/>
    </row>
    <row r="16" spans="1:19" ht="18">
      <c r="A16" s="318" t="s">
        <v>1866</v>
      </c>
      <c r="B16" s="318"/>
      <c r="C16" s="318"/>
      <c r="D16" s="318"/>
      <c r="E16" s="318"/>
      <c r="F16" s="318"/>
      <c r="G16" s="318"/>
      <c r="H16" s="318"/>
    </row>
    <row r="17" spans="1:8">
      <c r="A17" s="42"/>
      <c r="B17" s="42"/>
      <c r="C17" s="42"/>
      <c r="D17" s="42"/>
      <c r="E17" s="42"/>
      <c r="F17" s="42"/>
      <c r="G17" s="77"/>
      <c r="H17" s="77"/>
    </row>
    <row r="18" spans="1:8" ht="51.95" customHeight="1">
      <c r="A18" s="186"/>
      <c r="B18" s="319" t="s">
        <v>2672</v>
      </c>
      <c r="C18" s="319"/>
      <c r="D18" s="319"/>
      <c r="E18" s="319"/>
      <c r="F18" s="319"/>
      <c r="G18" s="319"/>
      <c r="H18" s="319"/>
    </row>
    <row r="19" spans="1:8">
      <c r="A19" s="187"/>
      <c r="B19" s="53">
        <v>2021</v>
      </c>
      <c r="C19" s="53">
        <v>2022</v>
      </c>
      <c r="D19" s="53">
        <v>2023</v>
      </c>
      <c r="E19" s="53">
        <v>2024</v>
      </c>
      <c r="F19" s="53">
        <v>2025</v>
      </c>
      <c r="G19" s="53">
        <v>2026</v>
      </c>
      <c r="H19" s="53">
        <v>2027</v>
      </c>
    </row>
    <row r="20" spans="1:8" ht="15.95" customHeight="1">
      <c r="A20" s="44" t="s">
        <v>181</v>
      </c>
      <c r="B20" s="188"/>
      <c r="C20" s="188"/>
      <c r="D20" s="188"/>
      <c r="E20" s="188"/>
      <c r="F20" s="188"/>
      <c r="G20" s="189"/>
      <c r="H20" s="189"/>
    </row>
    <row r="21" spans="1:8">
      <c r="A21" s="190" t="s">
        <v>72</v>
      </c>
      <c r="B21" s="191">
        <v>315</v>
      </c>
      <c r="C21" s="191">
        <v>315</v>
      </c>
      <c r="D21" s="191">
        <v>315</v>
      </c>
      <c r="E21" s="191">
        <v>315</v>
      </c>
      <c r="F21" s="191">
        <v>315</v>
      </c>
      <c r="G21" s="191">
        <v>315</v>
      </c>
      <c r="H21" s="191">
        <v>315</v>
      </c>
    </row>
    <row r="22" spans="1:8">
      <c r="A22" s="190" t="s">
        <v>73</v>
      </c>
      <c r="B22" s="191">
        <v>0</v>
      </c>
      <c r="C22" s="191">
        <v>415</v>
      </c>
      <c r="D22" s="191">
        <v>415</v>
      </c>
      <c r="E22" s="191">
        <v>415</v>
      </c>
      <c r="F22" s="191">
        <v>415</v>
      </c>
      <c r="G22" s="191">
        <v>415</v>
      </c>
      <c r="H22" s="191">
        <v>415</v>
      </c>
    </row>
    <row r="23" spans="1:8">
      <c r="A23" s="190" t="s">
        <v>2650</v>
      </c>
      <c r="B23" s="191">
        <v>0</v>
      </c>
      <c r="C23" s="191">
        <v>0</v>
      </c>
      <c r="D23" s="191">
        <v>0</v>
      </c>
      <c r="E23" s="191">
        <v>0</v>
      </c>
      <c r="F23" s="191">
        <v>0</v>
      </c>
      <c r="G23" s="191">
        <v>0</v>
      </c>
      <c r="H23" s="191">
        <v>655</v>
      </c>
    </row>
    <row r="24" spans="1:8">
      <c r="A24" s="190" t="s">
        <v>899</v>
      </c>
      <c r="B24" s="191">
        <v>0</v>
      </c>
      <c r="C24" s="191">
        <v>0</v>
      </c>
      <c r="D24" s="191">
        <v>0</v>
      </c>
      <c r="E24" s="191">
        <v>0</v>
      </c>
      <c r="F24" s="191">
        <v>217</v>
      </c>
      <c r="G24" s="191">
        <v>217</v>
      </c>
      <c r="H24" s="191">
        <v>217</v>
      </c>
    </row>
    <row r="25" spans="1:8">
      <c r="A25" s="190" t="s">
        <v>901</v>
      </c>
      <c r="B25" s="191">
        <v>0</v>
      </c>
      <c r="C25" s="191">
        <v>0</v>
      </c>
      <c r="D25" s="191">
        <v>0</v>
      </c>
      <c r="E25" s="191">
        <v>0</v>
      </c>
      <c r="F25" s="191">
        <v>230</v>
      </c>
      <c r="G25" s="191">
        <v>230</v>
      </c>
      <c r="H25" s="191">
        <v>230</v>
      </c>
    </row>
    <row r="26" spans="1:8">
      <c r="A26" s="190" t="s">
        <v>903</v>
      </c>
      <c r="B26" s="191">
        <v>0</v>
      </c>
      <c r="C26" s="191">
        <v>0</v>
      </c>
      <c r="D26" s="191">
        <v>0</v>
      </c>
      <c r="E26" s="191">
        <v>0</v>
      </c>
      <c r="F26" s="191">
        <v>412</v>
      </c>
      <c r="G26" s="191">
        <v>412</v>
      </c>
      <c r="H26" s="191">
        <v>412</v>
      </c>
    </row>
    <row r="27" spans="1:8">
      <c r="A27" s="190" t="s">
        <v>733</v>
      </c>
      <c r="B27" s="191">
        <v>0</v>
      </c>
      <c r="C27" s="191">
        <v>0</v>
      </c>
      <c r="D27" s="191">
        <v>0</v>
      </c>
      <c r="E27" s="191">
        <v>0</v>
      </c>
      <c r="F27" s="191">
        <v>0</v>
      </c>
      <c r="G27" s="191">
        <v>0</v>
      </c>
      <c r="H27" s="191">
        <v>420</v>
      </c>
    </row>
    <row r="28" spans="1:8" ht="15.75" thickBot="1">
      <c r="A28" s="192" t="s">
        <v>103</v>
      </c>
      <c r="B28" s="193">
        <f t="shared" ref="B28:H28" si="0">SUM(B21:B27)</f>
        <v>315</v>
      </c>
      <c r="C28" s="193">
        <f t="shared" si="0"/>
        <v>730</v>
      </c>
      <c r="D28" s="193">
        <f t="shared" si="0"/>
        <v>730</v>
      </c>
      <c r="E28" s="193">
        <f t="shared" si="0"/>
        <v>730</v>
      </c>
      <c r="F28" s="193">
        <f t="shared" si="0"/>
        <v>1589</v>
      </c>
      <c r="G28" s="193">
        <f t="shared" si="0"/>
        <v>1589</v>
      </c>
      <c r="H28" s="193">
        <f t="shared" si="0"/>
        <v>2664</v>
      </c>
    </row>
    <row r="29" spans="1:8" ht="15.75" thickTop="1">
      <c r="A29" s="194"/>
      <c r="B29" s="195"/>
      <c r="C29" s="195"/>
      <c r="D29" s="195"/>
      <c r="E29" s="195"/>
      <c r="F29" s="195"/>
      <c r="G29" s="195"/>
      <c r="H29" s="195"/>
    </row>
    <row r="30" spans="1:8">
      <c r="A30" s="196" t="s">
        <v>1892</v>
      </c>
      <c r="B30" s="197">
        <f>SummerSummary!$D$40</f>
        <v>0.28757667634733874</v>
      </c>
      <c r="C30" s="197">
        <f>SummerSummary!$E$40</f>
        <v>0.35120354875137288</v>
      </c>
      <c r="D30" s="197">
        <f>SummerSummary!$F$40</f>
        <v>0.34703650531520774</v>
      </c>
      <c r="E30" s="197">
        <f>SummerSummary!$G$40</f>
        <v>0.33482376023305011</v>
      </c>
      <c r="F30" s="197">
        <f>SummerSummary!$H$40</f>
        <v>0.32286028228317759</v>
      </c>
      <c r="G30" s="197">
        <f>$B$77</f>
        <v>0.31112145355854515</v>
      </c>
      <c r="H30" s="197">
        <f>$C$77</f>
        <v>0.29977971374465934</v>
      </c>
    </row>
    <row r="31" spans="1:8">
      <c r="A31" s="196" t="s">
        <v>1893</v>
      </c>
      <c r="B31" s="197">
        <f>(SummerSummary!D38-SummerSummary!D14-'Generation Resource Scenarios'!B28)/SummerSummary!D14</f>
        <v>0.2834680909417302</v>
      </c>
      <c r="C31" s="197">
        <f>(SummerSummary!E38-SummerSummary!E14-'Generation Resource Scenarios'!C28)/SummerSummary!E14</f>
        <v>0.34184502608461453</v>
      </c>
      <c r="D31" s="197">
        <f>(SummerSummary!F38-SummerSummary!F14-'Generation Resource Scenarios'!D28)/SummerSummary!F14</f>
        <v>0.33778556713303609</v>
      </c>
      <c r="E31" s="197">
        <f>(SummerSummary!G38-SummerSummary!G14-'Generation Resource Scenarios'!E28)/SummerSummary!G14</f>
        <v>0.32565695328928373</v>
      </c>
      <c r="F31" s="197">
        <f>(SummerSummary!H38-SummerSummary!H14-'Generation Resource Scenarios'!F28)/SummerSummary!H14</f>
        <v>0.30308617371695401</v>
      </c>
      <c r="G31" s="197">
        <f>(B75-G28-B51)/B51</f>
        <v>0.29152337003014267</v>
      </c>
      <c r="H31" s="197">
        <f>(C75-H28-C51)/C51</f>
        <v>0.26720662599982836</v>
      </c>
    </row>
    <row r="32" spans="1:8">
      <c r="A32" s="46" t="s">
        <v>109</v>
      </c>
      <c r="B32" s="77"/>
      <c r="C32" s="77"/>
      <c r="D32" s="77"/>
      <c r="E32" s="77"/>
      <c r="F32" s="77"/>
      <c r="G32" s="77"/>
      <c r="H32" s="77"/>
    </row>
    <row r="33" spans="1:33" ht="99.95" customHeight="1">
      <c r="A33" s="320" t="s">
        <v>1867</v>
      </c>
      <c r="B33" s="320"/>
      <c r="C33" s="320"/>
      <c r="D33" s="320"/>
      <c r="E33" s="320"/>
      <c r="F33" s="320"/>
      <c r="G33" s="320"/>
      <c r="H33" s="320"/>
    </row>
    <row r="34" spans="1:33" ht="30" customHeight="1">
      <c r="A34" s="322" t="s">
        <v>2655</v>
      </c>
      <c r="B34" s="322"/>
      <c r="C34" s="322"/>
      <c r="D34" s="322"/>
      <c r="E34" s="322"/>
      <c r="F34" s="322"/>
      <c r="G34" s="322"/>
      <c r="H34" s="322"/>
    </row>
    <row r="35" spans="1:33" ht="16.5" customHeight="1"/>
    <row r="36" spans="1:33">
      <c r="L36" s="39"/>
      <c r="M36" s="39"/>
      <c r="N36" s="39"/>
      <c r="O36" s="39"/>
    </row>
    <row r="37" spans="1:33" ht="18">
      <c r="A37" s="318" t="s">
        <v>2673</v>
      </c>
      <c r="B37" s="318"/>
      <c r="C37" s="318"/>
      <c r="D37" s="318"/>
      <c r="E37" s="318"/>
      <c r="F37" s="318"/>
      <c r="L37" s="39"/>
      <c r="M37" s="39"/>
      <c r="N37" s="39"/>
      <c r="O37" s="39"/>
    </row>
    <row r="38" spans="1:33">
      <c r="A38" s="42"/>
      <c r="B38" s="42"/>
      <c r="C38" s="42"/>
      <c r="D38" s="42"/>
      <c r="E38" s="42"/>
      <c r="F38" s="42"/>
      <c r="L38" s="39"/>
      <c r="M38" s="39"/>
      <c r="N38" s="39"/>
      <c r="O38" s="39"/>
    </row>
    <row r="39" spans="1:33" ht="53.45" customHeight="1">
      <c r="A39" s="321" t="s">
        <v>1894</v>
      </c>
      <c r="B39" s="321"/>
      <c r="C39" s="321"/>
      <c r="D39" s="321"/>
      <c r="E39" s="321"/>
      <c r="F39" s="321"/>
      <c r="L39" s="39"/>
      <c r="M39" s="39"/>
      <c r="N39" s="39"/>
      <c r="O39" s="39"/>
    </row>
    <row r="40" spans="1:33" ht="18">
      <c r="A40" s="313" t="s">
        <v>1890</v>
      </c>
      <c r="B40" s="314"/>
      <c r="C40" s="314"/>
      <c r="D40" s="314"/>
      <c r="E40" s="314"/>
      <c r="F40" s="314"/>
      <c r="L40" s="39"/>
      <c r="M40" s="39"/>
      <c r="N40" s="39"/>
      <c r="O40" s="39"/>
    </row>
    <row r="41" spans="1:33">
      <c r="A41" s="127" t="str">
        <f>SummerSummary!B4</f>
        <v>Load Forecast, MW:</v>
      </c>
      <c r="B41" s="124">
        <f>SummerCapacities!N2</f>
        <v>2027</v>
      </c>
      <c r="C41" s="124">
        <f>SummerCapacities!O2</f>
        <v>2028</v>
      </c>
      <c r="D41" s="124">
        <f>SummerCapacities!P2</f>
        <v>2029</v>
      </c>
      <c r="E41" s="124">
        <f>SummerCapacities!Q2</f>
        <v>2030</v>
      </c>
      <c r="F41" s="124">
        <f>SummerCapacities!R2</f>
        <v>2031</v>
      </c>
      <c r="L41" s="39"/>
      <c r="M41" s="39"/>
      <c r="N41" s="39"/>
      <c r="O41" s="39"/>
      <c r="AC41" s="105"/>
      <c r="AD41" s="105"/>
      <c r="AE41" s="105"/>
      <c r="AF41" s="105"/>
      <c r="AG41" s="105"/>
    </row>
    <row r="42" spans="1:33">
      <c r="A42" s="128" t="str">
        <f>SummerSummary!C5</f>
        <v>Summer Peak Demand (based on normal weather)</v>
      </c>
      <c r="B42" s="217">
        <v>83615.921809000007</v>
      </c>
      <c r="C42" s="217">
        <v>84361.691785000003</v>
      </c>
      <c r="D42" s="217">
        <v>85094.673274999994</v>
      </c>
      <c r="E42" s="217">
        <v>85820.142183999997</v>
      </c>
      <c r="F42" s="217">
        <v>86523.201677000005</v>
      </c>
      <c r="H42" s="268"/>
      <c r="I42" s="39"/>
      <c r="J42" s="39"/>
      <c r="K42" s="39"/>
      <c r="L42" s="39"/>
      <c r="AC42" s="105"/>
      <c r="AD42" s="105"/>
      <c r="AE42" s="105"/>
      <c r="AF42" s="105"/>
      <c r="AG42" s="105"/>
    </row>
    <row r="43" spans="1:33">
      <c r="A43" s="128" t="str">
        <f>SummerSummary!C6</f>
        <v xml:space="preserve">   plus:  Energy Efficiency Program Savings Forecast</v>
      </c>
      <c r="B43" s="225">
        <v>5219.298577786667</v>
      </c>
      <c r="C43" s="225">
        <v>5674.7624937600012</v>
      </c>
      <c r="D43" s="225">
        <v>6130.2264097333345</v>
      </c>
      <c r="E43" s="225">
        <v>6585.6903257066679</v>
      </c>
      <c r="F43" s="225">
        <v>7041.1542416800021</v>
      </c>
      <c r="H43" s="55"/>
      <c r="I43" s="134"/>
      <c r="J43" s="39"/>
      <c r="K43" s="39"/>
      <c r="L43" s="39"/>
      <c r="AC43" s="105"/>
      <c r="AD43" s="105"/>
      <c r="AE43" s="105"/>
      <c r="AF43" s="105"/>
      <c r="AG43" s="105"/>
    </row>
    <row r="44" spans="1:33">
      <c r="A44" s="128" t="str">
        <f>SummerSummary!C7</f>
        <v>Total Summer Peak Demand (before Reductions from Energy Efficiency Programs)</v>
      </c>
      <c r="B44" s="225">
        <f>B42+B43</f>
        <v>88835.220386786677</v>
      </c>
      <c r="C44" s="225">
        <f>C42+C43</f>
        <v>90036.454278760008</v>
      </c>
      <c r="D44" s="225">
        <f>D42+D43</f>
        <v>91224.899684733333</v>
      </c>
      <c r="E44" s="225">
        <f>E42+E43</f>
        <v>92405.83250970667</v>
      </c>
      <c r="F44" s="225">
        <f>F42+F43</f>
        <v>93564.355918680012</v>
      </c>
      <c r="H44" s="55"/>
      <c r="I44" s="134"/>
      <c r="J44" s="39"/>
      <c r="K44" s="39"/>
      <c r="L44" s="39"/>
      <c r="AC44" s="105"/>
      <c r="AD44" s="105"/>
      <c r="AE44" s="105"/>
      <c r="AF44" s="105"/>
      <c r="AG44" s="105"/>
    </row>
    <row r="45" spans="1:33">
      <c r="A45" s="88" t="s">
        <v>3071</v>
      </c>
      <c r="B45" s="219">
        <v>-540.03776595064812</v>
      </c>
      <c r="C45" s="219">
        <v>-579.85660626871652</v>
      </c>
      <c r="D45" s="219">
        <v>-613.36903119340286</v>
      </c>
      <c r="E45" s="219">
        <v>-641.51964236157016</v>
      </c>
      <c r="F45" s="219">
        <v>-662</v>
      </c>
      <c r="H45" s="55"/>
      <c r="I45" s="134"/>
      <c r="J45" s="39"/>
      <c r="K45" s="39"/>
      <c r="L45" s="39"/>
      <c r="AC45" s="105"/>
      <c r="AD45" s="105"/>
      <c r="AE45" s="105"/>
      <c r="AF45" s="105"/>
      <c r="AG45" s="105"/>
    </row>
    <row r="46" spans="1:33">
      <c r="A46" s="128" t="str">
        <f>SummerSummary!C9</f>
        <v xml:space="preserve">   less:  Load Resources providing Responsive Reserves</v>
      </c>
      <c r="B46" s="219">
        <f>-880*1.02</f>
        <v>-897.6</v>
      </c>
      <c r="C46" s="219">
        <f t="shared" ref="C46:F46" si="1">-880*1.02</f>
        <v>-897.6</v>
      </c>
      <c r="D46" s="219">
        <f t="shared" si="1"/>
        <v>-897.6</v>
      </c>
      <c r="E46" s="219">
        <f t="shared" si="1"/>
        <v>-897.6</v>
      </c>
      <c r="F46" s="219">
        <f t="shared" si="1"/>
        <v>-897.6</v>
      </c>
      <c r="H46" s="55"/>
      <c r="I46" s="134"/>
      <c r="J46" s="39"/>
      <c r="K46" s="39"/>
      <c r="L46" s="39"/>
      <c r="AC46" s="105"/>
      <c r="AD46" s="105"/>
      <c r="AE46" s="105"/>
      <c r="AF46" s="105"/>
      <c r="AG46" s="105"/>
    </row>
    <row r="47" spans="1:33">
      <c r="A47" s="128" t="str">
        <f>SummerSummary!C10</f>
        <v xml:space="preserve">   less:  Load Resources providing Non-Spinning Reserves</v>
      </c>
      <c r="B47" s="229">
        <v>0</v>
      </c>
      <c r="C47" s="229">
        <v>0</v>
      </c>
      <c r="D47" s="229">
        <v>0</v>
      </c>
      <c r="E47" s="229">
        <v>0</v>
      </c>
      <c r="F47" s="229">
        <v>0</v>
      </c>
      <c r="H47" s="55"/>
      <c r="I47" s="134"/>
      <c r="J47" s="39"/>
      <c r="K47" s="39"/>
      <c r="L47" s="39"/>
      <c r="AC47" s="105"/>
      <c r="AD47" s="105"/>
      <c r="AE47" s="105"/>
      <c r="AF47" s="105"/>
      <c r="AG47" s="105"/>
    </row>
    <row r="48" spans="1:33">
      <c r="A48" s="128" t="str">
        <f>SummerSummary!C11</f>
        <v xml:space="preserve">   less:  Emergency Response Service (10- and 30-min ramp products)</v>
      </c>
      <c r="B48" s="218">
        <f>-812.68*1.02</f>
        <v>-828.93359999999996</v>
      </c>
      <c r="C48" s="218">
        <f t="shared" ref="C48:F48" si="2">-812.68*1.02</f>
        <v>-828.93359999999996</v>
      </c>
      <c r="D48" s="218">
        <f t="shared" si="2"/>
        <v>-828.93359999999996</v>
      </c>
      <c r="E48" s="218">
        <f t="shared" si="2"/>
        <v>-828.93359999999996</v>
      </c>
      <c r="F48" s="218">
        <f t="shared" si="2"/>
        <v>-828.93359999999996</v>
      </c>
      <c r="H48" s="55"/>
      <c r="I48" s="134"/>
      <c r="J48" s="39"/>
      <c r="K48" s="39"/>
      <c r="L48" s="39"/>
      <c r="AC48" s="105"/>
      <c r="AD48" s="105"/>
      <c r="AE48" s="105"/>
      <c r="AF48" s="105"/>
      <c r="AG48" s="105"/>
    </row>
    <row r="49" spans="1:33">
      <c r="A49" s="128" t="str">
        <f>SummerSummary!C12</f>
        <v xml:space="preserve">   less:  TDSP Standard Offer Load Management Programs</v>
      </c>
      <c r="B49" s="227">
        <f>-264.7*1.02</f>
        <v>-269.99399999999997</v>
      </c>
      <c r="C49" s="227">
        <f>-264.7*1.02</f>
        <v>-269.99399999999997</v>
      </c>
      <c r="D49" s="227">
        <f>-264.7*1.02</f>
        <v>-269.99399999999997</v>
      </c>
      <c r="E49" s="227">
        <f>-264.7*1.02</f>
        <v>-269.99399999999997</v>
      </c>
      <c r="F49" s="227">
        <f>-264.7*1.02</f>
        <v>-269.99399999999997</v>
      </c>
      <c r="H49" s="39"/>
      <c r="I49" s="39"/>
      <c r="J49" s="39"/>
      <c r="K49" s="39"/>
      <c r="L49" s="39"/>
      <c r="AC49" s="105"/>
      <c r="AD49" s="105"/>
      <c r="AE49" s="105"/>
      <c r="AF49" s="105"/>
      <c r="AG49" s="105"/>
    </row>
    <row r="50" spans="1:33">
      <c r="A50" s="128" t="str">
        <f>SummerSummary!C13</f>
        <v xml:space="preserve">   less:  Energy Efficiency Program Savings Forecast</v>
      </c>
      <c r="B50" s="228">
        <f>-B43</f>
        <v>-5219.298577786667</v>
      </c>
      <c r="C50" s="228">
        <f t="shared" ref="C50:F50" si="3">-C43</f>
        <v>-5674.7624937600012</v>
      </c>
      <c r="D50" s="228">
        <f t="shared" si="3"/>
        <v>-6130.2264097333345</v>
      </c>
      <c r="E50" s="228">
        <f t="shared" si="3"/>
        <v>-6585.6903257066679</v>
      </c>
      <c r="F50" s="228">
        <f t="shared" si="3"/>
        <v>-7041.1542416800021</v>
      </c>
      <c r="H50" s="39"/>
      <c r="I50" s="39"/>
      <c r="J50" s="39"/>
      <c r="K50" s="39"/>
      <c r="L50" s="39"/>
      <c r="AC50" s="105"/>
      <c r="AD50" s="105"/>
      <c r="AE50" s="105"/>
      <c r="AF50" s="105"/>
      <c r="AG50" s="105"/>
    </row>
    <row r="51" spans="1:33" ht="13.9" customHeight="1">
      <c r="A51" s="127" t="str">
        <f>SummerSummary!C14</f>
        <v>Firm Peak Load, MW</v>
      </c>
      <c r="B51" s="117">
        <f>SUM(B44:B50)</f>
        <v>81079.356443049342</v>
      </c>
      <c r="C51" s="117">
        <f>SUM(C44:C50)</f>
        <v>81785.30757873127</v>
      </c>
      <c r="D51" s="117">
        <f>SUM(D44:D50)</f>
        <v>82484.776643806574</v>
      </c>
      <c r="E51" s="117">
        <f>SUM(E44:E50)</f>
        <v>83182.09494163841</v>
      </c>
      <c r="F51" s="117">
        <f>SUM(F44:F50)</f>
        <v>83864.674076999989</v>
      </c>
      <c r="H51" s="39"/>
      <c r="I51" s="39"/>
      <c r="J51" s="39"/>
      <c r="K51" s="39"/>
      <c r="L51" s="39"/>
      <c r="AC51" s="105"/>
      <c r="AD51" s="105"/>
      <c r="AE51" s="105"/>
      <c r="AF51" s="105"/>
      <c r="AG51" s="105"/>
    </row>
    <row r="52" spans="1:33" ht="15.95" customHeight="1">
      <c r="A52" s="45"/>
      <c r="B52" s="125"/>
      <c r="C52" s="125"/>
      <c r="D52" s="125"/>
      <c r="E52" s="125"/>
      <c r="F52" s="125"/>
      <c r="H52" s="39"/>
      <c r="I52" s="39"/>
      <c r="J52" s="39"/>
      <c r="K52" s="39"/>
      <c r="L52" s="39"/>
      <c r="AC52" s="105"/>
      <c r="AD52" s="105"/>
      <c r="AE52" s="105"/>
      <c r="AF52" s="105"/>
      <c r="AG52" s="105"/>
    </row>
    <row r="53" spans="1:33">
      <c r="A53" s="154" t="s">
        <v>192</v>
      </c>
      <c r="B53" s="155">
        <f>SummerCapacities!N2</f>
        <v>2027</v>
      </c>
      <c r="C53" s="155">
        <f>SummerCapacities!O2</f>
        <v>2028</v>
      </c>
      <c r="D53" s="155">
        <f>SummerCapacities!P2</f>
        <v>2029</v>
      </c>
      <c r="E53" s="155">
        <f>SummerCapacities!Q2</f>
        <v>2030</v>
      </c>
      <c r="F53" s="155">
        <f>SummerCapacities!R2</f>
        <v>2031</v>
      </c>
      <c r="H53" s="39"/>
      <c r="I53" s="39"/>
      <c r="J53" s="39"/>
      <c r="K53" s="39"/>
      <c r="L53" s="39"/>
      <c r="AC53" s="105"/>
      <c r="AD53" s="105"/>
      <c r="AE53" s="105"/>
      <c r="AF53" s="105"/>
      <c r="AG53" s="105"/>
    </row>
    <row r="54" spans="1:33">
      <c r="A54" s="153" t="s">
        <v>193</v>
      </c>
      <c r="B54" s="173">
        <f>SummerCapacities!N396</f>
        <v>64361.858507659432</v>
      </c>
      <c r="C54" s="173">
        <f>SummerCapacities!O396</f>
        <v>64361.858507659432</v>
      </c>
      <c r="D54" s="173">
        <f>SummerCapacities!P396</f>
        <v>64361.858507659432</v>
      </c>
      <c r="E54" s="173">
        <f>SummerCapacities!Q396</f>
        <v>64361.858507659432</v>
      </c>
      <c r="F54" s="173">
        <f>SummerCapacities!R396</f>
        <v>64361.858507659432</v>
      </c>
      <c r="H54" s="39"/>
      <c r="I54" s="39"/>
      <c r="J54" s="39"/>
      <c r="K54" s="39"/>
      <c r="L54" s="39"/>
      <c r="AC54" s="105"/>
      <c r="AD54" s="105"/>
      <c r="AE54" s="105"/>
      <c r="AF54" s="105"/>
      <c r="AG54" s="105"/>
    </row>
    <row r="55" spans="1:33">
      <c r="A55" s="153" t="s">
        <v>194</v>
      </c>
      <c r="B55" s="173">
        <f>SummerCapacities!N418</f>
        <v>3490</v>
      </c>
      <c r="C55" s="173">
        <f>SummerCapacities!O418</f>
        <v>3490</v>
      </c>
      <c r="D55" s="173">
        <f>SummerCapacities!P418</f>
        <v>3490</v>
      </c>
      <c r="E55" s="173">
        <f>SummerCapacities!Q418</f>
        <v>3490</v>
      </c>
      <c r="F55" s="173">
        <f>SummerCapacities!R418</f>
        <v>3490</v>
      </c>
      <c r="H55" s="39"/>
      <c r="I55" s="39"/>
      <c r="J55" s="39"/>
      <c r="K55" s="39"/>
      <c r="L55" s="39"/>
      <c r="AC55" s="105"/>
      <c r="AD55" s="105"/>
      <c r="AE55" s="105"/>
      <c r="AF55" s="105"/>
      <c r="AG55" s="105"/>
    </row>
    <row r="56" spans="1:33">
      <c r="A56" s="153" t="s">
        <v>195</v>
      </c>
      <c r="B56" s="173">
        <f>SummerCapacities!N426</f>
        <v>-542</v>
      </c>
      <c r="C56" s="173">
        <f>SummerCapacities!O426</f>
        <v>-542</v>
      </c>
      <c r="D56" s="173">
        <f>SummerCapacities!P426</f>
        <v>-542</v>
      </c>
      <c r="E56" s="173">
        <f>SummerCapacities!Q426</f>
        <v>-542</v>
      </c>
      <c r="F56" s="173">
        <f>SummerCapacities!R426</f>
        <v>-542</v>
      </c>
      <c r="H56" s="39"/>
      <c r="I56" s="39"/>
      <c r="J56" s="39"/>
      <c r="K56" s="39"/>
      <c r="L56" s="39"/>
      <c r="AC56" s="105"/>
      <c r="AD56" s="105"/>
      <c r="AE56" s="105"/>
      <c r="AF56" s="105"/>
      <c r="AG56" s="105"/>
    </row>
    <row r="57" spans="1:33">
      <c r="A57" s="153" t="s">
        <v>196</v>
      </c>
      <c r="B57" s="173">
        <f>SummerCapacities!N428</f>
        <v>588</v>
      </c>
      <c r="C57" s="173">
        <f>SummerCapacities!O428</f>
        <v>588</v>
      </c>
      <c r="D57" s="173">
        <f>SummerCapacities!P428</f>
        <v>588</v>
      </c>
      <c r="E57" s="173">
        <f>SummerCapacities!Q428</f>
        <v>588</v>
      </c>
      <c r="F57" s="173">
        <f>SummerCapacities!R428</f>
        <v>588</v>
      </c>
      <c r="H57" s="39"/>
      <c r="I57" s="39"/>
      <c r="J57" s="39"/>
      <c r="K57" s="39"/>
      <c r="L57" s="39"/>
      <c r="AC57" s="105"/>
      <c r="AD57" s="105"/>
      <c r="AE57" s="105"/>
      <c r="AF57" s="105"/>
      <c r="AG57" s="105"/>
    </row>
    <row r="58" spans="1:33">
      <c r="A58" s="153" t="s">
        <v>197</v>
      </c>
      <c r="B58" s="173">
        <f>SummerCapacities!N430+SummerCapacities!N431</f>
        <v>3174.7391655428282</v>
      </c>
      <c r="C58" s="173">
        <f>SummerCapacities!O430+SummerCapacities!O431</f>
        <v>3172.7391655428282</v>
      </c>
      <c r="D58" s="173">
        <f>SummerCapacities!P430+SummerCapacities!P431</f>
        <v>3175.7391655428282</v>
      </c>
      <c r="E58" s="173">
        <f>SummerCapacities!Q430+SummerCapacities!Q431</f>
        <v>3178.7391655428282</v>
      </c>
      <c r="F58" s="173">
        <f>SummerCapacities!R430+SummerCapacities!R431</f>
        <v>3181.7391655428282</v>
      </c>
      <c r="H58" s="39"/>
      <c r="I58" s="39"/>
      <c r="J58" s="39"/>
      <c r="K58" s="39"/>
      <c r="L58" s="39"/>
      <c r="AC58" s="105"/>
      <c r="AD58" s="105"/>
      <c r="AE58" s="105"/>
      <c r="AF58" s="105"/>
      <c r="AG58" s="105"/>
    </row>
    <row r="59" spans="1:33">
      <c r="A59" s="153" t="s">
        <v>2632</v>
      </c>
      <c r="B59" s="173">
        <f>SummerCapacities!N657*SummerCapacities!N658/100</f>
        <v>2187.7649999999999</v>
      </c>
      <c r="C59" s="173">
        <f>SummerCapacities!O657*SummerCapacities!O658/100</f>
        <v>2187.7649999999999</v>
      </c>
      <c r="D59" s="173">
        <f>SummerCapacities!P657*SummerCapacities!P658/100</f>
        <v>2187.7649999999999</v>
      </c>
      <c r="E59" s="173">
        <f>SummerCapacities!Q657*SummerCapacities!Q658/100</f>
        <v>2187.7649999999999</v>
      </c>
      <c r="F59" s="173">
        <f>SummerCapacities!R657*SummerCapacities!R658/100</f>
        <v>2187.7649999999999</v>
      </c>
      <c r="H59" s="39"/>
      <c r="I59" s="39"/>
      <c r="J59" s="39"/>
      <c r="K59" s="39"/>
      <c r="L59" s="39"/>
      <c r="AC59" s="105"/>
      <c r="AD59" s="105"/>
      <c r="AE59" s="105"/>
      <c r="AF59" s="105"/>
      <c r="AG59" s="105"/>
    </row>
    <row r="60" spans="1:33">
      <c r="A60" s="153" t="s">
        <v>1877</v>
      </c>
      <c r="B60" s="173">
        <f>SummerCapacities!N660*SummerCapacities!N661/100</f>
        <v>1278.2329999999999</v>
      </c>
      <c r="C60" s="173">
        <f>SummerCapacities!O660*SummerCapacities!O661/100</f>
        <v>1278.2329999999999</v>
      </c>
      <c r="D60" s="173">
        <f>SummerCapacities!P660*SummerCapacities!P661/100</f>
        <v>1278.2329999999999</v>
      </c>
      <c r="E60" s="173">
        <f>SummerCapacities!Q660*SummerCapacities!Q661/100</f>
        <v>1278.2329999999999</v>
      </c>
      <c r="F60" s="173">
        <f>SummerCapacities!R660*SummerCapacities!R661/100</f>
        <v>1278.2329999999999</v>
      </c>
      <c r="H60" s="39"/>
      <c r="I60" s="39"/>
      <c r="J60" s="39"/>
      <c r="K60" s="39"/>
      <c r="L60" s="39"/>
      <c r="AC60" s="105"/>
      <c r="AD60" s="105"/>
      <c r="AE60" s="105"/>
      <c r="AF60" s="105"/>
      <c r="AG60" s="105"/>
    </row>
    <row r="61" spans="1:33">
      <c r="A61" s="153" t="s">
        <v>2001</v>
      </c>
      <c r="B61" s="173">
        <f>SummerCapacities!N663*SummerCapacities!N664/100</f>
        <v>3271.6479999999997</v>
      </c>
      <c r="C61" s="173">
        <f>SummerCapacities!O663*SummerCapacities!O664/100</f>
        <v>3271.6479999999997</v>
      </c>
      <c r="D61" s="173">
        <f>SummerCapacities!P663*SummerCapacities!P664/100</f>
        <v>3271.6479999999997</v>
      </c>
      <c r="E61" s="173">
        <f>SummerCapacities!Q663*SummerCapacities!Q664/100</f>
        <v>3271.6479999999997</v>
      </c>
      <c r="F61" s="173">
        <f>SummerCapacities!R663*SummerCapacities!R664/100</f>
        <v>3271.6479999999997</v>
      </c>
      <c r="H61" s="39"/>
      <c r="I61" s="39"/>
      <c r="J61" s="39"/>
      <c r="K61" s="39"/>
      <c r="L61" s="39"/>
      <c r="M61" s="39"/>
      <c r="AC61" s="105"/>
      <c r="AD61" s="105"/>
      <c r="AE61" s="105"/>
      <c r="AF61" s="105"/>
      <c r="AG61" s="105"/>
    </row>
    <row r="62" spans="1:33">
      <c r="A62" s="153" t="s">
        <v>2634</v>
      </c>
      <c r="B62" s="173">
        <f>SummerCapacities!N747*SummerCapacities!N748/100</f>
        <v>3460.4000000000005</v>
      </c>
      <c r="C62" s="173">
        <f>SummerCapacities!O747*SummerCapacities!O748/100</f>
        <v>3460.4000000000005</v>
      </c>
      <c r="D62" s="173">
        <f>SummerCapacities!P747*SummerCapacities!P748/100</f>
        <v>3460.4000000000005</v>
      </c>
      <c r="E62" s="173">
        <f>SummerCapacities!Q747*SummerCapacities!Q748/100</f>
        <v>3460.4000000000005</v>
      </c>
      <c r="F62" s="173">
        <f>SummerCapacities!R747*SummerCapacities!R748/100</f>
        <v>3460.4000000000005</v>
      </c>
      <c r="H62" s="39"/>
      <c r="I62" s="39"/>
      <c r="J62" s="39"/>
      <c r="K62" s="39"/>
      <c r="L62" s="39"/>
      <c r="M62" s="39"/>
      <c r="AC62" s="105"/>
      <c r="AD62" s="105"/>
      <c r="AE62" s="105"/>
      <c r="AF62" s="105"/>
      <c r="AG62" s="105"/>
    </row>
    <row r="63" spans="1:33">
      <c r="A63" s="153" t="s">
        <v>198</v>
      </c>
      <c r="B63" s="173">
        <f>SummerCapacities!N776*SummerCapacities!N777/100</f>
        <v>0</v>
      </c>
      <c r="C63" s="173">
        <f>SummerCapacities!O776*SummerCapacities!O777/100</f>
        <v>0</v>
      </c>
      <c r="D63" s="173">
        <f>SummerCapacities!P776*SummerCapacities!P777/100</f>
        <v>0</v>
      </c>
      <c r="E63" s="173">
        <f>SummerCapacities!Q776*SummerCapacities!Q777/100</f>
        <v>0</v>
      </c>
      <c r="F63" s="173">
        <f>SummerCapacities!R776*SummerCapacities!R777/100</f>
        <v>0</v>
      </c>
      <c r="H63" s="39"/>
      <c r="I63" s="39"/>
      <c r="J63" s="39"/>
      <c r="K63" s="39"/>
      <c r="L63" s="39"/>
      <c r="M63" s="39"/>
      <c r="AC63" s="105"/>
      <c r="AD63" s="105"/>
      <c r="AE63" s="105"/>
      <c r="AF63" s="105"/>
      <c r="AG63" s="105"/>
    </row>
    <row r="64" spans="1:33">
      <c r="A64" s="153" t="s">
        <v>199</v>
      </c>
      <c r="B64" s="173">
        <f>SummerCapacities!N779</f>
        <v>0</v>
      </c>
      <c r="C64" s="173">
        <f>SummerCapacities!O779</f>
        <v>0</v>
      </c>
      <c r="D64" s="173">
        <f>SummerCapacities!P779</f>
        <v>0</v>
      </c>
      <c r="E64" s="173">
        <f>SummerCapacities!Q779</f>
        <v>0</v>
      </c>
      <c r="F64" s="173">
        <f>SummerCapacities!R779</f>
        <v>0</v>
      </c>
      <c r="H64" s="39"/>
      <c r="I64" s="39"/>
      <c r="J64" s="39"/>
      <c r="K64" s="39"/>
      <c r="L64" s="39"/>
      <c r="M64" s="39"/>
      <c r="AC64" s="105"/>
      <c r="AD64" s="105"/>
      <c r="AE64" s="105"/>
      <c r="AF64" s="105"/>
      <c r="AG64" s="105"/>
    </row>
    <row r="65" spans="1:33">
      <c r="A65" s="153" t="s">
        <v>200</v>
      </c>
      <c r="B65" s="173">
        <f>SummerCapacities!N781</f>
        <v>0</v>
      </c>
      <c r="C65" s="173">
        <f>SummerCapacities!O781</f>
        <v>0</v>
      </c>
      <c r="D65" s="173">
        <f>SummerCapacities!P781</f>
        <v>0</v>
      </c>
      <c r="E65" s="173">
        <f>SummerCapacities!Q781</f>
        <v>0</v>
      </c>
      <c r="F65" s="173">
        <f>SummerCapacities!R781</f>
        <v>0</v>
      </c>
      <c r="H65" s="39"/>
      <c r="I65" s="39"/>
      <c r="J65" s="39"/>
      <c r="K65" s="39"/>
      <c r="L65" s="39"/>
      <c r="M65" s="39"/>
      <c r="AC65" s="105"/>
      <c r="AD65" s="105"/>
      <c r="AE65" s="105"/>
      <c r="AF65" s="105"/>
      <c r="AG65" s="105"/>
    </row>
    <row r="66" spans="1:33">
      <c r="A66" s="156" t="s">
        <v>201</v>
      </c>
      <c r="B66" s="176">
        <f>SUM(B54:B65)</f>
        <v>81270.643673202241</v>
      </c>
      <c r="C66" s="152">
        <f t="shared" ref="C66:F66" si="4">SUM(C54:C65)</f>
        <v>81268.643673202241</v>
      </c>
      <c r="D66" s="152">
        <f t="shared" si="4"/>
        <v>81271.643673202241</v>
      </c>
      <c r="E66" s="152">
        <f t="shared" si="4"/>
        <v>81274.643673202241</v>
      </c>
      <c r="F66" s="152">
        <f t="shared" si="4"/>
        <v>81277.643673202241</v>
      </c>
      <c r="H66" s="39"/>
      <c r="I66" s="39"/>
      <c r="J66" s="39"/>
      <c r="K66" s="39"/>
      <c r="L66" s="39"/>
      <c r="M66" s="39"/>
      <c r="AC66" s="105"/>
      <c r="AD66" s="105"/>
      <c r="AE66" s="105"/>
      <c r="AF66" s="105"/>
      <c r="AG66" s="105"/>
    </row>
    <row r="67" spans="1:33">
      <c r="A67" s="156"/>
      <c r="B67" s="173"/>
      <c r="C67" s="150"/>
      <c r="D67" s="150"/>
      <c r="E67" s="150"/>
      <c r="F67" s="150"/>
      <c r="H67" s="39"/>
      <c r="I67" s="39"/>
      <c r="J67" s="39"/>
      <c r="K67" s="39"/>
      <c r="L67" s="39"/>
      <c r="M67" s="39"/>
      <c r="AC67" s="105"/>
      <c r="AD67" s="105"/>
      <c r="AE67" s="105"/>
      <c r="AF67" s="105"/>
      <c r="AG67" s="105"/>
    </row>
    <row r="68" spans="1:33">
      <c r="A68" s="153" t="s">
        <v>2003</v>
      </c>
      <c r="B68" s="173">
        <f>SummerCapacities!N788*SummerCapacities!N789/100</f>
        <v>849.97400000000005</v>
      </c>
      <c r="C68" s="173">
        <f>SummerCapacities!O788*SummerCapacities!O789/100</f>
        <v>849.97400000000005</v>
      </c>
      <c r="D68" s="173">
        <f>SummerCapacities!P788*SummerCapacities!P789/100</f>
        <v>849.97400000000005</v>
      </c>
      <c r="E68" s="173">
        <f>SummerCapacities!Q788*SummerCapacities!Q789/100</f>
        <v>849.97400000000005</v>
      </c>
      <c r="F68" s="173">
        <f>SummerCapacities!R788*SummerCapacities!R789/100</f>
        <v>849.97400000000005</v>
      </c>
      <c r="H68" s="39"/>
      <c r="I68" s="39"/>
      <c r="J68" s="39"/>
      <c r="K68" s="39"/>
      <c r="L68" s="39"/>
      <c r="M68" s="39"/>
      <c r="AC68" s="105"/>
      <c r="AD68" s="105"/>
      <c r="AE68" s="105"/>
      <c r="AF68" s="105"/>
      <c r="AG68" s="105"/>
    </row>
    <row r="69" spans="1:33">
      <c r="A69" s="153" t="s">
        <v>2659</v>
      </c>
      <c r="B69" s="173">
        <f>SummerCapacities!N802</f>
        <v>1326.4</v>
      </c>
      <c r="C69" s="173">
        <f>SummerCapacities!O802</f>
        <v>1326.4</v>
      </c>
      <c r="D69" s="173">
        <f>SummerCapacities!P802</f>
        <v>1326.4</v>
      </c>
      <c r="E69" s="173">
        <f>SummerCapacities!Q802</f>
        <v>1326.4</v>
      </c>
      <c r="F69" s="173">
        <f>SummerCapacities!R802</f>
        <v>1326.4</v>
      </c>
      <c r="H69" s="39"/>
      <c r="I69" s="39"/>
      <c r="J69" s="39"/>
      <c r="K69" s="39"/>
      <c r="L69" s="39"/>
      <c r="M69" s="39"/>
      <c r="AC69" s="105"/>
      <c r="AD69" s="105"/>
      <c r="AE69" s="105"/>
      <c r="AF69" s="105"/>
      <c r="AG69" s="105"/>
    </row>
    <row r="70" spans="1:33">
      <c r="A70" s="153" t="s">
        <v>2633</v>
      </c>
      <c r="B70" s="173">
        <f>SummerCapacities!N865*SummerCapacities!N866/100</f>
        <v>1271.0569999999998</v>
      </c>
      <c r="C70" s="173">
        <f>SummerCapacities!O865*SummerCapacities!O866/100</f>
        <v>1271.0569999999998</v>
      </c>
      <c r="D70" s="173">
        <f>SummerCapacities!P865*SummerCapacities!P866/100</f>
        <v>1271.0569999999998</v>
      </c>
      <c r="E70" s="173">
        <f>SummerCapacities!Q865*SummerCapacities!Q866/100</f>
        <v>1271.0569999999998</v>
      </c>
      <c r="F70" s="173">
        <f>SummerCapacities!R865*SummerCapacities!R866/100</f>
        <v>1271.0569999999998</v>
      </c>
      <c r="H70" s="39"/>
      <c r="I70" s="39"/>
      <c r="J70" s="39"/>
      <c r="K70" s="39"/>
      <c r="L70" s="39"/>
      <c r="M70" s="39"/>
      <c r="AC70" s="105"/>
      <c r="AD70" s="105"/>
      <c r="AE70" s="105"/>
      <c r="AF70" s="105"/>
      <c r="AG70" s="105"/>
    </row>
    <row r="71" spans="1:33">
      <c r="A71" s="153" t="s">
        <v>1876</v>
      </c>
      <c r="B71" s="173">
        <f>SummerCapacities!N868*SummerCapacities!N869/100</f>
        <v>93.002999999999986</v>
      </c>
      <c r="C71" s="173">
        <f>SummerCapacities!O868*SummerCapacities!O869/100</f>
        <v>93.002999999999986</v>
      </c>
      <c r="D71" s="173">
        <f>SummerCapacities!P868*SummerCapacities!P869/100</f>
        <v>93.002999999999986</v>
      </c>
      <c r="E71" s="173">
        <f>SummerCapacities!Q868*SummerCapacities!Q869/100</f>
        <v>93.002999999999986</v>
      </c>
      <c r="F71" s="173">
        <f>SummerCapacities!R868*SummerCapacities!R869/100</f>
        <v>93.002999999999986</v>
      </c>
      <c r="H71" s="39"/>
      <c r="I71" s="39"/>
      <c r="J71" s="39"/>
      <c r="K71" s="39"/>
      <c r="L71" s="39"/>
      <c r="M71" s="39"/>
      <c r="AC71" s="105"/>
      <c r="AD71" s="105"/>
      <c r="AE71" s="105"/>
      <c r="AF71" s="105"/>
      <c r="AG71" s="105"/>
    </row>
    <row r="72" spans="1:33">
      <c r="A72" s="153" t="s">
        <v>2000</v>
      </c>
      <c r="B72" s="173">
        <f>SummerCapacities!N871*SummerCapacities!N872/100</f>
        <v>2162.846</v>
      </c>
      <c r="C72" s="173">
        <f>SummerCapacities!O871*SummerCapacities!O872/100</f>
        <v>2162.846</v>
      </c>
      <c r="D72" s="173">
        <f>SummerCapacities!P871*SummerCapacities!P872/100</f>
        <v>2162.846</v>
      </c>
      <c r="E72" s="173">
        <f>SummerCapacities!Q871*SummerCapacities!Q872/100</f>
        <v>2162.846</v>
      </c>
      <c r="F72" s="173">
        <f>SummerCapacities!R871*SummerCapacities!R872/100</f>
        <v>2162.846</v>
      </c>
      <c r="H72" s="39"/>
      <c r="I72" s="39"/>
      <c r="J72" s="39"/>
      <c r="K72" s="39"/>
      <c r="L72" s="39"/>
      <c r="M72" s="39"/>
      <c r="AC72" s="105"/>
      <c r="AD72" s="105"/>
      <c r="AE72" s="105"/>
      <c r="AF72" s="105"/>
      <c r="AG72" s="105"/>
    </row>
    <row r="73" spans="1:33">
      <c r="A73" s="153" t="s">
        <v>2635</v>
      </c>
      <c r="B73" s="173">
        <f>SummerCapacities!N984*SummerCapacities!N985/100</f>
        <v>19330.96</v>
      </c>
      <c r="C73" s="173">
        <f>SummerCapacities!O984*SummerCapacities!O985/100</f>
        <v>19330.96</v>
      </c>
      <c r="D73" s="173">
        <f>SummerCapacities!P984*SummerCapacities!P985/100</f>
        <v>19330.96</v>
      </c>
      <c r="E73" s="173">
        <f>SummerCapacities!Q984*SummerCapacities!Q985/100</f>
        <v>19330.96</v>
      </c>
      <c r="F73" s="173">
        <f>SummerCapacities!R984*SummerCapacities!R985/100</f>
        <v>19330.96</v>
      </c>
      <c r="H73" s="39"/>
      <c r="I73" s="39"/>
      <c r="J73" s="39"/>
      <c r="K73" s="39"/>
      <c r="L73" s="39"/>
      <c r="M73" s="39"/>
      <c r="AC73" s="105"/>
      <c r="AD73" s="105"/>
      <c r="AE73" s="105"/>
      <c r="AF73" s="105"/>
      <c r="AG73" s="105"/>
    </row>
    <row r="74" spans="1:33">
      <c r="A74" s="153" t="s">
        <v>202</v>
      </c>
      <c r="B74" s="173">
        <f>SummerCapacities!N1025*SummerCapacities!N1026/100</f>
        <v>0</v>
      </c>
      <c r="C74" s="173">
        <f>SummerCapacities!O1025*SummerCapacities!O1026/100</f>
        <v>0</v>
      </c>
      <c r="D74" s="173">
        <f>SummerCapacities!P1025*SummerCapacities!P1026/100</f>
        <v>0</v>
      </c>
      <c r="E74" s="173">
        <f>SummerCapacities!Q1025*SummerCapacities!Q1026/100</f>
        <v>0</v>
      </c>
      <c r="F74" s="173">
        <f>SummerCapacities!R1025*SummerCapacities!R1026/100</f>
        <v>0</v>
      </c>
      <c r="H74" s="39"/>
      <c r="I74" s="39"/>
      <c r="J74" s="39"/>
      <c r="K74" s="39"/>
      <c r="L74" s="39"/>
      <c r="M74" s="39"/>
      <c r="AC74" s="105"/>
      <c r="AD74" s="105"/>
      <c r="AE74" s="105"/>
      <c r="AF74" s="105"/>
      <c r="AG74" s="105"/>
    </row>
    <row r="75" spans="1:33">
      <c r="A75" s="156" t="s">
        <v>203</v>
      </c>
      <c r="B75" s="152">
        <f>SUM(B66:B74)</f>
        <v>106304.88367320225</v>
      </c>
      <c r="C75" s="152">
        <f>SUM(C66:C74)</f>
        <v>106302.88367320225</v>
      </c>
      <c r="D75" s="152">
        <f>SUM(D66:D74)</f>
        <v>106305.88367320225</v>
      </c>
      <c r="E75" s="152">
        <f>SUM(E66:E74)</f>
        <v>106308.88367320225</v>
      </c>
      <c r="F75" s="152">
        <f>SUM(F66:F74)</f>
        <v>106311.88367320225</v>
      </c>
      <c r="H75" s="39"/>
      <c r="I75" s="39"/>
      <c r="J75" s="39"/>
      <c r="K75" s="39"/>
      <c r="L75" s="39"/>
      <c r="M75" s="39"/>
      <c r="AC75" s="105"/>
      <c r="AD75" s="105"/>
      <c r="AE75" s="105"/>
      <c r="AF75" s="105"/>
      <c r="AG75" s="105"/>
    </row>
    <row r="76" spans="1:33">
      <c r="A76" s="91"/>
      <c r="B76" s="95"/>
      <c r="C76" s="95"/>
      <c r="D76" s="95"/>
      <c r="E76" s="95"/>
      <c r="F76" s="95"/>
      <c r="H76" s="39"/>
      <c r="I76" s="39"/>
      <c r="J76" s="39"/>
      <c r="K76" s="39"/>
      <c r="L76" s="39"/>
      <c r="M76" s="39"/>
      <c r="AC76" s="105"/>
      <c r="AD76" s="105"/>
      <c r="AE76" s="105"/>
      <c r="AF76" s="105"/>
      <c r="AG76" s="105"/>
    </row>
    <row r="77" spans="1:33">
      <c r="A77" s="92" t="s">
        <v>110</v>
      </c>
      <c r="B77" s="107">
        <f>(B75-B51)/B51</f>
        <v>0.31112145355854515</v>
      </c>
      <c r="C77" s="107">
        <f>(C75-C51)/C51</f>
        <v>0.29977971374465934</v>
      </c>
      <c r="D77" s="107">
        <f>(D75-D51)/D51</f>
        <v>0.28879398112771998</v>
      </c>
      <c r="E77" s="107">
        <f>(E75-E51)/E51</f>
        <v>0.27802604331845548</v>
      </c>
      <c r="F77" s="107">
        <f>(F75-F51)/F51</f>
        <v>0.26765989188239675</v>
      </c>
      <c r="H77" s="39"/>
      <c r="I77" s="39"/>
      <c r="J77" s="39"/>
      <c r="K77" s="39"/>
      <c r="L77" s="39"/>
      <c r="M77" s="39"/>
      <c r="AC77" s="105"/>
      <c r="AD77" s="105"/>
      <c r="AE77" s="105"/>
      <c r="AF77" s="105"/>
      <c r="AG77" s="105"/>
    </row>
    <row r="78" spans="1:33">
      <c r="A78" s="45" t="s">
        <v>79</v>
      </c>
      <c r="B78" s="42"/>
      <c r="C78" s="42"/>
      <c r="D78" s="42"/>
      <c r="E78" s="42"/>
      <c r="F78" s="42"/>
      <c r="M78" s="39"/>
    </row>
    <row r="79" spans="1:33">
      <c r="A79" s="42"/>
      <c r="B79" s="42"/>
      <c r="C79" s="42"/>
      <c r="D79" s="42"/>
      <c r="E79" s="42"/>
      <c r="F79" s="42"/>
      <c r="M79" s="39"/>
    </row>
    <row r="80" spans="1:33" ht="18">
      <c r="A80" s="315" t="s">
        <v>1891</v>
      </c>
      <c r="B80" s="315"/>
      <c r="C80" s="315"/>
      <c r="D80" s="315"/>
      <c r="E80" s="315"/>
      <c r="F80" s="315"/>
      <c r="M80" s="39"/>
    </row>
    <row r="81" spans="1:33">
      <c r="A81" s="127" t="str">
        <f>WinterSummary!B4</f>
        <v>Load Forecast, MW:</v>
      </c>
      <c r="B81" s="116" t="str">
        <f>WinterCapacities!N2</f>
        <v>2027/2028</v>
      </c>
      <c r="C81" s="116" t="str">
        <f>WinterCapacities!O2</f>
        <v>2028/2029</v>
      </c>
      <c r="D81" s="116" t="str">
        <f>WinterCapacities!P2</f>
        <v>2029/2030</v>
      </c>
      <c r="E81" s="116" t="str">
        <f>WinterCapacities!Q2</f>
        <v>2030/2031</v>
      </c>
      <c r="F81" s="116" t="str">
        <f>WinterCapacities!R2</f>
        <v>2031/2032</v>
      </c>
    </row>
    <row r="82" spans="1:33">
      <c r="A82" s="128" t="str">
        <f>WinterSummary!C5</f>
        <v>Winter Peak Demand (based on normal weather)</v>
      </c>
      <c r="B82" s="217">
        <v>71503.395539999998</v>
      </c>
      <c r="C82" s="217">
        <v>72742.377250000005</v>
      </c>
      <c r="D82" s="217">
        <v>73955.942874</v>
      </c>
      <c r="E82" s="217">
        <v>75156.410837000003</v>
      </c>
      <c r="F82" s="217">
        <v>76316</v>
      </c>
      <c r="H82" s="39"/>
      <c r="I82" s="39"/>
      <c r="J82" s="39"/>
      <c r="K82" s="39"/>
      <c r="L82" s="39"/>
      <c r="AC82" s="39"/>
      <c r="AD82" s="39"/>
      <c r="AE82" s="39"/>
      <c r="AF82" s="39"/>
      <c r="AG82" s="39"/>
    </row>
    <row r="83" spans="1:33">
      <c r="A83" s="128" t="str">
        <f>WinterSummary!C6</f>
        <v xml:space="preserve">   plus:  Energy Efficiency Program Savings Forecast</v>
      </c>
      <c r="B83" s="225">
        <v>5219.298577786667</v>
      </c>
      <c r="C83" s="225">
        <v>5674.7624937600012</v>
      </c>
      <c r="D83" s="225">
        <v>6130.2264097333345</v>
      </c>
      <c r="E83" s="225">
        <v>6585.6903257066679</v>
      </c>
      <c r="F83" s="225">
        <v>7041.1542416800021</v>
      </c>
      <c r="H83" s="39"/>
      <c r="I83" s="39"/>
      <c r="J83" s="39"/>
      <c r="K83" s="39"/>
      <c r="L83" s="39"/>
      <c r="AC83" s="39"/>
      <c r="AD83" s="39"/>
      <c r="AE83" s="39"/>
      <c r="AF83" s="39"/>
      <c r="AG83" s="39"/>
    </row>
    <row r="84" spans="1:33">
      <c r="A84" s="128" t="str">
        <f>WinterSummary!C7</f>
        <v>Total Winter Peak Demand (before Reductions from Energy Efficiency Programs)</v>
      </c>
      <c r="B84" s="225">
        <f>B82+B83</f>
        <v>76722.694117786668</v>
      </c>
      <c r="C84" s="225">
        <f>C82+C83</f>
        <v>78417.13974376001</v>
      </c>
      <c r="D84" s="225">
        <f>D82+D83</f>
        <v>80086.169283733339</v>
      </c>
      <c r="E84" s="225">
        <f>E82+E83</f>
        <v>81742.101162706676</v>
      </c>
      <c r="F84" s="225">
        <f>F82+F83</f>
        <v>83357.154241680008</v>
      </c>
      <c r="H84" s="39"/>
      <c r="I84" s="39"/>
      <c r="J84" s="39"/>
      <c r="K84" s="39"/>
      <c r="L84" s="39"/>
      <c r="AC84" s="39"/>
      <c r="AD84" s="39"/>
      <c r="AE84" s="39"/>
      <c r="AF84" s="39"/>
      <c r="AG84" s="39"/>
    </row>
    <row r="85" spans="1:33">
      <c r="A85" s="88" t="s">
        <v>3071</v>
      </c>
      <c r="B85" s="219">
        <v>0</v>
      </c>
      <c r="C85" s="219">
        <v>0</v>
      </c>
      <c r="D85" s="219">
        <v>0</v>
      </c>
      <c r="E85" s="219">
        <v>0</v>
      </c>
      <c r="F85" s="219">
        <v>0</v>
      </c>
      <c r="H85" s="39"/>
      <c r="I85" s="39"/>
      <c r="J85" s="39"/>
      <c r="K85" s="39"/>
      <c r="L85" s="39"/>
      <c r="AC85" s="39"/>
      <c r="AD85" s="39"/>
      <c r="AE85" s="39"/>
      <c r="AF85" s="39"/>
      <c r="AG85" s="39"/>
    </row>
    <row r="86" spans="1:33">
      <c r="A86" s="128" t="str">
        <f>WinterSummary!C9</f>
        <v xml:space="preserve">   less:  Load Resources providing Responsive Reserves</v>
      </c>
      <c r="B86" s="219">
        <f>-1460*1.02</f>
        <v>-1489.2</v>
      </c>
      <c r="C86" s="219">
        <f t="shared" ref="C86:F86" si="5">-1460*1.02</f>
        <v>-1489.2</v>
      </c>
      <c r="D86" s="219">
        <f t="shared" si="5"/>
        <v>-1489.2</v>
      </c>
      <c r="E86" s="219">
        <f t="shared" si="5"/>
        <v>-1489.2</v>
      </c>
      <c r="F86" s="219">
        <f t="shared" si="5"/>
        <v>-1489.2</v>
      </c>
      <c r="H86" s="39"/>
      <c r="I86" s="39"/>
      <c r="J86" s="39"/>
      <c r="K86" s="39"/>
      <c r="L86" s="39"/>
      <c r="AC86" s="39"/>
      <c r="AD86" s="39"/>
      <c r="AE86" s="39"/>
      <c r="AF86" s="39"/>
      <c r="AG86" s="39"/>
    </row>
    <row r="87" spans="1:33">
      <c r="A87" s="128" t="str">
        <f>WinterSummary!C10</f>
        <v xml:space="preserve">   less:  Load Resources providing Non-Spinning Reserves</v>
      </c>
      <c r="B87" s="229">
        <v>0</v>
      </c>
      <c r="C87" s="229">
        <v>0</v>
      </c>
      <c r="D87" s="229">
        <v>0</v>
      </c>
      <c r="E87" s="229">
        <v>0</v>
      </c>
      <c r="F87" s="229">
        <v>0</v>
      </c>
      <c r="H87" s="39"/>
      <c r="I87" s="39"/>
      <c r="J87" s="39"/>
      <c r="K87" s="39"/>
      <c r="L87" s="39"/>
      <c r="AC87" s="39"/>
      <c r="AD87" s="39"/>
      <c r="AE87" s="39"/>
      <c r="AF87" s="39"/>
      <c r="AG87" s="39"/>
    </row>
    <row r="88" spans="1:33">
      <c r="A88" s="128" t="str">
        <f>WinterSummary!C11</f>
        <v xml:space="preserve">   less:  Emergency Response Service (10- and 30-min ramp products)</v>
      </c>
      <c r="B88" s="218">
        <f>-1139.54*1.02</f>
        <v>-1162.3308</v>
      </c>
      <c r="C88" s="218">
        <f t="shared" ref="C88:F88" si="6">-1139.54*1.02</f>
        <v>-1162.3308</v>
      </c>
      <c r="D88" s="218">
        <f t="shared" si="6"/>
        <v>-1162.3308</v>
      </c>
      <c r="E88" s="218">
        <f t="shared" si="6"/>
        <v>-1162.3308</v>
      </c>
      <c r="F88" s="218">
        <f t="shared" si="6"/>
        <v>-1162.3308</v>
      </c>
      <c r="H88" s="39"/>
      <c r="I88" s="39"/>
      <c r="J88" s="39"/>
      <c r="K88" s="39"/>
      <c r="L88" s="39"/>
      <c r="AC88" s="39"/>
      <c r="AD88" s="39"/>
      <c r="AE88" s="39"/>
      <c r="AF88" s="39"/>
      <c r="AG88" s="39"/>
    </row>
    <row r="89" spans="1:33">
      <c r="A89" s="128" t="str">
        <f>WinterSummary!C12</f>
        <v xml:space="preserve">   less:  TDSP Standard Offer Load Management Programs</v>
      </c>
      <c r="B89" s="228">
        <v>0</v>
      </c>
      <c r="C89" s="228">
        <v>0</v>
      </c>
      <c r="D89" s="228">
        <v>0</v>
      </c>
      <c r="E89" s="228">
        <v>0</v>
      </c>
      <c r="F89" s="228">
        <v>0</v>
      </c>
      <c r="H89" s="39"/>
      <c r="I89" s="39"/>
      <c r="J89" s="39"/>
      <c r="K89" s="39"/>
      <c r="L89" s="39"/>
      <c r="AC89" s="39"/>
      <c r="AD89" s="39"/>
      <c r="AE89" s="39"/>
      <c r="AF89" s="39"/>
      <c r="AG89" s="39"/>
    </row>
    <row r="90" spans="1:33">
      <c r="A90" s="128" t="str">
        <f>WinterSummary!C13</f>
        <v xml:space="preserve">   less:  Energy Efficiency Program Savings Forecast</v>
      </c>
      <c r="B90" s="228">
        <f>-B83</f>
        <v>-5219.298577786667</v>
      </c>
      <c r="C90" s="228">
        <f t="shared" ref="C90:F90" si="7">-C83</f>
        <v>-5674.7624937600012</v>
      </c>
      <c r="D90" s="228">
        <f t="shared" si="7"/>
        <v>-6130.2264097333345</v>
      </c>
      <c r="E90" s="228">
        <f t="shared" si="7"/>
        <v>-6585.6903257066679</v>
      </c>
      <c r="F90" s="228">
        <f t="shared" si="7"/>
        <v>-7041.1542416800021</v>
      </c>
      <c r="H90" s="39"/>
      <c r="I90" s="39"/>
      <c r="J90" s="39"/>
      <c r="K90" s="39"/>
      <c r="L90" s="39"/>
      <c r="AC90" s="39"/>
      <c r="AD90" s="39"/>
      <c r="AE90" s="39"/>
      <c r="AF90" s="39"/>
      <c r="AG90" s="39"/>
    </row>
    <row r="91" spans="1:33">
      <c r="A91" s="127" t="str">
        <f>WinterSummary!C14</f>
        <v>Firm Peak Load, MW</v>
      </c>
      <c r="B91" s="117">
        <f>SUM(B84:B90)</f>
        <v>68851.864740000005</v>
      </c>
      <c r="C91" s="117">
        <f>SUM(C84:C90)</f>
        <v>70090.846450000012</v>
      </c>
      <c r="D91" s="117">
        <f>SUM(D84:D90)</f>
        <v>71304.412074000007</v>
      </c>
      <c r="E91" s="117">
        <f>SUM(E84:E90)</f>
        <v>72504.88003700001</v>
      </c>
      <c r="F91" s="117">
        <f>SUM(F84:F90)</f>
        <v>73664.469200000007</v>
      </c>
      <c r="H91" s="39"/>
      <c r="I91" s="39"/>
      <c r="J91" s="39"/>
      <c r="K91" s="39"/>
      <c r="L91" s="39"/>
      <c r="AC91" s="39"/>
      <c r="AD91" s="39"/>
      <c r="AE91" s="39"/>
      <c r="AF91" s="39"/>
      <c r="AG91" s="39"/>
    </row>
    <row r="92" spans="1:33">
      <c r="A92" s="93"/>
      <c r="B92" s="15"/>
      <c r="C92" s="15"/>
      <c r="D92" s="15"/>
      <c r="E92" s="15"/>
      <c r="F92" s="15"/>
      <c r="AC92" s="39"/>
      <c r="AD92" s="39"/>
      <c r="AE92" s="39"/>
      <c r="AF92" s="39"/>
      <c r="AG92" s="39"/>
    </row>
    <row r="93" spans="1:33">
      <c r="A93" s="147" t="s">
        <v>192</v>
      </c>
      <c r="B93" s="148" t="str">
        <f>WinterCapacities!N2</f>
        <v>2027/2028</v>
      </c>
      <c r="C93" s="148" t="str">
        <f>WinterCapacities!O2</f>
        <v>2028/2029</v>
      </c>
      <c r="D93" s="148" t="str">
        <f>WinterCapacities!P2</f>
        <v>2029/2030</v>
      </c>
      <c r="E93" s="148" t="str">
        <f>WinterCapacities!Q2</f>
        <v>2030/2031</v>
      </c>
      <c r="F93" s="148" t="str">
        <f>WinterCapacities!R2</f>
        <v>2031/2032</v>
      </c>
      <c r="AC93" s="39"/>
      <c r="AD93" s="39"/>
      <c r="AE93" s="39"/>
      <c r="AF93" s="39"/>
      <c r="AG93" s="39"/>
    </row>
    <row r="94" spans="1:33">
      <c r="A94" s="149" t="s">
        <v>193</v>
      </c>
      <c r="B94" s="173">
        <f>WinterCapacities!N396</f>
        <v>67829.437623819613</v>
      </c>
      <c r="C94" s="173">
        <f>WinterCapacities!O396</f>
        <v>67829.437623819613</v>
      </c>
      <c r="D94" s="173">
        <f>WinterCapacities!P396</f>
        <v>67829.437623819613</v>
      </c>
      <c r="E94" s="173">
        <f>WinterCapacities!Q396</f>
        <v>67829.437623819613</v>
      </c>
      <c r="F94" s="173">
        <f>WinterCapacities!R396</f>
        <v>67829.437623819613</v>
      </c>
      <c r="H94" s="39"/>
      <c r="I94" s="39"/>
      <c r="J94" s="39"/>
      <c r="K94" s="39"/>
      <c r="L94" s="39"/>
      <c r="AC94" s="39"/>
      <c r="AD94" s="39"/>
      <c r="AE94" s="39"/>
      <c r="AF94" s="39"/>
      <c r="AG94" s="39"/>
    </row>
    <row r="95" spans="1:33">
      <c r="A95" s="149" t="s">
        <v>1862</v>
      </c>
      <c r="B95" s="173">
        <f>WinterCapacities!N418</f>
        <v>3710</v>
      </c>
      <c r="C95" s="173">
        <f>WinterCapacities!O418</f>
        <v>3710</v>
      </c>
      <c r="D95" s="173">
        <f>WinterCapacities!P418</f>
        <v>3710</v>
      </c>
      <c r="E95" s="173">
        <f>WinterCapacities!Q418</f>
        <v>3710</v>
      </c>
      <c r="F95" s="173">
        <f>WinterCapacities!R418</f>
        <v>3710</v>
      </c>
      <c r="H95" s="39"/>
      <c r="I95" s="39"/>
      <c r="J95" s="39"/>
      <c r="K95" s="39"/>
      <c r="L95" s="39"/>
      <c r="AC95" s="39"/>
      <c r="AD95" s="39"/>
      <c r="AE95" s="39"/>
      <c r="AF95" s="39"/>
      <c r="AG95" s="39"/>
    </row>
    <row r="96" spans="1:33">
      <c r="A96" s="149" t="s">
        <v>1863</v>
      </c>
      <c r="B96" s="173">
        <f>WinterCapacities!N426</f>
        <v>-568</v>
      </c>
      <c r="C96" s="173">
        <f>WinterCapacities!O426</f>
        <v>-568</v>
      </c>
      <c r="D96" s="173">
        <f>WinterCapacities!P426</f>
        <v>-568</v>
      </c>
      <c r="E96" s="173">
        <f>WinterCapacities!Q426</f>
        <v>-568</v>
      </c>
      <c r="F96" s="173">
        <f>WinterCapacities!R426</f>
        <v>-568</v>
      </c>
      <c r="H96" s="39"/>
      <c r="I96" s="39"/>
      <c r="J96" s="39"/>
      <c r="K96" s="39"/>
      <c r="L96" s="39"/>
      <c r="AC96" s="39"/>
      <c r="AD96" s="39"/>
      <c r="AE96" s="39"/>
      <c r="AF96" s="39"/>
      <c r="AG96" s="39"/>
    </row>
    <row r="97" spans="1:33">
      <c r="A97" s="149" t="s">
        <v>1864</v>
      </c>
      <c r="B97" s="173">
        <f>WinterCapacities!N428</f>
        <v>0</v>
      </c>
      <c r="C97" s="173">
        <f>WinterCapacities!O428</f>
        <v>0</v>
      </c>
      <c r="D97" s="173">
        <f>WinterCapacities!P428</f>
        <v>0</v>
      </c>
      <c r="E97" s="173">
        <f>WinterCapacities!Q428</f>
        <v>0</v>
      </c>
      <c r="F97" s="173">
        <f>WinterCapacities!R428</f>
        <v>0</v>
      </c>
      <c r="H97" s="39"/>
      <c r="I97" s="39"/>
      <c r="J97" s="39"/>
      <c r="K97" s="39"/>
      <c r="L97" s="39"/>
      <c r="AC97" s="39"/>
      <c r="AD97" s="39"/>
      <c r="AE97" s="39"/>
      <c r="AF97" s="39"/>
      <c r="AG97" s="39"/>
    </row>
    <row r="98" spans="1:33">
      <c r="A98" s="149" t="s">
        <v>197</v>
      </c>
      <c r="B98" s="173">
        <f>WinterCapacities!N430+WinterCapacities!N431</f>
        <v>3466.1786975166606</v>
      </c>
      <c r="C98" s="173">
        <f>WinterCapacities!O430+WinterCapacities!O431</f>
        <v>3464.1786975166606</v>
      </c>
      <c r="D98" s="173">
        <f>WinterCapacities!P430+WinterCapacities!P431</f>
        <v>3467.1786975166606</v>
      </c>
      <c r="E98" s="173">
        <f>WinterCapacities!Q430+WinterCapacities!Q431</f>
        <v>3470.1786975166606</v>
      </c>
      <c r="F98" s="173">
        <f>WinterCapacities!R430+WinterCapacities!R431</f>
        <v>3473.1786975166606</v>
      </c>
      <c r="H98" s="39"/>
      <c r="I98" s="39"/>
      <c r="J98" s="39"/>
      <c r="K98" s="39"/>
      <c r="L98" s="39"/>
      <c r="AC98" s="39"/>
      <c r="AD98" s="39"/>
      <c r="AE98" s="39"/>
      <c r="AF98" s="39"/>
      <c r="AG98" s="39"/>
    </row>
    <row r="99" spans="1:33">
      <c r="A99" s="149" t="s">
        <v>2902</v>
      </c>
      <c r="B99" s="173">
        <f>WinterCapacities!N657*WinterCapacities!N658/100</f>
        <v>1685.655</v>
      </c>
      <c r="C99" s="173">
        <f>WinterCapacities!O657*WinterCapacities!O658/100</f>
        <v>1685.655</v>
      </c>
      <c r="D99" s="173">
        <f>WinterCapacities!P657*WinterCapacities!P658/100</f>
        <v>1685.655</v>
      </c>
      <c r="E99" s="173">
        <f>WinterCapacities!Q657*WinterCapacities!Q658/100</f>
        <v>1685.655</v>
      </c>
      <c r="F99" s="173">
        <f>WinterCapacities!R657*WinterCapacities!R658/100</f>
        <v>1685.655</v>
      </c>
      <c r="H99" s="39"/>
      <c r="I99" s="39"/>
      <c r="J99" s="39"/>
      <c r="K99" s="39"/>
      <c r="L99" s="39"/>
      <c r="AC99" s="39"/>
      <c r="AD99" s="39"/>
      <c r="AE99" s="39"/>
      <c r="AF99" s="39"/>
      <c r="AG99" s="39"/>
    </row>
    <row r="100" spans="1:33">
      <c r="A100" s="149" t="s">
        <v>2904</v>
      </c>
      <c r="B100" s="173">
        <f>WinterCapacities!N660*WinterCapacities!N661/100</f>
        <v>1498.6179999999999</v>
      </c>
      <c r="C100" s="173">
        <f>WinterCapacities!O660*WinterCapacities!O661/100</f>
        <v>1498.6179999999999</v>
      </c>
      <c r="D100" s="173">
        <f>WinterCapacities!P660*WinterCapacities!P661/100</f>
        <v>1498.6179999999999</v>
      </c>
      <c r="E100" s="173">
        <f>WinterCapacities!Q660*WinterCapacities!Q661/100</f>
        <v>1498.6179999999999</v>
      </c>
      <c r="F100" s="173">
        <f>WinterCapacities!R660*WinterCapacities!R661/100</f>
        <v>1498.6179999999999</v>
      </c>
      <c r="H100" s="39"/>
      <c r="I100" s="39"/>
      <c r="J100" s="39"/>
      <c r="K100" s="39"/>
      <c r="L100" s="39"/>
      <c r="AC100" s="39"/>
      <c r="AD100" s="39"/>
      <c r="AE100" s="39"/>
      <c r="AF100" s="39"/>
      <c r="AG100" s="39"/>
    </row>
    <row r="101" spans="1:33">
      <c r="A101" s="149" t="s">
        <v>2906</v>
      </c>
      <c r="B101" s="173">
        <f>WinterCapacities!N663*WinterCapacities!N664/100</f>
        <v>3443.84</v>
      </c>
      <c r="C101" s="173">
        <f>WinterCapacities!O663*WinterCapacities!O664/100</f>
        <v>3443.84</v>
      </c>
      <c r="D101" s="173">
        <f>WinterCapacities!P663*WinterCapacities!P664/100</f>
        <v>3443.84</v>
      </c>
      <c r="E101" s="173">
        <f>WinterCapacities!Q663*WinterCapacities!Q664/100</f>
        <v>3443.84</v>
      </c>
      <c r="F101" s="173">
        <f>WinterCapacities!R663*WinterCapacities!R664/100</f>
        <v>3443.84</v>
      </c>
      <c r="H101" s="39"/>
      <c r="I101" s="39"/>
      <c r="J101" s="39"/>
      <c r="K101" s="39"/>
      <c r="L101" s="39"/>
      <c r="AC101" s="39"/>
      <c r="AD101" s="39"/>
      <c r="AE101" s="39"/>
      <c r="AF101" s="39"/>
      <c r="AG101" s="39"/>
    </row>
    <row r="102" spans="1:33">
      <c r="A102" s="149" t="s">
        <v>1999</v>
      </c>
      <c r="B102" s="173">
        <f>WinterCapacities!N747*WinterCapacities!N748/100</f>
        <v>302.78500000000008</v>
      </c>
      <c r="C102" s="173">
        <f>WinterCapacities!O747*WinterCapacities!O748/100</f>
        <v>302.78500000000008</v>
      </c>
      <c r="D102" s="173">
        <f>WinterCapacities!P747*WinterCapacities!P748/100</f>
        <v>302.78500000000008</v>
      </c>
      <c r="E102" s="173">
        <f>WinterCapacities!Q747*WinterCapacities!Q748/100</f>
        <v>302.78500000000008</v>
      </c>
      <c r="F102" s="173">
        <f>WinterCapacities!R747*WinterCapacities!R748/100</f>
        <v>302.78500000000008</v>
      </c>
      <c r="H102" s="39"/>
      <c r="I102" s="39"/>
      <c r="J102" s="39"/>
      <c r="K102" s="39"/>
      <c r="L102" s="39"/>
      <c r="AC102" s="39"/>
      <c r="AD102" s="39"/>
      <c r="AE102" s="39"/>
      <c r="AF102" s="39"/>
      <c r="AG102" s="39"/>
    </row>
    <row r="103" spans="1:33">
      <c r="A103" s="149" t="s">
        <v>198</v>
      </c>
      <c r="B103" s="173">
        <f>WinterCapacities!N776*WinterCapacities!N777/100</f>
        <v>0</v>
      </c>
      <c r="C103" s="173">
        <f>WinterCapacities!O776*WinterCapacities!O777/100</f>
        <v>0</v>
      </c>
      <c r="D103" s="173">
        <f>WinterCapacities!P776*WinterCapacities!P777/100</f>
        <v>0</v>
      </c>
      <c r="E103" s="173">
        <f>WinterCapacities!Q776*WinterCapacities!Q777/100</f>
        <v>0</v>
      </c>
      <c r="F103" s="173">
        <f>WinterCapacities!R776*WinterCapacities!R777/100</f>
        <v>0</v>
      </c>
      <c r="H103" s="39"/>
      <c r="I103" s="39"/>
      <c r="J103" s="39"/>
      <c r="K103" s="39"/>
      <c r="L103" s="39"/>
      <c r="AC103" s="39"/>
      <c r="AD103" s="39"/>
      <c r="AE103" s="39"/>
      <c r="AF103" s="39"/>
      <c r="AG103" s="39"/>
    </row>
    <row r="104" spans="1:33">
      <c r="A104" s="149" t="s">
        <v>199</v>
      </c>
      <c r="B104" s="173">
        <f>WinterCapacities!N779</f>
        <v>0</v>
      </c>
      <c r="C104" s="173">
        <f>WinterCapacities!O779</f>
        <v>0</v>
      </c>
      <c r="D104" s="173">
        <f>WinterCapacities!P779</f>
        <v>0</v>
      </c>
      <c r="E104" s="173">
        <f>WinterCapacities!Q779</f>
        <v>0</v>
      </c>
      <c r="F104" s="173">
        <f>WinterCapacities!R779</f>
        <v>0</v>
      </c>
      <c r="H104" s="39"/>
      <c r="I104" s="39"/>
      <c r="J104" s="39"/>
      <c r="K104" s="39"/>
      <c r="L104" s="39"/>
      <c r="AC104" s="39"/>
      <c r="AD104" s="39"/>
      <c r="AE104" s="39"/>
      <c r="AF104" s="39"/>
      <c r="AG104" s="39"/>
    </row>
    <row r="105" spans="1:33">
      <c r="A105" s="149" t="s">
        <v>200</v>
      </c>
      <c r="B105" s="173">
        <f>WinterCapacities!N781</f>
        <v>0</v>
      </c>
      <c r="C105" s="173">
        <f>WinterCapacities!O781</f>
        <v>0</v>
      </c>
      <c r="D105" s="173">
        <f>WinterCapacities!P781</f>
        <v>0</v>
      </c>
      <c r="E105" s="173">
        <f>WinterCapacities!Q781</f>
        <v>0</v>
      </c>
      <c r="F105" s="173">
        <f>WinterCapacities!R781</f>
        <v>0</v>
      </c>
      <c r="H105" s="39"/>
      <c r="I105" s="39"/>
      <c r="J105" s="39"/>
      <c r="K105" s="39"/>
      <c r="L105" s="39"/>
      <c r="AC105" s="39"/>
      <c r="AD105" s="39"/>
      <c r="AE105" s="39"/>
      <c r="AF105" s="39"/>
      <c r="AG105" s="39"/>
    </row>
    <row r="106" spans="1:33">
      <c r="A106" s="151" t="s">
        <v>201</v>
      </c>
      <c r="B106" s="176">
        <f t="shared" ref="B106" si="8">SUM(B94:B105)</f>
        <v>81368.514321336275</v>
      </c>
      <c r="C106" s="152">
        <f t="shared" ref="C106:F106" si="9">SUM(C94:C105)</f>
        <v>81366.514321336275</v>
      </c>
      <c r="D106" s="152">
        <f t="shared" si="9"/>
        <v>81369.514321336275</v>
      </c>
      <c r="E106" s="152">
        <f t="shared" si="9"/>
        <v>81372.514321336275</v>
      </c>
      <c r="F106" s="152">
        <f t="shared" si="9"/>
        <v>81375.514321336275</v>
      </c>
      <c r="H106" s="39"/>
      <c r="I106" s="39"/>
      <c r="J106" s="39"/>
      <c r="K106" s="39"/>
      <c r="L106" s="39"/>
      <c r="AC106" s="39"/>
      <c r="AD106" s="39"/>
      <c r="AE106" s="39"/>
      <c r="AF106" s="39"/>
      <c r="AG106" s="39"/>
    </row>
    <row r="107" spans="1:33">
      <c r="A107" s="149"/>
      <c r="B107" s="173"/>
      <c r="C107" s="150"/>
      <c r="D107" s="150"/>
      <c r="E107" s="150"/>
      <c r="F107" s="150"/>
      <c r="H107" s="39"/>
      <c r="I107" s="39"/>
      <c r="J107" s="39"/>
      <c r="K107" s="39"/>
      <c r="L107" s="39"/>
      <c r="AC107" s="39"/>
      <c r="AD107" s="39"/>
      <c r="AE107" s="39"/>
      <c r="AF107" s="39"/>
      <c r="AG107" s="39"/>
    </row>
    <row r="108" spans="1:33">
      <c r="A108" s="223" t="s">
        <v>2879</v>
      </c>
      <c r="B108" s="173">
        <f>WinterCapacities!N788*WinterCapacities!N789/100</f>
        <v>719.8</v>
      </c>
      <c r="C108" s="173">
        <f>WinterCapacities!O788*WinterCapacities!O789/100</f>
        <v>719.8</v>
      </c>
      <c r="D108" s="173">
        <f>WinterCapacities!P788*WinterCapacities!P789/100</f>
        <v>719.8</v>
      </c>
      <c r="E108" s="173">
        <f>WinterCapacities!Q788*WinterCapacities!Q789/100</f>
        <v>719.8</v>
      </c>
      <c r="F108" s="173">
        <f>WinterCapacities!R788*WinterCapacities!R789/100</f>
        <v>719.8</v>
      </c>
      <c r="H108" s="39"/>
      <c r="I108" s="39"/>
      <c r="J108" s="39"/>
      <c r="K108" s="39"/>
      <c r="L108" s="39"/>
      <c r="AC108" s="39"/>
      <c r="AD108" s="39"/>
      <c r="AE108" s="39"/>
      <c r="AF108" s="39"/>
      <c r="AG108" s="39"/>
    </row>
    <row r="109" spans="1:33">
      <c r="A109" s="153" t="s">
        <v>2659</v>
      </c>
      <c r="B109" s="173">
        <f>WinterCapacities!N802</f>
        <v>1401</v>
      </c>
      <c r="C109" s="173">
        <f>WinterCapacities!O802</f>
        <v>1401</v>
      </c>
      <c r="D109" s="173">
        <f>WinterCapacities!P802</f>
        <v>1401</v>
      </c>
      <c r="E109" s="173">
        <f>WinterCapacities!Q802</f>
        <v>1401</v>
      </c>
      <c r="F109" s="173">
        <f>WinterCapacities!R802</f>
        <v>1401</v>
      </c>
      <c r="H109" s="39"/>
      <c r="I109" s="39"/>
      <c r="J109" s="39"/>
      <c r="K109" s="39"/>
      <c r="L109" s="39"/>
      <c r="AC109" s="39"/>
      <c r="AD109" s="39"/>
      <c r="AE109" s="39"/>
      <c r="AF109" s="39"/>
      <c r="AG109" s="39"/>
    </row>
    <row r="110" spans="1:33">
      <c r="A110" s="149" t="s">
        <v>2903</v>
      </c>
      <c r="B110" s="173">
        <f>WinterCapacities!N865*WinterCapacities!N866/100</f>
        <v>979.33899999999994</v>
      </c>
      <c r="C110" s="173">
        <f>WinterCapacities!O865*WinterCapacities!O866/100</f>
        <v>979.33899999999994</v>
      </c>
      <c r="D110" s="173">
        <f>WinterCapacities!P865*WinterCapacities!P866/100</f>
        <v>979.33899999999994</v>
      </c>
      <c r="E110" s="173">
        <f>WinterCapacities!Q865*WinterCapacities!Q866/100</f>
        <v>979.33899999999994</v>
      </c>
      <c r="F110" s="173">
        <f>WinterCapacities!R865*WinterCapacities!R866/100</f>
        <v>979.33899999999994</v>
      </c>
      <c r="H110" s="39"/>
      <c r="I110" s="39"/>
      <c r="J110" s="39"/>
      <c r="K110" s="39"/>
      <c r="L110" s="39"/>
      <c r="AC110" s="39"/>
      <c r="AD110" s="39"/>
      <c r="AE110" s="39"/>
      <c r="AF110" s="39"/>
      <c r="AG110" s="39"/>
    </row>
    <row r="111" spans="1:33">
      <c r="A111" s="149" t="s">
        <v>2905</v>
      </c>
      <c r="B111" s="173">
        <f>WinterCapacities!N868*WinterCapacities!N869/100</f>
        <v>109.038</v>
      </c>
      <c r="C111" s="173">
        <f>WinterCapacities!O868*WinterCapacities!O869/100</f>
        <v>109.038</v>
      </c>
      <c r="D111" s="173">
        <f>WinterCapacities!P868*WinterCapacities!P869/100</f>
        <v>109.038</v>
      </c>
      <c r="E111" s="173">
        <f>WinterCapacities!Q868*WinterCapacities!Q869/100</f>
        <v>109.038</v>
      </c>
      <c r="F111" s="173">
        <f>WinterCapacities!R868*WinterCapacities!R869/100</f>
        <v>109.038</v>
      </c>
      <c r="H111" s="39"/>
      <c r="I111" s="39"/>
      <c r="J111" s="39"/>
      <c r="K111" s="39"/>
      <c r="L111" s="39"/>
      <c r="AC111" s="39"/>
      <c r="AD111" s="39"/>
      <c r="AE111" s="39"/>
      <c r="AF111" s="39"/>
      <c r="AG111" s="39"/>
    </row>
    <row r="112" spans="1:33">
      <c r="A112" s="149" t="s">
        <v>2907</v>
      </c>
      <c r="B112" s="173">
        <f>WinterCapacities!N871*WinterCapacities!N872/100</f>
        <v>2276.6799999999998</v>
      </c>
      <c r="C112" s="173">
        <f>WinterCapacities!O871*WinterCapacities!O872/100</f>
        <v>2276.6799999999998</v>
      </c>
      <c r="D112" s="173">
        <f>WinterCapacities!P871*WinterCapacities!P872/100</f>
        <v>2276.6799999999998</v>
      </c>
      <c r="E112" s="173">
        <f>WinterCapacities!Q871*WinterCapacities!Q872/100</f>
        <v>2276.6799999999998</v>
      </c>
      <c r="F112" s="173">
        <f>WinterCapacities!R871*WinterCapacities!R872/100</f>
        <v>2276.6799999999998</v>
      </c>
      <c r="H112" s="39"/>
      <c r="I112" s="39"/>
      <c r="J112" s="39"/>
      <c r="K112" s="39"/>
      <c r="L112" s="39"/>
      <c r="AC112" s="39"/>
      <c r="AD112" s="39"/>
      <c r="AE112" s="39"/>
      <c r="AF112" s="39"/>
      <c r="AG112" s="39"/>
    </row>
    <row r="113" spans="1:33">
      <c r="A113" s="149" t="s">
        <v>1998</v>
      </c>
      <c r="B113" s="173">
        <f>WinterCapacities!N984*WinterCapacities!N985/100</f>
        <v>1691.4589999999998</v>
      </c>
      <c r="C113" s="173">
        <f>WinterCapacities!O984*WinterCapacities!O985/100</f>
        <v>1691.4589999999998</v>
      </c>
      <c r="D113" s="173">
        <f>WinterCapacities!P984*WinterCapacities!P985/100</f>
        <v>1691.4589999999998</v>
      </c>
      <c r="E113" s="173">
        <f>WinterCapacities!Q984*WinterCapacities!Q985/100</f>
        <v>1691.4589999999998</v>
      </c>
      <c r="F113" s="173">
        <f>WinterCapacities!R984*WinterCapacities!R985/100</f>
        <v>1691.4589999999998</v>
      </c>
      <c r="H113" s="39"/>
      <c r="I113" s="39"/>
      <c r="J113" s="39"/>
      <c r="K113" s="39"/>
      <c r="L113" s="39"/>
      <c r="AC113" s="39"/>
      <c r="AD113" s="39"/>
      <c r="AE113" s="39"/>
      <c r="AF113" s="39"/>
      <c r="AG113" s="39"/>
    </row>
    <row r="114" spans="1:33">
      <c r="A114" s="149" t="s">
        <v>202</v>
      </c>
      <c r="B114" s="173">
        <f>WinterCapacities!N1025*WinterCapacities!N1026/100</f>
        <v>0</v>
      </c>
      <c r="C114" s="173">
        <f>WinterCapacities!O1025*WinterCapacities!O1026/100</f>
        <v>0</v>
      </c>
      <c r="D114" s="173">
        <f>WinterCapacities!P1025*WinterCapacities!P1026/100</f>
        <v>0</v>
      </c>
      <c r="E114" s="173">
        <f>WinterCapacities!Q1025*WinterCapacities!Q1026/100</f>
        <v>0</v>
      </c>
      <c r="F114" s="173">
        <f>WinterCapacities!R1025*WinterCapacities!R1026/100</f>
        <v>0</v>
      </c>
      <c r="H114" s="39"/>
      <c r="I114" s="39"/>
      <c r="J114" s="39"/>
      <c r="K114" s="39"/>
      <c r="L114" s="39"/>
      <c r="AC114" s="39"/>
      <c r="AD114" s="39"/>
      <c r="AE114" s="39"/>
      <c r="AF114" s="39"/>
      <c r="AG114" s="39"/>
    </row>
    <row r="115" spans="1:33">
      <c r="A115" s="151" t="s">
        <v>203</v>
      </c>
      <c r="B115" s="152">
        <f>SUM(B106:B114)</f>
        <v>88545.830321336281</v>
      </c>
      <c r="C115" s="152">
        <f>SUM(C106:C114)</f>
        <v>88543.830321336281</v>
      </c>
      <c r="D115" s="152">
        <f>SUM(D106:D114)</f>
        <v>88546.830321336281</v>
      </c>
      <c r="E115" s="152">
        <f>SUM(E106:E114)</f>
        <v>88549.830321336281</v>
      </c>
      <c r="F115" s="152">
        <f>SUM(F106:F114)</f>
        <v>88552.830321336281</v>
      </c>
      <c r="H115" s="39"/>
      <c r="I115" s="39"/>
      <c r="J115" s="39"/>
      <c r="K115" s="39"/>
      <c r="L115" s="39"/>
      <c r="AC115" s="39"/>
      <c r="AD115" s="39"/>
      <c r="AE115" s="39"/>
      <c r="AF115" s="39"/>
      <c r="AG115" s="39"/>
    </row>
    <row r="116" spans="1:33">
      <c r="B116" s="82"/>
      <c r="C116" s="82"/>
      <c r="D116" s="82"/>
      <c r="E116" s="82"/>
      <c r="F116" s="82"/>
      <c r="H116" s="39"/>
      <c r="I116" s="39"/>
      <c r="J116" s="39"/>
      <c r="K116" s="39"/>
      <c r="L116" s="39"/>
      <c r="AC116" s="39"/>
      <c r="AD116" s="39"/>
      <c r="AE116" s="39"/>
      <c r="AF116" s="39"/>
      <c r="AG116" s="39"/>
    </row>
    <row r="117" spans="1:33">
      <c r="A117" s="92" t="s">
        <v>110</v>
      </c>
      <c r="B117" s="107">
        <f>(B115 -B91)/B91</f>
        <v>0.28603387367510064</v>
      </c>
      <c r="C117" s="107">
        <f>(C115 -C91)/C91</f>
        <v>0.2632723787192367</v>
      </c>
      <c r="D117" s="107">
        <f>(D115 -D91)/D91</f>
        <v>0.24181418436550633</v>
      </c>
      <c r="E117" s="107">
        <f>(E115 -E91)/E91</f>
        <v>0.22129476355451333</v>
      </c>
      <c r="F117" s="107">
        <f>(F115 -F91)/F91</f>
        <v>0.20211047853903866</v>
      </c>
      <c r="H117" s="39"/>
      <c r="I117" s="39"/>
      <c r="J117" s="39"/>
      <c r="K117" s="39"/>
      <c r="L117" s="39"/>
      <c r="AC117" s="39"/>
      <c r="AD117" s="39"/>
      <c r="AE117" s="39"/>
      <c r="AF117" s="39"/>
      <c r="AG117" s="39"/>
    </row>
    <row r="118" spans="1:33">
      <c r="A118" s="87" t="s">
        <v>79</v>
      </c>
    </row>
  </sheetData>
  <mergeCells count="11">
    <mergeCell ref="A1:H1"/>
    <mergeCell ref="B18:H18"/>
    <mergeCell ref="A33:H33"/>
    <mergeCell ref="A37:F37"/>
    <mergeCell ref="A39:F39"/>
    <mergeCell ref="A34:H34"/>
    <mergeCell ref="A40:F40"/>
    <mergeCell ref="A80:F80"/>
    <mergeCell ref="B3:F3"/>
    <mergeCell ref="A13:F13"/>
    <mergeCell ref="A16:H16"/>
  </mergeCells>
  <pageMargins left="0.7" right="0.7" top="0.75" bottom="0.75" header="0.3" footer="0.3"/>
  <pageSetup scale="54" orientation="portrait" r:id="rId1"/>
  <headerFooter>
    <oddFooter>&amp;LERCOT PUBLIC&amp;C&amp;P</oddFooter>
  </headerFooter>
  <rowBreaks count="1" manualBreakCount="1">
    <brk id="35" max="7"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K240"/>
  <sheetViews>
    <sheetView topLeftCell="A41" zoomScaleNormal="100" workbookViewId="0">
      <selection activeCell="B41" sqref="B41"/>
    </sheetView>
  </sheetViews>
  <sheetFormatPr defaultRowHeight="12.75"/>
  <cols>
    <col min="1" max="1" width="31.140625" bestFit="1" customWidth="1"/>
    <col min="2" max="2" width="20.7109375" bestFit="1" customWidth="1"/>
    <col min="3" max="3" width="15.7109375" bestFit="1" customWidth="1"/>
    <col min="5" max="5" width="10" bestFit="1" customWidth="1"/>
    <col min="6" max="6" width="11.42578125" customWidth="1"/>
    <col min="7" max="7" width="13.85546875" customWidth="1"/>
  </cols>
  <sheetData>
    <row r="1" spans="1:11" ht="18" customHeight="1">
      <c r="A1" s="318" t="s">
        <v>2372</v>
      </c>
      <c r="B1" s="318"/>
      <c r="C1" s="318"/>
      <c r="D1" s="318"/>
      <c r="E1" s="318"/>
      <c r="F1" s="318"/>
      <c r="G1" s="318"/>
    </row>
    <row r="2" spans="1:11" ht="15">
      <c r="A2" s="37"/>
      <c r="B2" s="37"/>
      <c r="C2" s="37"/>
      <c r="D2" s="37"/>
      <c r="E2" s="37"/>
      <c r="F2" s="37"/>
      <c r="G2" s="37"/>
    </row>
    <row r="3" spans="1:11" ht="189.95" customHeight="1">
      <c r="A3" s="323" t="s">
        <v>3070</v>
      </c>
      <c r="B3" s="324"/>
      <c r="C3" s="324"/>
      <c r="D3" s="324"/>
      <c r="E3" s="324"/>
      <c r="F3" s="324"/>
      <c r="G3" s="324"/>
    </row>
    <row r="4" spans="1:11" ht="15">
      <c r="A4" s="77"/>
      <c r="B4" s="77"/>
      <c r="C4" s="77"/>
      <c r="D4" s="77"/>
      <c r="E4" s="77"/>
      <c r="F4" s="77"/>
      <c r="G4" s="77"/>
    </row>
    <row r="5" spans="1:11" ht="25.5">
      <c r="A5" s="136" t="s">
        <v>204</v>
      </c>
      <c r="B5" s="137" t="s">
        <v>205</v>
      </c>
      <c r="C5" s="138" t="s">
        <v>206</v>
      </c>
      <c r="D5" s="136" t="s">
        <v>207</v>
      </c>
      <c r="E5" s="138" t="s">
        <v>208</v>
      </c>
      <c r="F5" s="139" t="s">
        <v>2373</v>
      </c>
      <c r="G5" s="140" t="s">
        <v>2374</v>
      </c>
    </row>
    <row r="6" spans="1:11">
      <c r="A6" t="s">
        <v>2007</v>
      </c>
      <c r="B6" t="s">
        <v>2008</v>
      </c>
      <c r="C6" t="s">
        <v>1092</v>
      </c>
      <c r="D6" t="s">
        <v>2009</v>
      </c>
      <c r="E6" t="s">
        <v>52</v>
      </c>
      <c r="F6">
        <v>2014</v>
      </c>
      <c r="G6" s="198">
        <v>9.77</v>
      </c>
      <c r="K6" s="15"/>
    </row>
    <row r="7" spans="1:11">
      <c r="A7" t="s">
        <v>2010</v>
      </c>
      <c r="B7" t="s">
        <v>2011</v>
      </c>
      <c r="C7" t="s">
        <v>805</v>
      </c>
      <c r="D7" t="s">
        <v>2009</v>
      </c>
      <c r="E7" t="s">
        <v>50</v>
      </c>
      <c r="F7">
        <v>2013</v>
      </c>
      <c r="G7" s="198">
        <v>9.77</v>
      </c>
    </row>
    <row r="8" spans="1:11">
      <c r="A8" t="s">
        <v>2012</v>
      </c>
      <c r="B8" t="s">
        <v>2013</v>
      </c>
      <c r="C8" t="s">
        <v>1092</v>
      </c>
      <c r="D8" t="s">
        <v>2009</v>
      </c>
      <c r="E8" t="s">
        <v>52</v>
      </c>
      <c r="F8">
        <v>2015</v>
      </c>
      <c r="G8" s="198">
        <v>9.77</v>
      </c>
    </row>
    <row r="9" spans="1:11">
      <c r="A9" t="s">
        <v>2014</v>
      </c>
      <c r="B9" t="s">
        <v>2015</v>
      </c>
      <c r="C9" t="s">
        <v>1092</v>
      </c>
      <c r="D9" t="s">
        <v>2009</v>
      </c>
      <c r="E9" t="s">
        <v>52</v>
      </c>
      <c r="F9">
        <v>2014</v>
      </c>
      <c r="G9" s="198">
        <v>9.77</v>
      </c>
    </row>
    <row r="10" spans="1:11">
      <c r="A10" t="s">
        <v>2016</v>
      </c>
      <c r="B10" t="s">
        <v>2017</v>
      </c>
      <c r="C10" t="s">
        <v>705</v>
      </c>
      <c r="D10" t="s">
        <v>2009</v>
      </c>
      <c r="E10" t="s">
        <v>261</v>
      </c>
      <c r="F10">
        <v>2014</v>
      </c>
      <c r="G10" s="198">
        <v>5</v>
      </c>
    </row>
    <row r="11" spans="1:11">
      <c r="A11" t="s">
        <v>2018</v>
      </c>
      <c r="B11" t="s">
        <v>2019</v>
      </c>
      <c r="C11" t="s">
        <v>705</v>
      </c>
      <c r="D11" t="s">
        <v>2009</v>
      </c>
      <c r="E11" t="s">
        <v>261</v>
      </c>
      <c r="F11">
        <v>2014</v>
      </c>
      <c r="G11" s="198">
        <v>2.5</v>
      </c>
    </row>
    <row r="12" spans="1:11">
      <c r="A12" t="s">
        <v>2020</v>
      </c>
      <c r="B12" t="s">
        <v>2021</v>
      </c>
      <c r="C12" t="s">
        <v>334</v>
      </c>
      <c r="D12" t="s">
        <v>2009</v>
      </c>
      <c r="E12" t="s">
        <v>261</v>
      </c>
      <c r="F12">
        <v>2017</v>
      </c>
      <c r="G12" s="198">
        <v>0.54</v>
      </c>
    </row>
    <row r="13" spans="1:11">
      <c r="A13" t="s">
        <v>2022</v>
      </c>
      <c r="B13" t="s">
        <v>2023</v>
      </c>
      <c r="C13" t="s">
        <v>334</v>
      </c>
      <c r="D13" t="s">
        <v>2009</v>
      </c>
      <c r="E13" t="s">
        <v>261</v>
      </c>
      <c r="F13">
        <v>2017</v>
      </c>
      <c r="G13" s="198">
        <v>0.54</v>
      </c>
    </row>
    <row r="14" spans="1:11">
      <c r="A14" t="s">
        <v>2024</v>
      </c>
      <c r="B14" t="s">
        <v>2025</v>
      </c>
      <c r="C14" t="s">
        <v>334</v>
      </c>
      <c r="D14" t="s">
        <v>2009</v>
      </c>
      <c r="E14" t="s">
        <v>261</v>
      </c>
      <c r="F14">
        <v>2017</v>
      </c>
      <c r="G14" s="198">
        <v>0.32</v>
      </c>
    </row>
    <row r="15" spans="1:11">
      <c r="A15" t="s">
        <v>2026</v>
      </c>
      <c r="B15" t="s">
        <v>2027</v>
      </c>
      <c r="C15" t="s">
        <v>315</v>
      </c>
      <c r="D15" t="s">
        <v>2009</v>
      </c>
      <c r="E15" t="s">
        <v>52</v>
      </c>
      <c r="F15">
        <v>2018</v>
      </c>
      <c r="G15" s="198">
        <v>9.1300000000000008</v>
      </c>
    </row>
    <row r="16" spans="1:11">
      <c r="A16" t="s">
        <v>2028</v>
      </c>
      <c r="B16" t="s">
        <v>2029</v>
      </c>
      <c r="C16" t="s">
        <v>690</v>
      </c>
      <c r="D16" t="s">
        <v>2009</v>
      </c>
      <c r="E16" t="s">
        <v>52</v>
      </c>
      <c r="F16">
        <v>2018</v>
      </c>
      <c r="G16" s="198">
        <v>9.1300000000000008</v>
      </c>
    </row>
    <row r="17" spans="1:7">
      <c r="A17" t="s">
        <v>2030</v>
      </c>
      <c r="B17" t="s">
        <v>2031</v>
      </c>
      <c r="C17" t="s">
        <v>1129</v>
      </c>
      <c r="D17" t="s">
        <v>2009</v>
      </c>
      <c r="E17" t="s">
        <v>52</v>
      </c>
      <c r="F17">
        <v>2018</v>
      </c>
      <c r="G17" s="198">
        <v>9.1300000000000008</v>
      </c>
    </row>
    <row r="18" spans="1:7">
      <c r="A18" t="s">
        <v>2032</v>
      </c>
      <c r="B18" t="s">
        <v>2033</v>
      </c>
      <c r="C18" t="s">
        <v>334</v>
      </c>
      <c r="D18" t="s">
        <v>2009</v>
      </c>
      <c r="E18" t="s">
        <v>261</v>
      </c>
      <c r="F18">
        <v>2018</v>
      </c>
      <c r="G18" s="198">
        <v>1.08</v>
      </c>
    </row>
    <row r="19" spans="1:7">
      <c r="A19" t="s">
        <v>2034</v>
      </c>
      <c r="B19" t="s">
        <v>2035</v>
      </c>
      <c r="C19" t="s">
        <v>334</v>
      </c>
      <c r="D19" t="s">
        <v>2009</v>
      </c>
      <c r="E19" t="s">
        <v>261</v>
      </c>
      <c r="F19">
        <v>2017</v>
      </c>
      <c r="G19" s="198">
        <v>0.54</v>
      </c>
    </row>
    <row r="20" spans="1:7">
      <c r="A20" t="s">
        <v>2036</v>
      </c>
      <c r="B20" t="s">
        <v>2037</v>
      </c>
      <c r="C20" t="s">
        <v>334</v>
      </c>
      <c r="D20" t="s">
        <v>2009</v>
      </c>
      <c r="E20" t="s">
        <v>261</v>
      </c>
      <c r="F20">
        <v>2017</v>
      </c>
      <c r="G20" s="198">
        <v>0.32</v>
      </c>
    </row>
    <row r="21" spans="1:7">
      <c r="A21" t="s">
        <v>2038</v>
      </c>
      <c r="B21" t="s">
        <v>2039</v>
      </c>
      <c r="C21" t="s">
        <v>334</v>
      </c>
      <c r="D21" t="s">
        <v>2009</v>
      </c>
      <c r="E21" t="s">
        <v>261</v>
      </c>
      <c r="F21">
        <v>2017</v>
      </c>
      <c r="G21" s="198">
        <v>1.62</v>
      </c>
    </row>
    <row r="22" spans="1:7">
      <c r="A22" t="s">
        <v>2040</v>
      </c>
      <c r="B22" t="s">
        <v>2041</v>
      </c>
      <c r="C22" t="s">
        <v>334</v>
      </c>
      <c r="D22" t="s">
        <v>2009</v>
      </c>
      <c r="E22" t="s">
        <v>261</v>
      </c>
      <c r="F22">
        <v>2013</v>
      </c>
      <c r="G22" s="198">
        <v>9.3800000000000008</v>
      </c>
    </row>
    <row r="23" spans="1:7">
      <c r="A23" t="s">
        <v>2042</v>
      </c>
      <c r="B23" t="s">
        <v>2043</v>
      </c>
      <c r="C23" t="s">
        <v>125</v>
      </c>
      <c r="D23" t="s">
        <v>2009</v>
      </c>
      <c r="E23" t="s">
        <v>52</v>
      </c>
      <c r="F23">
        <v>2013</v>
      </c>
      <c r="G23" s="198">
        <v>9.3800000000000008</v>
      </c>
    </row>
    <row r="24" spans="1:7">
      <c r="A24" t="s">
        <v>2044</v>
      </c>
      <c r="B24" t="s">
        <v>2045</v>
      </c>
      <c r="C24" t="s">
        <v>125</v>
      </c>
      <c r="D24" t="s">
        <v>2009</v>
      </c>
      <c r="E24" t="s">
        <v>52</v>
      </c>
      <c r="F24">
        <v>2013</v>
      </c>
      <c r="G24" s="198">
        <v>9.3800000000000008</v>
      </c>
    </row>
    <row r="25" spans="1:7">
      <c r="A25" t="s">
        <v>2046</v>
      </c>
      <c r="B25" t="s">
        <v>2047</v>
      </c>
      <c r="C25" t="s">
        <v>68</v>
      </c>
      <c r="D25" t="s">
        <v>2009</v>
      </c>
      <c r="E25" t="s">
        <v>51</v>
      </c>
      <c r="F25">
        <v>2013</v>
      </c>
      <c r="G25" s="198">
        <v>9.3800000000000008</v>
      </c>
    </row>
    <row r="26" spans="1:7">
      <c r="A26" t="s">
        <v>2048</v>
      </c>
      <c r="B26" t="s">
        <v>2049</v>
      </c>
      <c r="C26" t="s">
        <v>53</v>
      </c>
      <c r="D26" t="s">
        <v>2009</v>
      </c>
      <c r="E26" t="s">
        <v>95</v>
      </c>
      <c r="F26">
        <v>2013</v>
      </c>
      <c r="G26" s="198">
        <v>9.3800000000000008</v>
      </c>
    </row>
    <row r="27" spans="1:7">
      <c r="A27" t="s">
        <v>2050</v>
      </c>
      <c r="B27" t="s">
        <v>2051</v>
      </c>
      <c r="C27" t="s">
        <v>125</v>
      </c>
      <c r="D27" t="s">
        <v>2009</v>
      </c>
      <c r="E27" t="s">
        <v>52</v>
      </c>
      <c r="F27">
        <v>2013</v>
      </c>
      <c r="G27" s="198">
        <v>9.3800000000000008</v>
      </c>
    </row>
    <row r="28" spans="1:7">
      <c r="A28" t="s">
        <v>2052</v>
      </c>
      <c r="B28" t="s">
        <v>2053</v>
      </c>
      <c r="C28" t="s">
        <v>62</v>
      </c>
      <c r="D28" t="s">
        <v>2009</v>
      </c>
      <c r="E28" t="s">
        <v>52</v>
      </c>
      <c r="F28">
        <v>2013</v>
      </c>
      <c r="G28" s="198">
        <v>9.3800000000000008</v>
      </c>
    </row>
    <row r="29" spans="1:7">
      <c r="A29" t="s">
        <v>2054</v>
      </c>
      <c r="B29" t="s">
        <v>2055</v>
      </c>
      <c r="C29" t="s">
        <v>53</v>
      </c>
      <c r="D29" t="s">
        <v>2009</v>
      </c>
      <c r="E29" t="s">
        <v>95</v>
      </c>
      <c r="F29">
        <v>2013</v>
      </c>
      <c r="G29" s="198">
        <v>9.3800000000000008</v>
      </c>
    </row>
    <row r="30" spans="1:7">
      <c r="A30" t="s">
        <v>2056</v>
      </c>
      <c r="B30" t="s">
        <v>2057</v>
      </c>
      <c r="C30" t="s">
        <v>62</v>
      </c>
      <c r="D30" t="s">
        <v>2009</v>
      </c>
      <c r="E30" t="s">
        <v>52</v>
      </c>
      <c r="F30">
        <v>2013</v>
      </c>
      <c r="G30" s="198">
        <v>9.3800000000000008</v>
      </c>
    </row>
    <row r="31" spans="1:7">
      <c r="A31" t="s">
        <v>2058</v>
      </c>
      <c r="B31" t="s">
        <v>2059</v>
      </c>
      <c r="C31" t="s">
        <v>2060</v>
      </c>
      <c r="D31" t="s">
        <v>2009</v>
      </c>
      <c r="E31" t="s">
        <v>261</v>
      </c>
      <c r="F31">
        <v>2013</v>
      </c>
      <c r="G31" s="198">
        <v>9.3800000000000008</v>
      </c>
    </row>
    <row r="32" spans="1:7">
      <c r="A32" t="s">
        <v>2061</v>
      </c>
      <c r="B32" t="s">
        <v>2062</v>
      </c>
      <c r="C32" t="s">
        <v>307</v>
      </c>
      <c r="D32" t="s">
        <v>2009</v>
      </c>
      <c r="E32" t="s">
        <v>261</v>
      </c>
      <c r="F32">
        <v>2013</v>
      </c>
      <c r="G32" s="198">
        <v>9.3800000000000008</v>
      </c>
    </row>
    <row r="33" spans="1:7">
      <c r="A33" t="s">
        <v>2063</v>
      </c>
      <c r="B33" t="s">
        <v>2064</v>
      </c>
      <c r="C33" t="s">
        <v>53</v>
      </c>
      <c r="D33" t="s">
        <v>2009</v>
      </c>
      <c r="E33" t="s">
        <v>95</v>
      </c>
      <c r="F33">
        <v>2013</v>
      </c>
      <c r="G33" s="198">
        <v>9.3800000000000008</v>
      </c>
    </row>
    <row r="34" spans="1:7">
      <c r="A34" t="s">
        <v>2065</v>
      </c>
      <c r="B34" t="s">
        <v>2066</v>
      </c>
      <c r="C34" t="s">
        <v>334</v>
      </c>
      <c r="D34" t="s">
        <v>2009</v>
      </c>
      <c r="E34" t="s">
        <v>261</v>
      </c>
      <c r="F34">
        <v>2013</v>
      </c>
      <c r="G34" s="198">
        <v>9.3800000000000008</v>
      </c>
    </row>
    <row r="35" spans="1:7">
      <c r="A35" t="s">
        <v>2067</v>
      </c>
      <c r="B35" t="s">
        <v>2068</v>
      </c>
      <c r="C35" t="s">
        <v>334</v>
      </c>
      <c r="D35" t="s">
        <v>2009</v>
      </c>
      <c r="E35" t="s">
        <v>261</v>
      </c>
      <c r="F35">
        <v>2013</v>
      </c>
      <c r="G35" s="198">
        <v>9.3800000000000008</v>
      </c>
    </row>
    <row r="36" spans="1:7">
      <c r="A36" t="s">
        <v>2069</v>
      </c>
      <c r="B36" t="s">
        <v>2070</v>
      </c>
      <c r="C36" t="s">
        <v>53</v>
      </c>
      <c r="D36" t="s">
        <v>2009</v>
      </c>
      <c r="E36" t="s">
        <v>95</v>
      </c>
      <c r="F36">
        <v>2013</v>
      </c>
      <c r="G36" s="198">
        <v>9.3800000000000008</v>
      </c>
    </row>
    <row r="37" spans="1:7">
      <c r="A37" t="s">
        <v>2071</v>
      </c>
      <c r="B37" t="s">
        <v>2072</v>
      </c>
      <c r="C37" t="s">
        <v>62</v>
      </c>
      <c r="D37" t="s">
        <v>2009</v>
      </c>
      <c r="E37" t="s">
        <v>52</v>
      </c>
      <c r="F37">
        <v>2013</v>
      </c>
      <c r="G37" s="198">
        <v>9.3800000000000008</v>
      </c>
    </row>
    <row r="38" spans="1:7">
      <c r="A38" t="s">
        <v>2073</v>
      </c>
      <c r="B38" t="s">
        <v>2074</v>
      </c>
      <c r="C38" t="s">
        <v>68</v>
      </c>
      <c r="D38" t="s">
        <v>2009</v>
      </c>
      <c r="E38" t="s">
        <v>51</v>
      </c>
      <c r="F38">
        <v>2013</v>
      </c>
      <c r="G38" s="198">
        <v>9.3800000000000008</v>
      </c>
    </row>
    <row r="39" spans="1:7">
      <c r="A39" t="s">
        <v>2075</v>
      </c>
      <c r="B39" t="s">
        <v>2076</v>
      </c>
      <c r="C39" t="s">
        <v>921</v>
      </c>
      <c r="D39" t="s">
        <v>2009</v>
      </c>
      <c r="E39" t="s">
        <v>50</v>
      </c>
      <c r="F39">
        <v>2019</v>
      </c>
      <c r="G39" s="198">
        <v>5</v>
      </c>
    </row>
    <row r="40" spans="1:7">
      <c r="A40" t="s">
        <v>2077</v>
      </c>
      <c r="B40" t="s">
        <v>2078</v>
      </c>
      <c r="C40" t="s">
        <v>921</v>
      </c>
      <c r="D40" t="s">
        <v>2009</v>
      </c>
      <c r="E40" t="s">
        <v>50</v>
      </c>
      <c r="F40">
        <v>2019</v>
      </c>
      <c r="G40" s="198">
        <v>2.5</v>
      </c>
    </row>
    <row r="41" spans="1:7">
      <c r="A41" t="s">
        <v>2079</v>
      </c>
      <c r="B41" t="s">
        <v>2080</v>
      </c>
      <c r="C41" t="s">
        <v>334</v>
      </c>
      <c r="D41" t="s">
        <v>2009</v>
      </c>
      <c r="E41" t="s">
        <v>261</v>
      </c>
      <c r="F41">
        <v>2017</v>
      </c>
      <c r="G41" s="198">
        <v>0.54</v>
      </c>
    </row>
    <row r="42" spans="1:7">
      <c r="A42" t="s">
        <v>2081</v>
      </c>
      <c r="B42" t="s">
        <v>2082</v>
      </c>
      <c r="C42" t="s">
        <v>334</v>
      </c>
      <c r="D42" t="s">
        <v>2009</v>
      </c>
      <c r="E42" t="s">
        <v>261</v>
      </c>
      <c r="F42">
        <v>2017</v>
      </c>
      <c r="G42" s="198">
        <v>0.63</v>
      </c>
    </row>
    <row r="43" spans="1:7">
      <c r="A43" t="s">
        <v>2083</v>
      </c>
      <c r="B43" t="s">
        <v>2084</v>
      </c>
      <c r="C43" t="s">
        <v>334</v>
      </c>
      <c r="D43" t="s">
        <v>2009</v>
      </c>
      <c r="E43" t="s">
        <v>261</v>
      </c>
      <c r="F43">
        <v>2019</v>
      </c>
      <c r="G43" s="198">
        <v>1.5</v>
      </c>
    </row>
    <row r="44" spans="1:7">
      <c r="A44" t="s">
        <v>2085</v>
      </c>
      <c r="B44" t="s">
        <v>2086</v>
      </c>
      <c r="C44" t="s">
        <v>334</v>
      </c>
      <c r="D44" t="s">
        <v>2009</v>
      </c>
      <c r="E44" t="s">
        <v>261</v>
      </c>
      <c r="F44">
        <v>2017</v>
      </c>
      <c r="G44" s="198">
        <v>0.32</v>
      </c>
    </row>
    <row r="45" spans="1:7">
      <c r="A45" t="s">
        <v>2087</v>
      </c>
      <c r="B45" t="s">
        <v>2088</v>
      </c>
      <c r="C45" t="s">
        <v>1666</v>
      </c>
      <c r="D45" t="s">
        <v>2009</v>
      </c>
      <c r="E45" t="s">
        <v>95</v>
      </c>
      <c r="F45">
        <v>2015</v>
      </c>
      <c r="G45" s="198">
        <v>7.2</v>
      </c>
    </row>
    <row r="46" spans="1:7">
      <c r="A46" t="s">
        <v>2089</v>
      </c>
      <c r="B46" t="s">
        <v>2090</v>
      </c>
      <c r="C46" t="s">
        <v>1666</v>
      </c>
      <c r="D46" t="s">
        <v>2009</v>
      </c>
      <c r="E46" t="s">
        <v>95</v>
      </c>
      <c r="F46">
        <v>2015</v>
      </c>
      <c r="G46" s="198">
        <v>5.4</v>
      </c>
    </row>
    <row r="47" spans="1:7">
      <c r="A47" t="s">
        <v>2091</v>
      </c>
      <c r="B47" t="s">
        <v>2092</v>
      </c>
      <c r="C47" t="s">
        <v>2093</v>
      </c>
      <c r="D47" t="s">
        <v>2009</v>
      </c>
      <c r="E47" t="s">
        <v>50</v>
      </c>
      <c r="F47">
        <v>2015</v>
      </c>
      <c r="G47" s="198">
        <v>9.93</v>
      </c>
    </row>
    <row r="48" spans="1:7">
      <c r="A48" t="s">
        <v>2094</v>
      </c>
      <c r="B48" t="s">
        <v>2095</v>
      </c>
      <c r="C48" t="s">
        <v>334</v>
      </c>
      <c r="D48" t="s">
        <v>2009</v>
      </c>
      <c r="E48" t="s">
        <v>261</v>
      </c>
      <c r="F48">
        <v>2017</v>
      </c>
      <c r="G48" s="198">
        <v>0.54</v>
      </c>
    </row>
    <row r="49" spans="1:7">
      <c r="A49" t="s">
        <v>2096</v>
      </c>
      <c r="B49" t="s">
        <v>2097</v>
      </c>
      <c r="C49" t="s">
        <v>1666</v>
      </c>
      <c r="D49" t="s">
        <v>270</v>
      </c>
      <c r="E49" t="s">
        <v>95</v>
      </c>
      <c r="F49">
        <v>2017</v>
      </c>
      <c r="G49" s="198">
        <v>0.38</v>
      </c>
    </row>
    <row r="50" spans="1:7">
      <c r="A50" t="s">
        <v>2098</v>
      </c>
      <c r="B50" t="s">
        <v>2099</v>
      </c>
      <c r="C50" t="s">
        <v>2060</v>
      </c>
      <c r="D50" t="s">
        <v>270</v>
      </c>
      <c r="E50" t="s">
        <v>261</v>
      </c>
      <c r="F50">
        <v>2017</v>
      </c>
      <c r="G50" s="198">
        <v>1.1299999999999999</v>
      </c>
    </row>
    <row r="51" spans="1:7">
      <c r="A51" t="s">
        <v>2100</v>
      </c>
      <c r="B51" t="s">
        <v>2101</v>
      </c>
      <c r="C51" t="s">
        <v>337</v>
      </c>
      <c r="D51" t="s">
        <v>270</v>
      </c>
      <c r="E51" t="s">
        <v>51</v>
      </c>
      <c r="F51">
        <v>2017</v>
      </c>
      <c r="G51" s="198">
        <v>0.75</v>
      </c>
    </row>
    <row r="52" spans="1:7">
      <c r="A52" t="s">
        <v>2102</v>
      </c>
      <c r="B52" t="s">
        <v>2103</v>
      </c>
      <c r="C52" t="s">
        <v>705</v>
      </c>
      <c r="D52" t="s">
        <v>270</v>
      </c>
      <c r="E52" t="s">
        <v>261</v>
      </c>
      <c r="F52">
        <v>2017</v>
      </c>
      <c r="G52" s="198">
        <v>1.1299999999999999</v>
      </c>
    </row>
    <row r="53" spans="1:7">
      <c r="A53" t="s">
        <v>2104</v>
      </c>
      <c r="B53" t="s">
        <v>2105</v>
      </c>
      <c r="C53" t="s">
        <v>334</v>
      </c>
      <c r="D53" t="s">
        <v>270</v>
      </c>
      <c r="E53" t="s">
        <v>261</v>
      </c>
      <c r="F53">
        <v>2017</v>
      </c>
      <c r="G53" s="198">
        <v>1.1299999999999999</v>
      </c>
    </row>
    <row r="54" spans="1:7">
      <c r="A54" t="s">
        <v>2106</v>
      </c>
      <c r="B54" t="s">
        <v>2107</v>
      </c>
      <c r="C54" t="s">
        <v>590</v>
      </c>
      <c r="D54" t="s">
        <v>270</v>
      </c>
      <c r="E54" t="s">
        <v>50</v>
      </c>
      <c r="F54">
        <v>2018</v>
      </c>
      <c r="G54" s="198">
        <v>1.1299999999999999</v>
      </c>
    </row>
    <row r="55" spans="1:7">
      <c r="A55" t="s">
        <v>2108</v>
      </c>
      <c r="B55" t="s">
        <v>2109</v>
      </c>
      <c r="C55" t="s">
        <v>2110</v>
      </c>
      <c r="D55" t="s">
        <v>270</v>
      </c>
      <c r="E55" t="s">
        <v>50</v>
      </c>
      <c r="F55">
        <v>2019</v>
      </c>
      <c r="G55" s="198">
        <v>1.2</v>
      </c>
    </row>
    <row r="56" spans="1:7">
      <c r="A56" t="s">
        <v>2111</v>
      </c>
      <c r="B56" t="s">
        <v>2112</v>
      </c>
      <c r="C56" t="s">
        <v>307</v>
      </c>
      <c r="D56" t="s">
        <v>270</v>
      </c>
      <c r="E56" t="s">
        <v>261</v>
      </c>
      <c r="F56">
        <v>2017</v>
      </c>
      <c r="G56" s="198">
        <v>1.1299999999999999</v>
      </c>
    </row>
    <row r="57" spans="1:7">
      <c r="A57" t="s">
        <v>2113</v>
      </c>
      <c r="B57" t="s">
        <v>2114</v>
      </c>
      <c r="C57" t="s">
        <v>816</v>
      </c>
      <c r="D57" t="s">
        <v>270</v>
      </c>
      <c r="E57" t="s">
        <v>50</v>
      </c>
      <c r="F57">
        <v>2019</v>
      </c>
      <c r="G57" s="198">
        <v>1.2</v>
      </c>
    </row>
    <row r="58" spans="1:7">
      <c r="A58" t="s">
        <v>2115</v>
      </c>
      <c r="B58" t="s">
        <v>2116</v>
      </c>
      <c r="C58" t="s">
        <v>67</v>
      </c>
      <c r="D58" t="s">
        <v>270</v>
      </c>
      <c r="E58" t="s">
        <v>50</v>
      </c>
      <c r="F58">
        <v>2019</v>
      </c>
      <c r="G58" s="198">
        <v>1.2</v>
      </c>
    </row>
    <row r="59" spans="1:7">
      <c r="A59" t="s">
        <v>2401</v>
      </c>
      <c r="B59" t="s">
        <v>2425</v>
      </c>
      <c r="C59" t="s">
        <v>647</v>
      </c>
      <c r="D59" t="s">
        <v>270</v>
      </c>
      <c r="E59" t="s">
        <v>51</v>
      </c>
      <c r="F59">
        <v>2020</v>
      </c>
      <c r="G59" s="198">
        <v>2.8</v>
      </c>
    </row>
    <row r="60" spans="1:7">
      <c r="A60" t="s">
        <v>2402</v>
      </c>
      <c r="B60" t="s">
        <v>2426</v>
      </c>
      <c r="C60" t="s">
        <v>334</v>
      </c>
      <c r="D60" t="s">
        <v>270</v>
      </c>
      <c r="E60" t="s">
        <v>261</v>
      </c>
      <c r="F60">
        <v>2020</v>
      </c>
      <c r="G60" s="198">
        <v>0.8</v>
      </c>
    </row>
    <row r="61" spans="1:7">
      <c r="A61" t="s">
        <v>2117</v>
      </c>
      <c r="B61" t="s">
        <v>2118</v>
      </c>
      <c r="C61" t="s">
        <v>279</v>
      </c>
      <c r="D61" t="s">
        <v>270</v>
      </c>
      <c r="E61" t="s">
        <v>95</v>
      </c>
      <c r="F61">
        <v>2019</v>
      </c>
      <c r="G61" s="198">
        <v>3.2</v>
      </c>
    </row>
    <row r="62" spans="1:7">
      <c r="A62" t="s">
        <v>2119</v>
      </c>
      <c r="B62" t="s">
        <v>2120</v>
      </c>
      <c r="C62" t="s">
        <v>56</v>
      </c>
      <c r="D62" t="s">
        <v>270</v>
      </c>
      <c r="E62" t="s">
        <v>51</v>
      </c>
      <c r="F62">
        <v>2020</v>
      </c>
      <c r="G62" s="198">
        <v>6.4</v>
      </c>
    </row>
    <row r="63" spans="1:7">
      <c r="A63" t="s">
        <v>2121</v>
      </c>
      <c r="B63" t="s">
        <v>2122</v>
      </c>
      <c r="C63" t="s">
        <v>334</v>
      </c>
      <c r="D63" t="s">
        <v>270</v>
      </c>
      <c r="E63" t="s">
        <v>261</v>
      </c>
      <c r="F63">
        <v>2019</v>
      </c>
      <c r="G63" s="198">
        <v>1.6</v>
      </c>
    </row>
    <row r="64" spans="1:7">
      <c r="A64" t="s">
        <v>2403</v>
      </c>
      <c r="B64" t="s">
        <v>2427</v>
      </c>
      <c r="C64" t="s">
        <v>505</v>
      </c>
      <c r="D64" t="s">
        <v>270</v>
      </c>
      <c r="E64" t="s">
        <v>50</v>
      </c>
      <c r="F64">
        <v>2020</v>
      </c>
      <c r="G64" s="198">
        <v>0.8</v>
      </c>
    </row>
    <row r="65" spans="1:7">
      <c r="A65" t="s">
        <v>2123</v>
      </c>
      <c r="B65" t="s">
        <v>2124</v>
      </c>
      <c r="C65" t="s">
        <v>943</v>
      </c>
      <c r="D65" t="s">
        <v>270</v>
      </c>
      <c r="E65" t="s">
        <v>51</v>
      </c>
      <c r="F65">
        <v>2019</v>
      </c>
      <c r="G65" s="198">
        <v>1.2</v>
      </c>
    </row>
    <row r="66" spans="1:7">
      <c r="A66" t="s">
        <v>2125</v>
      </c>
      <c r="B66" t="s">
        <v>2126</v>
      </c>
      <c r="C66" t="s">
        <v>68</v>
      </c>
      <c r="D66" t="s">
        <v>270</v>
      </c>
      <c r="E66" t="s">
        <v>51</v>
      </c>
      <c r="F66">
        <v>2018</v>
      </c>
      <c r="G66" s="198">
        <v>1.2</v>
      </c>
    </row>
    <row r="67" spans="1:7">
      <c r="A67" t="s">
        <v>2127</v>
      </c>
      <c r="B67" t="s">
        <v>2128</v>
      </c>
      <c r="C67" t="s">
        <v>334</v>
      </c>
      <c r="D67" t="s">
        <v>270</v>
      </c>
      <c r="E67" t="s">
        <v>261</v>
      </c>
      <c r="F67">
        <v>2018</v>
      </c>
      <c r="G67" s="198">
        <v>1.2</v>
      </c>
    </row>
    <row r="68" spans="1:7">
      <c r="A68" t="s">
        <v>2129</v>
      </c>
      <c r="B68" t="s">
        <v>2130</v>
      </c>
      <c r="C68" t="s">
        <v>279</v>
      </c>
      <c r="D68" t="s">
        <v>270</v>
      </c>
      <c r="E68" t="s">
        <v>95</v>
      </c>
      <c r="F68">
        <v>2017</v>
      </c>
      <c r="G68" s="198">
        <v>1.6</v>
      </c>
    </row>
    <row r="69" spans="1:7">
      <c r="A69" t="s">
        <v>2131</v>
      </c>
      <c r="B69" t="s">
        <v>2132</v>
      </c>
      <c r="C69" t="s">
        <v>1092</v>
      </c>
      <c r="D69" t="s">
        <v>270</v>
      </c>
      <c r="E69" t="s">
        <v>52</v>
      </c>
      <c r="F69">
        <v>2018</v>
      </c>
      <c r="G69" s="198">
        <v>1.2</v>
      </c>
    </row>
    <row r="70" spans="1:7">
      <c r="A70" t="s">
        <v>2133</v>
      </c>
      <c r="B70" t="s">
        <v>2134</v>
      </c>
      <c r="C70" t="s">
        <v>56</v>
      </c>
      <c r="D70" t="s">
        <v>270</v>
      </c>
      <c r="E70" t="s">
        <v>51</v>
      </c>
      <c r="F70">
        <v>2020</v>
      </c>
      <c r="G70" s="198">
        <v>1.2</v>
      </c>
    </row>
    <row r="71" spans="1:7">
      <c r="A71" t="s">
        <v>2135</v>
      </c>
      <c r="B71" t="s">
        <v>2136</v>
      </c>
      <c r="C71" t="s">
        <v>56</v>
      </c>
      <c r="D71" t="s">
        <v>270</v>
      </c>
      <c r="E71" t="s">
        <v>51</v>
      </c>
      <c r="F71">
        <v>2019</v>
      </c>
      <c r="G71" s="198">
        <v>1.6</v>
      </c>
    </row>
    <row r="72" spans="1:7">
      <c r="A72" t="s">
        <v>2137</v>
      </c>
      <c r="B72" t="s">
        <v>2138</v>
      </c>
      <c r="C72" t="s">
        <v>647</v>
      </c>
      <c r="D72" t="s">
        <v>270</v>
      </c>
      <c r="E72" t="s">
        <v>51</v>
      </c>
      <c r="F72">
        <v>2018</v>
      </c>
      <c r="G72" s="198">
        <v>1.6</v>
      </c>
    </row>
    <row r="73" spans="1:7">
      <c r="A73" t="s">
        <v>2139</v>
      </c>
      <c r="B73" t="s">
        <v>2140</v>
      </c>
      <c r="C73" t="s">
        <v>632</v>
      </c>
      <c r="D73" t="s">
        <v>270</v>
      </c>
      <c r="E73" t="s">
        <v>51</v>
      </c>
      <c r="F73">
        <v>2018</v>
      </c>
      <c r="G73" s="198">
        <v>1.6</v>
      </c>
    </row>
    <row r="74" spans="1:7">
      <c r="A74" t="s">
        <v>2141</v>
      </c>
      <c r="B74" t="s">
        <v>2142</v>
      </c>
      <c r="C74" t="s">
        <v>334</v>
      </c>
      <c r="D74" t="s">
        <v>270</v>
      </c>
      <c r="E74" t="s">
        <v>261</v>
      </c>
      <c r="F74">
        <v>2018</v>
      </c>
      <c r="G74" s="198">
        <v>1.1299999999999999</v>
      </c>
    </row>
    <row r="75" spans="1:7">
      <c r="A75" t="s">
        <v>2143</v>
      </c>
      <c r="B75" t="s">
        <v>2144</v>
      </c>
      <c r="C75" t="s">
        <v>307</v>
      </c>
      <c r="D75" t="s">
        <v>270</v>
      </c>
      <c r="E75" t="s">
        <v>261</v>
      </c>
      <c r="F75">
        <v>2017</v>
      </c>
      <c r="G75" s="198">
        <v>1.1299999999999999</v>
      </c>
    </row>
    <row r="76" spans="1:7">
      <c r="A76" t="s">
        <v>2145</v>
      </c>
      <c r="B76" t="s">
        <v>2146</v>
      </c>
      <c r="C76" t="s">
        <v>53</v>
      </c>
      <c r="D76" t="s">
        <v>270</v>
      </c>
      <c r="E76" t="s">
        <v>95</v>
      </c>
      <c r="F76">
        <v>2018</v>
      </c>
      <c r="G76" s="198">
        <v>0.8</v>
      </c>
    </row>
    <row r="77" spans="1:7">
      <c r="A77" t="s">
        <v>2147</v>
      </c>
      <c r="B77" t="s">
        <v>2148</v>
      </c>
      <c r="C77" t="s">
        <v>279</v>
      </c>
      <c r="D77" t="s">
        <v>270</v>
      </c>
      <c r="E77" t="s">
        <v>95</v>
      </c>
      <c r="F77">
        <v>2017</v>
      </c>
      <c r="G77" s="198">
        <v>0.8</v>
      </c>
    </row>
    <row r="78" spans="1:7">
      <c r="A78" t="s">
        <v>2404</v>
      </c>
      <c r="B78" t="s">
        <v>2428</v>
      </c>
      <c r="C78" t="s">
        <v>68</v>
      </c>
      <c r="D78" t="s">
        <v>270</v>
      </c>
      <c r="E78" t="s">
        <v>51</v>
      </c>
      <c r="F78">
        <v>2020</v>
      </c>
      <c r="G78" s="198">
        <v>0.8</v>
      </c>
    </row>
    <row r="79" spans="1:7">
      <c r="A79" t="s">
        <v>2149</v>
      </c>
      <c r="B79" t="s">
        <v>2150</v>
      </c>
      <c r="C79" t="s">
        <v>590</v>
      </c>
      <c r="D79" t="s">
        <v>270</v>
      </c>
      <c r="E79" t="s">
        <v>50</v>
      </c>
      <c r="F79">
        <v>2018</v>
      </c>
      <c r="G79" s="198">
        <v>1.2</v>
      </c>
    </row>
    <row r="80" spans="1:7">
      <c r="A80" t="s">
        <v>2151</v>
      </c>
      <c r="B80" t="s">
        <v>2152</v>
      </c>
      <c r="C80" t="s">
        <v>334</v>
      </c>
      <c r="D80" t="s">
        <v>270</v>
      </c>
      <c r="E80" t="s">
        <v>261</v>
      </c>
      <c r="F80">
        <v>2017</v>
      </c>
      <c r="G80" s="198">
        <v>1.51</v>
      </c>
    </row>
    <row r="81" spans="1:7">
      <c r="A81" t="s">
        <v>2153</v>
      </c>
      <c r="B81" t="s">
        <v>2154</v>
      </c>
      <c r="C81" t="s">
        <v>279</v>
      </c>
      <c r="D81" t="s">
        <v>270</v>
      </c>
      <c r="E81" t="s">
        <v>95</v>
      </c>
      <c r="F81">
        <v>2017</v>
      </c>
      <c r="G81" s="198">
        <v>0.8</v>
      </c>
    </row>
    <row r="82" spans="1:7">
      <c r="A82" t="s">
        <v>2155</v>
      </c>
      <c r="B82" t="s">
        <v>2156</v>
      </c>
      <c r="C82" t="s">
        <v>68</v>
      </c>
      <c r="D82" t="s">
        <v>270</v>
      </c>
      <c r="E82" t="s">
        <v>51</v>
      </c>
      <c r="F82">
        <v>2018</v>
      </c>
      <c r="G82" s="198">
        <v>0.8</v>
      </c>
    </row>
    <row r="83" spans="1:7">
      <c r="A83" t="s">
        <v>2157</v>
      </c>
      <c r="B83" t="s">
        <v>2158</v>
      </c>
      <c r="C83" t="s">
        <v>2159</v>
      </c>
      <c r="D83" t="s">
        <v>270</v>
      </c>
      <c r="E83" t="s">
        <v>51</v>
      </c>
      <c r="F83">
        <v>2018</v>
      </c>
      <c r="G83" s="198">
        <v>1.2</v>
      </c>
    </row>
    <row r="84" spans="1:7">
      <c r="A84" t="s">
        <v>2160</v>
      </c>
      <c r="B84" t="s">
        <v>2161</v>
      </c>
      <c r="C84" t="s">
        <v>68</v>
      </c>
      <c r="D84" t="s">
        <v>270</v>
      </c>
      <c r="E84" t="s">
        <v>51</v>
      </c>
      <c r="F84">
        <v>2018</v>
      </c>
      <c r="G84" s="198">
        <v>0.8</v>
      </c>
    </row>
    <row r="85" spans="1:7">
      <c r="A85" t="s">
        <v>2162</v>
      </c>
      <c r="B85" t="s">
        <v>2163</v>
      </c>
      <c r="C85" t="s">
        <v>392</v>
      </c>
      <c r="D85" t="s">
        <v>270</v>
      </c>
      <c r="E85" t="s">
        <v>51</v>
      </c>
      <c r="F85">
        <v>2018</v>
      </c>
      <c r="G85" s="198">
        <v>0.8</v>
      </c>
    </row>
    <row r="86" spans="1:7">
      <c r="A86" t="s">
        <v>2164</v>
      </c>
      <c r="B86" t="s">
        <v>2165</v>
      </c>
      <c r="C86" t="s">
        <v>632</v>
      </c>
      <c r="D86" t="s">
        <v>270</v>
      </c>
      <c r="E86" t="s">
        <v>51</v>
      </c>
      <c r="F86">
        <v>2018</v>
      </c>
      <c r="G86" s="198">
        <v>1.2</v>
      </c>
    </row>
    <row r="87" spans="1:7">
      <c r="A87" t="s">
        <v>2166</v>
      </c>
      <c r="B87" t="s">
        <v>2167</v>
      </c>
      <c r="C87" t="s">
        <v>279</v>
      </c>
      <c r="D87" t="s">
        <v>270</v>
      </c>
      <c r="E87" t="s">
        <v>95</v>
      </c>
      <c r="F87">
        <v>2017</v>
      </c>
      <c r="G87" s="198">
        <v>0.8</v>
      </c>
    </row>
    <row r="88" spans="1:7">
      <c r="A88" t="s">
        <v>2168</v>
      </c>
      <c r="B88" t="s">
        <v>2169</v>
      </c>
      <c r="C88" t="s">
        <v>705</v>
      </c>
      <c r="D88" t="s">
        <v>270</v>
      </c>
      <c r="E88" t="s">
        <v>261</v>
      </c>
      <c r="F88">
        <v>2017</v>
      </c>
      <c r="G88" s="198">
        <v>1.1299999999999999</v>
      </c>
    </row>
    <row r="89" spans="1:7">
      <c r="A89" t="s">
        <v>2170</v>
      </c>
      <c r="B89" t="s">
        <v>2171</v>
      </c>
      <c r="C89" t="s">
        <v>53</v>
      </c>
      <c r="D89" t="s">
        <v>270</v>
      </c>
      <c r="E89" t="s">
        <v>95</v>
      </c>
      <c r="F89">
        <v>2018</v>
      </c>
      <c r="G89" s="198">
        <v>1.2</v>
      </c>
    </row>
    <row r="90" spans="1:7">
      <c r="A90" t="s">
        <v>2172</v>
      </c>
      <c r="B90" t="s">
        <v>2173</v>
      </c>
      <c r="C90" t="s">
        <v>219</v>
      </c>
      <c r="D90" t="s">
        <v>270</v>
      </c>
      <c r="E90" t="s">
        <v>95</v>
      </c>
      <c r="F90">
        <v>2016</v>
      </c>
      <c r="G90" s="198">
        <v>1.1299999999999999</v>
      </c>
    </row>
    <row r="91" spans="1:7">
      <c r="A91" t="s">
        <v>2174</v>
      </c>
      <c r="B91" t="s">
        <v>2175</v>
      </c>
      <c r="C91" t="s">
        <v>68</v>
      </c>
      <c r="D91" t="s">
        <v>270</v>
      </c>
      <c r="E91" t="s">
        <v>51</v>
      </c>
      <c r="F91">
        <v>2018</v>
      </c>
      <c r="G91" s="198">
        <v>1.2</v>
      </c>
    </row>
    <row r="92" spans="1:7">
      <c r="A92" t="s">
        <v>2176</v>
      </c>
      <c r="B92" t="s">
        <v>2177</v>
      </c>
      <c r="C92" t="s">
        <v>176</v>
      </c>
      <c r="D92" t="s">
        <v>270</v>
      </c>
      <c r="E92" t="s">
        <v>51</v>
      </c>
      <c r="F92">
        <v>2018</v>
      </c>
      <c r="G92" s="198">
        <v>0.8</v>
      </c>
    </row>
    <row r="93" spans="1:7">
      <c r="A93" t="s">
        <v>2178</v>
      </c>
      <c r="B93" t="s">
        <v>2179</v>
      </c>
      <c r="C93" t="s">
        <v>590</v>
      </c>
      <c r="D93" t="s">
        <v>270</v>
      </c>
      <c r="E93" t="s">
        <v>50</v>
      </c>
      <c r="F93">
        <v>2018</v>
      </c>
      <c r="G93" s="198">
        <v>1.2</v>
      </c>
    </row>
    <row r="94" spans="1:7">
      <c r="A94" t="s">
        <v>2180</v>
      </c>
      <c r="B94" t="s">
        <v>2181</v>
      </c>
      <c r="C94" t="s">
        <v>53</v>
      </c>
      <c r="D94" t="s">
        <v>270</v>
      </c>
      <c r="E94" t="s">
        <v>95</v>
      </c>
      <c r="F94">
        <v>2020</v>
      </c>
      <c r="G94" s="198">
        <v>0.8</v>
      </c>
    </row>
    <row r="95" spans="1:7">
      <c r="A95" t="s">
        <v>2182</v>
      </c>
      <c r="B95" t="s">
        <v>2183</v>
      </c>
      <c r="C95" t="s">
        <v>2184</v>
      </c>
      <c r="D95" t="s">
        <v>270</v>
      </c>
      <c r="E95" t="s">
        <v>95</v>
      </c>
      <c r="F95">
        <v>2018</v>
      </c>
      <c r="G95" s="198">
        <v>0.8</v>
      </c>
    </row>
    <row r="96" spans="1:7">
      <c r="A96" t="s">
        <v>2185</v>
      </c>
      <c r="B96" t="s">
        <v>2186</v>
      </c>
      <c r="C96" t="s">
        <v>254</v>
      </c>
      <c r="D96" t="s">
        <v>270</v>
      </c>
      <c r="E96" t="s">
        <v>50</v>
      </c>
      <c r="F96">
        <v>2018</v>
      </c>
      <c r="G96" s="198">
        <v>0.8</v>
      </c>
    </row>
    <row r="97" spans="1:7">
      <c r="A97" t="s">
        <v>2187</v>
      </c>
      <c r="B97" t="s">
        <v>2188</v>
      </c>
      <c r="C97" t="s">
        <v>67</v>
      </c>
      <c r="D97" t="s">
        <v>270</v>
      </c>
      <c r="E97" t="s">
        <v>50</v>
      </c>
      <c r="F97">
        <v>2018</v>
      </c>
      <c r="G97" s="198">
        <v>1.2</v>
      </c>
    </row>
    <row r="98" spans="1:7">
      <c r="A98" t="s">
        <v>2189</v>
      </c>
      <c r="B98" t="s">
        <v>2190</v>
      </c>
      <c r="C98" t="s">
        <v>68</v>
      </c>
      <c r="D98" t="s">
        <v>270</v>
      </c>
      <c r="E98" t="s">
        <v>51</v>
      </c>
      <c r="F98">
        <v>2018</v>
      </c>
      <c r="G98" s="198">
        <v>1.2</v>
      </c>
    </row>
    <row r="99" spans="1:7">
      <c r="A99" t="s">
        <v>2405</v>
      </c>
      <c r="B99" t="s">
        <v>2429</v>
      </c>
      <c r="C99" t="s">
        <v>321</v>
      </c>
      <c r="D99" t="s">
        <v>270</v>
      </c>
      <c r="E99" t="s">
        <v>95</v>
      </c>
      <c r="F99">
        <v>2020</v>
      </c>
      <c r="G99" s="198">
        <v>0.8</v>
      </c>
    </row>
    <row r="100" spans="1:7">
      <c r="A100" t="s">
        <v>2406</v>
      </c>
      <c r="B100" t="s">
        <v>2430</v>
      </c>
      <c r="C100" t="s">
        <v>56</v>
      </c>
      <c r="D100" t="s">
        <v>270</v>
      </c>
      <c r="E100" t="s">
        <v>51</v>
      </c>
      <c r="F100">
        <v>2020</v>
      </c>
      <c r="G100" s="198">
        <v>1.2</v>
      </c>
    </row>
    <row r="101" spans="1:7">
      <c r="A101" t="s">
        <v>2407</v>
      </c>
      <c r="B101" t="s">
        <v>2431</v>
      </c>
      <c r="C101" t="s">
        <v>68</v>
      </c>
      <c r="D101" t="s">
        <v>270</v>
      </c>
      <c r="E101" t="s">
        <v>51</v>
      </c>
      <c r="F101">
        <v>2020</v>
      </c>
      <c r="G101" s="198">
        <v>0.8</v>
      </c>
    </row>
    <row r="102" spans="1:7">
      <c r="A102" t="s">
        <v>2191</v>
      </c>
      <c r="B102" t="s">
        <v>2192</v>
      </c>
      <c r="C102" t="s">
        <v>632</v>
      </c>
      <c r="D102" t="s">
        <v>270</v>
      </c>
      <c r="E102" t="s">
        <v>51</v>
      </c>
      <c r="F102">
        <v>2018</v>
      </c>
      <c r="G102" s="198">
        <v>0.8</v>
      </c>
    </row>
    <row r="103" spans="1:7">
      <c r="A103" t="s">
        <v>2193</v>
      </c>
      <c r="B103" t="s">
        <v>2194</v>
      </c>
      <c r="C103" t="s">
        <v>279</v>
      </c>
      <c r="D103" t="s">
        <v>270</v>
      </c>
      <c r="E103" t="s">
        <v>95</v>
      </c>
      <c r="F103">
        <v>2017</v>
      </c>
      <c r="G103" s="198">
        <v>1.2</v>
      </c>
    </row>
    <row r="104" spans="1:7">
      <c r="A104" t="s">
        <v>2195</v>
      </c>
      <c r="B104" t="s">
        <v>2196</v>
      </c>
      <c r="C104" t="s">
        <v>334</v>
      </c>
      <c r="D104" t="s">
        <v>270</v>
      </c>
      <c r="E104" t="s">
        <v>261</v>
      </c>
      <c r="F104">
        <v>2018</v>
      </c>
      <c r="G104" s="198">
        <v>1.2</v>
      </c>
    </row>
    <row r="105" spans="1:7">
      <c r="A105" t="s">
        <v>2197</v>
      </c>
      <c r="B105" t="s">
        <v>2198</v>
      </c>
      <c r="C105" t="s">
        <v>307</v>
      </c>
      <c r="D105" t="s">
        <v>270</v>
      </c>
      <c r="E105" t="s">
        <v>261</v>
      </c>
      <c r="F105">
        <v>2017</v>
      </c>
      <c r="G105" s="198">
        <v>1.1299999999999999</v>
      </c>
    </row>
    <row r="106" spans="1:7">
      <c r="A106" t="s">
        <v>2408</v>
      </c>
      <c r="B106" t="s">
        <v>2432</v>
      </c>
      <c r="C106" t="s">
        <v>288</v>
      </c>
      <c r="D106" t="s">
        <v>270</v>
      </c>
      <c r="E106" t="s">
        <v>51</v>
      </c>
      <c r="F106">
        <v>2020</v>
      </c>
      <c r="G106" s="198">
        <v>0.8</v>
      </c>
    </row>
    <row r="107" spans="1:7">
      <c r="A107" t="s">
        <v>2199</v>
      </c>
      <c r="B107" t="s">
        <v>2200</v>
      </c>
      <c r="C107" t="s">
        <v>392</v>
      </c>
      <c r="D107" t="s">
        <v>270</v>
      </c>
      <c r="E107" t="s">
        <v>51</v>
      </c>
      <c r="F107">
        <v>2018</v>
      </c>
      <c r="G107" s="198">
        <v>0.8</v>
      </c>
    </row>
    <row r="108" spans="1:7">
      <c r="A108" t="s">
        <v>2409</v>
      </c>
      <c r="B108" t="s">
        <v>2433</v>
      </c>
      <c r="C108" t="s">
        <v>68</v>
      </c>
      <c r="D108" t="s">
        <v>270</v>
      </c>
      <c r="E108" t="s">
        <v>51</v>
      </c>
      <c r="F108">
        <v>2020</v>
      </c>
      <c r="G108" s="198">
        <v>0.8</v>
      </c>
    </row>
    <row r="109" spans="1:7">
      <c r="A109" t="s">
        <v>2201</v>
      </c>
      <c r="B109" t="s">
        <v>2202</v>
      </c>
      <c r="C109" t="s">
        <v>434</v>
      </c>
      <c r="D109" t="s">
        <v>270</v>
      </c>
      <c r="E109" t="s">
        <v>95</v>
      </c>
      <c r="F109">
        <v>2018</v>
      </c>
      <c r="G109" s="198">
        <v>0.8</v>
      </c>
    </row>
    <row r="110" spans="1:7">
      <c r="A110" t="s">
        <v>2203</v>
      </c>
      <c r="B110" t="s">
        <v>2204</v>
      </c>
      <c r="C110" t="s">
        <v>334</v>
      </c>
      <c r="D110" t="s">
        <v>270</v>
      </c>
      <c r="E110" t="s">
        <v>261</v>
      </c>
      <c r="F110">
        <v>2018</v>
      </c>
      <c r="G110" s="198">
        <v>1.1299999999999999</v>
      </c>
    </row>
    <row r="111" spans="1:7">
      <c r="A111" t="s">
        <v>2205</v>
      </c>
      <c r="B111" t="s">
        <v>2206</v>
      </c>
      <c r="C111" t="s">
        <v>334</v>
      </c>
      <c r="D111" t="s">
        <v>270</v>
      </c>
      <c r="E111" t="s">
        <v>261</v>
      </c>
      <c r="F111">
        <v>2016</v>
      </c>
      <c r="G111" s="198">
        <v>1.1299999999999999</v>
      </c>
    </row>
    <row r="112" spans="1:7">
      <c r="A112" t="s">
        <v>2207</v>
      </c>
      <c r="B112" t="s">
        <v>2208</v>
      </c>
      <c r="C112" t="s">
        <v>176</v>
      </c>
      <c r="D112" t="s">
        <v>270</v>
      </c>
      <c r="E112" t="s">
        <v>51</v>
      </c>
      <c r="F112">
        <v>2018</v>
      </c>
      <c r="G112" s="198">
        <v>0.8</v>
      </c>
    </row>
    <row r="113" spans="1:7">
      <c r="A113" t="s">
        <v>2209</v>
      </c>
      <c r="B113" t="s">
        <v>2210</v>
      </c>
      <c r="C113" t="s">
        <v>334</v>
      </c>
      <c r="D113" t="s">
        <v>270</v>
      </c>
      <c r="E113" t="s">
        <v>261</v>
      </c>
      <c r="F113">
        <v>2017</v>
      </c>
      <c r="G113" s="198">
        <v>1.1299999999999999</v>
      </c>
    </row>
    <row r="114" spans="1:7">
      <c r="A114" t="s">
        <v>2211</v>
      </c>
      <c r="B114" t="s">
        <v>2212</v>
      </c>
      <c r="C114" t="s">
        <v>334</v>
      </c>
      <c r="D114" t="s">
        <v>270</v>
      </c>
      <c r="E114" t="s">
        <v>261</v>
      </c>
      <c r="F114">
        <v>2018</v>
      </c>
      <c r="G114" s="198">
        <v>1.1299999999999999</v>
      </c>
    </row>
    <row r="115" spans="1:7">
      <c r="A115" t="s">
        <v>2213</v>
      </c>
      <c r="B115" t="s">
        <v>2214</v>
      </c>
      <c r="C115" t="s">
        <v>334</v>
      </c>
      <c r="D115" t="s">
        <v>270</v>
      </c>
      <c r="E115" t="s">
        <v>261</v>
      </c>
      <c r="F115">
        <v>2018</v>
      </c>
      <c r="G115" s="198">
        <v>1.1299999999999999</v>
      </c>
    </row>
    <row r="116" spans="1:7">
      <c r="A116" t="s">
        <v>2215</v>
      </c>
      <c r="B116" t="s">
        <v>2216</v>
      </c>
      <c r="C116" t="s">
        <v>334</v>
      </c>
      <c r="D116" t="s">
        <v>270</v>
      </c>
      <c r="E116" t="s">
        <v>261</v>
      </c>
      <c r="F116">
        <v>2016</v>
      </c>
      <c r="G116" s="198">
        <v>1.1299999999999999</v>
      </c>
    </row>
    <row r="117" spans="1:7">
      <c r="A117" t="s">
        <v>2217</v>
      </c>
      <c r="B117" t="s">
        <v>2218</v>
      </c>
      <c r="C117" t="s">
        <v>576</v>
      </c>
      <c r="D117" t="s">
        <v>270</v>
      </c>
      <c r="E117" t="s">
        <v>50</v>
      </c>
      <c r="F117">
        <v>2019</v>
      </c>
      <c r="G117" s="198">
        <v>1.2</v>
      </c>
    </row>
    <row r="118" spans="1:7">
      <c r="A118" t="s">
        <v>2219</v>
      </c>
      <c r="B118" t="s">
        <v>2220</v>
      </c>
      <c r="C118" t="s">
        <v>816</v>
      </c>
      <c r="D118" t="s">
        <v>270</v>
      </c>
      <c r="E118" t="s">
        <v>50</v>
      </c>
      <c r="F118">
        <v>2018</v>
      </c>
      <c r="G118" s="198">
        <v>1.2</v>
      </c>
    </row>
    <row r="119" spans="1:7">
      <c r="A119" t="s">
        <v>2221</v>
      </c>
      <c r="B119" t="s">
        <v>2222</v>
      </c>
      <c r="C119" t="s">
        <v>334</v>
      </c>
      <c r="D119" t="s">
        <v>270</v>
      </c>
      <c r="E119" t="s">
        <v>261</v>
      </c>
      <c r="F119">
        <v>2017</v>
      </c>
      <c r="G119" s="198">
        <v>1.1299999999999999</v>
      </c>
    </row>
    <row r="120" spans="1:7">
      <c r="A120" t="s">
        <v>2223</v>
      </c>
      <c r="B120" t="s">
        <v>2224</v>
      </c>
      <c r="C120" t="s">
        <v>614</v>
      </c>
      <c r="D120" t="s">
        <v>270</v>
      </c>
      <c r="E120" t="s">
        <v>50</v>
      </c>
      <c r="F120">
        <v>2019</v>
      </c>
      <c r="G120" s="198">
        <v>1.2</v>
      </c>
    </row>
    <row r="121" spans="1:7">
      <c r="A121" t="s">
        <v>2225</v>
      </c>
      <c r="B121" t="s">
        <v>2226</v>
      </c>
      <c r="C121" t="s">
        <v>334</v>
      </c>
      <c r="D121" t="s">
        <v>270</v>
      </c>
      <c r="E121" t="s">
        <v>261</v>
      </c>
      <c r="F121">
        <v>2018</v>
      </c>
      <c r="G121" s="198">
        <v>0.8</v>
      </c>
    </row>
    <row r="122" spans="1:7">
      <c r="A122" t="s">
        <v>2227</v>
      </c>
      <c r="B122" t="s">
        <v>2228</v>
      </c>
      <c r="C122" t="s">
        <v>647</v>
      </c>
      <c r="D122" t="s">
        <v>270</v>
      </c>
      <c r="E122" t="s">
        <v>51</v>
      </c>
      <c r="F122">
        <v>2018</v>
      </c>
      <c r="G122" s="198">
        <v>1.2</v>
      </c>
    </row>
    <row r="123" spans="1:7">
      <c r="A123" t="s">
        <v>2229</v>
      </c>
      <c r="B123" t="s">
        <v>2230</v>
      </c>
      <c r="C123" t="s">
        <v>705</v>
      </c>
      <c r="D123" t="s">
        <v>270</v>
      </c>
      <c r="E123" t="s">
        <v>261</v>
      </c>
      <c r="F123">
        <v>2018</v>
      </c>
      <c r="G123" s="198">
        <v>1.1299999999999999</v>
      </c>
    </row>
    <row r="124" spans="1:7">
      <c r="A124" t="s">
        <v>2231</v>
      </c>
      <c r="B124" t="s">
        <v>2232</v>
      </c>
      <c r="C124" t="s">
        <v>334</v>
      </c>
      <c r="D124" t="s">
        <v>270</v>
      </c>
      <c r="E124" t="s">
        <v>261</v>
      </c>
      <c r="F124">
        <v>2019</v>
      </c>
      <c r="G124" s="198">
        <v>0.8</v>
      </c>
    </row>
    <row r="125" spans="1:7">
      <c r="A125" t="s">
        <v>2233</v>
      </c>
      <c r="B125" t="s">
        <v>2234</v>
      </c>
      <c r="C125" t="s">
        <v>2235</v>
      </c>
      <c r="D125" t="s">
        <v>270</v>
      </c>
      <c r="E125" t="s">
        <v>95</v>
      </c>
      <c r="F125">
        <v>2018</v>
      </c>
      <c r="G125" s="198">
        <v>0.8</v>
      </c>
    </row>
    <row r="126" spans="1:7">
      <c r="A126" t="s">
        <v>2236</v>
      </c>
      <c r="B126" t="s">
        <v>2237</v>
      </c>
      <c r="C126" t="s">
        <v>307</v>
      </c>
      <c r="D126" t="s">
        <v>270</v>
      </c>
      <c r="E126" t="s">
        <v>261</v>
      </c>
      <c r="F126">
        <v>2019</v>
      </c>
      <c r="G126" s="198">
        <v>1.2</v>
      </c>
    </row>
    <row r="127" spans="1:7">
      <c r="A127" t="s">
        <v>2238</v>
      </c>
      <c r="B127" t="s">
        <v>2239</v>
      </c>
      <c r="C127" t="s">
        <v>2240</v>
      </c>
      <c r="D127" t="s">
        <v>270</v>
      </c>
      <c r="E127" t="s">
        <v>261</v>
      </c>
      <c r="F127">
        <v>2019</v>
      </c>
      <c r="G127" s="198">
        <v>0.8</v>
      </c>
    </row>
    <row r="128" spans="1:7">
      <c r="A128" t="s">
        <v>2241</v>
      </c>
      <c r="B128" t="s">
        <v>2242</v>
      </c>
      <c r="C128" t="s">
        <v>279</v>
      </c>
      <c r="D128" t="s">
        <v>270</v>
      </c>
      <c r="E128" t="s">
        <v>95</v>
      </c>
      <c r="F128">
        <v>2017</v>
      </c>
      <c r="G128" s="198">
        <v>1.2</v>
      </c>
    </row>
    <row r="129" spans="1:7">
      <c r="A129" t="s">
        <v>2243</v>
      </c>
      <c r="B129" t="s">
        <v>2244</v>
      </c>
      <c r="C129" t="s">
        <v>334</v>
      </c>
      <c r="D129" t="s">
        <v>270</v>
      </c>
      <c r="E129" t="s">
        <v>261</v>
      </c>
      <c r="F129">
        <v>2019</v>
      </c>
      <c r="G129" s="198">
        <v>1.2</v>
      </c>
    </row>
    <row r="130" spans="1:7">
      <c r="A130" t="s">
        <v>2245</v>
      </c>
      <c r="B130" t="s">
        <v>2246</v>
      </c>
      <c r="C130" t="s">
        <v>334</v>
      </c>
      <c r="D130" t="s">
        <v>270</v>
      </c>
      <c r="E130" t="s">
        <v>261</v>
      </c>
      <c r="F130">
        <v>2017</v>
      </c>
      <c r="G130" s="198">
        <v>1.1299999999999999</v>
      </c>
    </row>
    <row r="131" spans="1:7">
      <c r="A131" t="s">
        <v>2247</v>
      </c>
      <c r="B131" t="s">
        <v>2248</v>
      </c>
      <c r="C131" t="s">
        <v>334</v>
      </c>
      <c r="D131" t="s">
        <v>270</v>
      </c>
      <c r="E131" t="s">
        <v>261</v>
      </c>
      <c r="F131">
        <v>2017</v>
      </c>
      <c r="G131" s="198">
        <v>1.1299999999999999</v>
      </c>
    </row>
    <row r="132" spans="1:7">
      <c r="A132" t="s">
        <v>2249</v>
      </c>
      <c r="B132" t="s">
        <v>2250</v>
      </c>
      <c r="C132" t="s">
        <v>590</v>
      </c>
      <c r="D132" t="s">
        <v>270</v>
      </c>
      <c r="E132" t="s">
        <v>50</v>
      </c>
      <c r="F132">
        <v>2018</v>
      </c>
      <c r="G132" s="198">
        <v>1.2</v>
      </c>
    </row>
    <row r="133" spans="1:7">
      <c r="A133" t="s">
        <v>2251</v>
      </c>
      <c r="B133" t="s">
        <v>2252</v>
      </c>
      <c r="C133" t="s">
        <v>632</v>
      </c>
      <c r="D133" t="s">
        <v>270</v>
      </c>
      <c r="E133" t="s">
        <v>51</v>
      </c>
      <c r="F133">
        <v>2019</v>
      </c>
      <c r="G133" s="198">
        <v>1.2</v>
      </c>
    </row>
    <row r="134" spans="1:7">
      <c r="A134" t="s">
        <v>2253</v>
      </c>
      <c r="B134" t="s">
        <v>2254</v>
      </c>
      <c r="C134" t="s">
        <v>176</v>
      </c>
      <c r="D134" t="s">
        <v>270</v>
      </c>
      <c r="E134" t="s">
        <v>51</v>
      </c>
      <c r="F134">
        <v>2018</v>
      </c>
      <c r="G134" s="198">
        <v>1.6</v>
      </c>
    </row>
    <row r="135" spans="1:7">
      <c r="A135" t="s">
        <v>2410</v>
      </c>
      <c r="B135" t="s">
        <v>2434</v>
      </c>
      <c r="C135" t="s">
        <v>176</v>
      </c>
      <c r="D135" t="s">
        <v>270</v>
      </c>
      <c r="E135" t="s">
        <v>51</v>
      </c>
      <c r="F135">
        <v>2020</v>
      </c>
      <c r="G135" s="198">
        <v>0.8</v>
      </c>
    </row>
    <row r="136" spans="1:7">
      <c r="A136" t="s">
        <v>2255</v>
      </c>
      <c r="B136" t="s">
        <v>2256</v>
      </c>
      <c r="C136" t="s">
        <v>307</v>
      </c>
      <c r="D136" t="s">
        <v>270</v>
      </c>
      <c r="E136" t="s">
        <v>261</v>
      </c>
      <c r="F136">
        <v>2018</v>
      </c>
      <c r="G136" s="198">
        <v>1.1299999999999999</v>
      </c>
    </row>
    <row r="137" spans="1:7">
      <c r="A137" t="s">
        <v>2257</v>
      </c>
      <c r="B137" t="s">
        <v>2258</v>
      </c>
      <c r="C137" t="s">
        <v>334</v>
      </c>
      <c r="D137" t="s">
        <v>270</v>
      </c>
      <c r="E137" t="s">
        <v>261</v>
      </c>
      <c r="F137">
        <v>2018</v>
      </c>
      <c r="G137" s="198">
        <v>1.2</v>
      </c>
    </row>
    <row r="138" spans="1:7">
      <c r="A138" t="s">
        <v>2259</v>
      </c>
      <c r="B138" t="s">
        <v>2260</v>
      </c>
      <c r="C138" t="s">
        <v>334</v>
      </c>
      <c r="D138" t="s">
        <v>270</v>
      </c>
      <c r="E138" t="s">
        <v>261</v>
      </c>
      <c r="F138">
        <v>2017</v>
      </c>
      <c r="G138" s="198">
        <v>1.1299999999999999</v>
      </c>
    </row>
    <row r="139" spans="1:7">
      <c r="A139" t="s">
        <v>2261</v>
      </c>
      <c r="B139" t="s">
        <v>2262</v>
      </c>
      <c r="C139" t="s">
        <v>334</v>
      </c>
      <c r="D139" t="s">
        <v>270</v>
      </c>
      <c r="E139" t="s">
        <v>261</v>
      </c>
      <c r="F139">
        <v>2017</v>
      </c>
      <c r="G139" s="198">
        <v>1.1299999999999999</v>
      </c>
    </row>
    <row r="140" spans="1:7">
      <c r="A140" t="s">
        <v>2263</v>
      </c>
      <c r="B140" t="s">
        <v>2264</v>
      </c>
      <c r="C140" t="s">
        <v>307</v>
      </c>
      <c r="D140" t="s">
        <v>270</v>
      </c>
      <c r="E140" t="s">
        <v>261</v>
      </c>
      <c r="F140">
        <v>2018</v>
      </c>
      <c r="G140" s="198">
        <v>1.1299999999999999</v>
      </c>
    </row>
    <row r="141" spans="1:7">
      <c r="A141" t="s">
        <v>2265</v>
      </c>
      <c r="B141" t="s">
        <v>2266</v>
      </c>
      <c r="C141" t="s">
        <v>334</v>
      </c>
      <c r="D141" t="s">
        <v>270</v>
      </c>
      <c r="E141" t="s">
        <v>261</v>
      </c>
      <c r="F141">
        <v>2017</v>
      </c>
      <c r="G141" s="198">
        <v>0.75</v>
      </c>
    </row>
    <row r="142" spans="1:7">
      <c r="A142" t="s">
        <v>2267</v>
      </c>
      <c r="B142" t="s">
        <v>2268</v>
      </c>
      <c r="C142" t="s">
        <v>307</v>
      </c>
      <c r="D142" t="s">
        <v>270</v>
      </c>
      <c r="E142" t="s">
        <v>261</v>
      </c>
      <c r="F142">
        <v>2017</v>
      </c>
      <c r="G142" s="198">
        <v>1.1299999999999999</v>
      </c>
    </row>
    <row r="143" spans="1:7">
      <c r="A143" t="s">
        <v>2269</v>
      </c>
      <c r="B143" t="s">
        <v>2270</v>
      </c>
      <c r="C143" t="s">
        <v>1666</v>
      </c>
      <c r="D143" t="s">
        <v>270</v>
      </c>
      <c r="E143" t="s">
        <v>95</v>
      </c>
      <c r="F143">
        <v>2016</v>
      </c>
      <c r="G143" s="198">
        <v>1.51</v>
      </c>
    </row>
    <row r="144" spans="1:7">
      <c r="A144" t="s">
        <v>2271</v>
      </c>
      <c r="B144" t="s">
        <v>2272</v>
      </c>
      <c r="C144" t="s">
        <v>334</v>
      </c>
      <c r="D144" t="s">
        <v>270</v>
      </c>
      <c r="E144" t="s">
        <v>261</v>
      </c>
      <c r="F144">
        <v>2018</v>
      </c>
      <c r="G144" s="198">
        <v>0.8</v>
      </c>
    </row>
    <row r="145" spans="1:7">
      <c r="A145" t="s">
        <v>2273</v>
      </c>
      <c r="B145" t="s">
        <v>2274</v>
      </c>
      <c r="C145" t="s">
        <v>68</v>
      </c>
      <c r="D145" t="s">
        <v>270</v>
      </c>
      <c r="E145" t="s">
        <v>51</v>
      </c>
      <c r="F145">
        <v>2018</v>
      </c>
      <c r="G145" s="198">
        <v>1.2</v>
      </c>
    </row>
    <row r="146" spans="1:7">
      <c r="A146" t="s">
        <v>2275</v>
      </c>
      <c r="B146" t="s">
        <v>2276</v>
      </c>
      <c r="C146" t="s">
        <v>334</v>
      </c>
      <c r="D146" t="s">
        <v>270</v>
      </c>
      <c r="E146" t="s">
        <v>261</v>
      </c>
      <c r="F146">
        <v>2017</v>
      </c>
      <c r="G146" s="198">
        <v>0.75</v>
      </c>
    </row>
    <row r="147" spans="1:7">
      <c r="A147" t="s">
        <v>2277</v>
      </c>
      <c r="B147" t="s">
        <v>2278</v>
      </c>
      <c r="C147" t="s">
        <v>334</v>
      </c>
      <c r="D147" t="s">
        <v>270</v>
      </c>
      <c r="E147" t="s">
        <v>261</v>
      </c>
      <c r="F147">
        <v>2018</v>
      </c>
      <c r="G147" s="198">
        <v>1.1299999999999999</v>
      </c>
    </row>
    <row r="148" spans="1:7">
      <c r="A148" t="s">
        <v>2279</v>
      </c>
      <c r="B148" t="s">
        <v>2280</v>
      </c>
      <c r="C148" t="s">
        <v>334</v>
      </c>
      <c r="D148" t="s">
        <v>270</v>
      </c>
      <c r="E148" t="s">
        <v>261</v>
      </c>
      <c r="F148">
        <v>2018</v>
      </c>
      <c r="G148" s="198">
        <v>0.8</v>
      </c>
    </row>
    <row r="149" spans="1:7">
      <c r="A149" t="s">
        <v>2281</v>
      </c>
      <c r="B149" t="s">
        <v>2282</v>
      </c>
      <c r="C149" t="s">
        <v>334</v>
      </c>
      <c r="D149" t="s">
        <v>270</v>
      </c>
      <c r="E149" t="s">
        <v>261</v>
      </c>
      <c r="F149">
        <v>2016</v>
      </c>
      <c r="G149" s="198">
        <v>1.1299999999999999</v>
      </c>
    </row>
    <row r="150" spans="1:7">
      <c r="A150" t="s">
        <v>2283</v>
      </c>
      <c r="B150" t="s">
        <v>2284</v>
      </c>
      <c r="C150" t="s">
        <v>56</v>
      </c>
      <c r="D150" t="s">
        <v>270</v>
      </c>
      <c r="E150" t="s">
        <v>51</v>
      </c>
      <c r="F150">
        <v>2019</v>
      </c>
      <c r="G150" s="198">
        <v>1.2</v>
      </c>
    </row>
    <row r="151" spans="1:7">
      <c r="A151" t="s">
        <v>2285</v>
      </c>
      <c r="B151" t="s">
        <v>2286</v>
      </c>
      <c r="C151" t="s">
        <v>334</v>
      </c>
      <c r="D151" t="s">
        <v>270</v>
      </c>
      <c r="E151" t="s">
        <v>261</v>
      </c>
      <c r="F151">
        <v>2018</v>
      </c>
      <c r="G151" s="198">
        <v>0.8</v>
      </c>
    </row>
    <row r="152" spans="1:7">
      <c r="A152" t="s">
        <v>2287</v>
      </c>
      <c r="B152" t="s">
        <v>2288</v>
      </c>
      <c r="C152" t="s">
        <v>2289</v>
      </c>
      <c r="D152" t="s">
        <v>270</v>
      </c>
      <c r="E152" t="s">
        <v>50</v>
      </c>
      <c r="F152">
        <v>2018</v>
      </c>
      <c r="G152" s="198">
        <v>1.2</v>
      </c>
    </row>
    <row r="153" spans="1:7">
      <c r="A153" t="s">
        <v>2290</v>
      </c>
      <c r="B153" t="s">
        <v>2291</v>
      </c>
      <c r="C153" t="s">
        <v>254</v>
      </c>
      <c r="D153" t="s">
        <v>270</v>
      </c>
      <c r="E153" t="s">
        <v>50</v>
      </c>
      <c r="F153">
        <v>2018</v>
      </c>
      <c r="G153" s="198">
        <v>1.2</v>
      </c>
    </row>
    <row r="154" spans="1:7">
      <c r="A154" t="s">
        <v>2411</v>
      </c>
      <c r="B154" t="s">
        <v>2435</v>
      </c>
      <c r="C154" t="s">
        <v>68</v>
      </c>
      <c r="D154" t="s">
        <v>270</v>
      </c>
      <c r="E154" t="s">
        <v>51</v>
      </c>
      <c r="F154">
        <v>2020</v>
      </c>
      <c r="G154" s="198">
        <v>0.8</v>
      </c>
    </row>
    <row r="155" spans="1:7">
      <c r="A155" t="s">
        <v>2292</v>
      </c>
      <c r="B155" t="s">
        <v>2293</v>
      </c>
      <c r="C155" t="s">
        <v>1666</v>
      </c>
      <c r="D155" t="s">
        <v>270</v>
      </c>
      <c r="E155" t="s">
        <v>95</v>
      </c>
      <c r="F155">
        <v>2018</v>
      </c>
      <c r="G155" s="198">
        <v>1.1299999999999999</v>
      </c>
    </row>
    <row r="156" spans="1:7">
      <c r="A156" t="s">
        <v>2294</v>
      </c>
      <c r="B156" t="s">
        <v>2295</v>
      </c>
      <c r="C156" t="s">
        <v>334</v>
      </c>
      <c r="D156" t="s">
        <v>270</v>
      </c>
      <c r="E156" t="s">
        <v>261</v>
      </c>
      <c r="F156">
        <v>2017</v>
      </c>
      <c r="G156" s="198">
        <v>1.1299999999999999</v>
      </c>
    </row>
    <row r="157" spans="1:7">
      <c r="A157" t="s">
        <v>2296</v>
      </c>
      <c r="B157" t="s">
        <v>2297</v>
      </c>
      <c r="C157" t="s">
        <v>334</v>
      </c>
      <c r="D157" t="s">
        <v>270</v>
      </c>
      <c r="E157" t="s">
        <v>261</v>
      </c>
      <c r="F157">
        <v>2016</v>
      </c>
      <c r="G157" s="198">
        <v>1.1299999999999999</v>
      </c>
    </row>
    <row r="158" spans="1:7">
      <c r="A158" t="s">
        <v>2840</v>
      </c>
      <c r="B158" t="s">
        <v>2839</v>
      </c>
      <c r="C158" t="s">
        <v>176</v>
      </c>
      <c r="D158" t="s">
        <v>270</v>
      </c>
      <c r="E158" t="s">
        <v>51</v>
      </c>
      <c r="F158">
        <v>2021</v>
      </c>
      <c r="G158" s="198">
        <v>1.2</v>
      </c>
    </row>
    <row r="159" spans="1:7">
      <c r="A159" t="s">
        <v>2298</v>
      </c>
      <c r="B159" t="s">
        <v>2299</v>
      </c>
      <c r="C159" t="s">
        <v>705</v>
      </c>
      <c r="D159" t="s">
        <v>270</v>
      </c>
      <c r="E159" t="s">
        <v>261</v>
      </c>
      <c r="F159">
        <v>2017</v>
      </c>
      <c r="G159" s="198">
        <v>1.1299999999999999</v>
      </c>
    </row>
    <row r="160" spans="1:7">
      <c r="A160" t="s">
        <v>2300</v>
      </c>
      <c r="B160" t="s">
        <v>2301</v>
      </c>
      <c r="C160" t="s">
        <v>334</v>
      </c>
      <c r="D160" t="s">
        <v>270</v>
      </c>
      <c r="E160" t="s">
        <v>261</v>
      </c>
      <c r="F160">
        <v>2017</v>
      </c>
      <c r="G160" s="198">
        <v>1.1299999999999999</v>
      </c>
    </row>
    <row r="161" spans="1:7">
      <c r="A161" t="s">
        <v>2302</v>
      </c>
      <c r="B161" t="s">
        <v>2303</v>
      </c>
      <c r="C161" t="s">
        <v>2240</v>
      </c>
      <c r="D161" t="s">
        <v>270</v>
      </c>
      <c r="E161" t="s">
        <v>261</v>
      </c>
      <c r="F161">
        <v>2017</v>
      </c>
      <c r="G161" s="198">
        <v>1.1299999999999999</v>
      </c>
    </row>
    <row r="162" spans="1:7">
      <c r="A162" t="s">
        <v>2304</v>
      </c>
      <c r="B162" t="s">
        <v>2305</v>
      </c>
      <c r="C162" t="s">
        <v>1666</v>
      </c>
      <c r="D162" t="s">
        <v>270</v>
      </c>
      <c r="E162" t="s">
        <v>95</v>
      </c>
      <c r="F162">
        <v>2018</v>
      </c>
      <c r="G162" s="198">
        <v>1.1299999999999999</v>
      </c>
    </row>
    <row r="163" spans="1:7">
      <c r="A163" t="s">
        <v>2306</v>
      </c>
      <c r="B163" t="s">
        <v>2307</v>
      </c>
      <c r="C163" t="s">
        <v>334</v>
      </c>
      <c r="D163" t="s">
        <v>270</v>
      </c>
      <c r="E163" t="s">
        <v>261</v>
      </c>
      <c r="F163">
        <v>2018</v>
      </c>
      <c r="G163" s="198">
        <v>1.2</v>
      </c>
    </row>
    <row r="164" spans="1:7">
      <c r="A164" t="s">
        <v>2412</v>
      </c>
      <c r="B164" t="s">
        <v>2436</v>
      </c>
      <c r="C164" t="s">
        <v>62</v>
      </c>
      <c r="D164" t="s">
        <v>270</v>
      </c>
      <c r="E164" t="s">
        <v>52</v>
      </c>
      <c r="F164">
        <v>2020</v>
      </c>
      <c r="G164" s="198">
        <v>0.8</v>
      </c>
    </row>
    <row r="165" spans="1:7">
      <c r="A165" t="s">
        <v>2413</v>
      </c>
      <c r="B165" t="s">
        <v>2437</v>
      </c>
      <c r="C165" t="s">
        <v>334</v>
      </c>
      <c r="D165" t="s">
        <v>270</v>
      </c>
      <c r="E165" t="s">
        <v>261</v>
      </c>
      <c r="F165">
        <v>2020</v>
      </c>
      <c r="G165" s="198">
        <v>0.8</v>
      </c>
    </row>
    <row r="166" spans="1:7">
      <c r="A166" t="s">
        <v>2414</v>
      </c>
      <c r="B166" t="s">
        <v>2438</v>
      </c>
      <c r="C166" t="s">
        <v>334</v>
      </c>
      <c r="D166" t="s">
        <v>270</v>
      </c>
      <c r="E166" t="s">
        <v>261</v>
      </c>
      <c r="F166">
        <v>2020</v>
      </c>
      <c r="G166" s="198">
        <v>0.8</v>
      </c>
    </row>
    <row r="167" spans="1:7">
      <c r="A167" t="s">
        <v>2415</v>
      </c>
      <c r="B167" t="s">
        <v>2439</v>
      </c>
      <c r="C167" t="s">
        <v>1635</v>
      </c>
      <c r="D167" t="s">
        <v>270</v>
      </c>
      <c r="E167" t="s">
        <v>52</v>
      </c>
      <c r="F167">
        <v>2020</v>
      </c>
      <c r="G167" s="198">
        <v>1.2</v>
      </c>
    </row>
    <row r="168" spans="1:7">
      <c r="A168" t="s">
        <v>2308</v>
      </c>
      <c r="B168" t="s">
        <v>2309</v>
      </c>
      <c r="C168" t="s">
        <v>334</v>
      </c>
      <c r="D168" t="s">
        <v>270</v>
      </c>
      <c r="E168" t="s">
        <v>261</v>
      </c>
      <c r="F168">
        <v>2018</v>
      </c>
      <c r="G168" s="198">
        <v>1.1299999999999999</v>
      </c>
    </row>
    <row r="169" spans="1:7">
      <c r="A169" t="s">
        <v>2310</v>
      </c>
      <c r="B169" t="s">
        <v>2311</v>
      </c>
      <c r="C169" t="s">
        <v>590</v>
      </c>
      <c r="D169" t="s">
        <v>270</v>
      </c>
      <c r="E169" t="s">
        <v>50</v>
      </c>
      <c r="F169">
        <v>2018</v>
      </c>
      <c r="G169" s="198">
        <v>1.2</v>
      </c>
    </row>
    <row r="170" spans="1:7">
      <c r="A170" t="s">
        <v>2312</v>
      </c>
      <c r="B170" t="s">
        <v>2313</v>
      </c>
      <c r="C170" t="s">
        <v>2240</v>
      </c>
      <c r="D170" t="s">
        <v>270</v>
      </c>
      <c r="E170" t="s">
        <v>261</v>
      </c>
      <c r="F170">
        <v>2017</v>
      </c>
      <c r="G170" s="198">
        <v>1.1299999999999999</v>
      </c>
    </row>
    <row r="171" spans="1:7">
      <c r="A171" t="s">
        <v>2314</v>
      </c>
      <c r="B171" t="s">
        <v>2315</v>
      </c>
      <c r="C171" t="s">
        <v>307</v>
      </c>
      <c r="D171" t="s">
        <v>270</v>
      </c>
      <c r="E171" t="s">
        <v>261</v>
      </c>
      <c r="F171">
        <v>2017</v>
      </c>
      <c r="G171" s="198">
        <v>1.1299999999999999</v>
      </c>
    </row>
    <row r="172" spans="1:7">
      <c r="A172" t="s">
        <v>2416</v>
      </c>
      <c r="B172" t="s">
        <v>2440</v>
      </c>
      <c r="C172" t="s">
        <v>334</v>
      </c>
      <c r="D172" t="s">
        <v>270</v>
      </c>
      <c r="E172" t="s">
        <v>261</v>
      </c>
      <c r="F172">
        <v>2020</v>
      </c>
      <c r="G172" s="198">
        <v>0.8</v>
      </c>
    </row>
    <row r="173" spans="1:7">
      <c r="A173" t="s">
        <v>2316</v>
      </c>
      <c r="B173" t="s">
        <v>2317</v>
      </c>
      <c r="C173" t="s">
        <v>307</v>
      </c>
      <c r="D173" t="s">
        <v>270</v>
      </c>
      <c r="E173" t="s">
        <v>261</v>
      </c>
      <c r="F173">
        <v>2018</v>
      </c>
      <c r="G173" s="198">
        <v>1.2</v>
      </c>
    </row>
    <row r="174" spans="1:7">
      <c r="A174" t="s">
        <v>2318</v>
      </c>
      <c r="B174" t="s">
        <v>2319</v>
      </c>
      <c r="C174" t="s">
        <v>334</v>
      </c>
      <c r="D174" t="s">
        <v>270</v>
      </c>
      <c r="E174" t="s">
        <v>261</v>
      </c>
      <c r="F174">
        <v>2017</v>
      </c>
      <c r="G174" s="198">
        <v>0.75</v>
      </c>
    </row>
    <row r="175" spans="1:7">
      <c r="A175" t="s">
        <v>2417</v>
      </c>
      <c r="B175" t="s">
        <v>2441</v>
      </c>
      <c r="C175" t="s">
        <v>56</v>
      </c>
      <c r="D175" t="s">
        <v>270</v>
      </c>
      <c r="E175" t="s">
        <v>51</v>
      </c>
      <c r="F175">
        <v>2020</v>
      </c>
      <c r="G175" s="198">
        <v>1.2</v>
      </c>
    </row>
    <row r="176" spans="1:7">
      <c r="A176" t="s">
        <v>2320</v>
      </c>
      <c r="B176" t="s">
        <v>2321</v>
      </c>
      <c r="C176" t="s">
        <v>1240</v>
      </c>
      <c r="D176" t="s">
        <v>270</v>
      </c>
      <c r="E176" t="s">
        <v>52</v>
      </c>
      <c r="F176">
        <v>2017</v>
      </c>
      <c r="G176" s="198">
        <v>1.2</v>
      </c>
    </row>
    <row r="177" spans="1:7">
      <c r="A177" t="s">
        <v>2322</v>
      </c>
      <c r="B177" t="s">
        <v>2323</v>
      </c>
      <c r="C177" t="s">
        <v>307</v>
      </c>
      <c r="D177" t="s">
        <v>270</v>
      </c>
      <c r="E177" t="s">
        <v>261</v>
      </c>
      <c r="F177">
        <v>2018</v>
      </c>
      <c r="G177" s="198">
        <v>1.2</v>
      </c>
    </row>
    <row r="178" spans="1:7">
      <c r="A178" t="s">
        <v>2324</v>
      </c>
      <c r="B178" t="s">
        <v>2325</v>
      </c>
      <c r="C178" t="s">
        <v>334</v>
      </c>
      <c r="D178" t="s">
        <v>270</v>
      </c>
      <c r="E178" t="s">
        <v>261</v>
      </c>
      <c r="F178">
        <v>2018</v>
      </c>
      <c r="G178" s="198">
        <v>1.2</v>
      </c>
    </row>
    <row r="179" spans="1:7">
      <c r="A179" t="s">
        <v>2326</v>
      </c>
      <c r="B179" t="s">
        <v>2327</v>
      </c>
      <c r="C179" t="s">
        <v>334</v>
      </c>
      <c r="D179" t="s">
        <v>270</v>
      </c>
      <c r="E179" t="s">
        <v>261</v>
      </c>
      <c r="F179">
        <v>2018</v>
      </c>
      <c r="G179" s="198">
        <v>1.2</v>
      </c>
    </row>
    <row r="180" spans="1:7">
      <c r="A180" t="s">
        <v>2328</v>
      </c>
      <c r="B180" t="s">
        <v>2329</v>
      </c>
      <c r="C180" t="s">
        <v>325</v>
      </c>
      <c r="D180" t="s">
        <v>270</v>
      </c>
      <c r="E180" t="s">
        <v>261</v>
      </c>
      <c r="F180">
        <v>2018</v>
      </c>
      <c r="G180" s="198">
        <v>0.8</v>
      </c>
    </row>
    <row r="181" spans="1:7">
      <c r="A181" t="s">
        <v>2330</v>
      </c>
      <c r="B181" t="s">
        <v>2331</v>
      </c>
      <c r="C181" t="s">
        <v>334</v>
      </c>
      <c r="D181" t="s">
        <v>270</v>
      </c>
      <c r="E181" t="s">
        <v>261</v>
      </c>
      <c r="F181">
        <v>2018</v>
      </c>
      <c r="G181" s="198">
        <v>1.2</v>
      </c>
    </row>
    <row r="182" spans="1:7">
      <c r="A182" t="s">
        <v>2418</v>
      </c>
      <c r="B182" t="s">
        <v>2442</v>
      </c>
      <c r="C182" t="s">
        <v>334</v>
      </c>
      <c r="D182" t="s">
        <v>270</v>
      </c>
      <c r="E182" t="s">
        <v>261</v>
      </c>
      <c r="F182">
        <v>2020</v>
      </c>
      <c r="G182" s="198">
        <v>1.2</v>
      </c>
    </row>
    <row r="183" spans="1:7">
      <c r="A183" t="s">
        <v>2332</v>
      </c>
      <c r="B183" t="s">
        <v>2333</v>
      </c>
      <c r="C183" t="s">
        <v>614</v>
      </c>
      <c r="D183" t="s">
        <v>270</v>
      </c>
      <c r="E183" t="s">
        <v>50</v>
      </c>
      <c r="F183">
        <v>2020</v>
      </c>
      <c r="G183" s="198">
        <v>0.8</v>
      </c>
    </row>
    <row r="184" spans="1:7">
      <c r="A184" t="s">
        <v>2334</v>
      </c>
      <c r="B184" t="s">
        <v>2335</v>
      </c>
      <c r="C184" t="s">
        <v>334</v>
      </c>
      <c r="D184" t="s">
        <v>270</v>
      </c>
      <c r="E184" t="s">
        <v>261</v>
      </c>
      <c r="F184">
        <v>2018</v>
      </c>
      <c r="G184" s="198">
        <v>0.8</v>
      </c>
    </row>
    <row r="185" spans="1:7">
      <c r="A185" t="s">
        <v>2419</v>
      </c>
      <c r="B185" t="s">
        <v>2443</v>
      </c>
      <c r="C185" t="s">
        <v>307</v>
      </c>
      <c r="D185" t="s">
        <v>270</v>
      </c>
      <c r="E185" t="s">
        <v>261</v>
      </c>
      <c r="F185">
        <v>2020</v>
      </c>
      <c r="G185" s="198">
        <v>1.2</v>
      </c>
    </row>
    <row r="186" spans="1:7">
      <c r="A186" t="s">
        <v>2336</v>
      </c>
      <c r="B186" t="s">
        <v>2337</v>
      </c>
      <c r="C186" t="s">
        <v>946</v>
      </c>
      <c r="D186" t="s">
        <v>270</v>
      </c>
      <c r="E186" t="s">
        <v>50</v>
      </c>
      <c r="F186">
        <v>2019</v>
      </c>
      <c r="G186" s="198">
        <v>1.2</v>
      </c>
    </row>
    <row r="187" spans="1:7">
      <c r="A187" t="s">
        <v>2338</v>
      </c>
      <c r="B187" t="s">
        <v>2339</v>
      </c>
      <c r="C187" t="s">
        <v>334</v>
      </c>
      <c r="D187" t="s">
        <v>270</v>
      </c>
      <c r="E187" t="s">
        <v>261</v>
      </c>
      <c r="F187">
        <v>2018</v>
      </c>
      <c r="G187" s="198">
        <v>0.8</v>
      </c>
    </row>
    <row r="188" spans="1:7">
      <c r="A188" t="s">
        <v>2420</v>
      </c>
      <c r="B188" t="s">
        <v>2444</v>
      </c>
      <c r="C188" t="s">
        <v>334</v>
      </c>
      <c r="D188" t="s">
        <v>270</v>
      </c>
      <c r="E188" t="s">
        <v>261</v>
      </c>
      <c r="F188">
        <v>2020</v>
      </c>
      <c r="G188" s="198">
        <v>1.2</v>
      </c>
    </row>
    <row r="189" spans="1:7">
      <c r="A189" t="s">
        <v>2421</v>
      </c>
      <c r="B189" t="s">
        <v>2445</v>
      </c>
      <c r="C189" t="s">
        <v>56</v>
      </c>
      <c r="D189" t="s">
        <v>270</v>
      </c>
      <c r="E189" t="s">
        <v>51</v>
      </c>
      <c r="F189">
        <v>2020</v>
      </c>
      <c r="G189" s="198">
        <v>1.2</v>
      </c>
    </row>
    <row r="190" spans="1:7">
      <c r="A190" t="s">
        <v>2340</v>
      </c>
      <c r="B190" t="s">
        <v>2341</v>
      </c>
      <c r="C190" t="s">
        <v>334</v>
      </c>
      <c r="D190" t="s">
        <v>270</v>
      </c>
      <c r="E190" t="s">
        <v>261</v>
      </c>
      <c r="F190">
        <v>2017</v>
      </c>
      <c r="G190" s="198">
        <v>1.1299999999999999</v>
      </c>
    </row>
    <row r="191" spans="1:7">
      <c r="A191" t="s">
        <v>2342</v>
      </c>
      <c r="B191" t="s">
        <v>2343</v>
      </c>
      <c r="C191" t="s">
        <v>334</v>
      </c>
      <c r="D191" t="s">
        <v>270</v>
      </c>
      <c r="E191" t="s">
        <v>261</v>
      </c>
      <c r="F191">
        <v>2017</v>
      </c>
      <c r="G191" s="198">
        <v>1.2</v>
      </c>
    </row>
    <row r="192" spans="1:7">
      <c r="A192" t="s">
        <v>2422</v>
      </c>
      <c r="B192" t="s">
        <v>2446</v>
      </c>
      <c r="C192" t="s">
        <v>334</v>
      </c>
      <c r="D192" t="s">
        <v>270</v>
      </c>
      <c r="E192" t="s">
        <v>261</v>
      </c>
      <c r="F192">
        <v>2020</v>
      </c>
      <c r="G192" s="198">
        <v>1.2</v>
      </c>
    </row>
    <row r="193" spans="1:7">
      <c r="A193" t="s">
        <v>2344</v>
      </c>
      <c r="B193" t="s">
        <v>2345</v>
      </c>
      <c r="C193" t="s">
        <v>66</v>
      </c>
      <c r="D193" t="s">
        <v>270</v>
      </c>
      <c r="E193" t="s">
        <v>52</v>
      </c>
      <c r="F193">
        <v>2017</v>
      </c>
      <c r="G193" s="198">
        <v>8.2799999999999994</v>
      </c>
    </row>
    <row r="194" spans="1:7">
      <c r="A194" t="s">
        <v>2346</v>
      </c>
      <c r="B194" t="s">
        <v>2347</v>
      </c>
      <c r="C194" t="s">
        <v>2060</v>
      </c>
      <c r="D194" t="s">
        <v>270</v>
      </c>
      <c r="E194" t="s">
        <v>261</v>
      </c>
      <c r="F194">
        <v>2017</v>
      </c>
      <c r="G194" s="198">
        <v>1.1299999999999999</v>
      </c>
    </row>
    <row r="195" spans="1:7">
      <c r="A195" t="s">
        <v>2348</v>
      </c>
      <c r="B195" t="s">
        <v>2349</v>
      </c>
      <c r="C195" t="s">
        <v>334</v>
      </c>
      <c r="D195" t="s">
        <v>270</v>
      </c>
      <c r="E195" t="s">
        <v>261</v>
      </c>
      <c r="F195">
        <v>2017</v>
      </c>
      <c r="G195" s="198">
        <v>1.1299999999999999</v>
      </c>
    </row>
    <row r="196" spans="1:7">
      <c r="A196" t="s">
        <v>2350</v>
      </c>
      <c r="B196" t="s">
        <v>2351</v>
      </c>
      <c r="C196" t="s">
        <v>277</v>
      </c>
      <c r="D196" t="s">
        <v>270</v>
      </c>
      <c r="E196" t="s">
        <v>50</v>
      </c>
      <c r="F196">
        <v>2018</v>
      </c>
      <c r="G196" s="198">
        <v>9.6</v>
      </c>
    </row>
    <row r="197" spans="1:7">
      <c r="A197" t="s">
        <v>2378</v>
      </c>
      <c r="B197" t="s">
        <v>2379</v>
      </c>
      <c r="C197" t="s">
        <v>334</v>
      </c>
      <c r="D197" t="s">
        <v>270</v>
      </c>
      <c r="E197" t="s">
        <v>261</v>
      </c>
      <c r="F197">
        <v>1970</v>
      </c>
      <c r="G197" s="198">
        <v>8.1999999999999993</v>
      </c>
    </row>
    <row r="198" spans="1:7">
      <c r="A198" t="s">
        <v>2352</v>
      </c>
      <c r="B198" t="s">
        <v>2353</v>
      </c>
      <c r="C198" t="s">
        <v>392</v>
      </c>
      <c r="D198" t="s">
        <v>270</v>
      </c>
      <c r="E198" t="s">
        <v>51</v>
      </c>
      <c r="F198">
        <v>2011</v>
      </c>
      <c r="G198" s="198">
        <v>5.8</v>
      </c>
    </row>
    <row r="199" spans="1:7">
      <c r="A199" t="s">
        <v>2354</v>
      </c>
      <c r="B199" t="s">
        <v>2355</v>
      </c>
      <c r="C199" t="s">
        <v>614</v>
      </c>
      <c r="D199" t="s">
        <v>270</v>
      </c>
      <c r="E199" t="s">
        <v>50</v>
      </c>
      <c r="F199">
        <v>2019</v>
      </c>
      <c r="G199" s="198">
        <v>1.2</v>
      </c>
    </row>
    <row r="200" spans="1:7">
      <c r="A200" t="s">
        <v>2423</v>
      </c>
      <c r="B200" t="s">
        <v>2447</v>
      </c>
      <c r="C200" t="s">
        <v>334</v>
      </c>
      <c r="D200" t="s">
        <v>270</v>
      </c>
      <c r="E200" t="s">
        <v>261</v>
      </c>
      <c r="F200">
        <v>2020</v>
      </c>
      <c r="G200" s="198">
        <v>1.2</v>
      </c>
    </row>
    <row r="201" spans="1:7">
      <c r="A201" t="s">
        <v>2356</v>
      </c>
      <c r="B201" t="s">
        <v>2357</v>
      </c>
      <c r="C201" t="s">
        <v>705</v>
      </c>
      <c r="D201" t="s">
        <v>270</v>
      </c>
      <c r="E201" t="s">
        <v>261</v>
      </c>
      <c r="F201">
        <v>2016</v>
      </c>
      <c r="G201" s="198">
        <v>7.56</v>
      </c>
    </row>
    <row r="202" spans="1:7">
      <c r="A202" t="s">
        <v>2358</v>
      </c>
      <c r="B202" t="s">
        <v>2359</v>
      </c>
      <c r="C202" t="s">
        <v>705</v>
      </c>
      <c r="D202" t="s">
        <v>270</v>
      </c>
      <c r="E202" t="s">
        <v>261</v>
      </c>
      <c r="F202">
        <v>2017</v>
      </c>
      <c r="G202" s="198">
        <v>5.4</v>
      </c>
    </row>
    <row r="203" spans="1:7">
      <c r="A203" t="s">
        <v>2802</v>
      </c>
      <c r="B203" t="s">
        <v>2801</v>
      </c>
      <c r="C203" t="s">
        <v>1666</v>
      </c>
      <c r="D203" t="s">
        <v>270</v>
      </c>
      <c r="E203" t="s">
        <v>95</v>
      </c>
      <c r="F203">
        <v>2020</v>
      </c>
      <c r="G203" s="198">
        <v>1.3</v>
      </c>
    </row>
    <row r="204" spans="1:7">
      <c r="A204" t="s">
        <v>2360</v>
      </c>
      <c r="B204" t="s">
        <v>2361</v>
      </c>
      <c r="C204" t="s">
        <v>334</v>
      </c>
      <c r="D204" t="s">
        <v>270</v>
      </c>
      <c r="E204" t="s">
        <v>261</v>
      </c>
      <c r="F204">
        <v>2019</v>
      </c>
      <c r="G204" s="198">
        <v>1.2</v>
      </c>
    </row>
    <row r="205" spans="1:7">
      <c r="A205" t="s">
        <v>2362</v>
      </c>
      <c r="B205" t="s">
        <v>2363</v>
      </c>
      <c r="C205" t="s">
        <v>334</v>
      </c>
      <c r="D205" t="s">
        <v>270</v>
      </c>
      <c r="E205" t="s">
        <v>261</v>
      </c>
      <c r="F205">
        <v>2019</v>
      </c>
      <c r="G205" s="198">
        <v>1.2</v>
      </c>
    </row>
    <row r="206" spans="1:7">
      <c r="A206" t="s">
        <v>2804</v>
      </c>
      <c r="B206" t="s">
        <v>2803</v>
      </c>
      <c r="C206" t="s">
        <v>590</v>
      </c>
      <c r="D206" t="s">
        <v>270</v>
      </c>
      <c r="E206" t="s">
        <v>50</v>
      </c>
      <c r="F206">
        <v>2020</v>
      </c>
      <c r="G206" s="198">
        <v>1.2</v>
      </c>
    </row>
    <row r="207" spans="1:7">
      <c r="A207" t="s">
        <v>2812</v>
      </c>
      <c r="B207" t="s">
        <v>2811</v>
      </c>
      <c r="C207" t="s">
        <v>334</v>
      </c>
      <c r="D207" t="s">
        <v>270</v>
      </c>
      <c r="E207" t="s">
        <v>261</v>
      </c>
      <c r="F207">
        <v>2020</v>
      </c>
      <c r="G207" s="198">
        <v>1.2</v>
      </c>
    </row>
    <row r="208" spans="1:7">
      <c r="A208" t="s">
        <v>2792</v>
      </c>
      <c r="B208" t="s">
        <v>2791</v>
      </c>
      <c r="C208" t="s">
        <v>325</v>
      </c>
      <c r="D208" t="s">
        <v>270</v>
      </c>
      <c r="E208" t="s">
        <v>261</v>
      </c>
      <c r="F208">
        <v>2020</v>
      </c>
      <c r="G208" s="198">
        <v>1.2</v>
      </c>
    </row>
    <row r="209" spans="1:7">
      <c r="A209" t="s">
        <v>2822</v>
      </c>
      <c r="B209" t="s">
        <v>2821</v>
      </c>
      <c r="C209" t="s">
        <v>334</v>
      </c>
      <c r="D209" t="s">
        <v>270</v>
      </c>
      <c r="E209" t="s">
        <v>261</v>
      </c>
      <c r="F209">
        <v>2020</v>
      </c>
      <c r="G209" s="198">
        <v>1.2</v>
      </c>
    </row>
    <row r="210" spans="1:7">
      <c r="A210" t="s">
        <v>2364</v>
      </c>
      <c r="B210" t="s">
        <v>2365</v>
      </c>
      <c r="C210" t="s">
        <v>334</v>
      </c>
      <c r="D210" t="s">
        <v>270</v>
      </c>
      <c r="E210" t="s">
        <v>261</v>
      </c>
      <c r="F210">
        <v>2019</v>
      </c>
      <c r="G210" s="198">
        <v>1.2</v>
      </c>
    </row>
    <row r="211" spans="1:7">
      <c r="A211" t="s">
        <v>2794</v>
      </c>
      <c r="B211" t="s">
        <v>2793</v>
      </c>
      <c r="C211" t="s">
        <v>334</v>
      </c>
      <c r="D211" t="s">
        <v>270</v>
      </c>
      <c r="E211" t="s">
        <v>261</v>
      </c>
      <c r="F211">
        <v>2020</v>
      </c>
      <c r="G211" s="198">
        <v>1.2</v>
      </c>
    </row>
    <row r="212" spans="1:7">
      <c r="A212" t="s">
        <v>2816</v>
      </c>
      <c r="B212" t="s">
        <v>2815</v>
      </c>
      <c r="C212" t="s">
        <v>705</v>
      </c>
      <c r="D212" t="s">
        <v>270</v>
      </c>
      <c r="E212" t="s">
        <v>261</v>
      </c>
      <c r="F212">
        <v>2020</v>
      </c>
      <c r="G212" s="198">
        <v>1.2</v>
      </c>
    </row>
    <row r="213" spans="1:7">
      <c r="A213" t="s">
        <v>2836</v>
      </c>
      <c r="B213" t="s">
        <v>2835</v>
      </c>
      <c r="C213" t="s">
        <v>2240</v>
      </c>
      <c r="D213" t="s">
        <v>270</v>
      </c>
      <c r="E213" t="s">
        <v>261</v>
      </c>
      <c r="F213">
        <v>2020</v>
      </c>
      <c r="G213" s="198">
        <v>1.2</v>
      </c>
    </row>
    <row r="214" spans="1:7">
      <c r="A214" t="s">
        <v>2424</v>
      </c>
      <c r="B214" t="s">
        <v>2448</v>
      </c>
      <c r="C214" t="s">
        <v>1666</v>
      </c>
      <c r="D214" t="s">
        <v>270</v>
      </c>
      <c r="E214" t="s">
        <v>95</v>
      </c>
      <c r="F214">
        <v>2020</v>
      </c>
      <c r="G214" s="198">
        <v>1.3</v>
      </c>
    </row>
    <row r="215" spans="1:7">
      <c r="A215" t="s">
        <v>2832</v>
      </c>
      <c r="B215" t="s">
        <v>2831</v>
      </c>
      <c r="C215" t="s">
        <v>576</v>
      </c>
      <c r="D215" t="s">
        <v>270</v>
      </c>
      <c r="E215" t="s">
        <v>50</v>
      </c>
      <c r="F215">
        <v>2020</v>
      </c>
      <c r="G215" s="198">
        <v>1.2</v>
      </c>
    </row>
    <row r="216" spans="1:7">
      <c r="A216" t="s">
        <v>2838</v>
      </c>
      <c r="B216" t="s">
        <v>2837</v>
      </c>
      <c r="C216" t="s">
        <v>576</v>
      </c>
      <c r="D216" t="s">
        <v>270</v>
      </c>
      <c r="E216" t="s">
        <v>50</v>
      </c>
      <c r="F216">
        <v>2020</v>
      </c>
      <c r="G216" s="198">
        <v>1.2</v>
      </c>
    </row>
    <row r="217" spans="1:7">
      <c r="A217" t="s">
        <v>2810</v>
      </c>
      <c r="B217" t="s">
        <v>2809</v>
      </c>
      <c r="C217" t="s">
        <v>307</v>
      </c>
      <c r="D217" t="s">
        <v>270</v>
      </c>
      <c r="E217" t="s">
        <v>261</v>
      </c>
      <c r="F217">
        <v>2020</v>
      </c>
      <c r="G217" s="198">
        <v>1.2</v>
      </c>
    </row>
    <row r="218" spans="1:7">
      <c r="A218" t="s">
        <v>2778</v>
      </c>
      <c r="B218" t="s">
        <v>2777</v>
      </c>
      <c r="C218" t="s">
        <v>576</v>
      </c>
      <c r="D218" t="s">
        <v>270</v>
      </c>
      <c r="E218" t="s">
        <v>50</v>
      </c>
      <c r="F218">
        <v>2020</v>
      </c>
      <c r="G218" s="198">
        <v>1.2</v>
      </c>
    </row>
    <row r="219" spans="1:7">
      <c r="A219" t="s">
        <v>2784</v>
      </c>
      <c r="B219" t="s">
        <v>2783</v>
      </c>
      <c r="C219" t="s">
        <v>334</v>
      </c>
      <c r="D219" t="s">
        <v>270</v>
      </c>
      <c r="E219" t="s">
        <v>261</v>
      </c>
      <c r="F219">
        <v>2020</v>
      </c>
      <c r="G219" s="198">
        <v>1.2</v>
      </c>
    </row>
    <row r="220" spans="1:7">
      <c r="A220" t="s">
        <v>2366</v>
      </c>
      <c r="B220" t="s">
        <v>2367</v>
      </c>
      <c r="C220" t="s">
        <v>334</v>
      </c>
      <c r="D220" t="s">
        <v>270</v>
      </c>
      <c r="E220" t="s">
        <v>261</v>
      </c>
      <c r="F220">
        <v>2019</v>
      </c>
      <c r="G220" s="198">
        <v>1.2</v>
      </c>
    </row>
    <row r="221" spans="1:7">
      <c r="A221" t="s">
        <v>2786</v>
      </c>
      <c r="B221" t="s">
        <v>2785</v>
      </c>
      <c r="C221" t="s">
        <v>334</v>
      </c>
      <c r="D221" t="s">
        <v>270</v>
      </c>
      <c r="E221" t="s">
        <v>261</v>
      </c>
      <c r="F221">
        <v>2020</v>
      </c>
      <c r="G221" s="198">
        <v>1.2</v>
      </c>
    </row>
    <row r="222" spans="1:7">
      <c r="A222" t="s">
        <v>2780</v>
      </c>
      <c r="B222" t="s">
        <v>2779</v>
      </c>
      <c r="C222" t="s">
        <v>334</v>
      </c>
      <c r="D222" t="s">
        <v>270</v>
      </c>
      <c r="E222" t="s">
        <v>261</v>
      </c>
      <c r="F222">
        <v>2020</v>
      </c>
      <c r="G222" s="198">
        <v>1.2</v>
      </c>
    </row>
    <row r="223" spans="1:7">
      <c r="A223" t="s">
        <v>2782</v>
      </c>
      <c r="B223" t="s">
        <v>2781</v>
      </c>
      <c r="C223" t="s">
        <v>334</v>
      </c>
      <c r="D223" t="s">
        <v>270</v>
      </c>
      <c r="E223" t="s">
        <v>261</v>
      </c>
      <c r="F223">
        <v>2020</v>
      </c>
      <c r="G223" s="198">
        <v>1.2</v>
      </c>
    </row>
    <row r="224" spans="1:7">
      <c r="A224" t="s">
        <v>2820</v>
      </c>
      <c r="B224" t="s">
        <v>2819</v>
      </c>
      <c r="C224" t="s">
        <v>334</v>
      </c>
      <c r="D224" t="s">
        <v>270</v>
      </c>
      <c r="E224" t="s">
        <v>261</v>
      </c>
      <c r="F224">
        <v>2020</v>
      </c>
      <c r="G224" s="198">
        <v>1.2</v>
      </c>
    </row>
    <row r="225" spans="1:7">
      <c r="A225" t="s">
        <v>2788</v>
      </c>
      <c r="B225" t="s">
        <v>2787</v>
      </c>
      <c r="C225" t="s">
        <v>334</v>
      </c>
      <c r="D225" t="s">
        <v>270</v>
      </c>
      <c r="E225" t="s">
        <v>261</v>
      </c>
      <c r="F225">
        <v>2020</v>
      </c>
      <c r="G225" s="198">
        <v>1.2</v>
      </c>
    </row>
    <row r="226" spans="1:7">
      <c r="A226" t="s">
        <v>2818</v>
      </c>
      <c r="B226" t="s">
        <v>2817</v>
      </c>
      <c r="C226" t="s">
        <v>705</v>
      </c>
      <c r="D226" t="s">
        <v>270</v>
      </c>
      <c r="E226" t="s">
        <v>261</v>
      </c>
      <c r="F226">
        <v>2020</v>
      </c>
      <c r="G226" s="198">
        <v>1.3</v>
      </c>
    </row>
    <row r="227" spans="1:7">
      <c r="A227" t="s">
        <v>2800</v>
      </c>
      <c r="B227" t="s">
        <v>2799</v>
      </c>
      <c r="C227" t="s">
        <v>576</v>
      </c>
      <c r="D227" t="s">
        <v>270</v>
      </c>
      <c r="E227" t="s">
        <v>50</v>
      </c>
      <c r="F227">
        <v>2020</v>
      </c>
      <c r="G227" s="198">
        <v>1.2</v>
      </c>
    </row>
    <row r="228" spans="1:7">
      <c r="A228" t="s">
        <v>2790</v>
      </c>
      <c r="B228" t="s">
        <v>2789</v>
      </c>
      <c r="C228" t="s">
        <v>705</v>
      </c>
      <c r="D228" t="s">
        <v>270</v>
      </c>
      <c r="E228" t="s">
        <v>261</v>
      </c>
      <c r="F228">
        <v>2020</v>
      </c>
      <c r="G228" s="198">
        <v>1.3</v>
      </c>
    </row>
    <row r="229" spans="1:7">
      <c r="A229" t="s">
        <v>2826</v>
      </c>
      <c r="B229" t="s">
        <v>2825</v>
      </c>
      <c r="C229" t="s">
        <v>307</v>
      </c>
      <c r="D229" t="s">
        <v>270</v>
      </c>
      <c r="E229" t="s">
        <v>261</v>
      </c>
      <c r="F229">
        <v>2020</v>
      </c>
      <c r="G229" s="198">
        <v>1.2</v>
      </c>
    </row>
    <row r="230" spans="1:7">
      <c r="A230" t="s">
        <v>2842</v>
      </c>
      <c r="B230" t="s">
        <v>2841</v>
      </c>
      <c r="C230" t="s">
        <v>1240</v>
      </c>
      <c r="D230" t="s">
        <v>270</v>
      </c>
      <c r="E230" t="s">
        <v>52</v>
      </c>
      <c r="F230">
        <v>2021</v>
      </c>
      <c r="G230" s="198">
        <v>1.3</v>
      </c>
    </row>
    <row r="231" spans="1:7">
      <c r="A231" t="s">
        <v>2824</v>
      </c>
      <c r="B231" t="s">
        <v>2823</v>
      </c>
      <c r="C231" t="s">
        <v>2240</v>
      </c>
      <c r="D231" t="s">
        <v>270</v>
      </c>
      <c r="E231" t="s">
        <v>261</v>
      </c>
      <c r="F231">
        <v>2020</v>
      </c>
      <c r="G231" s="198">
        <v>1.2</v>
      </c>
    </row>
    <row r="232" spans="1:7">
      <c r="A232" t="s">
        <v>2798</v>
      </c>
      <c r="B232" t="s">
        <v>2797</v>
      </c>
      <c r="C232" t="s">
        <v>590</v>
      </c>
      <c r="D232" t="s">
        <v>270</v>
      </c>
      <c r="E232" t="s">
        <v>50</v>
      </c>
      <c r="F232">
        <v>2020</v>
      </c>
      <c r="G232" s="198">
        <v>1.2</v>
      </c>
    </row>
    <row r="233" spans="1:7">
      <c r="A233" t="s">
        <v>2814</v>
      </c>
      <c r="B233" t="s">
        <v>2813</v>
      </c>
      <c r="C233" t="s">
        <v>334</v>
      </c>
      <c r="D233" t="s">
        <v>270</v>
      </c>
      <c r="E233" t="s">
        <v>261</v>
      </c>
      <c r="F233">
        <v>2020</v>
      </c>
      <c r="G233" s="198">
        <v>1.2</v>
      </c>
    </row>
    <row r="234" spans="1:7">
      <c r="A234" t="s">
        <v>2808</v>
      </c>
      <c r="B234" t="s">
        <v>2807</v>
      </c>
      <c r="C234" t="s">
        <v>334</v>
      </c>
      <c r="D234" t="s">
        <v>270</v>
      </c>
      <c r="E234" t="s">
        <v>261</v>
      </c>
      <c r="F234">
        <v>2020</v>
      </c>
      <c r="G234" s="198">
        <v>1.2</v>
      </c>
    </row>
    <row r="235" spans="1:7">
      <c r="A235" t="s">
        <v>2368</v>
      </c>
      <c r="B235" t="s">
        <v>2369</v>
      </c>
      <c r="C235" t="s">
        <v>334</v>
      </c>
      <c r="D235" t="s">
        <v>270</v>
      </c>
      <c r="E235" t="s">
        <v>261</v>
      </c>
      <c r="F235">
        <v>2019</v>
      </c>
      <c r="G235" s="198">
        <v>1.2</v>
      </c>
    </row>
    <row r="236" spans="1:7">
      <c r="A236" t="s">
        <v>2830</v>
      </c>
      <c r="B236" t="s">
        <v>2829</v>
      </c>
      <c r="C236" t="s">
        <v>334</v>
      </c>
      <c r="D236" t="s">
        <v>270</v>
      </c>
      <c r="E236" t="s">
        <v>261</v>
      </c>
      <c r="F236">
        <v>2020</v>
      </c>
      <c r="G236" s="198">
        <v>1.2</v>
      </c>
    </row>
    <row r="237" spans="1:7">
      <c r="A237" t="s">
        <v>2834</v>
      </c>
      <c r="B237" t="s">
        <v>2833</v>
      </c>
      <c r="C237" t="s">
        <v>1666</v>
      </c>
      <c r="D237" t="s">
        <v>270</v>
      </c>
      <c r="E237" t="s">
        <v>95</v>
      </c>
      <c r="F237">
        <v>2020</v>
      </c>
      <c r="G237" s="198">
        <v>1.2</v>
      </c>
    </row>
    <row r="238" spans="1:7">
      <c r="A238" t="s">
        <v>2806</v>
      </c>
      <c r="B238" t="s">
        <v>2805</v>
      </c>
      <c r="C238" t="s">
        <v>576</v>
      </c>
      <c r="D238" t="s">
        <v>270</v>
      </c>
      <c r="E238" t="s">
        <v>50</v>
      </c>
      <c r="F238">
        <v>2020</v>
      </c>
      <c r="G238" s="198">
        <v>1.2</v>
      </c>
    </row>
    <row r="239" spans="1:7">
      <c r="A239" t="s">
        <v>2796</v>
      </c>
      <c r="B239" t="s">
        <v>2795</v>
      </c>
      <c r="C239" t="s">
        <v>586</v>
      </c>
      <c r="D239" t="s">
        <v>270</v>
      </c>
      <c r="E239" t="s">
        <v>50</v>
      </c>
      <c r="F239">
        <v>2020</v>
      </c>
      <c r="G239" s="198">
        <v>1.2</v>
      </c>
    </row>
    <row r="240" spans="1:7">
      <c r="A240" t="s">
        <v>2828</v>
      </c>
      <c r="B240" t="s">
        <v>2827</v>
      </c>
      <c r="C240" t="s">
        <v>576</v>
      </c>
      <c r="D240" t="s">
        <v>270</v>
      </c>
      <c r="E240" t="s">
        <v>50</v>
      </c>
      <c r="F240">
        <v>2020</v>
      </c>
      <c r="G240" s="198">
        <v>1.2</v>
      </c>
    </row>
  </sheetData>
  <mergeCells count="2">
    <mergeCell ref="A1:G1"/>
    <mergeCell ref="A3:G3"/>
  </mergeCells>
  <pageMargins left="0.7" right="0.7" top="0.75" bottom="0.75" header="0.3" footer="0.3"/>
  <pageSetup scale="83" orientation="portrait" r:id="rId1"/>
  <headerFooter>
    <oddFooter>&amp;LERCOT PUBLIC&amp;C&amp;P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I239"/>
  <sheetViews>
    <sheetView topLeftCell="A45" zoomScale="99" zoomScaleNormal="99" workbookViewId="0">
      <selection activeCell="C56" sqref="C56"/>
    </sheetView>
  </sheetViews>
  <sheetFormatPr defaultRowHeight="12.75"/>
  <cols>
    <col min="1" max="1" width="36.85546875" customWidth="1"/>
    <col min="2" max="2" width="33.28515625" customWidth="1"/>
    <col min="3" max="3" width="19.5703125" style="261" bestFit="1" customWidth="1"/>
    <col min="4" max="4" width="16.28515625" style="261" bestFit="1" customWidth="1"/>
    <col min="5" max="5" width="17.140625" style="265" customWidth="1"/>
    <col min="6" max="7" width="12.7109375" style="230" customWidth="1"/>
  </cols>
  <sheetData>
    <row r="1" spans="1:9" ht="18" customHeight="1">
      <c r="A1" s="318" t="s">
        <v>2910</v>
      </c>
      <c r="B1" s="318"/>
      <c r="C1" s="318"/>
      <c r="D1" s="318"/>
      <c r="E1" s="318"/>
      <c r="F1" s="231"/>
      <c r="G1" s="231"/>
    </row>
    <row r="2" spans="1:9" ht="15">
      <c r="A2" s="77"/>
      <c r="B2" s="77"/>
      <c r="C2" s="232"/>
      <c r="D2" s="232"/>
      <c r="E2" s="262"/>
      <c r="F2" s="233"/>
      <c r="G2" s="233"/>
    </row>
    <row r="3" spans="1:9" ht="193.5" customHeight="1">
      <c r="A3" s="325" t="s">
        <v>3127</v>
      </c>
      <c r="B3" s="325"/>
      <c r="C3" s="325"/>
      <c r="D3" s="325"/>
      <c r="E3" s="325"/>
      <c r="F3" s="234"/>
      <c r="G3" s="234"/>
    </row>
    <row r="4" spans="1:9" ht="25.5">
      <c r="A4" s="235" t="s">
        <v>181</v>
      </c>
      <c r="B4" s="235" t="s">
        <v>102</v>
      </c>
      <c r="C4" s="236" t="s">
        <v>34</v>
      </c>
      <c r="D4" s="221" t="s">
        <v>2897</v>
      </c>
      <c r="E4" s="263" t="s">
        <v>2894</v>
      </c>
      <c r="F4"/>
      <c r="G4"/>
    </row>
    <row r="5" spans="1:9">
      <c r="A5" s="237" t="s">
        <v>3078</v>
      </c>
      <c r="B5" s="237" t="s">
        <v>3079</v>
      </c>
      <c r="C5" s="238" t="s">
        <v>2449</v>
      </c>
      <c r="D5" s="239">
        <v>100</v>
      </c>
      <c r="E5" s="240">
        <v>38018</v>
      </c>
      <c r="F5"/>
      <c r="G5"/>
      <c r="I5" s="15"/>
    </row>
    <row r="6" spans="1:9">
      <c r="A6" s="237" t="s">
        <v>3080</v>
      </c>
      <c r="B6" s="237" t="s">
        <v>3081</v>
      </c>
      <c r="C6" s="238" t="s">
        <v>2451</v>
      </c>
      <c r="D6" s="239">
        <v>102.5</v>
      </c>
      <c r="E6" s="240">
        <v>38352</v>
      </c>
      <c r="F6"/>
      <c r="G6"/>
    </row>
    <row r="7" spans="1:9">
      <c r="A7" s="237" t="s">
        <v>3082</v>
      </c>
      <c r="B7" s="237" t="s">
        <v>3083</v>
      </c>
      <c r="C7" s="238" t="s">
        <v>2451</v>
      </c>
      <c r="D7" s="239">
        <v>102.5</v>
      </c>
      <c r="E7" s="240">
        <v>38352</v>
      </c>
      <c r="F7"/>
      <c r="G7"/>
    </row>
    <row r="8" spans="1:9">
      <c r="A8" s="237" t="s">
        <v>3084</v>
      </c>
      <c r="B8" s="237" t="s">
        <v>3085</v>
      </c>
      <c r="C8" s="238" t="s">
        <v>2451</v>
      </c>
      <c r="D8" s="239">
        <v>8</v>
      </c>
      <c r="E8" s="240">
        <v>38473</v>
      </c>
      <c r="F8"/>
      <c r="G8"/>
    </row>
    <row r="9" spans="1:9">
      <c r="A9" s="237" t="s">
        <v>3086</v>
      </c>
      <c r="B9" s="237" t="s">
        <v>3087</v>
      </c>
      <c r="C9" s="238" t="s">
        <v>2451</v>
      </c>
      <c r="D9" s="239">
        <v>8</v>
      </c>
      <c r="E9" s="240">
        <v>38473</v>
      </c>
      <c r="F9"/>
      <c r="G9"/>
    </row>
    <row r="10" spans="1:9">
      <c r="A10" s="237" t="s">
        <v>3088</v>
      </c>
      <c r="B10" s="237" t="s">
        <v>3089</v>
      </c>
      <c r="C10" s="238" t="s">
        <v>2451</v>
      </c>
      <c r="D10" s="239">
        <v>18</v>
      </c>
      <c r="E10" s="240">
        <v>38473</v>
      </c>
      <c r="F10"/>
      <c r="G10"/>
    </row>
    <row r="11" spans="1:9">
      <c r="A11" s="237" t="s">
        <v>3090</v>
      </c>
      <c r="B11" s="237" t="s">
        <v>3091</v>
      </c>
      <c r="C11" s="238" t="s">
        <v>2451</v>
      </c>
      <c r="D11" s="239">
        <v>17</v>
      </c>
      <c r="E11" s="240">
        <v>38473</v>
      </c>
      <c r="F11"/>
      <c r="G11"/>
    </row>
    <row r="12" spans="1:9">
      <c r="A12" s="237" t="s">
        <v>3092</v>
      </c>
      <c r="B12" s="237" t="s">
        <v>3093</v>
      </c>
      <c r="C12" s="238" t="s">
        <v>2451</v>
      </c>
      <c r="D12" s="239">
        <v>27</v>
      </c>
      <c r="E12" s="240">
        <v>38473</v>
      </c>
      <c r="F12"/>
      <c r="G12"/>
    </row>
    <row r="13" spans="1:9">
      <c r="A13" s="237" t="s">
        <v>3094</v>
      </c>
      <c r="B13" s="237" t="s">
        <v>3095</v>
      </c>
      <c r="C13" s="238" t="s">
        <v>2450</v>
      </c>
      <c r="D13" s="239">
        <v>0</v>
      </c>
      <c r="E13" s="240">
        <v>38553</v>
      </c>
      <c r="F13"/>
      <c r="G13"/>
    </row>
    <row r="14" spans="1:9">
      <c r="A14" s="237" t="s">
        <v>3096</v>
      </c>
      <c r="B14" s="237" t="s">
        <v>3097</v>
      </c>
      <c r="C14" s="238" t="s">
        <v>2451</v>
      </c>
      <c r="D14" s="239">
        <v>69</v>
      </c>
      <c r="E14" s="240">
        <v>38634</v>
      </c>
      <c r="F14"/>
      <c r="G14"/>
    </row>
    <row r="15" spans="1:9">
      <c r="A15" s="237" t="s">
        <v>3098</v>
      </c>
      <c r="B15" s="237" t="s">
        <v>725</v>
      </c>
      <c r="C15" s="238" t="s">
        <v>2451</v>
      </c>
      <c r="D15" s="239">
        <v>172</v>
      </c>
      <c r="E15" s="240">
        <v>38634</v>
      </c>
      <c r="F15"/>
      <c r="G15"/>
    </row>
    <row r="16" spans="1:9">
      <c r="A16" s="237" t="s">
        <v>3099</v>
      </c>
      <c r="B16" s="237" t="s">
        <v>721</v>
      </c>
      <c r="C16" s="238" t="s">
        <v>2451</v>
      </c>
      <c r="D16" s="239">
        <v>250</v>
      </c>
      <c r="E16" s="240">
        <v>38634</v>
      </c>
      <c r="F16"/>
      <c r="G16"/>
    </row>
    <row r="17" spans="1:7">
      <c r="A17" s="237" t="s">
        <v>3100</v>
      </c>
      <c r="B17" s="237" t="s">
        <v>3101</v>
      </c>
      <c r="C17" s="238" t="s">
        <v>2450</v>
      </c>
      <c r="D17" s="239">
        <v>0</v>
      </c>
      <c r="E17" s="240">
        <v>38719</v>
      </c>
      <c r="F17"/>
      <c r="G17"/>
    </row>
    <row r="18" spans="1:7">
      <c r="A18" s="237" t="s">
        <v>3102</v>
      </c>
      <c r="B18" s="237" t="s">
        <v>3103</v>
      </c>
      <c r="C18" s="238" t="s">
        <v>2451</v>
      </c>
      <c r="D18" s="239">
        <v>100</v>
      </c>
      <c r="E18" s="240">
        <v>39107</v>
      </c>
      <c r="F18"/>
      <c r="G18"/>
    </row>
    <row r="19" spans="1:7">
      <c r="A19" s="237" t="s">
        <v>3104</v>
      </c>
      <c r="B19" s="237" t="s">
        <v>3105</v>
      </c>
      <c r="C19" s="238" t="s">
        <v>2451</v>
      </c>
      <c r="D19" s="239">
        <v>158</v>
      </c>
      <c r="E19" s="240">
        <v>39492</v>
      </c>
      <c r="F19"/>
      <c r="G19"/>
    </row>
    <row r="20" spans="1:7">
      <c r="A20" s="237" t="s">
        <v>3106</v>
      </c>
      <c r="B20" s="237" t="s">
        <v>3107</v>
      </c>
      <c r="C20" s="238" t="s">
        <v>2451</v>
      </c>
      <c r="D20" s="239">
        <v>202</v>
      </c>
      <c r="E20" s="240">
        <v>39492</v>
      </c>
      <c r="F20"/>
      <c r="G20"/>
    </row>
    <row r="21" spans="1:7">
      <c r="A21" s="237" t="s">
        <v>3108</v>
      </c>
      <c r="B21" s="237" t="s">
        <v>3109</v>
      </c>
      <c r="C21" s="238" t="s">
        <v>2451</v>
      </c>
      <c r="D21" s="239">
        <v>42</v>
      </c>
      <c r="E21" s="240">
        <v>39873</v>
      </c>
      <c r="F21"/>
      <c r="G21"/>
    </row>
    <row r="22" spans="1:7">
      <c r="A22" s="237" t="s">
        <v>3110</v>
      </c>
      <c r="B22" s="237" t="s">
        <v>3111</v>
      </c>
      <c r="C22" s="238" t="s">
        <v>2451</v>
      </c>
      <c r="D22" s="239">
        <v>80</v>
      </c>
      <c r="E22" s="240">
        <v>39873</v>
      </c>
      <c r="F22"/>
      <c r="G22"/>
    </row>
    <row r="23" spans="1:7">
      <c r="A23" s="237" t="s">
        <v>3112</v>
      </c>
      <c r="B23" s="237" t="s">
        <v>3113</v>
      </c>
      <c r="C23" s="238" t="s">
        <v>2451</v>
      </c>
      <c r="D23" s="239">
        <v>33</v>
      </c>
      <c r="E23" s="240">
        <v>39873</v>
      </c>
      <c r="F23"/>
      <c r="G23"/>
    </row>
    <row r="24" spans="1:7">
      <c r="A24" s="237" t="s">
        <v>3114</v>
      </c>
      <c r="B24" s="237" t="s">
        <v>3115</v>
      </c>
      <c r="C24" s="238" t="s">
        <v>2451</v>
      </c>
      <c r="D24" s="239">
        <v>70</v>
      </c>
      <c r="E24" s="240">
        <v>39873</v>
      </c>
      <c r="F24"/>
      <c r="G24"/>
    </row>
    <row r="25" spans="1:7">
      <c r="A25" s="237" t="s">
        <v>3116</v>
      </c>
      <c r="B25" s="237" t="s">
        <v>3117</v>
      </c>
      <c r="C25" s="238" t="s">
        <v>2450</v>
      </c>
      <c r="D25" s="239">
        <v>20</v>
      </c>
      <c r="E25" s="240">
        <v>39913</v>
      </c>
      <c r="F25"/>
      <c r="G25"/>
    </row>
    <row r="26" spans="1:7">
      <c r="A26" s="237" t="s">
        <v>2911</v>
      </c>
      <c r="B26" s="237" t="s">
        <v>2912</v>
      </c>
      <c r="C26" s="238" t="s">
        <v>2451</v>
      </c>
      <c r="D26" s="239">
        <v>163</v>
      </c>
      <c r="E26" s="240">
        <v>39938</v>
      </c>
      <c r="F26"/>
      <c r="G26"/>
    </row>
    <row r="27" spans="1:7">
      <c r="A27" s="237" t="s">
        <v>2913</v>
      </c>
      <c r="B27" s="237" t="s">
        <v>2914</v>
      </c>
      <c r="C27" s="238" t="s">
        <v>2451</v>
      </c>
      <c r="D27" s="239">
        <v>175</v>
      </c>
      <c r="E27" s="240">
        <v>39938</v>
      </c>
      <c r="F27"/>
      <c r="G27"/>
    </row>
    <row r="28" spans="1:7">
      <c r="A28" s="237" t="s">
        <v>2915</v>
      </c>
      <c r="B28" s="237" t="s">
        <v>2916</v>
      </c>
      <c r="C28" s="238" t="s">
        <v>2451</v>
      </c>
      <c r="D28" s="239">
        <v>312</v>
      </c>
      <c r="E28" s="240">
        <v>39938</v>
      </c>
      <c r="F28"/>
      <c r="G28"/>
    </row>
    <row r="29" spans="1:7">
      <c r="A29" s="237" t="s">
        <v>2917</v>
      </c>
      <c r="B29" s="237" t="s">
        <v>2918</v>
      </c>
      <c r="C29" s="238" t="s">
        <v>2451</v>
      </c>
      <c r="D29" s="239">
        <v>180</v>
      </c>
      <c r="E29" s="240">
        <v>39939</v>
      </c>
      <c r="F29"/>
      <c r="G29"/>
    </row>
    <row r="30" spans="1:7">
      <c r="A30" s="237" t="s">
        <v>2919</v>
      </c>
      <c r="B30" s="237" t="s">
        <v>2920</v>
      </c>
      <c r="C30" s="238" t="s">
        <v>2451</v>
      </c>
      <c r="D30" s="239">
        <v>518</v>
      </c>
      <c r="E30" s="240">
        <v>39939</v>
      </c>
      <c r="F30"/>
      <c r="G30"/>
    </row>
    <row r="31" spans="1:7">
      <c r="A31" s="237" t="s">
        <v>2929</v>
      </c>
      <c r="B31" s="237" t="s">
        <v>2930</v>
      </c>
      <c r="C31" s="238" t="s">
        <v>2451</v>
      </c>
      <c r="D31" s="239">
        <v>112</v>
      </c>
      <c r="E31" s="240">
        <v>39939</v>
      </c>
      <c r="F31"/>
      <c r="G31"/>
    </row>
    <row r="32" spans="1:7">
      <c r="A32" s="237" t="s">
        <v>2921</v>
      </c>
      <c r="B32" s="237" t="s">
        <v>2922</v>
      </c>
      <c r="C32" s="238" t="s">
        <v>2449</v>
      </c>
      <c r="D32" s="239">
        <v>29</v>
      </c>
      <c r="E32" s="240">
        <v>39939</v>
      </c>
      <c r="F32"/>
      <c r="G32"/>
    </row>
    <row r="33" spans="1:7">
      <c r="A33" s="237" t="s">
        <v>2923</v>
      </c>
      <c r="B33" s="237" t="s">
        <v>2924</v>
      </c>
      <c r="C33" s="238" t="s">
        <v>2449</v>
      </c>
      <c r="D33" s="239">
        <v>69</v>
      </c>
      <c r="E33" s="240">
        <v>39939</v>
      </c>
      <c r="F33"/>
      <c r="G33"/>
    </row>
    <row r="34" spans="1:7">
      <c r="A34" s="237" t="s">
        <v>2925</v>
      </c>
      <c r="B34" s="237" t="s">
        <v>2926</v>
      </c>
      <c r="C34" s="238" t="s">
        <v>2449</v>
      </c>
      <c r="D34" s="239">
        <v>69</v>
      </c>
      <c r="E34" s="240">
        <v>39939</v>
      </c>
      <c r="F34"/>
      <c r="G34"/>
    </row>
    <row r="35" spans="1:7">
      <c r="A35" s="237" t="s">
        <v>2927</v>
      </c>
      <c r="B35" s="237" t="s">
        <v>2928</v>
      </c>
      <c r="C35" s="238" t="s">
        <v>2449</v>
      </c>
      <c r="D35" s="239">
        <v>61</v>
      </c>
      <c r="E35" s="240">
        <v>39939</v>
      </c>
      <c r="F35"/>
      <c r="G35"/>
    </row>
    <row r="36" spans="1:7">
      <c r="A36" s="237" t="s">
        <v>2931</v>
      </c>
      <c r="B36" s="237" t="s">
        <v>2932</v>
      </c>
      <c r="C36" s="238" t="s">
        <v>2451</v>
      </c>
      <c r="D36" s="239">
        <v>563</v>
      </c>
      <c r="E36" s="240">
        <v>39939</v>
      </c>
      <c r="F36"/>
      <c r="G36"/>
    </row>
    <row r="37" spans="1:7">
      <c r="A37" s="237" t="s">
        <v>3118</v>
      </c>
      <c r="B37" s="237" t="s">
        <v>3119</v>
      </c>
      <c r="C37" s="238" t="s">
        <v>2451</v>
      </c>
      <c r="D37" s="239">
        <v>444</v>
      </c>
      <c r="E37" s="240">
        <v>40086</v>
      </c>
      <c r="F37"/>
      <c r="G37"/>
    </row>
    <row r="38" spans="1:7">
      <c r="A38" s="237" t="s">
        <v>3120</v>
      </c>
      <c r="B38" s="237" t="s">
        <v>3121</v>
      </c>
      <c r="C38" s="238" t="s">
        <v>2451</v>
      </c>
      <c r="D38" s="239">
        <v>459</v>
      </c>
      <c r="E38" s="240">
        <v>40086</v>
      </c>
      <c r="F38"/>
      <c r="G38"/>
    </row>
    <row r="39" spans="1:7">
      <c r="A39" s="237" t="s">
        <v>3122</v>
      </c>
      <c r="B39" s="237" t="s">
        <v>3123</v>
      </c>
      <c r="C39" s="238" t="s">
        <v>2451</v>
      </c>
      <c r="D39" s="239">
        <v>551</v>
      </c>
      <c r="E39" s="240">
        <v>40086</v>
      </c>
      <c r="F39"/>
      <c r="G39"/>
    </row>
    <row r="40" spans="1:7">
      <c r="A40" s="237" t="s">
        <v>3124</v>
      </c>
      <c r="B40" s="237" t="s">
        <v>3125</v>
      </c>
      <c r="C40" s="238" t="s">
        <v>2451</v>
      </c>
      <c r="D40" s="239">
        <v>733</v>
      </c>
      <c r="E40" s="240">
        <v>40086</v>
      </c>
      <c r="F40"/>
      <c r="G40"/>
    </row>
    <row r="41" spans="1:7">
      <c r="A41" s="237" t="s">
        <v>2933</v>
      </c>
      <c r="B41" s="237" t="s">
        <v>2895</v>
      </c>
      <c r="C41" s="238" t="s">
        <v>2450</v>
      </c>
      <c r="D41" s="239">
        <v>0</v>
      </c>
      <c r="E41" s="240">
        <v>40188</v>
      </c>
      <c r="F41"/>
      <c r="G41"/>
    </row>
    <row r="42" spans="1:7">
      <c r="A42" s="237" t="s">
        <v>2934</v>
      </c>
      <c r="B42" s="237" t="s">
        <v>2935</v>
      </c>
      <c r="C42" s="238" t="s">
        <v>2450</v>
      </c>
      <c r="D42" s="239">
        <v>0</v>
      </c>
      <c r="E42" s="240">
        <v>40359</v>
      </c>
      <c r="F42"/>
      <c r="G42"/>
    </row>
    <row r="43" spans="1:7">
      <c r="A43" s="237" t="s">
        <v>2936</v>
      </c>
      <c r="B43" s="237" t="s">
        <v>2937</v>
      </c>
      <c r="C43" s="238" t="s">
        <v>2450</v>
      </c>
      <c r="D43" s="239">
        <v>0</v>
      </c>
      <c r="E43" s="240">
        <v>40359</v>
      </c>
      <c r="F43"/>
      <c r="G43"/>
    </row>
    <row r="44" spans="1:7">
      <c r="A44" s="237" t="s">
        <v>2938</v>
      </c>
      <c r="B44" s="237" t="s">
        <v>2939</v>
      </c>
      <c r="C44" s="238" t="s">
        <v>2451</v>
      </c>
      <c r="D44" s="239">
        <v>147</v>
      </c>
      <c r="E44" s="240">
        <v>40543</v>
      </c>
      <c r="F44"/>
      <c r="G44"/>
    </row>
    <row r="45" spans="1:7">
      <c r="A45" s="237" t="s">
        <v>2940</v>
      </c>
      <c r="B45" s="237" t="s">
        <v>2941</v>
      </c>
      <c r="C45" s="238" t="s">
        <v>2451</v>
      </c>
      <c r="D45" s="239">
        <v>118</v>
      </c>
      <c r="E45" s="240">
        <v>40543</v>
      </c>
      <c r="F45"/>
      <c r="G45"/>
    </row>
    <row r="46" spans="1:7">
      <c r="A46" s="237" t="s">
        <v>2942</v>
      </c>
      <c r="B46" s="237" t="s">
        <v>2943</v>
      </c>
      <c r="C46" s="238" t="s">
        <v>2451</v>
      </c>
      <c r="D46" s="239">
        <v>100</v>
      </c>
      <c r="E46" s="240">
        <v>40543</v>
      </c>
      <c r="F46"/>
      <c r="G46"/>
    </row>
    <row r="47" spans="1:7">
      <c r="A47" s="237" t="s">
        <v>2944</v>
      </c>
      <c r="B47" s="237" t="s">
        <v>2945</v>
      </c>
      <c r="C47" s="238" t="s">
        <v>2451</v>
      </c>
      <c r="D47" s="239">
        <v>390</v>
      </c>
      <c r="E47" s="240">
        <v>40543</v>
      </c>
      <c r="F47"/>
      <c r="G47"/>
    </row>
    <row r="48" spans="1:7">
      <c r="A48" s="237" t="s">
        <v>2946</v>
      </c>
      <c r="B48" s="237" t="s">
        <v>2947</v>
      </c>
      <c r="C48" s="238" t="s">
        <v>2451</v>
      </c>
      <c r="D48" s="239">
        <v>787</v>
      </c>
      <c r="E48" s="240">
        <v>40543</v>
      </c>
      <c r="F48"/>
      <c r="G48"/>
    </row>
    <row r="49" spans="1:7">
      <c r="A49" s="237" t="s">
        <v>2896</v>
      </c>
      <c r="B49" s="237" t="s">
        <v>2948</v>
      </c>
      <c r="C49" s="238" t="s">
        <v>2450</v>
      </c>
      <c r="D49" s="239">
        <v>0</v>
      </c>
      <c r="E49" s="240">
        <v>40575</v>
      </c>
      <c r="F49"/>
      <c r="G49"/>
    </row>
    <row r="50" spans="1:7">
      <c r="A50" s="237" t="s">
        <v>2949</v>
      </c>
      <c r="B50" s="237" t="s">
        <v>2950</v>
      </c>
      <c r="C50" s="238" t="s">
        <v>2451</v>
      </c>
      <c r="D50" s="239">
        <v>37.5</v>
      </c>
      <c r="E50" s="240">
        <v>40588</v>
      </c>
      <c r="F50"/>
      <c r="G50"/>
    </row>
    <row r="51" spans="1:7">
      <c r="A51" s="237" t="s">
        <v>2951</v>
      </c>
      <c r="B51" s="237" t="s">
        <v>2952</v>
      </c>
      <c r="C51" s="238" t="s">
        <v>2451</v>
      </c>
      <c r="D51" s="239">
        <v>60</v>
      </c>
      <c r="E51" s="240">
        <v>40603</v>
      </c>
      <c r="F51"/>
      <c r="G51"/>
    </row>
    <row r="52" spans="1:7">
      <c r="A52" s="237" t="s">
        <v>2953</v>
      </c>
      <c r="B52" s="237" t="s">
        <v>2954</v>
      </c>
      <c r="C52" s="238" t="s">
        <v>2451</v>
      </c>
      <c r="D52" s="239">
        <v>100</v>
      </c>
      <c r="E52" s="240">
        <v>40603</v>
      </c>
      <c r="F52"/>
      <c r="G52"/>
    </row>
    <row r="53" spans="1:7">
      <c r="A53" s="237" t="s">
        <v>2955</v>
      </c>
      <c r="B53" s="237" t="s">
        <v>2956</v>
      </c>
      <c r="C53" s="238" t="s">
        <v>2451</v>
      </c>
      <c r="D53" s="239">
        <v>160</v>
      </c>
      <c r="E53" s="240">
        <v>40603</v>
      </c>
      <c r="F53"/>
      <c r="G53"/>
    </row>
    <row r="54" spans="1:7">
      <c r="A54" s="237" t="s">
        <v>2957</v>
      </c>
      <c r="B54" s="237" t="s">
        <v>2958</v>
      </c>
      <c r="C54" s="238" t="s">
        <v>2451</v>
      </c>
      <c r="D54" s="239">
        <v>24</v>
      </c>
      <c r="E54" s="240">
        <v>41061</v>
      </c>
      <c r="F54"/>
      <c r="G54"/>
    </row>
    <row r="55" spans="1:7">
      <c r="A55" s="237" t="s">
        <v>2959</v>
      </c>
      <c r="B55" s="237" t="s">
        <v>2960</v>
      </c>
      <c r="C55" s="238" t="s">
        <v>2451</v>
      </c>
      <c r="D55" s="239">
        <v>70</v>
      </c>
      <c r="E55" s="240">
        <v>41365</v>
      </c>
      <c r="F55"/>
      <c r="G55"/>
    </row>
    <row r="56" spans="1:7">
      <c r="A56" s="237" t="s">
        <v>2961</v>
      </c>
      <c r="B56" s="237" t="s">
        <v>2962</v>
      </c>
      <c r="C56" s="238" t="s">
        <v>2451</v>
      </c>
      <c r="D56" s="239">
        <v>95</v>
      </c>
      <c r="E56" s="240">
        <v>41365</v>
      </c>
      <c r="F56"/>
      <c r="G56"/>
    </row>
    <row r="57" spans="1:7">
      <c r="A57" s="237" t="s">
        <v>2963</v>
      </c>
      <c r="B57" s="237" t="s">
        <v>2964</v>
      </c>
      <c r="C57" s="238" t="s">
        <v>2451</v>
      </c>
      <c r="D57" s="239">
        <v>354</v>
      </c>
      <c r="E57" s="240">
        <v>41547</v>
      </c>
      <c r="F57"/>
      <c r="G57"/>
    </row>
    <row r="58" spans="1:7">
      <c r="A58" s="237" t="s">
        <v>2965</v>
      </c>
      <c r="B58" s="237" t="s">
        <v>2966</v>
      </c>
      <c r="C58" s="238" t="s">
        <v>1627</v>
      </c>
      <c r="D58" s="239">
        <v>1</v>
      </c>
      <c r="E58" s="240">
        <v>41635</v>
      </c>
      <c r="F58"/>
      <c r="G58"/>
    </row>
    <row r="59" spans="1:7">
      <c r="A59" s="237" t="s">
        <v>2967</v>
      </c>
      <c r="B59" s="237" t="s">
        <v>2968</v>
      </c>
      <c r="C59" s="238" t="s">
        <v>2451</v>
      </c>
      <c r="D59" s="239">
        <v>12</v>
      </c>
      <c r="E59" s="240">
        <v>41791</v>
      </c>
      <c r="F59"/>
      <c r="G59"/>
    </row>
    <row r="60" spans="1:7">
      <c r="A60" s="237" t="s">
        <v>2969</v>
      </c>
      <c r="B60" s="237" t="s">
        <v>2970</v>
      </c>
      <c r="C60" s="238" t="s">
        <v>2451</v>
      </c>
      <c r="D60" s="239">
        <v>22</v>
      </c>
      <c r="E60" s="240">
        <v>41791</v>
      </c>
      <c r="F60"/>
      <c r="G60"/>
    </row>
    <row r="61" spans="1:7">
      <c r="A61" s="237" t="s">
        <v>2971</v>
      </c>
      <c r="B61" s="237" t="s">
        <v>2972</v>
      </c>
      <c r="C61" s="238" t="s">
        <v>2451</v>
      </c>
      <c r="D61" s="239">
        <v>25</v>
      </c>
      <c r="E61" s="240">
        <v>41791</v>
      </c>
      <c r="F61"/>
      <c r="G61"/>
    </row>
    <row r="62" spans="1:7">
      <c r="A62" s="237" t="s">
        <v>2973</v>
      </c>
      <c r="B62" s="237" t="s">
        <v>2974</v>
      </c>
      <c r="C62" s="238" t="s">
        <v>2451</v>
      </c>
      <c r="D62" s="239">
        <v>50</v>
      </c>
      <c r="E62" s="240">
        <v>41791</v>
      </c>
      <c r="F62"/>
      <c r="G62"/>
    </row>
    <row r="63" spans="1:7">
      <c r="A63" s="237" t="s">
        <v>2975</v>
      </c>
      <c r="B63" s="237" t="s">
        <v>2976</v>
      </c>
      <c r="C63" s="238" t="s">
        <v>225</v>
      </c>
      <c r="D63" s="239">
        <v>138</v>
      </c>
      <c r="E63" s="240">
        <v>41843</v>
      </c>
      <c r="F63"/>
      <c r="G63"/>
    </row>
    <row r="64" spans="1:7">
      <c r="A64" s="237" t="s">
        <v>2979</v>
      </c>
      <c r="B64" s="237" t="s">
        <v>2980</v>
      </c>
      <c r="C64" s="238" t="s">
        <v>1871</v>
      </c>
      <c r="D64" s="239">
        <v>28.5</v>
      </c>
      <c r="E64" s="240">
        <v>41858</v>
      </c>
      <c r="F64"/>
      <c r="G64"/>
    </row>
    <row r="65" spans="1:7">
      <c r="A65" s="237" t="s">
        <v>2977</v>
      </c>
      <c r="B65" s="237" t="s">
        <v>2978</v>
      </c>
      <c r="C65" s="238" t="s">
        <v>1871</v>
      </c>
      <c r="D65" s="239">
        <v>39.799999999999997</v>
      </c>
      <c r="E65" s="240">
        <v>41858</v>
      </c>
      <c r="F65"/>
      <c r="G65"/>
    </row>
    <row r="66" spans="1:7">
      <c r="A66" s="237" t="s">
        <v>2981</v>
      </c>
      <c r="B66" s="237" t="s">
        <v>2982</v>
      </c>
      <c r="C66" s="238" t="s">
        <v>2451</v>
      </c>
      <c r="D66" s="239">
        <v>18</v>
      </c>
      <c r="E66" s="240">
        <v>42158</v>
      </c>
      <c r="F66"/>
      <c r="G66"/>
    </row>
    <row r="67" spans="1:7">
      <c r="A67" s="237" t="s">
        <v>2983</v>
      </c>
      <c r="B67" s="237" t="s">
        <v>2984</v>
      </c>
      <c r="C67" s="238" t="s">
        <v>2451</v>
      </c>
      <c r="D67" s="239">
        <v>18</v>
      </c>
      <c r="E67" s="240">
        <v>42158</v>
      </c>
      <c r="G67" s="220"/>
    </row>
    <row r="68" spans="1:7">
      <c r="A68" s="237" t="s">
        <v>2985</v>
      </c>
      <c r="B68" s="237" t="s">
        <v>2986</v>
      </c>
      <c r="C68" s="238" t="s">
        <v>2451</v>
      </c>
      <c r="D68" s="239">
        <v>39.5</v>
      </c>
      <c r="E68" s="240">
        <v>42158</v>
      </c>
      <c r="G68" s="220"/>
    </row>
    <row r="69" spans="1:7">
      <c r="A69" s="237" t="s">
        <v>2987</v>
      </c>
      <c r="B69" s="237" t="s">
        <v>2988</v>
      </c>
      <c r="C69" s="238" t="s">
        <v>2451</v>
      </c>
      <c r="D69" s="239">
        <v>515</v>
      </c>
      <c r="E69" s="240">
        <v>42158</v>
      </c>
      <c r="G69" s="220"/>
    </row>
    <row r="70" spans="1:7">
      <c r="A70" s="237" t="s">
        <v>2989</v>
      </c>
      <c r="B70" s="237" t="s">
        <v>2990</v>
      </c>
      <c r="C70" s="238" t="s">
        <v>2451</v>
      </c>
      <c r="D70" s="239">
        <v>174</v>
      </c>
      <c r="E70" s="240">
        <v>42158</v>
      </c>
      <c r="G70" s="220"/>
    </row>
    <row r="71" spans="1:7">
      <c r="A71" s="237" t="s">
        <v>2991</v>
      </c>
      <c r="B71" s="237" t="s">
        <v>2992</v>
      </c>
      <c r="C71" s="238" t="s">
        <v>2451</v>
      </c>
      <c r="D71" s="239">
        <v>520</v>
      </c>
      <c r="E71" s="240">
        <v>42158</v>
      </c>
      <c r="G71" s="220"/>
    </row>
    <row r="72" spans="1:7">
      <c r="A72" s="237" t="s">
        <v>2993</v>
      </c>
      <c r="B72" s="237" t="s">
        <v>2994</v>
      </c>
      <c r="C72" s="238" t="s">
        <v>2451</v>
      </c>
      <c r="D72" s="239">
        <v>375</v>
      </c>
      <c r="E72" s="240">
        <v>42158</v>
      </c>
      <c r="G72" s="220"/>
    </row>
    <row r="73" spans="1:7">
      <c r="A73" s="237" t="s">
        <v>2995</v>
      </c>
      <c r="B73" s="237" t="s">
        <v>2996</v>
      </c>
      <c r="C73" s="238" t="s">
        <v>2451</v>
      </c>
      <c r="D73" s="239">
        <v>10</v>
      </c>
      <c r="E73" s="240">
        <v>42466</v>
      </c>
      <c r="G73" s="220"/>
    </row>
    <row r="74" spans="1:7">
      <c r="A74" s="237" t="s">
        <v>2997</v>
      </c>
      <c r="B74" s="237" t="s">
        <v>2998</v>
      </c>
      <c r="C74" s="238" t="s">
        <v>2449</v>
      </c>
      <c r="D74" s="239">
        <v>170</v>
      </c>
      <c r="E74" s="240">
        <v>42643</v>
      </c>
      <c r="G74" s="220"/>
    </row>
    <row r="75" spans="1:7">
      <c r="A75" s="237" t="s">
        <v>2999</v>
      </c>
      <c r="B75" s="237" t="s">
        <v>3000</v>
      </c>
      <c r="C75" s="238" t="s">
        <v>2449</v>
      </c>
      <c r="D75" s="239">
        <v>170</v>
      </c>
      <c r="E75" s="240">
        <v>42643</v>
      </c>
      <c r="G75" s="220"/>
    </row>
    <row r="76" spans="1:7">
      <c r="A76" s="237" t="s">
        <v>3001</v>
      </c>
      <c r="B76" s="237" t="s">
        <v>3002</v>
      </c>
      <c r="C76" s="238" t="s">
        <v>2449</v>
      </c>
      <c r="D76" s="239">
        <v>184</v>
      </c>
      <c r="E76" s="240">
        <v>42643</v>
      </c>
      <c r="G76" s="220"/>
    </row>
    <row r="77" spans="1:7">
      <c r="A77" s="237" t="s">
        <v>3003</v>
      </c>
      <c r="B77" s="237" t="s">
        <v>3004</v>
      </c>
      <c r="C77" s="238" t="s">
        <v>2449</v>
      </c>
      <c r="D77" s="239">
        <v>75.349999999999994</v>
      </c>
      <c r="E77" s="240">
        <v>42767</v>
      </c>
      <c r="G77" s="220"/>
    </row>
    <row r="78" spans="1:7">
      <c r="A78" s="237" t="s">
        <v>3005</v>
      </c>
      <c r="B78" s="237" t="s">
        <v>3006</v>
      </c>
      <c r="C78" s="238" t="s">
        <v>2449</v>
      </c>
      <c r="D78" s="239">
        <v>75.349999999999994</v>
      </c>
      <c r="E78" s="240">
        <v>42767</v>
      </c>
      <c r="G78" s="220"/>
    </row>
    <row r="79" spans="1:7">
      <c r="A79" s="237" t="s">
        <v>3007</v>
      </c>
      <c r="B79" s="237" t="s">
        <v>3008</v>
      </c>
      <c r="C79" s="238" t="s">
        <v>2449</v>
      </c>
      <c r="D79" s="239">
        <v>75.349999999999994</v>
      </c>
      <c r="E79" s="240">
        <v>42767</v>
      </c>
      <c r="G79" s="220"/>
    </row>
    <row r="80" spans="1:7">
      <c r="A80" s="237" t="s">
        <v>3009</v>
      </c>
      <c r="B80" s="237" t="s">
        <v>3010</v>
      </c>
      <c r="C80" s="238" t="s">
        <v>2449</v>
      </c>
      <c r="D80" s="239">
        <v>43.85</v>
      </c>
      <c r="E80" s="240">
        <v>42767</v>
      </c>
      <c r="G80" s="220"/>
    </row>
    <row r="81" spans="1:7">
      <c r="A81" s="237" t="s">
        <v>3011</v>
      </c>
      <c r="B81" s="237" t="s">
        <v>3012</v>
      </c>
      <c r="C81" s="238" t="s">
        <v>2449</v>
      </c>
      <c r="D81" s="239">
        <v>10.1</v>
      </c>
      <c r="E81" s="240">
        <v>42767</v>
      </c>
      <c r="G81" s="220"/>
    </row>
    <row r="82" spans="1:7">
      <c r="A82" s="237" t="s">
        <v>3013</v>
      </c>
      <c r="B82" s="237" t="s">
        <v>3014</v>
      </c>
      <c r="C82" s="238" t="s">
        <v>922</v>
      </c>
      <c r="D82" s="239">
        <v>45</v>
      </c>
      <c r="E82" s="240">
        <v>42772</v>
      </c>
      <c r="G82" s="220"/>
    </row>
    <row r="83" spans="1:7">
      <c r="A83" s="237" t="s">
        <v>3015</v>
      </c>
      <c r="B83" s="237" t="s">
        <v>3016</v>
      </c>
      <c r="C83" s="238" t="s">
        <v>2451</v>
      </c>
      <c r="D83" s="239">
        <v>19</v>
      </c>
      <c r="E83" s="240">
        <v>42948</v>
      </c>
      <c r="G83" s="220"/>
    </row>
    <row r="84" spans="1:7">
      <c r="A84" s="237" t="s">
        <v>3017</v>
      </c>
      <c r="B84" s="237" t="s">
        <v>3018</v>
      </c>
      <c r="C84" s="241" t="s">
        <v>2451</v>
      </c>
      <c r="D84" s="241">
        <v>22</v>
      </c>
      <c r="E84" s="240">
        <v>42948</v>
      </c>
      <c r="G84" s="220"/>
    </row>
    <row r="85" spans="1:7">
      <c r="A85" s="237" t="s">
        <v>3019</v>
      </c>
      <c r="B85" s="237" t="s">
        <v>3020</v>
      </c>
      <c r="C85" s="241" t="s">
        <v>2451</v>
      </c>
      <c r="D85" s="241">
        <v>20</v>
      </c>
      <c r="E85" s="240">
        <v>42948</v>
      </c>
      <c r="G85" s="220"/>
    </row>
    <row r="86" spans="1:7">
      <c r="A86" s="237" t="s">
        <v>3021</v>
      </c>
      <c r="B86" s="237" t="s">
        <v>3022</v>
      </c>
      <c r="C86" s="241" t="s">
        <v>2450</v>
      </c>
      <c r="D86" s="241">
        <v>0</v>
      </c>
      <c r="E86" s="240">
        <v>43007</v>
      </c>
      <c r="G86" s="220"/>
    </row>
    <row r="87" spans="1:7">
      <c r="A87" s="237" t="s">
        <v>3023</v>
      </c>
      <c r="B87" s="237" t="s">
        <v>3024</v>
      </c>
      <c r="C87" s="241" t="s">
        <v>2451</v>
      </c>
      <c r="D87" s="241">
        <v>371</v>
      </c>
      <c r="E87" s="240">
        <v>43100</v>
      </c>
      <c r="G87" s="220"/>
    </row>
    <row r="88" spans="1:7">
      <c r="A88" s="237" t="s">
        <v>3029</v>
      </c>
      <c r="B88" s="237" t="s">
        <v>3030</v>
      </c>
      <c r="C88" s="241" t="s">
        <v>2450</v>
      </c>
      <c r="D88" s="241">
        <v>13</v>
      </c>
      <c r="E88" s="240">
        <v>43100</v>
      </c>
      <c r="G88" s="220"/>
    </row>
    <row r="89" spans="1:7">
      <c r="A89" s="237" t="s">
        <v>3025</v>
      </c>
      <c r="B89" s="237" t="s">
        <v>3026</v>
      </c>
      <c r="C89" s="241" t="s">
        <v>2451</v>
      </c>
      <c r="D89" s="241">
        <v>211</v>
      </c>
      <c r="E89" s="240">
        <v>43100</v>
      </c>
      <c r="G89" s="220"/>
    </row>
    <row r="90" spans="1:7">
      <c r="A90" s="242" t="s">
        <v>3027</v>
      </c>
      <c r="B90" s="242" t="s">
        <v>3028</v>
      </c>
      <c r="C90" s="243" t="s">
        <v>2451</v>
      </c>
      <c r="D90" s="243">
        <v>211</v>
      </c>
      <c r="E90" s="264">
        <v>43100</v>
      </c>
      <c r="G90" s="220"/>
    </row>
    <row r="91" spans="1:7">
      <c r="A91" s="242" t="s">
        <v>3031</v>
      </c>
      <c r="B91" s="242" t="s">
        <v>3032</v>
      </c>
      <c r="C91" s="243" t="s">
        <v>225</v>
      </c>
      <c r="D91" s="243">
        <v>535</v>
      </c>
      <c r="E91" s="264">
        <v>43104</v>
      </c>
      <c r="G91" s="220"/>
    </row>
    <row r="92" spans="1:7">
      <c r="A92" s="242" t="s">
        <v>3033</v>
      </c>
      <c r="B92" s="242" t="s">
        <v>3034</v>
      </c>
      <c r="C92" s="243" t="s">
        <v>225</v>
      </c>
      <c r="D92" s="243">
        <v>535</v>
      </c>
      <c r="E92" s="264">
        <v>43104</v>
      </c>
      <c r="G92" s="220"/>
    </row>
    <row r="93" spans="1:7">
      <c r="A93" s="242" t="s">
        <v>3035</v>
      </c>
      <c r="B93" s="242" t="s">
        <v>3036</v>
      </c>
      <c r="C93" s="243" t="s">
        <v>225</v>
      </c>
      <c r="D93" s="243">
        <v>795</v>
      </c>
      <c r="E93" s="264">
        <v>43104</v>
      </c>
      <c r="G93" s="220"/>
    </row>
    <row r="94" spans="1:7">
      <c r="A94" t="s">
        <v>3039</v>
      </c>
      <c r="B94" t="s">
        <v>3040</v>
      </c>
      <c r="C94" s="261" t="s">
        <v>225</v>
      </c>
      <c r="D94" s="266">
        <v>600</v>
      </c>
      <c r="E94" s="265">
        <v>43111</v>
      </c>
      <c r="G94" s="220"/>
    </row>
    <row r="95" spans="1:7">
      <c r="A95" t="s">
        <v>3037</v>
      </c>
      <c r="B95" t="s">
        <v>3038</v>
      </c>
      <c r="C95" s="261" t="s">
        <v>225</v>
      </c>
      <c r="D95" s="266">
        <v>600</v>
      </c>
      <c r="E95" s="265">
        <v>43111</v>
      </c>
      <c r="G95" s="220"/>
    </row>
    <row r="96" spans="1:7">
      <c r="A96" t="s">
        <v>3041</v>
      </c>
      <c r="B96" t="s">
        <v>3042</v>
      </c>
      <c r="C96" s="261" t="s">
        <v>225</v>
      </c>
      <c r="D96" s="266">
        <v>606</v>
      </c>
      <c r="E96" s="265">
        <v>43143</v>
      </c>
      <c r="G96" s="220"/>
    </row>
    <row r="97" spans="1:7">
      <c r="A97" t="s">
        <v>3043</v>
      </c>
      <c r="B97" t="s">
        <v>3044</v>
      </c>
      <c r="C97" s="261" t="s">
        <v>225</v>
      </c>
      <c r="D97" s="266">
        <v>602</v>
      </c>
      <c r="E97" s="265">
        <v>43143</v>
      </c>
      <c r="G97" s="220"/>
    </row>
    <row r="98" spans="1:7">
      <c r="A98" t="s">
        <v>3045</v>
      </c>
      <c r="B98" t="s">
        <v>3046</v>
      </c>
      <c r="C98" s="261" t="s">
        <v>2451</v>
      </c>
      <c r="D98" s="266">
        <v>112</v>
      </c>
      <c r="E98" s="265">
        <v>43488</v>
      </c>
      <c r="G98" s="220"/>
    </row>
    <row r="99" spans="1:7">
      <c r="A99" t="s">
        <v>3047</v>
      </c>
      <c r="B99" t="s">
        <v>3048</v>
      </c>
      <c r="C99" s="261" t="s">
        <v>2451</v>
      </c>
      <c r="D99" s="266">
        <v>168</v>
      </c>
      <c r="E99" s="265">
        <v>43488</v>
      </c>
      <c r="G99" s="220"/>
    </row>
    <row r="100" spans="1:7">
      <c r="A100" t="s">
        <v>3049</v>
      </c>
      <c r="B100" t="s">
        <v>3050</v>
      </c>
      <c r="C100" s="261" t="s">
        <v>225</v>
      </c>
      <c r="D100" s="266">
        <v>470</v>
      </c>
      <c r="E100" s="265">
        <v>43761</v>
      </c>
      <c r="G100" s="220"/>
    </row>
    <row r="101" spans="1:7">
      <c r="A101" t="s">
        <v>3051</v>
      </c>
      <c r="B101" t="s">
        <v>3052</v>
      </c>
      <c r="C101" s="261" t="s">
        <v>1871</v>
      </c>
      <c r="D101" s="266">
        <v>80.25</v>
      </c>
      <c r="E101" s="265">
        <v>43784</v>
      </c>
      <c r="G101" s="220"/>
    </row>
    <row r="102" spans="1:7">
      <c r="A102" t="s">
        <v>3053</v>
      </c>
      <c r="B102" t="s">
        <v>3054</v>
      </c>
      <c r="C102" s="261" t="s">
        <v>225</v>
      </c>
      <c r="D102" s="266">
        <v>650</v>
      </c>
      <c r="E102" s="265">
        <v>44105</v>
      </c>
      <c r="G102" s="220"/>
    </row>
    <row r="103" spans="1:7">
      <c r="A103" t="s">
        <v>3055</v>
      </c>
      <c r="B103" t="s">
        <v>3056</v>
      </c>
      <c r="C103" s="261" t="s">
        <v>2451</v>
      </c>
      <c r="D103" s="266">
        <v>315</v>
      </c>
      <c r="E103" s="265">
        <v>44135</v>
      </c>
      <c r="G103" s="220"/>
    </row>
    <row r="104" spans="1:7">
      <c r="A104" t="s">
        <v>3057</v>
      </c>
      <c r="B104" t="s">
        <v>3058</v>
      </c>
      <c r="C104" s="261" t="s">
        <v>2450</v>
      </c>
      <c r="D104" s="266">
        <v>69</v>
      </c>
      <c r="E104" s="265">
        <v>44165</v>
      </c>
      <c r="G104" s="220"/>
    </row>
    <row r="105" spans="1:7">
      <c r="A105" t="s">
        <v>3059</v>
      </c>
      <c r="B105" t="s">
        <v>3060</v>
      </c>
      <c r="C105" s="261" t="s">
        <v>1871</v>
      </c>
      <c r="D105" s="266">
        <v>150</v>
      </c>
      <c r="E105" s="265">
        <v>44228</v>
      </c>
      <c r="G105" s="220"/>
    </row>
    <row r="106" spans="1:7">
      <c r="A106" t="s">
        <v>3061</v>
      </c>
      <c r="B106" t="s">
        <v>3062</v>
      </c>
      <c r="C106" s="261" t="s">
        <v>2450</v>
      </c>
      <c r="D106" s="266">
        <v>11</v>
      </c>
      <c r="E106" s="265">
        <v>44255</v>
      </c>
      <c r="G106" s="220"/>
    </row>
    <row r="107" spans="1:7">
      <c r="A107" t="s">
        <v>3063</v>
      </c>
      <c r="B107" t="s">
        <v>3064</v>
      </c>
      <c r="C107" s="261" t="s">
        <v>2450</v>
      </c>
      <c r="D107" s="266">
        <v>11</v>
      </c>
      <c r="E107" s="265">
        <v>44255</v>
      </c>
      <c r="G107" s="220"/>
    </row>
    <row r="108" spans="1:7">
      <c r="G108" s="220"/>
    </row>
    <row r="109" spans="1:7">
      <c r="G109" s="220"/>
    </row>
    <row r="110" spans="1:7">
      <c r="G110" s="220"/>
    </row>
    <row r="111" spans="1:7">
      <c r="G111" s="220"/>
    </row>
    <row r="112" spans="1:7">
      <c r="G112" s="220"/>
    </row>
    <row r="113" spans="7:7">
      <c r="G113" s="220"/>
    </row>
    <row r="114" spans="7:7">
      <c r="G114" s="220"/>
    </row>
    <row r="115" spans="7:7">
      <c r="G115" s="220"/>
    </row>
    <row r="116" spans="7:7">
      <c r="G116" s="220"/>
    </row>
    <row r="117" spans="7:7">
      <c r="G117" s="220"/>
    </row>
    <row r="118" spans="7:7">
      <c r="G118" s="220"/>
    </row>
    <row r="119" spans="7:7">
      <c r="G119" s="220"/>
    </row>
    <row r="120" spans="7:7">
      <c r="G120" s="220"/>
    </row>
    <row r="121" spans="7:7">
      <c r="G121" s="220"/>
    </row>
    <row r="122" spans="7:7">
      <c r="G122" s="220"/>
    </row>
    <row r="123" spans="7:7">
      <c r="G123" s="220"/>
    </row>
    <row r="124" spans="7:7">
      <c r="G124" s="220"/>
    </row>
    <row r="125" spans="7:7">
      <c r="G125" s="220"/>
    </row>
    <row r="126" spans="7:7">
      <c r="G126" s="220"/>
    </row>
    <row r="127" spans="7:7">
      <c r="G127" s="220"/>
    </row>
    <row r="128" spans="7:7">
      <c r="G128" s="220"/>
    </row>
    <row r="129" spans="7:7">
      <c r="G129" s="220"/>
    </row>
    <row r="130" spans="7:7">
      <c r="G130" s="220"/>
    </row>
    <row r="131" spans="7:7">
      <c r="G131" s="220"/>
    </row>
    <row r="132" spans="7:7">
      <c r="G132" s="220"/>
    </row>
    <row r="133" spans="7:7">
      <c r="G133" s="220"/>
    </row>
    <row r="134" spans="7:7">
      <c r="G134" s="220"/>
    </row>
    <row r="135" spans="7:7">
      <c r="G135" s="220"/>
    </row>
    <row r="136" spans="7:7">
      <c r="G136" s="220"/>
    </row>
    <row r="137" spans="7:7">
      <c r="G137" s="220"/>
    </row>
    <row r="138" spans="7:7">
      <c r="G138" s="220"/>
    </row>
    <row r="139" spans="7:7">
      <c r="G139" s="220"/>
    </row>
    <row r="140" spans="7:7">
      <c r="G140" s="220"/>
    </row>
    <row r="141" spans="7:7">
      <c r="G141" s="220"/>
    </row>
    <row r="142" spans="7:7">
      <c r="G142" s="220"/>
    </row>
    <row r="143" spans="7:7">
      <c r="G143" s="220"/>
    </row>
    <row r="144" spans="7:7">
      <c r="G144" s="220"/>
    </row>
    <row r="145" spans="7:7">
      <c r="G145" s="220"/>
    </row>
    <row r="146" spans="7:7">
      <c r="G146" s="220"/>
    </row>
    <row r="147" spans="7:7">
      <c r="G147" s="220"/>
    </row>
    <row r="148" spans="7:7">
      <c r="G148" s="220"/>
    </row>
    <row r="149" spans="7:7">
      <c r="G149" s="220"/>
    </row>
    <row r="150" spans="7:7">
      <c r="G150" s="220"/>
    </row>
    <row r="151" spans="7:7">
      <c r="G151" s="220"/>
    </row>
    <row r="152" spans="7:7">
      <c r="G152" s="220"/>
    </row>
    <row r="153" spans="7:7">
      <c r="G153" s="220"/>
    </row>
    <row r="154" spans="7:7">
      <c r="G154" s="220"/>
    </row>
    <row r="155" spans="7:7">
      <c r="G155" s="220"/>
    </row>
    <row r="156" spans="7:7">
      <c r="G156" s="220"/>
    </row>
    <row r="157" spans="7:7">
      <c r="G157" s="220"/>
    </row>
    <row r="158" spans="7:7">
      <c r="G158" s="220"/>
    </row>
    <row r="159" spans="7:7">
      <c r="G159" s="220"/>
    </row>
    <row r="160" spans="7:7">
      <c r="G160" s="220"/>
    </row>
    <row r="161" spans="7:7">
      <c r="G161" s="220"/>
    </row>
    <row r="162" spans="7:7">
      <c r="G162" s="220"/>
    </row>
    <row r="163" spans="7:7">
      <c r="G163" s="220"/>
    </row>
    <row r="164" spans="7:7">
      <c r="G164" s="220"/>
    </row>
    <row r="165" spans="7:7">
      <c r="G165" s="220"/>
    </row>
    <row r="166" spans="7:7">
      <c r="G166" s="220"/>
    </row>
    <row r="167" spans="7:7">
      <c r="G167" s="220"/>
    </row>
    <row r="168" spans="7:7">
      <c r="G168" s="220"/>
    </row>
    <row r="169" spans="7:7">
      <c r="G169" s="220"/>
    </row>
    <row r="170" spans="7:7">
      <c r="G170" s="220"/>
    </row>
    <row r="171" spans="7:7">
      <c r="G171" s="220"/>
    </row>
    <row r="172" spans="7:7">
      <c r="G172" s="220"/>
    </row>
    <row r="173" spans="7:7">
      <c r="G173" s="220"/>
    </row>
    <row r="174" spans="7:7">
      <c r="G174" s="220"/>
    </row>
    <row r="175" spans="7:7">
      <c r="G175" s="220"/>
    </row>
    <row r="176" spans="7:7">
      <c r="G176" s="220"/>
    </row>
    <row r="177" spans="7:7">
      <c r="G177" s="220"/>
    </row>
    <row r="178" spans="7:7">
      <c r="G178" s="220"/>
    </row>
    <row r="179" spans="7:7">
      <c r="G179" s="220"/>
    </row>
    <row r="180" spans="7:7">
      <c r="G180" s="220"/>
    </row>
    <row r="181" spans="7:7">
      <c r="G181" s="220"/>
    </row>
    <row r="182" spans="7:7">
      <c r="G182" s="220"/>
    </row>
    <row r="183" spans="7:7">
      <c r="G183" s="220"/>
    </row>
    <row r="184" spans="7:7">
      <c r="G184" s="220"/>
    </row>
    <row r="185" spans="7:7">
      <c r="G185" s="220"/>
    </row>
    <row r="186" spans="7:7">
      <c r="G186" s="220"/>
    </row>
    <row r="187" spans="7:7">
      <c r="G187" s="220"/>
    </row>
    <row r="188" spans="7:7">
      <c r="G188" s="220"/>
    </row>
    <row r="189" spans="7:7">
      <c r="G189" s="220"/>
    </row>
    <row r="190" spans="7:7">
      <c r="G190" s="220"/>
    </row>
    <row r="191" spans="7:7">
      <c r="G191" s="220"/>
    </row>
    <row r="192" spans="7:7">
      <c r="G192" s="220"/>
    </row>
    <row r="193" spans="7:7">
      <c r="G193" s="220"/>
    </row>
    <row r="194" spans="7:7">
      <c r="G194" s="220"/>
    </row>
    <row r="195" spans="7:7">
      <c r="G195" s="220"/>
    </row>
    <row r="196" spans="7:7">
      <c r="G196" s="220"/>
    </row>
    <row r="197" spans="7:7">
      <c r="G197" s="220"/>
    </row>
    <row r="198" spans="7:7">
      <c r="G198" s="220"/>
    </row>
    <row r="199" spans="7:7">
      <c r="G199" s="220"/>
    </row>
    <row r="200" spans="7:7">
      <c r="G200" s="220"/>
    </row>
    <row r="201" spans="7:7">
      <c r="G201" s="220"/>
    </row>
    <row r="202" spans="7:7">
      <c r="G202" s="220"/>
    </row>
    <row r="203" spans="7:7">
      <c r="G203" s="220"/>
    </row>
    <row r="204" spans="7:7">
      <c r="G204" s="220"/>
    </row>
    <row r="205" spans="7:7">
      <c r="G205" s="220"/>
    </row>
    <row r="206" spans="7:7">
      <c r="G206" s="220"/>
    </row>
    <row r="207" spans="7:7">
      <c r="G207" s="220"/>
    </row>
    <row r="208" spans="7:7">
      <c r="G208" s="220"/>
    </row>
    <row r="209" spans="7:7">
      <c r="G209" s="220"/>
    </row>
    <row r="210" spans="7:7">
      <c r="G210" s="220"/>
    </row>
    <row r="211" spans="7:7">
      <c r="G211" s="220"/>
    </row>
    <row r="212" spans="7:7">
      <c r="G212" s="220"/>
    </row>
    <row r="213" spans="7:7">
      <c r="G213" s="220"/>
    </row>
    <row r="214" spans="7:7">
      <c r="G214" s="220"/>
    </row>
    <row r="215" spans="7:7">
      <c r="G215" s="220"/>
    </row>
    <row r="216" spans="7:7">
      <c r="G216" s="220"/>
    </row>
    <row r="217" spans="7:7">
      <c r="G217" s="220"/>
    </row>
    <row r="218" spans="7:7">
      <c r="G218" s="220"/>
    </row>
    <row r="219" spans="7:7">
      <c r="G219" s="220"/>
    </row>
    <row r="220" spans="7:7">
      <c r="G220" s="220"/>
    </row>
    <row r="221" spans="7:7">
      <c r="G221" s="220"/>
    </row>
    <row r="222" spans="7:7">
      <c r="G222" s="220"/>
    </row>
    <row r="223" spans="7:7">
      <c r="G223" s="220"/>
    </row>
    <row r="224" spans="7:7">
      <c r="G224" s="220"/>
    </row>
    <row r="225" spans="7:7">
      <c r="G225" s="220"/>
    </row>
    <row r="226" spans="7:7">
      <c r="G226" s="220"/>
    </row>
    <row r="227" spans="7:7">
      <c r="G227" s="220"/>
    </row>
    <row r="228" spans="7:7">
      <c r="G228" s="220"/>
    </row>
    <row r="229" spans="7:7">
      <c r="G229" s="220"/>
    </row>
    <row r="230" spans="7:7">
      <c r="G230" s="220"/>
    </row>
    <row r="231" spans="7:7">
      <c r="G231" s="220"/>
    </row>
    <row r="232" spans="7:7">
      <c r="G232" s="220"/>
    </row>
    <row r="233" spans="7:7">
      <c r="G233" s="220"/>
    </row>
    <row r="234" spans="7:7">
      <c r="G234" s="220"/>
    </row>
    <row r="235" spans="7:7">
      <c r="G235" s="220"/>
    </row>
    <row r="236" spans="7:7">
      <c r="G236" s="220"/>
    </row>
    <row r="237" spans="7:7">
      <c r="G237" s="220"/>
    </row>
    <row r="238" spans="7:7">
      <c r="G238" s="220"/>
    </row>
    <row r="239" spans="7:7">
      <c r="G239" s="220"/>
    </row>
  </sheetData>
  <mergeCells count="2">
    <mergeCell ref="A1:E1"/>
    <mergeCell ref="A3:E3"/>
  </mergeCells>
  <pageMargins left="0.7" right="0.7" top="0.75" bottom="0.75" header="0.3" footer="0.3"/>
  <pageSetup scale="74" orientation="portrait" r:id="rId1"/>
  <headerFooter>
    <oddFooter>&amp;LERCOT PUBLIC&amp;C&amp;P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12</vt:i4>
      </vt:variant>
    </vt:vector>
  </HeadingPairs>
  <TitlesOfParts>
    <vt:vector size="27" baseType="lpstr">
      <vt:lpstr>TitlePage</vt:lpstr>
      <vt:lpstr>Contents</vt:lpstr>
      <vt:lpstr>Disclaimer</vt:lpstr>
      <vt:lpstr>Changes</vt:lpstr>
      <vt:lpstr>Definitions</vt:lpstr>
      <vt:lpstr>Executive_Summary</vt:lpstr>
      <vt:lpstr>SummerSummary</vt:lpstr>
      <vt:lpstr>SummerCapacities</vt:lpstr>
      <vt:lpstr>SummerFuelTypes</vt:lpstr>
      <vt:lpstr>WinterSummary</vt:lpstr>
      <vt:lpstr>WinterCapacities</vt:lpstr>
      <vt:lpstr>WinterFuelTypes</vt:lpstr>
      <vt:lpstr>Generation Resource Scenarios</vt:lpstr>
      <vt:lpstr>Fossil Fuel SODG Capacities</vt:lpstr>
      <vt:lpstr>Decommissioned Gen. Resources</vt:lpstr>
      <vt:lpstr>Changes!Print_Area</vt:lpstr>
      <vt:lpstr>Contents!Print_Area</vt:lpstr>
      <vt:lpstr>Definitions!Print_Area</vt:lpstr>
      <vt:lpstr>Executive_Summary!Print_Area</vt:lpstr>
      <vt:lpstr>'Generation Resource Scenarios'!Print_Area</vt:lpstr>
      <vt:lpstr>SummerFuelTypes!Print_Area</vt:lpstr>
      <vt:lpstr>SummerSummary!Print_Area</vt:lpstr>
      <vt:lpstr>TitlePage!Print_Area</vt:lpstr>
      <vt:lpstr>WinterFuelTypes!Print_Area</vt:lpstr>
      <vt:lpstr>WinterSummary!Print_Area</vt:lpstr>
      <vt:lpstr>SummerCapacities!Print_Titles</vt:lpstr>
      <vt:lpstr>WinterCapacities!Print_Titles</vt:lpstr>
    </vt:vector>
  </TitlesOfParts>
  <Manager>Pete.Warnken@ercot.com</Manager>
  <Company>ERCOT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ERCOT Resource Adequacy Dept.</dc:creator>
  <cp:lastModifiedBy>Warnken, Pete</cp:lastModifiedBy>
  <cp:lastPrinted>2021-05-05T16:07:54Z</cp:lastPrinted>
  <dcterms:created xsi:type="dcterms:W3CDTF">2008-05-08T20:14:27Z</dcterms:created>
  <dcterms:modified xsi:type="dcterms:W3CDTF">2021-05-05T16:09:04Z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{1CC41554-7D4E-4DCB-A546-6A504D181E83}</vt:lpwstr>
  </property>
</Properties>
</file>