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<sst xmlns="http://schemas.openxmlformats.org/spreadsheetml/2006/main" count="146" uniqueCount="97">
  <si>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</si>
  <si>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</si>
  <si>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</si>
  <si>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</si>
  <si>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</si>
  <si>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</si>
  <si>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</si>
  <si>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</si>
  <si>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</si>
  <si>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</si>
  <si>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</si>
  <si>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</si>
  <si>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</si>
  <si>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</si>
  <si>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</si>
  <si>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</si>
  <si>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</si>
  <si>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</si>
  <si>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</si>
  <si>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</si>
  <si>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</si>
  <si>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</si>
  <si>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</si>
  <si>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</si>
  <si>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</si>
  <si>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</si>
  <si>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</si>
  <si>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</si>
  <si>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</si>
  <si>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</si>
  <si>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</si>
  <si>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</si>
  <si>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</si>
  <si>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</si>
  <si>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</si>
  <si>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</si>
  <si>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</si>
  <si>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</si>
  <si>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</si>
  <si>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</si>
  <si>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</si>
  <si>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</si>
  <si>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</si>
  <si>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</si>
  <si>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</si>
  <si>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</si>
  <si>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</si>
  <si>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</si>
  <si>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</si>
  <si>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</si>
  <si>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</si>
  <si>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</si>
  <si>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</si>
  <si>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</si>
  <si>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</si>
  <si>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</si>
  <si>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</si>
  <si>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</si>
  <si>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</si>
  <si>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</si>
  <si>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</si>
  <si>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</si>
  <si>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</si>
  <si>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</si>
  <si>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</si>
  <si>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</si>
  <si>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</si>
  <si>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</si>
  <si>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</si>
  <si>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</si>
  <si>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</si>
  <si>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</si>
  <si>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</si>
  <si>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</si>
  <si>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</si>
  <si>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</si>
  <si>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</si>
  <si>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</si>
  <si>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</si>
  <si>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</si>
  <si>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</si>
  <si>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</si>
  <si>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</si>
  <si>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</si>
  <si>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</si>
  <si>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</si>
  <si>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</si>
  <si>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</si>
  <si>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</si>
  <si>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</si>
  <si>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John Dumas  (Emily Jolly)</t>
  </si>
  <si>
    <t>Date:  March 3, 2021</t>
  </si>
  <si>
    <t>Clif Lange (Lucas Turner)</t>
  </si>
  <si>
    <t>Need &gt;50% to Pass</t>
  </si>
  <si>
    <t xml:space="preserve">WMS Motion: Amend the motion to approve CRR Activity Calendar </t>
  </si>
  <si>
    <t>Motion Fails</t>
  </si>
  <si>
    <t>&lt; 3 Segment Votes are Yes
No Segment Vote Majority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</si>
</sst>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36" activePane="bottomLeft" state="frozen"/>
      <selection pane="topLeft" activeCell="A1" sqref="A1"/>
      <selection pane="bottomLeft" activeCell="K39" sqref="K3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23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 t="s">
        <v>96</v>
      </c>
      <c r="H4" s="69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IF((G61+H61)=0,"",G61)</f>
        <v>1</v>
      </c>
      <c r="H5" s="55">
        <f>IF((G61+H61)=0,"",H61)</f>
        <v>5.5</v>
      </c>
      <c r="I5" s="56">
        <f>I61</f>
        <v>8</v>
      </c>
    </row>
    <row r="6" spans="2:9" ht="22.5" customHeight="1">
      <c r="B6" s="6" t="s">
        <v>89</v>
      </c>
      <c r="C6" s="14"/>
      <c r="D6" s="15"/>
      <c r="E6" s="16"/>
      <c r="F6" s="59" t="s">
        <v>93</v>
      </c>
      <c r="G6" s="57">
        <f>G62</f>
        <v>0.15384615384615385</v>
      </c>
      <c r="H6" s="57">
        <f>H62</f>
        <v>0.8461538461538461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67</v>
      </c>
      <c r="F11" s="23" t="s">
        <v>15</v>
      </c>
      <c r="G11" s="53"/>
      <c r="H11" s="53">
        <v>0.5</v>
      </c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/>
      <c r="H12" s="53">
        <v>0.5</v>
      </c>
      <c r="I12" s="20"/>
    </row>
    <row r="13" spans="2:9" ht="11.25">
      <c r="B13" s="26" t="s">
        <v>56</v>
      </c>
      <c r="C13" s="27"/>
      <c r="D13" s="28" t="s">
        <v>20</v>
      </c>
      <c r="E13" s="48" t="s">
        <v>65</v>
      </c>
      <c r="F13" s="23" t="s">
        <v>15</v>
      </c>
      <c r="G13" s="53"/>
      <c r="H13" s="53">
        <v>0.5</v>
      </c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1.5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/>
      <c r="H18" s="54"/>
      <c r="I18" s="20" t="s">
        <v>22</v>
      </c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/>
      <c r="H19" s="54">
        <v>0.3333333333333333</v>
      </c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/>
      <c r="H20" s="54">
        <v>0.3333333333333333</v>
      </c>
      <c r="I20" s="20"/>
    </row>
    <row r="21" spans="2:9" s="21" customFormat="1" ht="11.25">
      <c r="B21" s="22" t="s">
        <v>53</v>
      </c>
      <c r="C21" s="22"/>
      <c r="D21" s="22"/>
      <c r="E21" s="63" t="s">
        <v>66</v>
      </c>
      <c r="F21" s="23" t="s">
        <v>15</v>
      </c>
      <c r="G21" s="54"/>
      <c r="H21" s="54">
        <v>0.3333333333333333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1</v>
      </c>
      <c r="I23" s="25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/>
      <c r="H25" s="53">
        <v>0.3333333333333333</v>
      </c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/>
      <c r="H26" s="53">
        <v>0.3333333333333333</v>
      </c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/>
      <c r="H27" s="53">
        <v>0.3333333333333333</v>
      </c>
      <c r="I27" s="20"/>
    </row>
    <row r="28" spans="2:9" ht="11.25">
      <c r="B28" s="26" t="s">
        <v>80</v>
      </c>
      <c r="C28" s="26"/>
      <c r="D28" s="26"/>
      <c r="E28" s="48" t="s">
        <v>81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8">
        <f>SUM(G24:G29)</f>
        <v>0</v>
      </c>
      <c r="H30" s="39">
        <f>SUM(H24:H29)</f>
        <v>1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/>
      <c r="H32" s="53">
        <v>0.5</v>
      </c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/>
      <c r="H33" s="53"/>
      <c r="I33" s="20" t="s">
        <v>22</v>
      </c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/>
      <c r="H34" s="53">
        <v>0.5</v>
      </c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/>
      <c r="H35" s="53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1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/>
      <c r="G39" s="53"/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 t="s">
        <v>15</v>
      </c>
      <c r="G40" s="53"/>
      <c r="H40" s="41"/>
      <c r="I40" s="20" t="s">
        <v>22</v>
      </c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/>
      <c r="H41" s="53">
        <v>0.5</v>
      </c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/>
      <c r="H42" s="53">
        <v>0.5</v>
      </c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0</v>
      </c>
      <c r="H44" s="39">
        <f>SUM(H38:H43)</f>
        <v>1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/>
      <c r="H46" s="53"/>
      <c r="I46" s="20" t="s">
        <v>22</v>
      </c>
    </row>
    <row r="47" spans="2:9" ht="11.25">
      <c r="B47" s="26" t="s">
        <v>61</v>
      </c>
      <c r="C47" s="26"/>
      <c r="D47" s="26"/>
      <c r="E47" s="48" t="s">
        <v>62</v>
      </c>
      <c r="F47" s="49" t="s">
        <v>15</v>
      </c>
      <c r="G47" s="53"/>
      <c r="H47" s="53"/>
      <c r="I47" s="20" t="s">
        <v>22</v>
      </c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/>
      <c r="H48" s="53"/>
      <c r="I48" s="20" t="s">
        <v>22</v>
      </c>
    </row>
    <row r="49" spans="2:9" ht="11.25">
      <c r="B49" s="26" t="s">
        <v>63</v>
      </c>
      <c r="C49" s="27"/>
      <c r="D49" s="27"/>
      <c r="E49" s="48" t="s">
        <v>64</v>
      </c>
      <c r="F49" s="23" t="s">
        <v>15</v>
      </c>
      <c r="G49" s="53"/>
      <c r="H49" s="53"/>
      <c r="I49" s="20" t="s">
        <v>22</v>
      </c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0</v>
      </c>
      <c r="H51" s="39">
        <f>SUM(H45:H50)</f>
        <v>0</v>
      </c>
      <c r="I51" s="25">
        <f>COUNTA(I45:I50)</f>
        <v>4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55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25</v>
      </c>
      <c r="G61" s="47">
        <f>G16+G23+G30+G37+G44+G51+G58</f>
        <v>1</v>
      </c>
      <c r="H61" s="47">
        <f>H16+H23+H30+H37+H44+H51+H58</f>
        <v>5.5</v>
      </c>
      <c r="I61" s="25">
        <f>I16+countCoopAbstain+countIndGenAbstain+I37+countIndREPAbstain+I51+I58</f>
        <v>8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0.15384615384615385</v>
      </c>
      <c r="H62" s="32">
        <f>IF((G61+H61)=0,"",H61/(G61+H61))</f>
        <v>0.8461538461538461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030321</cp:lastModifiedBy>
  <cp:lastPrinted>2001-05-29T14:33:52Z</cp:lastPrinted>
  <dcterms:created xsi:type="dcterms:W3CDTF">2000-03-13T15:50:20Z</dcterms:created>
  <dcterms:modified xsi:type="dcterms:W3CDTF">2021-03-03T22:21:56Z</dcterms:modified>
  <cp:category/>
  <cp:version/>
  <cp:contentType/>
  <cp:contentStatus/>
</cp:coreProperties>
</file>