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redit\QSE_EAL\2020\Training\"/>
    </mc:Choice>
  </mc:AlternateContent>
  <bookViews>
    <workbookView xWindow="120" yWindow="195" windowWidth="10005" windowHeight="7140" tabRatio="768"/>
  </bookViews>
  <sheets>
    <sheet name="EAL Detail RTLF" sheetId="16" r:id="rId1"/>
  </sheets>
  <definedNames>
    <definedName name="BD">#REF!</definedName>
    <definedName name="BLT">#REF!</definedName>
    <definedName name="CASH">#REF!</definedName>
    <definedName name="CRRA">#REF!</definedName>
    <definedName name="DART">#REF!</definedName>
    <definedName name="DARTPTP">#REF!</definedName>
    <definedName name="DASPP">#REF!</definedName>
    <definedName name="GA">#REF!</definedName>
    <definedName name="LC">#REF!</definedName>
    <definedName name="LOCKEDACL">#REF!</definedName>
    <definedName name="M1D">#REF!</definedName>
    <definedName name="M2D">#REF!</definedName>
    <definedName name="NUCADJ">#REF!</definedName>
    <definedName name="RTLCNSCF">'EAL Detail RTLF'!$F$9</definedName>
    <definedName name="RTLCNSDF">'EAL Detail RTLF'!$F$10</definedName>
    <definedName name="RTLED">#REF!</definedName>
    <definedName name="RTLFF">'EAL Detail RTLF'!$F$11</definedName>
    <definedName name="RTSPP">#REF!</definedName>
    <definedName name="SAF">#REF!</definedName>
    <definedName name="SB">#REF!</definedName>
    <definedName name="SC">#REF!</definedName>
    <definedName name="T1D">#REF!</definedName>
    <definedName name="T1P">#REF!</definedName>
    <definedName name="T2D">#REF!</definedName>
    <definedName name="T3D">#REF!</definedName>
    <definedName name="T4D">#REF!</definedName>
    <definedName name="TCL">#REF!</definedName>
    <definedName name="UCL">#REF!</definedName>
    <definedName name="UFAD">#REF!</definedName>
    <definedName name="URTAD">#REF!</definedName>
    <definedName name="UTAD">#REF!</definedName>
  </definedNames>
  <calcPr calcId="152511"/>
</workbook>
</file>

<file path=xl/calcChain.xml><?xml version="1.0" encoding="utf-8"?>
<calcChain xmlns="http://schemas.openxmlformats.org/spreadsheetml/2006/main">
  <c r="M34" i="16" l="1"/>
  <c r="M33" i="16"/>
  <c r="M32" i="16"/>
  <c r="M31" i="16"/>
  <c r="M30" i="16"/>
  <c r="M29" i="16"/>
  <c r="M28" i="16"/>
  <c r="N22" i="16"/>
  <c r="N34" i="16" s="1"/>
  <c r="N21" i="16"/>
  <c r="N20" i="16"/>
  <c r="N19" i="16"/>
  <c r="N18" i="16"/>
  <c r="N17" i="16"/>
  <c r="N16" i="16"/>
  <c r="N28" i="16" s="1"/>
  <c r="K17" i="16"/>
  <c r="L17" i="16" s="1"/>
  <c r="L22" i="16"/>
  <c r="L21" i="16"/>
  <c r="L20" i="16"/>
  <c r="L19" i="16"/>
  <c r="L18" i="16"/>
  <c r="K34" i="16"/>
  <c r="K33" i="16"/>
  <c r="K32" i="16"/>
  <c r="K31" i="16"/>
  <c r="K30" i="16"/>
  <c r="K29" i="16"/>
  <c r="K28" i="16"/>
  <c r="P34" i="16"/>
  <c r="O34" i="16"/>
  <c r="P33" i="16"/>
  <c r="O33" i="16"/>
  <c r="N33" i="16"/>
  <c r="P32" i="16"/>
  <c r="O32" i="16"/>
  <c r="N32" i="16"/>
  <c r="P31" i="16"/>
  <c r="O31" i="16"/>
  <c r="N31" i="16"/>
  <c r="P30" i="16"/>
  <c r="O30" i="16"/>
  <c r="N30" i="16"/>
  <c r="P29" i="16"/>
  <c r="O29" i="16"/>
  <c r="N29" i="16"/>
  <c r="P28" i="16"/>
  <c r="O28" i="16"/>
  <c r="K22" i="16" l="1"/>
  <c r="K21" i="16"/>
  <c r="K20" i="16"/>
  <c r="K19" i="16"/>
  <c r="K18" i="16"/>
  <c r="K16" i="16"/>
  <c r="L16" i="16" s="1"/>
  <c r="Q17" i="16" l="1"/>
  <c r="L29" i="16"/>
  <c r="Q29" i="16" s="1"/>
  <c r="Q21" i="16"/>
  <c r="L33" i="16"/>
  <c r="Q33" i="16" s="1"/>
  <c r="Q18" i="16"/>
  <c r="L30" i="16"/>
  <c r="Q30" i="16" s="1"/>
  <c r="Q22" i="16"/>
  <c r="L34" i="16"/>
  <c r="Q19" i="16"/>
  <c r="L31" i="16"/>
  <c r="Q31" i="16" s="1"/>
  <c r="Q16" i="16"/>
  <c r="L28" i="16"/>
  <c r="Q20" i="16"/>
  <c r="L32" i="16"/>
  <c r="Q32" i="16" s="1"/>
  <c r="L23" i="16"/>
  <c r="Q34" i="16" l="1"/>
  <c r="Q28" i="16"/>
  <c r="Q35" i="16" s="1"/>
  <c r="Q23" i="16"/>
  <c r="L35" i="16"/>
</calcChain>
</file>

<file path=xl/sharedStrings.xml><?xml version="1.0" encoding="utf-8"?>
<sst xmlns="http://schemas.openxmlformats.org/spreadsheetml/2006/main" count="95" uniqueCount="53">
  <si>
    <t>Input Parameter(s)</t>
  </si>
  <si>
    <t>Value(s)</t>
  </si>
  <si>
    <t>Business Date</t>
  </si>
  <si>
    <t>ERCOT ID</t>
  </si>
  <si>
    <t>Credit DUNS:</t>
  </si>
  <si>
    <t>QSE to QSE Purchases Volume (MWh)</t>
  </si>
  <si>
    <t>QSE to QSE Sales Volume (MWh)</t>
  </si>
  <si>
    <t>Day Ahead Purchases Volume (MWh)</t>
  </si>
  <si>
    <t>Day Ahead Sales Volume (MWh)</t>
  </si>
  <si>
    <t>Total Load (MWh)</t>
  </si>
  <si>
    <t>Total Generation (MWh)</t>
  </si>
  <si>
    <t>COMPANY LLC (CP)</t>
  </si>
  <si>
    <t>Operating Date</t>
  </si>
  <si>
    <t>XXXXXXXX-9999</t>
  </si>
  <si>
    <t>Estimated Aggregate Liability (EAL) Detail Report</t>
  </si>
  <si>
    <t>QSE ID</t>
  </si>
  <si>
    <t>QSE Name</t>
  </si>
  <si>
    <t>RTLCNS Details for all QSEs</t>
  </si>
  <si>
    <t>Real Time Imbalance Volume (MWh)</t>
  </si>
  <si>
    <t>Real Time Congestion Amount ($)</t>
  </si>
  <si>
    <t>Real Time CRR Amount ($)</t>
  </si>
  <si>
    <t>Real Time Liability  Amount ($)</t>
  </si>
  <si>
    <t>RTLCNS for all QSEs of Counter-Party</t>
  </si>
  <si>
    <t>xxxxxxxxx2001</t>
  </si>
  <si>
    <t>QSE1</t>
  </si>
  <si>
    <t>RTLF Details for all QSEs of the Counter-Party Section:</t>
  </si>
  <si>
    <t>DD-MMM-YY</t>
  </si>
  <si>
    <t>DC Tie Net Energy Sales Volume (MWh)</t>
  </si>
  <si>
    <r>
      <t>Real-Time Liability Markdown (</t>
    </r>
    <r>
      <rPr>
        <i/>
        <sz val="11"/>
        <color theme="1"/>
        <rFont val="Calibri"/>
        <family val="2"/>
        <scheme val="minor"/>
      </rPr>
      <t>rtlcd</t>
    </r>
    <r>
      <rPr>
        <sz val="11"/>
        <color theme="1"/>
        <rFont val="Calibri"/>
        <family val="2"/>
        <scheme val="minor"/>
      </rPr>
      <t>)</t>
    </r>
  </si>
  <si>
    <r>
      <t>Real-Time Liability Markup (</t>
    </r>
    <r>
      <rPr>
        <i/>
        <sz val="11"/>
        <color theme="1"/>
        <rFont val="Calibri"/>
        <family val="2"/>
        <scheme val="minor"/>
      </rPr>
      <t>rtlcu</t>
    </r>
    <r>
      <rPr>
        <sz val="11"/>
        <color theme="1"/>
        <rFont val="Calibri"/>
        <family val="2"/>
        <scheme val="minor"/>
      </rPr>
      <t>)</t>
    </r>
  </si>
  <si>
    <r>
      <t>RTLF Factor (</t>
    </r>
    <r>
      <rPr>
        <i/>
        <sz val="11"/>
        <color theme="1"/>
        <rFont val="Calibri"/>
        <family val="2"/>
        <scheme val="minor"/>
      </rPr>
      <t>rtlfp</t>
    </r>
    <r>
      <rPr>
        <sz val="11"/>
        <color theme="1"/>
        <rFont val="Calibri"/>
        <family val="2"/>
        <scheme val="minor"/>
      </rPr>
      <t>)</t>
    </r>
  </si>
  <si>
    <t>Note:</t>
  </si>
  <si>
    <t>Protected cells with formulas</t>
  </si>
  <si>
    <t>OD+1-MM-YYYY</t>
  </si>
  <si>
    <t>OD-MM-YYYY</t>
  </si>
  <si>
    <t>OD+2-MM-YYYY</t>
  </si>
  <si>
    <t>OD+3-MM-YYYY</t>
  </si>
  <si>
    <t>OD+4-MM-YYYY</t>
  </si>
  <si>
    <t>OD+5-MM-YYYY</t>
  </si>
  <si>
    <t>OD+6-MM-YYYY</t>
  </si>
  <si>
    <t>Created on:  DD MMM YY 05:00:00 CDT 2020</t>
  </si>
  <si>
    <t>OD-1-MM-YYYY</t>
  </si>
  <si>
    <t>OD-2-MM-YYYY</t>
  </si>
  <si>
    <t>OD-3-MM-YYYY</t>
  </si>
  <si>
    <t>OD-4-MM-YYYY</t>
  </si>
  <si>
    <t>OD-5-MM-YYYY</t>
  </si>
  <si>
    <t>OD-6-MM-YYYY</t>
  </si>
  <si>
    <t>OD-7-MM-YYYY</t>
  </si>
  <si>
    <t>Real Time Imbalance Amount ($)</t>
  </si>
  <si>
    <t>DC Tie Amount ($)</t>
  </si>
  <si>
    <r>
      <t xml:space="preserve">RTLF $ Real-Time Liability Forward— rtlfp% of the sum of estimated RTL from the most recent seven Operating Days.   </t>
    </r>
    <r>
      <rPr>
        <b/>
        <sz val="11"/>
        <color theme="1"/>
        <rFont val="Calibri"/>
        <family val="2"/>
        <scheme val="minor"/>
      </rPr>
      <t>Real-Time Liability (RTL)</t>
    </r>
    <r>
      <rPr>
        <sz val="11"/>
        <color theme="1"/>
        <rFont val="Calibri"/>
        <family val="2"/>
        <scheme val="minor"/>
      </rPr>
      <t xml:space="preserve">—The estimated or settled amounts due to or from ERCOT due to activities in the RTM for an Operating Day, as defined in Section 16.11.4.3.2, Real-Time Liability Estimate.
</t>
    </r>
    <r>
      <rPr>
        <b/>
        <sz val="12"/>
        <color theme="4" tint="-0.499984740745262"/>
        <rFont val="Calibri"/>
        <family val="2"/>
        <scheme val="minor"/>
      </rPr>
      <t>RTLF = rtlf% of the Sum of Max RTL(rtlcu% * RTL, rtlcd% * RTL) for the most recent seven Operating Days</t>
    </r>
  </si>
  <si>
    <t>RTLF for all QSEs of Counter-Party</t>
  </si>
  <si>
    <t>XXXXXXXXX-2001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</si>
</sst>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[$-409]d\-mmm\-yy;@"/>
    <numFmt numFmtId="167" formatCode="mm/dd/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indexed="8"/>
      <name val="Arial,Helvetica,sans-serif"/>
    </font>
    <font>
      <b/>
      <sz val="7"/>
      <color indexed="8"/>
      <name val="Arial,Helvetica,sans-serif"/>
    </font>
    <font>
      <i/>
      <sz val="6"/>
      <color indexed="8"/>
      <name val="sans-serif"/>
    </font>
    <font>
      <b/>
      <sz val="7"/>
      <color indexed="9"/>
      <name val="Arial,Helvetica,sans-serif"/>
    </font>
    <font>
      <sz val="8"/>
      <color indexed="8"/>
      <name val="sans-serif"/>
    </font>
    <font>
      <i/>
      <sz val="8"/>
      <color indexed="8"/>
      <name val="sans-serif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sans-serif"/>
    </font>
    <font>
      <b/>
      <sz val="9"/>
      <color indexed="9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3953"/>
        <bgColor indexed="64"/>
      </patternFill>
    </fill>
    <fill>
      <patternFill patternType="solid">
        <fgColor rgb="FFF2F6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BEE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18" fillId="0" borderId="0" xfId="0" applyNumberFormat="1" applyFont="1" applyFill="1" applyBorder="1" applyAlignment="1" applyProtection="1">
      <alignment horizontal="left" vertical="top"/>
      <protection locked="0"/>
    </xf>
    <xf numFmtId="0" fontId="18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23" fillId="0" borderId="0" xfId="0" applyNumberFormat="1" applyFont="1" applyFill="1" applyBorder="1" applyAlignment="1" applyProtection="1">
      <alignment horizontal="left" vertical="top"/>
      <protection locked="0"/>
    </xf>
    <xf numFmtId="0" fontId="20" fillId="0" borderId="0" xfId="0" applyNumberFormat="1" applyFont="1" applyFill="1" applyBorder="1" applyAlignment="1" applyProtection="1">
      <alignment horizontal="left" vertical="top" wrapText="1"/>
      <protection locked="0"/>
    </xf>
    <xf numFmtId="165" fontId="0" fillId="0" borderId="0" xfId="0" applyNumberFormat="1" applyProtection="1">
      <protection locked="0"/>
    </xf>
    <xf numFmtId="0" fontId="28" fillId="33" borderId="0" xfId="0" applyNumberFormat="1" applyFont="1" applyFill="1" applyBorder="1" applyAlignment="1" applyProtection="1">
      <alignment horizontal="left" vertical="top" wrapText="1"/>
      <protection locked="0"/>
    </xf>
    <xf numFmtId="0" fontId="21" fillId="33" borderId="0" xfId="0" applyNumberFormat="1" applyFont="1" applyFill="1" applyBorder="1" applyAlignment="1" applyProtection="1">
      <alignment horizontal="left" vertical="top" wrapText="1"/>
      <protection locked="0"/>
    </xf>
    <xf numFmtId="164" fontId="0" fillId="0" borderId="0" xfId="0" applyNumberFormat="1" applyProtection="1">
      <protection locked="0"/>
    </xf>
    <xf numFmtId="0" fontId="22" fillId="34" borderId="0" xfId="0" applyNumberFormat="1" applyFont="1" applyFill="1" applyBorder="1" applyAlignment="1" applyProtection="1">
      <alignment horizontal="left" vertical="top" wrapText="1"/>
      <protection locked="0"/>
    </xf>
    <xf numFmtId="166" fontId="26" fillId="34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19" fillId="34" borderId="0" xfId="0" applyNumberFormat="1" applyFont="1" applyFill="1" applyBorder="1" applyAlignment="1" applyProtection="1">
      <alignment horizontal="left" vertical="top" wrapText="1"/>
      <protection locked="0"/>
    </xf>
    <xf numFmtId="0" fontId="25" fillId="35" borderId="0" xfId="0" applyNumberFormat="1" applyFont="1" applyFill="1" applyBorder="1" applyAlignment="1" applyProtection="1">
      <alignment horizontal="left" vertical="top" wrapText="1"/>
      <protection locked="0"/>
    </xf>
    <xf numFmtId="0" fontId="25" fillId="35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Protection="1">
      <protection locked="0"/>
    </xf>
    <xf numFmtId="165" fontId="0" fillId="0" borderId="0" xfId="42" applyNumberFormat="1" applyFont="1" applyAlignment="1" applyProtection="1">
      <alignment horizontal="right"/>
      <protection locked="0"/>
    </xf>
    <xf numFmtId="165" fontId="26" fillId="0" borderId="0" xfId="42" applyNumberFormat="1" applyFont="1" applyFill="1" applyBorder="1" applyAlignment="1" applyProtection="1">
      <alignment horizontal="right" vertical="top" wrapText="1"/>
      <protection locked="0"/>
    </xf>
    <xf numFmtId="0" fontId="0" fillId="37" borderId="11" xfId="0" applyFill="1" applyBorder="1" applyProtection="1">
      <protection locked="0"/>
    </xf>
    <xf numFmtId="0" fontId="0" fillId="37" borderId="12" xfId="0" applyFill="1" applyBorder="1" applyProtection="1">
      <protection locked="0"/>
    </xf>
    <xf numFmtId="0" fontId="0" fillId="37" borderId="14" xfId="0" applyFill="1" applyBorder="1" applyProtection="1">
      <protection locked="0"/>
    </xf>
    <xf numFmtId="0" fontId="0" fillId="37" borderId="0" xfId="0" applyFill="1" applyBorder="1" applyProtection="1">
      <protection locked="0"/>
    </xf>
    <xf numFmtId="0" fontId="0" fillId="37" borderId="16" xfId="0" applyFill="1" applyBorder="1" applyProtection="1">
      <protection locked="0"/>
    </xf>
    <xf numFmtId="0" fontId="0" fillId="37" borderId="17" xfId="0" applyFill="1" applyBorder="1" applyProtection="1">
      <protection locked="0"/>
    </xf>
    <xf numFmtId="0" fontId="27" fillId="33" borderId="10" xfId="0" applyNumberFormat="1" applyFont="1" applyFill="1" applyBorder="1" applyAlignment="1" applyProtection="1">
      <alignment horizontal="left" vertical="top"/>
      <protection locked="0"/>
    </xf>
    <xf numFmtId="0" fontId="27" fillId="33" borderId="10" xfId="0" applyNumberFormat="1" applyFont="1" applyFill="1" applyBorder="1" applyAlignment="1" applyProtection="1">
      <alignment horizontal="left" vertical="top" wrapText="1"/>
      <protection locked="0"/>
    </xf>
    <xf numFmtId="0" fontId="28" fillId="33" borderId="10" xfId="0" applyNumberFormat="1" applyFont="1" applyFill="1" applyBorder="1" applyAlignment="1" applyProtection="1">
      <alignment horizontal="left" vertical="top" wrapText="1"/>
      <protection locked="0"/>
    </xf>
    <xf numFmtId="166" fontId="24" fillId="36" borderId="0" xfId="0" applyNumberFormat="1" applyFont="1" applyFill="1" applyBorder="1" applyAlignment="1" applyProtection="1">
      <alignment horizontal="left" vertical="top" wrapText="1"/>
      <protection locked="0"/>
    </xf>
    <xf numFmtId="0" fontId="24" fillId="36" borderId="0" xfId="0" applyNumberFormat="1" applyFont="1" applyFill="1" applyBorder="1" applyAlignment="1" applyProtection="1">
      <alignment horizontal="left" vertical="top" wrapText="1"/>
      <protection locked="0"/>
    </xf>
    <xf numFmtId="164" fontId="24" fillId="36" borderId="0" xfId="0" applyNumberFormat="1" applyFont="1" applyFill="1" applyBorder="1" applyAlignment="1" applyProtection="1">
      <alignment horizontal="left" vertical="top" wrapText="1"/>
      <protection locked="0"/>
    </xf>
    <xf numFmtId="164" fontId="24" fillId="36" borderId="0" xfId="0" applyNumberFormat="1" applyFont="1" applyFill="1" applyBorder="1" applyAlignment="1" applyProtection="1">
      <alignment horizontal="right" vertical="top" wrapText="1"/>
      <protection locked="0"/>
    </xf>
    <xf numFmtId="166" fontId="24" fillId="0" borderId="0" xfId="0" applyNumberFormat="1" applyFont="1" applyFill="1" applyBorder="1" applyAlignment="1" applyProtection="1">
      <alignment horizontal="left" vertical="top" wrapText="1"/>
      <protection locked="0"/>
    </xf>
    <xf numFmtId="0" fontId="24" fillId="0" borderId="0" xfId="0" applyNumberFormat="1" applyFont="1" applyFill="1" applyBorder="1" applyAlignment="1" applyProtection="1">
      <alignment horizontal="left" vertical="top" wrapText="1"/>
      <protection locked="0"/>
    </xf>
    <xf numFmtId="164" fontId="24" fillId="0" borderId="0" xfId="0" applyNumberFormat="1" applyFont="1" applyFill="1" applyBorder="1" applyAlignment="1" applyProtection="1">
      <alignment horizontal="left" vertical="top" wrapText="1"/>
      <protection locked="0"/>
    </xf>
    <xf numFmtId="164" fontId="24" fillId="0" borderId="0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Protection="1">
      <protection locked="0"/>
    </xf>
    <xf numFmtId="167" fontId="24" fillId="36" borderId="0" xfId="0" applyNumberFormat="1" applyFont="1" applyFill="1" applyBorder="1" applyAlignment="1" applyProtection="1">
      <alignment horizontal="left" vertical="top" wrapText="1"/>
      <protection locked="0"/>
    </xf>
    <xf numFmtId="167" fontId="24" fillId="0" borderId="0" xfId="0" applyNumberFormat="1" applyFont="1" applyFill="1" applyBorder="1" applyAlignment="1" applyProtection="1">
      <alignment horizontal="left" vertical="top" wrapText="1"/>
      <protection locked="0"/>
    </xf>
    <xf numFmtId="166" fontId="26" fillId="0" borderId="0" xfId="0" quotePrefix="1" applyNumberFormat="1" applyFont="1" applyFill="1" applyBorder="1" applyAlignment="1" applyProtection="1">
      <alignment horizontal="left" vertical="top"/>
      <protection locked="0"/>
    </xf>
    <xf numFmtId="0" fontId="24" fillId="36" borderId="0" xfId="0" applyNumberFormat="1" applyFont="1" applyFill="1" applyBorder="1" applyAlignment="1" applyProtection="1">
      <alignment horizontal="right" vertical="top" wrapText="1"/>
      <protection locked="0"/>
    </xf>
    <xf numFmtId="0" fontId="24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4" fillId="38" borderId="0" xfId="42" applyNumberFormat="1" applyFont="1" applyFill="1" applyBorder="1" applyAlignment="1" applyProtection="1">
      <alignment horizontal="right" vertical="top" wrapText="1"/>
    </xf>
    <xf numFmtId="0" fontId="0" fillId="38" borderId="0" xfId="0" applyFill="1" applyProtection="1"/>
    <xf numFmtId="165" fontId="16" fillId="38" borderId="0" xfId="42" applyNumberFormat="1" applyFont="1" applyFill="1" applyProtection="1"/>
    <xf numFmtId="164" fontId="24" fillId="38" borderId="0" xfId="0" applyNumberFormat="1" applyFont="1" applyFill="1" applyBorder="1" applyAlignment="1" applyProtection="1">
      <alignment horizontal="right" vertical="top" wrapText="1"/>
    </xf>
    <xf numFmtId="164" fontId="16" fillId="38" borderId="0" xfId="0" applyNumberFormat="1" applyFont="1" applyFill="1" applyProtection="1"/>
    <xf numFmtId="165" fontId="24" fillId="38" borderId="0" xfId="42" applyNumberFormat="1" applyFont="1" applyFill="1" applyBorder="1" applyAlignment="1" applyProtection="1">
      <alignment horizontal="left" vertical="top" wrapText="1"/>
    </xf>
    <xf numFmtId="0" fontId="24" fillId="38" borderId="0" xfId="0" applyNumberFormat="1" applyFont="1" applyFill="1" applyBorder="1" applyAlignment="1" applyProtection="1">
      <alignment horizontal="left" vertical="top" wrapText="1"/>
    </xf>
    <xf numFmtId="165" fontId="26" fillId="38" borderId="0" xfId="42" applyNumberFormat="1" applyFont="1" applyFill="1" applyBorder="1" applyAlignment="1" applyProtection="1">
      <alignment horizontal="left" vertical="top" wrapText="1"/>
    </xf>
    <xf numFmtId="164" fontId="24" fillId="38" borderId="0" xfId="0" applyNumberFormat="1" applyFont="1" applyFill="1" applyBorder="1" applyAlignment="1" applyProtection="1">
      <alignment horizontal="left" vertical="top" wrapText="1"/>
    </xf>
    <xf numFmtId="164" fontId="26" fillId="38" borderId="0" xfId="0" applyNumberFormat="1" applyFont="1" applyFill="1" applyBorder="1" applyAlignment="1" applyProtection="1">
      <alignment horizontal="right" vertical="top" wrapText="1"/>
    </xf>
    <xf numFmtId="0" fontId="0" fillId="38" borderId="0" xfId="0" applyFill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9" fontId="30" fillId="38" borderId="13" xfId="43" applyFont="1" applyFill="1" applyBorder="1" applyProtection="1"/>
    <xf numFmtId="9" fontId="30" fillId="38" borderId="15" xfId="43" applyFont="1" applyFill="1" applyBorder="1" applyProtection="1"/>
    <xf numFmtId="9" fontId="30" fillId="38" borderId="18" xfId="43" applyFont="1" applyFill="1" applyBorder="1" applyProtection="1"/>
    <xf numFmtId="0" fontId="0" fillId="0" borderId="19" xfId="0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CC"/>
      <color rgb="FF1F3953"/>
      <color rgb="FFFFFFFF"/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tabSelected="1" workbookViewId="0">
      <selection activeCell="D7" sqref="D7"/>
    </sheetView>
  </sheetViews>
  <sheetFormatPr defaultRowHeight="15"/>
  <cols>
    <col min="1" max="1" width="3.28515625" style="3" customWidth="1"/>
    <col min="2" max="2" width="21.28515625" style="3" customWidth="1"/>
    <col min="3" max="18" width="12.7109375" style="3" customWidth="1"/>
    <col min="19" max="16384" width="9.140625" style="3"/>
  </cols>
  <sheetData>
    <row r="1" spans="2:20" ht="16.5">
      <c r="B1" s="1" t="s">
        <v>14</v>
      </c>
      <c r="C1" s="2"/>
      <c r="D1" s="2"/>
      <c r="E1" s="2"/>
      <c r="F1" s="2"/>
    </row>
    <row r="2" spans="2:20" ht="14.25" customHeight="1">
      <c r="B2" s="4" t="s">
        <v>40</v>
      </c>
      <c r="C2" s="5"/>
      <c r="D2" s="5"/>
      <c r="E2" s="5"/>
      <c r="F2" s="5"/>
    </row>
    <row r="3" spans="2:20" ht="25.5" customHeight="1" thickBot="1">
      <c r="Q3" s="6"/>
    </row>
    <row r="4" spans="2:20">
      <c r="B4" s="7" t="s">
        <v>0</v>
      </c>
      <c r="C4" s="7" t="s">
        <v>1</v>
      </c>
      <c r="D4" s="8"/>
      <c r="E4" s="8"/>
      <c r="F4" s="8"/>
      <c r="O4" s="57" t="s">
        <v>50</v>
      </c>
      <c r="P4" s="58"/>
      <c r="Q4" s="58"/>
      <c r="R4" s="59"/>
    </row>
    <row r="5" spans="2:20" ht="15" customHeight="1">
      <c r="B5" s="10" t="s">
        <v>2</v>
      </c>
      <c r="C5" s="11" t="s">
        <v>26</v>
      </c>
      <c r="D5" s="12"/>
      <c r="E5" s="12"/>
      <c r="F5" s="12"/>
      <c r="O5" s="60"/>
      <c r="P5" s="61"/>
      <c r="Q5" s="61"/>
      <c r="R5" s="62"/>
    </row>
    <row r="6" spans="2:20" ht="22.5">
      <c r="B6" s="13" t="s">
        <v>3</v>
      </c>
      <c r="C6" s="14" t="s">
        <v>13</v>
      </c>
      <c r="D6" s="13" t="s">
        <v>11</v>
      </c>
      <c r="E6" s="13" t="s">
        <v>4</v>
      </c>
      <c r="F6" s="13" t="s">
        <v>52</v>
      </c>
      <c r="O6" s="60"/>
      <c r="P6" s="61"/>
      <c r="Q6" s="61"/>
      <c r="R6" s="62"/>
    </row>
    <row r="7" spans="2:20" ht="15" customHeight="1">
      <c r="B7" s="13"/>
      <c r="C7" s="14"/>
      <c r="D7" s="13"/>
      <c r="E7" s="13"/>
      <c r="F7" s="13"/>
      <c r="O7" s="60"/>
      <c r="P7" s="61"/>
      <c r="Q7" s="61"/>
      <c r="R7" s="62"/>
    </row>
    <row r="8" spans="2:20" ht="15" customHeight="1" thickBot="1">
      <c r="B8" s="15"/>
      <c r="E8" s="16"/>
      <c r="F8" s="16"/>
      <c r="G8" s="16"/>
      <c r="H8" s="16"/>
      <c r="I8" s="17"/>
      <c r="K8" s="53" t="s">
        <v>31</v>
      </c>
      <c r="O8" s="60"/>
      <c r="P8" s="61"/>
      <c r="Q8" s="61"/>
      <c r="R8" s="62"/>
    </row>
    <row r="9" spans="2:20" ht="15.75" customHeight="1" thickTop="1">
      <c r="B9" s="18" t="s">
        <v>28</v>
      </c>
      <c r="C9" s="19"/>
      <c r="D9" s="19"/>
      <c r="E9" s="19"/>
      <c r="F9" s="54">
        <v>0.9</v>
      </c>
      <c r="G9" s="16"/>
      <c r="H9" s="16"/>
      <c r="I9" s="17"/>
      <c r="K9" s="51"/>
      <c r="L9" s="52" t="s">
        <v>32</v>
      </c>
      <c r="O9" s="60"/>
      <c r="P9" s="61"/>
      <c r="Q9" s="61"/>
      <c r="R9" s="62"/>
    </row>
    <row r="10" spans="2:20">
      <c r="B10" s="20" t="s">
        <v>29</v>
      </c>
      <c r="C10" s="21"/>
      <c r="D10" s="21"/>
      <c r="E10" s="21"/>
      <c r="F10" s="55">
        <v>1.1000000000000001</v>
      </c>
      <c r="G10" s="16"/>
      <c r="H10" s="16"/>
      <c r="I10" s="17"/>
      <c r="O10" s="60"/>
      <c r="P10" s="61"/>
      <c r="Q10" s="61"/>
      <c r="R10" s="62"/>
    </row>
    <row r="11" spans="2:20" ht="15.75" thickBot="1">
      <c r="B11" s="22" t="s">
        <v>30</v>
      </c>
      <c r="C11" s="23"/>
      <c r="D11" s="23"/>
      <c r="E11" s="23"/>
      <c r="F11" s="56">
        <v>1.5</v>
      </c>
      <c r="G11" s="16"/>
      <c r="H11" s="16"/>
      <c r="I11" s="17"/>
      <c r="O11" s="60"/>
      <c r="P11" s="61"/>
      <c r="Q11" s="61"/>
      <c r="R11" s="62"/>
    </row>
    <row r="12" spans="2:20" ht="16.5" thickTop="1" thickBot="1">
      <c r="B12" s="15"/>
      <c r="O12" s="63"/>
      <c r="P12" s="64"/>
      <c r="Q12" s="64"/>
      <c r="R12" s="65"/>
    </row>
    <row r="14" spans="2:20" ht="15.75" thickBot="1">
      <c r="B14" s="24" t="s">
        <v>17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2:20" ht="49.5" thickTop="1" thickBot="1">
      <c r="B15" s="26" t="s">
        <v>12</v>
      </c>
      <c r="C15" s="26" t="s">
        <v>15</v>
      </c>
      <c r="D15" s="26" t="s">
        <v>16</v>
      </c>
      <c r="E15" s="26" t="s">
        <v>9</v>
      </c>
      <c r="F15" s="26" t="s">
        <v>10</v>
      </c>
      <c r="G15" s="26" t="s">
        <v>6</v>
      </c>
      <c r="H15" s="26" t="s">
        <v>5</v>
      </c>
      <c r="I15" s="26" t="s">
        <v>8</v>
      </c>
      <c r="J15" s="26" t="s">
        <v>7</v>
      </c>
      <c r="K15" s="26" t="s">
        <v>18</v>
      </c>
      <c r="L15" s="26" t="s">
        <v>48</v>
      </c>
      <c r="M15" s="26" t="s">
        <v>27</v>
      </c>
      <c r="N15" s="26" t="s">
        <v>49</v>
      </c>
      <c r="O15" s="26" t="s">
        <v>19</v>
      </c>
      <c r="P15" s="26" t="s">
        <v>20</v>
      </c>
      <c r="Q15" s="26" t="s">
        <v>21</v>
      </c>
      <c r="R15" s="26"/>
    </row>
    <row r="16" spans="2:20" ht="15.75" thickTop="1">
      <c r="B16" s="27" t="s">
        <v>47</v>
      </c>
      <c r="C16" s="28" t="s">
        <v>23</v>
      </c>
      <c r="D16" s="28" t="s">
        <v>24</v>
      </c>
      <c r="E16" s="39">
        <v>1000</v>
      </c>
      <c r="F16" s="39">
        <v>500</v>
      </c>
      <c r="G16" s="39">
        <v>200</v>
      </c>
      <c r="H16" s="39">
        <v>100</v>
      </c>
      <c r="I16" s="39">
        <v>100</v>
      </c>
      <c r="J16" s="39">
        <v>1000</v>
      </c>
      <c r="K16" s="41">
        <f>E16-F16-H16-J16+G16+I16</f>
        <v>-300</v>
      </c>
      <c r="L16" s="41">
        <f>K16*20</f>
        <v>-6000</v>
      </c>
      <c r="M16" s="30">
        <v>-50</v>
      </c>
      <c r="N16" s="30">
        <f>M16*20</f>
        <v>-1000</v>
      </c>
      <c r="O16" s="30">
        <v>-100</v>
      </c>
      <c r="P16" s="30">
        <v>-1000</v>
      </c>
      <c r="Q16" s="44">
        <f>IF((L16+N16+O16+P16)&gt;0,(L16+N16+O16+P16)*'EAL Detail RTLF'!$F$10,(L16+N16+O16+P16)*'EAL Detail RTLF'!F$9)</f>
        <v>-7290</v>
      </c>
      <c r="R16" s="29"/>
      <c r="T16" s="6"/>
    </row>
    <row r="17" spans="2:20" s="35" customFormat="1">
      <c r="B17" s="31" t="s">
        <v>46</v>
      </c>
      <c r="C17" s="32" t="s">
        <v>23</v>
      </c>
      <c r="D17" s="32" t="s">
        <v>24</v>
      </c>
      <c r="E17" s="40">
        <v>1000</v>
      </c>
      <c r="F17" s="40">
        <v>500</v>
      </c>
      <c r="G17" s="40">
        <v>200</v>
      </c>
      <c r="H17" s="40">
        <v>100</v>
      </c>
      <c r="I17" s="40">
        <v>100</v>
      </c>
      <c r="J17" s="40">
        <v>1000</v>
      </c>
      <c r="K17" s="41">
        <f t="shared" ref="K17:K22" si="0">E17-F17-H17-J17+G17+I17</f>
        <v>-300</v>
      </c>
      <c r="L17" s="41">
        <f t="shared" ref="L17:L22" si="1">K17*20</f>
        <v>-6000</v>
      </c>
      <c r="M17" s="34">
        <v>-50</v>
      </c>
      <c r="N17" s="34">
        <f t="shared" ref="N17:N22" si="2">M17*20</f>
        <v>-1000</v>
      </c>
      <c r="O17" s="34">
        <v>-100</v>
      </c>
      <c r="P17" s="34">
        <v>-1000</v>
      </c>
      <c r="Q17" s="44">
        <f>IF((L17+N17+O17+P17)&gt;0,(L17+N17+O17+P17)*'EAL Detail RTLF'!$F$10,(L17+N17+O17+P17)*'EAL Detail RTLF'!F$9)</f>
        <v>-7290</v>
      </c>
      <c r="R17" s="33"/>
    </row>
    <row r="18" spans="2:20">
      <c r="B18" s="27" t="s">
        <v>45</v>
      </c>
      <c r="C18" s="28" t="s">
        <v>23</v>
      </c>
      <c r="D18" s="28" t="s">
        <v>24</v>
      </c>
      <c r="E18" s="39">
        <v>1000</v>
      </c>
      <c r="F18" s="39">
        <v>500</v>
      </c>
      <c r="G18" s="39">
        <v>200</v>
      </c>
      <c r="H18" s="39">
        <v>100</v>
      </c>
      <c r="I18" s="39">
        <v>100</v>
      </c>
      <c r="J18" s="39">
        <v>1000</v>
      </c>
      <c r="K18" s="41">
        <f t="shared" si="0"/>
        <v>-300</v>
      </c>
      <c r="L18" s="41">
        <f t="shared" si="1"/>
        <v>-6000</v>
      </c>
      <c r="M18" s="30">
        <v>-50</v>
      </c>
      <c r="N18" s="30">
        <f t="shared" si="2"/>
        <v>-1000</v>
      </c>
      <c r="O18" s="30">
        <v>-100</v>
      </c>
      <c r="P18" s="30">
        <v>-1000</v>
      </c>
      <c r="Q18" s="44">
        <f>IF((L18+N18+O18+P18)&gt;0,(L18+N18+O18+P18)*'EAL Detail RTLF'!$F$10,(L18+N18+O18+P18)*'EAL Detail RTLF'!F$9)</f>
        <v>-7290</v>
      </c>
      <c r="R18" s="29"/>
    </row>
    <row r="19" spans="2:20" s="35" customFormat="1">
      <c r="B19" s="31" t="s">
        <v>44</v>
      </c>
      <c r="C19" s="32" t="s">
        <v>23</v>
      </c>
      <c r="D19" s="32" t="s">
        <v>24</v>
      </c>
      <c r="E19" s="40">
        <v>1000</v>
      </c>
      <c r="F19" s="40">
        <v>500</v>
      </c>
      <c r="G19" s="40">
        <v>200</v>
      </c>
      <c r="H19" s="40">
        <v>100</v>
      </c>
      <c r="I19" s="40">
        <v>100</v>
      </c>
      <c r="J19" s="40">
        <v>1000</v>
      </c>
      <c r="K19" s="41">
        <f t="shared" si="0"/>
        <v>-300</v>
      </c>
      <c r="L19" s="41">
        <f t="shared" si="1"/>
        <v>-6000</v>
      </c>
      <c r="M19" s="34">
        <v>-50</v>
      </c>
      <c r="N19" s="34">
        <f t="shared" si="2"/>
        <v>-1000</v>
      </c>
      <c r="O19" s="34">
        <v>-100</v>
      </c>
      <c r="P19" s="34">
        <v>-1000</v>
      </c>
      <c r="Q19" s="44">
        <f>IF((L19+N19+O19+P19)&gt;0,(L19+N19+O19+P19)*'EAL Detail RTLF'!$F$10,(L19+N19+O19+P19)*'EAL Detail RTLF'!F$9)</f>
        <v>-7290</v>
      </c>
      <c r="R19" s="33"/>
    </row>
    <row r="20" spans="2:20">
      <c r="B20" s="27" t="s">
        <v>43</v>
      </c>
      <c r="C20" s="28" t="s">
        <v>23</v>
      </c>
      <c r="D20" s="28" t="s">
        <v>24</v>
      </c>
      <c r="E20" s="39">
        <v>1000</v>
      </c>
      <c r="F20" s="39">
        <v>500</v>
      </c>
      <c r="G20" s="39">
        <v>200</v>
      </c>
      <c r="H20" s="39">
        <v>100</v>
      </c>
      <c r="I20" s="39">
        <v>100</v>
      </c>
      <c r="J20" s="39">
        <v>200</v>
      </c>
      <c r="K20" s="41">
        <f t="shared" si="0"/>
        <v>500</v>
      </c>
      <c r="L20" s="41">
        <f t="shared" si="1"/>
        <v>10000</v>
      </c>
      <c r="M20" s="30">
        <v>50</v>
      </c>
      <c r="N20" s="30">
        <f t="shared" si="2"/>
        <v>1000</v>
      </c>
      <c r="O20" s="30">
        <v>100</v>
      </c>
      <c r="P20" s="30">
        <v>1000</v>
      </c>
      <c r="Q20" s="44">
        <f>IF((L20+N20+O20+P20)&gt;0,(L20+N20+O20+P20)*'EAL Detail RTLF'!$F$10,(L20+N20+O20+P20)*'EAL Detail RTLF'!F$9)</f>
        <v>13310.000000000002</v>
      </c>
      <c r="R20" s="29"/>
      <c r="T20" s="6"/>
    </row>
    <row r="21" spans="2:20" s="35" customFormat="1">
      <c r="B21" s="31" t="s">
        <v>42</v>
      </c>
      <c r="C21" s="32" t="s">
        <v>23</v>
      </c>
      <c r="D21" s="32" t="s">
        <v>24</v>
      </c>
      <c r="E21" s="40">
        <v>1000</v>
      </c>
      <c r="F21" s="40">
        <v>500</v>
      </c>
      <c r="G21" s="40">
        <v>200</v>
      </c>
      <c r="H21" s="40">
        <v>100</v>
      </c>
      <c r="I21" s="40">
        <v>100</v>
      </c>
      <c r="J21" s="40">
        <v>200</v>
      </c>
      <c r="K21" s="41">
        <f t="shared" si="0"/>
        <v>500</v>
      </c>
      <c r="L21" s="41">
        <f t="shared" si="1"/>
        <v>10000</v>
      </c>
      <c r="M21" s="34">
        <v>50</v>
      </c>
      <c r="N21" s="34">
        <f t="shared" si="2"/>
        <v>1000</v>
      </c>
      <c r="O21" s="34">
        <v>100</v>
      </c>
      <c r="P21" s="34">
        <v>1000</v>
      </c>
      <c r="Q21" s="44">
        <f>IF((L21+N21+O21+P21)&gt;0,(L21+N21+O21+P21)*'EAL Detail RTLF'!$F$10,(L21+N21+O21+P21)*'EAL Detail RTLF'!F$9)</f>
        <v>13310.000000000002</v>
      </c>
      <c r="R21" s="33"/>
    </row>
    <row r="22" spans="2:20">
      <c r="B22" s="27" t="s">
        <v>41</v>
      </c>
      <c r="C22" s="28" t="s">
        <v>23</v>
      </c>
      <c r="D22" s="28" t="s">
        <v>24</v>
      </c>
      <c r="E22" s="39">
        <v>1000</v>
      </c>
      <c r="F22" s="39">
        <v>500</v>
      </c>
      <c r="G22" s="39">
        <v>200</v>
      </c>
      <c r="H22" s="39">
        <v>100</v>
      </c>
      <c r="I22" s="39">
        <v>100</v>
      </c>
      <c r="J22" s="39">
        <v>200</v>
      </c>
      <c r="K22" s="41">
        <f t="shared" si="0"/>
        <v>500</v>
      </c>
      <c r="L22" s="41">
        <f t="shared" si="1"/>
        <v>10000</v>
      </c>
      <c r="M22" s="30">
        <v>50</v>
      </c>
      <c r="N22" s="30">
        <f t="shared" si="2"/>
        <v>1000</v>
      </c>
      <c r="O22" s="30">
        <v>100</v>
      </c>
      <c r="P22" s="30">
        <v>1000</v>
      </c>
      <c r="Q22" s="44">
        <f>IF((L22+N22+O22+P22)&gt;0,(L22+N22+O22+P22)*'EAL Detail RTLF'!$F$10,(L22+N22+O22+P22)*'EAL Detail RTLF'!F$9)</f>
        <v>13310.000000000002</v>
      </c>
      <c r="R22" s="29"/>
    </row>
    <row r="23" spans="2:20">
      <c r="B23" s="15" t="s">
        <v>22</v>
      </c>
      <c r="K23" s="42"/>
      <c r="L23" s="43">
        <f>SUM(L16:L22)</f>
        <v>6000</v>
      </c>
      <c r="Q23" s="45">
        <f>SUM(Q16:Q22)</f>
        <v>10770.000000000005</v>
      </c>
    </row>
    <row r="24" spans="2:20">
      <c r="B24" s="15"/>
    </row>
    <row r="26" spans="2:20" ht="15.75" thickBot="1">
      <c r="B26" s="24" t="s">
        <v>25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2:20" ht="49.5" thickTop="1" thickBot="1">
      <c r="B27" s="26" t="s">
        <v>12</v>
      </c>
      <c r="C27" s="26" t="s">
        <v>15</v>
      </c>
      <c r="D27" s="26" t="s">
        <v>16</v>
      </c>
      <c r="E27" s="26" t="s">
        <v>9</v>
      </c>
      <c r="F27" s="26" t="s">
        <v>10</v>
      </c>
      <c r="G27" s="26" t="s">
        <v>6</v>
      </c>
      <c r="H27" s="26" t="s">
        <v>5</v>
      </c>
      <c r="I27" s="26" t="s">
        <v>8</v>
      </c>
      <c r="J27" s="26" t="s">
        <v>7</v>
      </c>
      <c r="K27" s="26" t="s">
        <v>18</v>
      </c>
      <c r="L27" s="26" t="s">
        <v>48</v>
      </c>
      <c r="M27" s="26" t="s">
        <v>27</v>
      </c>
      <c r="N27" s="26" t="s">
        <v>49</v>
      </c>
      <c r="O27" s="26" t="s">
        <v>19</v>
      </c>
      <c r="P27" s="26" t="s">
        <v>20</v>
      </c>
      <c r="Q27" s="26" t="s">
        <v>21</v>
      </c>
      <c r="R27" s="26"/>
    </row>
    <row r="28" spans="2:20" ht="15.75" thickTop="1">
      <c r="B28" s="36" t="s">
        <v>34</v>
      </c>
      <c r="C28" s="28" t="s">
        <v>23</v>
      </c>
      <c r="D28" s="28" t="s">
        <v>24</v>
      </c>
      <c r="E28" s="39">
        <v>1000</v>
      </c>
      <c r="F28" s="39">
        <v>500</v>
      </c>
      <c r="G28" s="39">
        <v>200</v>
      </c>
      <c r="H28" s="39">
        <v>100</v>
      </c>
      <c r="I28" s="39">
        <v>100</v>
      </c>
      <c r="J28" s="39">
        <v>1000</v>
      </c>
      <c r="K28" s="41">
        <f>E28-F28-H28-J28+G28+I28</f>
        <v>-300</v>
      </c>
      <c r="L28" s="46">
        <f>L16*'EAL Detail RTLF'!$F$11</f>
        <v>-9000</v>
      </c>
      <c r="M28" s="44">
        <f>M16</f>
        <v>-50</v>
      </c>
      <c r="N28" s="44">
        <f>N16*'EAL Detail RTLF'!$F$11</f>
        <v>-1500</v>
      </c>
      <c r="O28" s="44">
        <f>O16*'EAL Detail RTLF'!$F$11</f>
        <v>-150</v>
      </c>
      <c r="P28" s="44">
        <f>P16*'EAL Detail RTLF'!$F$11</f>
        <v>-1500</v>
      </c>
      <c r="Q28" s="44">
        <f>IF((L28+N28+O28+P28)&gt;0,(L28+N28+O28+P28)*'EAL Detail RTLF'!$F$10,(L28+N28+O28+P28)*'EAL Detail RTLF'!F$9)</f>
        <v>-10935</v>
      </c>
      <c r="R28" s="29"/>
      <c r="S28" s="9"/>
      <c r="T28" s="6"/>
    </row>
    <row r="29" spans="2:20" s="35" customFormat="1">
      <c r="B29" s="37" t="s">
        <v>33</v>
      </c>
      <c r="C29" s="32" t="s">
        <v>23</v>
      </c>
      <c r="D29" s="32" t="s">
        <v>24</v>
      </c>
      <c r="E29" s="40">
        <v>1000</v>
      </c>
      <c r="F29" s="40">
        <v>500</v>
      </c>
      <c r="G29" s="40">
        <v>200</v>
      </c>
      <c r="H29" s="40">
        <v>100</v>
      </c>
      <c r="I29" s="40">
        <v>100</v>
      </c>
      <c r="J29" s="40">
        <v>1000</v>
      </c>
      <c r="K29" s="41">
        <f t="shared" ref="K29:K34" si="3">E29-F29-H29-J29+G29+I29</f>
        <v>-300</v>
      </c>
      <c r="L29" s="46">
        <f>L17*'EAL Detail RTLF'!$F$11</f>
        <v>-9000</v>
      </c>
      <c r="M29" s="44">
        <f t="shared" ref="M29:M34" si="4">M17</f>
        <v>-50</v>
      </c>
      <c r="N29" s="44">
        <f>N17*'EAL Detail RTLF'!$F$11</f>
        <v>-1500</v>
      </c>
      <c r="O29" s="44">
        <f>O17*'EAL Detail RTLF'!$F$11</f>
        <v>-150</v>
      </c>
      <c r="P29" s="44">
        <f>P17*'EAL Detail RTLF'!$F$11</f>
        <v>-1500</v>
      </c>
      <c r="Q29" s="44">
        <f>IF((L29+N29+O29+P29)&gt;0,(L29+N29+O29+P29)*'EAL Detail RTLF'!$F$10,(L29+N29+O29+P29)*'EAL Detail RTLF'!F$9)</f>
        <v>-10935</v>
      </c>
      <c r="R29" s="33"/>
    </row>
    <row r="30" spans="2:20">
      <c r="B30" s="36" t="s">
        <v>35</v>
      </c>
      <c r="C30" s="28" t="s">
        <v>23</v>
      </c>
      <c r="D30" s="28" t="s">
        <v>24</v>
      </c>
      <c r="E30" s="39">
        <v>1000</v>
      </c>
      <c r="F30" s="39">
        <v>500</v>
      </c>
      <c r="G30" s="39">
        <v>200</v>
      </c>
      <c r="H30" s="39">
        <v>100</v>
      </c>
      <c r="I30" s="39">
        <v>100</v>
      </c>
      <c r="J30" s="39">
        <v>1000</v>
      </c>
      <c r="K30" s="41">
        <f t="shared" si="3"/>
        <v>-300</v>
      </c>
      <c r="L30" s="46">
        <f>L18*'EAL Detail RTLF'!$F$11</f>
        <v>-9000</v>
      </c>
      <c r="M30" s="44">
        <f t="shared" si="4"/>
        <v>-50</v>
      </c>
      <c r="N30" s="44">
        <f>N18*'EAL Detail RTLF'!$F$11</f>
        <v>-1500</v>
      </c>
      <c r="O30" s="44">
        <f>O18*'EAL Detail RTLF'!$F$11</f>
        <v>-150</v>
      </c>
      <c r="P30" s="44">
        <f>P18*'EAL Detail RTLF'!$F$11</f>
        <v>-1500</v>
      </c>
      <c r="Q30" s="44">
        <f>IF((L30+N30+O30+P30)&gt;0,(L30+N30+O30+P30)*'EAL Detail RTLF'!$F$10,(L30+N30+O30+P30)*'EAL Detail RTLF'!F$9)</f>
        <v>-10935</v>
      </c>
      <c r="R30" s="29"/>
    </row>
    <row r="31" spans="2:20" s="35" customFormat="1">
      <c r="B31" s="37" t="s">
        <v>36</v>
      </c>
      <c r="C31" s="32" t="s">
        <v>23</v>
      </c>
      <c r="D31" s="32" t="s">
        <v>24</v>
      </c>
      <c r="E31" s="40">
        <v>1000</v>
      </c>
      <c r="F31" s="40">
        <v>500</v>
      </c>
      <c r="G31" s="40">
        <v>200</v>
      </c>
      <c r="H31" s="40">
        <v>100</v>
      </c>
      <c r="I31" s="40">
        <v>100</v>
      </c>
      <c r="J31" s="40">
        <v>1000</v>
      </c>
      <c r="K31" s="41">
        <f t="shared" si="3"/>
        <v>-300</v>
      </c>
      <c r="L31" s="46">
        <f>L19*'EAL Detail RTLF'!$F$11</f>
        <v>-9000</v>
      </c>
      <c r="M31" s="44">
        <f t="shared" si="4"/>
        <v>-50</v>
      </c>
      <c r="N31" s="44">
        <f>N19*'EAL Detail RTLF'!$F$11</f>
        <v>-1500</v>
      </c>
      <c r="O31" s="44">
        <f>O19*'EAL Detail RTLF'!$F$11</f>
        <v>-150</v>
      </c>
      <c r="P31" s="44">
        <f>P19*'EAL Detail RTLF'!$F$11</f>
        <v>-1500</v>
      </c>
      <c r="Q31" s="44">
        <f>IF((L31+N31+O31+P31)&gt;0,(L31+N31+O31+P31)*'EAL Detail RTLF'!$F$10,(L31+N31+O31+P31)*'EAL Detail RTLF'!F$9)</f>
        <v>-10935</v>
      </c>
      <c r="R31" s="33"/>
    </row>
    <row r="32" spans="2:20">
      <c r="B32" s="36" t="s">
        <v>37</v>
      </c>
      <c r="C32" s="28" t="s">
        <v>23</v>
      </c>
      <c r="D32" s="28" t="s">
        <v>24</v>
      </c>
      <c r="E32" s="39">
        <v>1000</v>
      </c>
      <c r="F32" s="39">
        <v>500</v>
      </c>
      <c r="G32" s="39">
        <v>200</v>
      </c>
      <c r="H32" s="39">
        <v>100</v>
      </c>
      <c r="I32" s="39">
        <v>100</v>
      </c>
      <c r="J32" s="39">
        <v>200</v>
      </c>
      <c r="K32" s="41">
        <f t="shared" si="3"/>
        <v>500</v>
      </c>
      <c r="L32" s="46">
        <f>L20*'EAL Detail RTLF'!$F$11</f>
        <v>15000</v>
      </c>
      <c r="M32" s="44">
        <f t="shared" si="4"/>
        <v>50</v>
      </c>
      <c r="N32" s="44">
        <f>N20*'EAL Detail RTLF'!$F$11</f>
        <v>1500</v>
      </c>
      <c r="O32" s="44">
        <f>O20*'EAL Detail RTLF'!$F$11</f>
        <v>150</v>
      </c>
      <c r="P32" s="44">
        <f>P20*'EAL Detail RTLF'!$F$11</f>
        <v>1500</v>
      </c>
      <c r="Q32" s="44">
        <f>IF((L32+N32+O32+P32)&gt;0,(L32+N32+O32+P32)*'EAL Detail RTLF'!$F$10,(L32+N32+O32+P32)*'EAL Detail RTLF'!F$9)</f>
        <v>19965</v>
      </c>
      <c r="R32" s="29"/>
      <c r="T32" s="6"/>
    </row>
    <row r="33" spans="2:19" s="35" customFormat="1">
      <c r="B33" s="37" t="s">
        <v>38</v>
      </c>
      <c r="C33" s="32" t="s">
        <v>23</v>
      </c>
      <c r="D33" s="32" t="s">
        <v>24</v>
      </c>
      <c r="E33" s="40">
        <v>1000</v>
      </c>
      <c r="F33" s="40">
        <v>500</v>
      </c>
      <c r="G33" s="40">
        <v>200</v>
      </c>
      <c r="H33" s="40">
        <v>100</v>
      </c>
      <c r="I33" s="40">
        <v>100</v>
      </c>
      <c r="J33" s="40">
        <v>200</v>
      </c>
      <c r="K33" s="41">
        <f t="shared" si="3"/>
        <v>500</v>
      </c>
      <c r="L33" s="46">
        <f>L21*'EAL Detail RTLF'!$F$11</f>
        <v>15000</v>
      </c>
      <c r="M33" s="44">
        <f t="shared" si="4"/>
        <v>50</v>
      </c>
      <c r="N33" s="44">
        <f>N21*'EAL Detail RTLF'!$F$11</f>
        <v>1500</v>
      </c>
      <c r="O33" s="44">
        <f>O21*'EAL Detail RTLF'!$F$11</f>
        <v>150</v>
      </c>
      <c r="P33" s="44">
        <f>P21*'EAL Detail RTLF'!$F$11</f>
        <v>1500</v>
      </c>
      <c r="Q33" s="44">
        <f>IF((L33+N33+O33+P33)&gt;0,(L33+N33+O33+P33)*'EAL Detail RTLF'!$F$10,(L33+N33+O33+P33)*'EAL Detail RTLF'!F$9)</f>
        <v>19965</v>
      </c>
      <c r="R33" s="33"/>
    </row>
    <row r="34" spans="2:19">
      <c r="B34" s="36" t="s">
        <v>39</v>
      </c>
      <c r="C34" s="28" t="s">
        <v>23</v>
      </c>
      <c r="D34" s="28" t="s">
        <v>24</v>
      </c>
      <c r="E34" s="39">
        <v>1000</v>
      </c>
      <c r="F34" s="39">
        <v>500</v>
      </c>
      <c r="G34" s="39">
        <v>200</v>
      </c>
      <c r="H34" s="39">
        <v>100</v>
      </c>
      <c r="I34" s="39">
        <v>100</v>
      </c>
      <c r="J34" s="39">
        <v>200</v>
      </c>
      <c r="K34" s="41">
        <f t="shared" si="3"/>
        <v>500</v>
      </c>
      <c r="L34" s="46">
        <f>L22*'EAL Detail RTLF'!$F$11</f>
        <v>15000</v>
      </c>
      <c r="M34" s="44">
        <f t="shared" si="4"/>
        <v>50</v>
      </c>
      <c r="N34" s="44">
        <f>N22*'EAL Detail RTLF'!$F$11</f>
        <v>1500</v>
      </c>
      <c r="O34" s="44">
        <f>O22*'EAL Detail RTLF'!$F$11</f>
        <v>150</v>
      </c>
      <c r="P34" s="44">
        <f>P22*'EAL Detail RTLF'!$F$11</f>
        <v>1500</v>
      </c>
      <c r="Q34" s="44">
        <f>IF((L34+N34+O34+P34)&gt;0,(L34+N34+O34+P34)*'EAL Detail RTLF'!$F$10,(L34+N34+O34+P34)*'EAL Detail RTLF'!F$9)</f>
        <v>19965</v>
      </c>
      <c r="R34" s="29"/>
      <c r="S34" s="6"/>
    </row>
    <row r="35" spans="2:19" s="35" customFormat="1">
      <c r="B35" s="38" t="s">
        <v>51</v>
      </c>
      <c r="C35" s="32"/>
      <c r="D35" s="32"/>
      <c r="E35" s="32"/>
      <c r="F35" s="32"/>
      <c r="G35" s="32"/>
      <c r="H35" s="32"/>
      <c r="I35" s="32"/>
      <c r="J35" s="32"/>
      <c r="K35" s="47"/>
      <c r="L35" s="48">
        <f>SUM(L28:L34)</f>
        <v>9000</v>
      </c>
      <c r="M35" s="47"/>
      <c r="N35" s="49"/>
      <c r="O35" s="49"/>
      <c r="P35" s="49"/>
      <c r="Q35" s="50">
        <f>SUM(Q28:Q34)</f>
        <v>16155</v>
      </c>
      <c r="R35" s="33"/>
    </row>
  </sheetData>
  <sheetProtection password="DA0B" sheet="1" objects="1" scenarios="1"/>
  <mergeCells count="1">
    <mergeCell ref="O4:R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EAL Detail RTLF</vt:lpstr>
      <vt:lpstr>RTLCNSCF</vt:lpstr>
      <vt:lpstr>RTLCNSDF</vt:lpstr>
      <vt:lpstr>RTLFF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Zapanta, Zaldy</dc:creator>
  <cp:lastModifiedBy>Zapanta, Zaldy</cp:lastModifiedBy>
  <dcterms:created xsi:type="dcterms:W3CDTF">2011-01-26T21:28:26Z</dcterms:created>
  <dcterms:modified xsi:type="dcterms:W3CDTF">2020-06-12T21:33:17Z</dcterms:modified>
</cp:coreProperties>
</file>