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omments2.xml" ContentType="application/vnd.openxmlformats-officedocument.spreadsheetml.comments+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esource Adequacy\CDR\2020\May\PUBLIC RELEASE\"/>
    </mc:Choice>
  </mc:AlternateContent>
  <bookViews>
    <workbookView xWindow="120" yWindow="90" windowWidth="18615" windowHeight="5310" tabRatio="880" firstSheet="1" activeTab="5"/>
  </bookViews>
  <sheets>
    <sheet name="TitlePage" sheetId="19" r:id="rId1"/>
    <sheet name="Contents" sheetId="20" r:id="rId2"/>
    <sheet name="Disclaimer" sheetId="21" r:id="rId3"/>
    <sheet name="Changes" sheetId="38" r:id="rId4"/>
    <sheet name="Definitions" sheetId="22" r:id="rId5"/>
    <sheet name="Executive_Summary" sheetId="46" r:id="rId6"/>
    <sheet name="SummerSummary" sheetId="60" r:id="rId7"/>
    <sheet name="SummerCapacities" sheetId="61" r:id="rId8"/>
    <sheet name="SummerFuelTypes" sheetId="36" r:id="rId9"/>
    <sheet name="WinterSummary" sheetId="63" r:id="rId10"/>
    <sheet name="WinterCapacities" sheetId="62" r:id="rId11"/>
    <sheet name="WinterFuelTypes" sheetId="39" r:id="rId12"/>
    <sheet name="Generation Resource Scenarios" sheetId="57" r:id="rId13"/>
    <sheet name="Load Scenario - COVID-19 Impact" sheetId="64" r:id="rId14"/>
    <sheet name="Rooftop Solar Scenarios" sheetId="65" r:id="rId15"/>
    <sheet name="Fossil Fuel SODG Capacities" sheetId="66" r:id="rId16"/>
  </sheets>
  <definedNames>
    <definedName name="_xlnm._FilterDatabase" localSheetId="7" hidden="1">SummerCapacities!$A$2:$R$959</definedName>
    <definedName name="_xlnm._FilterDatabase" localSheetId="10" hidden="1">WinterCapacities!$A$2:$R$959</definedName>
    <definedName name="_xlnm.Print_Area" localSheetId="3">Changes!$A$1:$I$73</definedName>
    <definedName name="_xlnm.Print_Area" localSheetId="1">Contents!$B$1:$C$17</definedName>
    <definedName name="_xlnm.Print_Area" localSheetId="4">Definitions!$A$1:$G$73</definedName>
    <definedName name="_xlnm.Print_Area" localSheetId="5">Executive_Summary!$B$1:$L$36</definedName>
    <definedName name="_xlnm.Print_Area" localSheetId="12">'Generation Resource Scenarios'!$A$1:$F$31</definedName>
    <definedName name="_xlnm.Print_Area" localSheetId="13">'Load Scenario - COVID-19 Impact'!$A$1:$F$55</definedName>
    <definedName name="_xlnm.Print_Area" localSheetId="14">'Rooftop Solar Scenarios'!$A$1:$N$94</definedName>
    <definedName name="_xlnm.Print_Area" localSheetId="8">SummerFuelTypes!$A$1:$M$39</definedName>
    <definedName name="_xlnm.Print_Area" localSheetId="6">SummerSummary!$B$1:$I$80</definedName>
    <definedName name="_xlnm.Print_Area" localSheetId="0">TitlePage!$A$1:$S$39</definedName>
    <definedName name="_xlnm.Print_Area" localSheetId="11">WinterFuelTypes!$A$1:$M$39</definedName>
    <definedName name="_xlnm.Print_Area" localSheetId="9">WinterSummary!$B$1:$I$76</definedName>
    <definedName name="_xlnm.Print_Titles" localSheetId="15">'Fossil Fuel SODG Capacities'!$5:$5</definedName>
    <definedName name="_xlnm.Print_Titles" localSheetId="7">SummerCapacities!$1:$2</definedName>
    <definedName name="_xlnm.Print_Titles" localSheetId="10">WinterCapacities!$1:$2</definedName>
  </definedNames>
  <calcPr calcId="152511"/>
</workbook>
</file>

<file path=xl/calcChain.xml><?xml version="1.0" encoding="utf-8"?>
<calcChain xmlns="http://schemas.openxmlformats.org/spreadsheetml/2006/main">
  <c r="D34" i="64" l="1"/>
  <c r="E34" i="64"/>
  <c r="F34" i="64"/>
  <c r="C34" i="64"/>
  <c r="C93" i="57"/>
  <c r="D93" i="57"/>
  <c r="E93" i="57"/>
  <c r="F93" i="57"/>
  <c r="B93" i="57"/>
  <c r="C54" i="57"/>
  <c r="D54" i="57"/>
  <c r="E54" i="57"/>
  <c r="F54" i="57"/>
  <c r="B54" i="57"/>
  <c r="E20" i="63"/>
  <c r="F20" i="63"/>
  <c r="G20" i="63"/>
  <c r="H20" i="63"/>
  <c r="D20" i="63"/>
  <c r="A437" i="62"/>
  <c r="A438" i="62"/>
  <c r="A439" i="62"/>
  <c r="A440" i="62" s="1"/>
  <c r="A441" i="62" s="1"/>
  <c r="A442" i="62" s="1"/>
  <c r="A443" i="62" s="1"/>
  <c r="A444" i="62" s="1"/>
  <c r="A445" i="62" s="1"/>
  <c r="A446" i="62" s="1"/>
  <c r="A447" i="62" s="1"/>
  <c r="A448" i="62" s="1"/>
  <c r="A449" i="62" s="1"/>
  <c r="A450" i="62" s="1"/>
  <c r="A451" i="62" s="1"/>
  <c r="A452" i="62" s="1"/>
  <c r="A453" i="62" s="1"/>
  <c r="A454" i="62" s="1"/>
  <c r="A455" i="62" s="1"/>
  <c r="A456" i="62" s="1"/>
  <c r="A457" i="62" s="1"/>
  <c r="A458" i="62" s="1"/>
  <c r="A459" i="62" s="1"/>
  <c r="A460" i="62" s="1"/>
  <c r="A461" i="62" s="1"/>
  <c r="A462" i="62" s="1"/>
  <c r="A463" i="62" s="1"/>
  <c r="A464" i="62" s="1"/>
  <c r="A465" i="62" s="1"/>
  <c r="A466" i="62" s="1"/>
  <c r="A467" i="62" s="1"/>
  <c r="A468" i="62" s="1"/>
  <c r="A469" i="62" s="1"/>
  <c r="A470" i="62" s="1"/>
  <c r="A471" i="62" s="1"/>
  <c r="A472" i="62" s="1"/>
  <c r="A473" i="62" s="1"/>
  <c r="A474" i="62" s="1"/>
  <c r="A475" i="62" s="1"/>
  <c r="A476" i="62" s="1"/>
  <c r="A477" i="62" s="1"/>
  <c r="A478" i="62" s="1"/>
  <c r="A479" i="62" s="1"/>
  <c r="A480" i="62" s="1"/>
  <c r="A481" i="62" s="1"/>
  <c r="A482" i="62" s="1"/>
  <c r="A483" i="62" s="1"/>
  <c r="A484" i="62" s="1"/>
  <c r="A485" i="62" s="1"/>
  <c r="A486" i="62" s="1"/>
  <c r="A487" i="62" s="1"/>
  <c r="A488" i="62" s="1"/>
  <c r="A489" i="62" s="1"/>
  <c r="A490" i="62" s="1"/>
  <c r="A491" i="62" s="1"/>
  <c r="A492" i="62" s="1"/>
  <c r="A493" i="62" s="1"/>
  <c r="A494" i="62" s="1"/>
  <c r="A495" i="62" s="1"/>
  <c r="A496" i="62" s="1"/>
  <c r="A497" i="62" s="1"/>
  <c r="A498" i="62" s="1"/>
  <c r="A499" i="62" s="1"/>
  <c r="A500" i="62" s="1"/>
  <c r="A501" i="62" s="1"/>
  <c r="A502" i="62" s="1"/>
  <c r="A503" i="62" s="1"/>
  <c r="A504" i="62" s="1"/>
  <c r="A505" i="62" s="1"/>
  <c r="A506" i="62" s="1"/>
  <c r="A507" i="62" s="1"/>
  <c r="A508" i="62" s="1"/>
  <c r="A509" i="62" s="1"/>
  <c r="A510" i="62" s="1"/>
  <c r="A511" i="62" s="1"/>
  <c r="A512" i="62" s="1"/>
  <c r="A513" i="62" s="1"/>
  <c r="A514" i="62" s="1"/>
  <c r="A515" i="62" s="1"/>
  <c r="A516" i="62" s="1"/>
  <c r="A517" i="62" s="1"/>
  <c r="A518" i="62" s="1"/>
  <c r="A519" i="62" s="1"/>
  <c r="A520" i="62" s="1"/>
  <c r="A521" i="62" s="1"/>
  <c r="A522" i="62" s="1"/>
  <c r="A523" i="62" s="1"/>
  <c r="A524" i="62" s="1"/>
  <c r="A525" i="62" s="1"/>
  <c r="A526" i="62" s="1"/>
  <c r="A527" i="62" s="1"/>
  <c r="A528" i="62" s="1"/>
  <c r="A529" i="62" s="1"/>
  <c r="A530" i="62" s="1"/>
  <c r="A531" i="62" s="1"/>
  <c r="A532" i="62" s="1"/>
  <c r="A533" i="62" s="1"/>
  <c r="A534" i="62" s="1"/>
  <c r="A535" i="62" s="1"/>
  <c r="A536" i="62" s="1"/>
  <c r="A537" i="62" s="1"/>
  <c r="A538" i="62" s="1"/>
  <c r="A539" i="62" s="1"/>
  <c r="A540" i="62" s="1"/>
  <c r="A541" i="62" s="1"/>
  <c r="A542" i="62" s="1"/>
  <c r="A543" i="62" s="1"/>
  <c r="A544" i="62" s="1"/>
  <c r="A545" i="62" s="1"/>
  <c r="A546" i="62" s="1"/>
  <c r="A547" i="62" s="1"/>
  <c r="A548" i="62" s="1"/>
  <c r="A549" i="62" s="1"/>
  <c r="A550" i="62" s="1"/>
  <c r="A551" i="62" s="1"/>
  <c r="A552" i="62" s="1"/>
  <c r="A553" i="62" s="1"/>
  <c r="A554" i="62" s="1"/>
  <c r="A555" i="62" s="1"/>
  <c r="A556" i="62" s="1"/>
  <c r="A557" i="62" s="1"/>
  <c r="A558" i="62" s="1"/>
  <c r="A559" i="62" s="1"/>
  <c r="A560" i="62" s="1"/>
  <c r="A561" i="62" s="1"/>
  <c r="A562" i="62" s="1"/>
  <c r="A563" i="62" s="1"/>
  <c r="A564" i="62" s="1"/>
  <c r="A565" i="62" s="1"/>
  <c r="A566" i="62" s="1"/>
  <c r="A567" i="62" s="1"/>
  <c r="A568" i="62" s="1"/>
  <c r="A569" i="62" s="1"/>
  <c r="A570" i="62" s="1"/>
  <c r="A571" i="62" s="1"/>
  <c r="A572" i="62" s="1"/>
  <c r="A573" i="62" s="1"/>
  <c r="A574" i="62" s="1"/>
  <c r="A575" i="62" s="1"/>
  <c r="A576" i="62" s="1"/>
  <c r="A577" i="62" s="1"/>
  <c r="A578" i="62" s="1"/>
  <c r="A579" i="62" s="1"/>
  <c r="A580" i="62" s="1"/>
  <c r="A581" i="62" s="1"/>
  <c r="A582" i="62" s="1"/>
  <c r="A583" i="62" s="1"/>
  <c r="A584" i="62" s="1"/>
  <c r="A585" i="62" s="1"/>
  <c r="A586" i="62" s="1"/>
  <c r="A587" i="62" s="1"/>
  <c r="A588" i="62" s="1"/>
  <c r="A589" i="62" s="1"/>
  <c r="A590" i="62" s="1"/>
  <c r="A591" i="62" s="1"/>
  <c r="A592" i="62" s="1"/>
  <c r="A593" i="62" s="1"/>
  <c r="A594" i="62" s="1"/>
  <c r="A595" i="62" s="1"/>
  <c r="A596" i="62" s="1"/>
  <c r="A597" i="62" s="1"/>
  <c r="A598" i="62" s="1"/>
  <c r="A599" i="62" s="1"/>
  <c r="A600" i="62" s="1"/>
  <c r="A601" i="62" s="1"/>
  <c r="A602" i="62" s="1"/>
  <c r="A603" i="62" s="1"/>
  <c r="A604" i="62" s="1"/>
  <c r="A605" i="62" s="1"/>
  <c r="A606" i="62" s="1"/>
  <c r="A607" i="62" s="1"/>
  <c r="A608" i="62" s="1"/>
  <c r="A609" i="62" s="1"/>
  <c r="A610" i="62" s="1"/>
  <c r="A611" i="62" s="1"/>
  <c r="A612" i="62" s="1"/>
  <c r="A613" i="62" s="1"/>
  <c r="A614" i="62" s="1"/>
  <c r="A615" i="62" s="1"/>
  <c r="A616" i="62" s="1"/>
  <c r="A617" i="62" s="1"/>
  <c r="A618" i="62" s="1"/>
  <c r="A619" i="62" s="1"/>
  <c r="A620" i="62" s="1"/>
  <c r="A621" i="62" s="1"/>
  <c r="A622" i="62" s="1"/>
  <c r="A623" i="62" s="1"/>
  <c r="A624" i="62" s="1"/>
  <c r="A625" i="62" s="1"/>
  <c r="A626" i="62" s="1"/>
  <c r="A627" i="62" s="1"/>
  <c r="A628" i="62" s="1"/>
  <c r="A629" i="62" s="1"/>
  <c r="A630" i="62" s="1"/>
  <c r="A631" i="62" s="1"/>
  <c r="A632" i="62" s="1"/>
  <c r="A633" i="62" s="1"/>
  <c r="A634" i="62" s="1"/>
  <c r="A635" i="62" s="1"/>
  <c r="A636" i="62" s="1"/>
  <c r="A637" i="62" s="1"/>
  <c r="A638" i="62" s="1"/>
  <c r="A639" i="62" s="1"/>
  <c r="A640" i="62" s="1"/>
  <c r="A641" i="62" s="1"/>
  <c r="A642" i="62" s="1"/>
  <c r="A643" i="62" s="1"/>
  <c r="A644" i="62" s="1"/>
  <c r="A645" i="62" s="1"/>
  <c r="A646" i="62" s="1"/>
  <c r="A647" i="62" s="1"/>
  <c r="A648" i="62" s="1"/>
  <c r="A649" i="62" s="1"/>
  <c r="A650" i="62" s="1"/>
  <c r="A651" i="62" s="1"/>
  <c r="A652" i="62" s="1"/>
  <c r="A653" i="62" s="1"/>
  <c r="A654" i="62" s="1"/>
  <c r="A655" i="62" s="1"/>
  <c r="A656" i="62" s="1"/>
  <c r="A657" i="62" s="1"/>
  <c r="A658" i="62" s="1"/>
  <c r="A659" i="62" s="1"/>
  <c r="A660" i="62" s="1"/>
  <c r="A661" i="62" s="1"/>
  <c r="A662" i="62" s="1"/>
  <c r="A663" i="62" s="1"/>
  <c r="A664" i="62" s="1"/>
  <c r="A665" i="62" s="1"/>
  <c r="A666" i="62" s="1"/>
  <c r="A667" i="62" s="1"/>
  <c r="A668" i="62" s="1"/>
  <c r="A669" i="62" s="1"/>
  <c r="A670" i="62" s="1"/>
  <c r="A671" i="62" s="1"/>
  <c r="A672" i="62" s="1"/>
  <c r="A673" i="62" s="1"/>
  <c r="A674" i="62" s="1"/>
  <c r="A675" i="62" s="1"/>
  <c r="A676" i="62" s="1"/>
  <c r="A677" i="62" s="1"/>
  <c r="A678" i="62" s="1"/>
  <c r="A679" i="62" s="1"/>
  <c r="A680" i="62" s="1"/>
  <c r="A681" i="62" s="1"/>
  <c r="A682" i="62" s="1"/>
  <c r="A683" i="62" s="1"/>
  <c r="A684" i="62" s="1"/>
  <c r="A685" i="62" s="1"/>
  <c r="A686" i="62" s="1"/>
  <c r="A687" i="62" s="1"/>
  <c r="A688" i="62" s="1"/>
  <c r="A689" i="62" s="1"/>
  <c r="A690" i="62" s="1"/>
  <c r="A691" i="62" s="1"/>
  <c r="A692" i="62" s="1"/>
  <c r="A693" i="62" s="1"/>
  <c r="A694" i="62" s="1"/>
  <c r="A695" i="62" s="1"/>
  <c r="A696" i="62" s="1"/>
  <c r="A697" i="62" s="1"/>
  <c r="A698" i="62" s="1"/>
  <c r="A699" i="62" s="1"/>
  <c r="A700" i="62" s="1"/>
  <c r="A701" i="62" s="1"/>
  <c r="A702" i="62" s="1"/>
  <c r="A703" i="62" s="1"/>
  <c r="A704" i="62" s="1"/>
  <c r="A705" i="62" s="1"/>
  <c r="A706" i="62" s="1"/>
  <c r="A707" i="62" s="1"/>
  <c r="A708" i="62" s="1"/>
  <c r="A709" i="62" s="1"/>
  <c r="A710" i="62" s="1"/>
  <c r="A711" i="62" s="1"/>
  <c r="A712" i="62" s="1"/>
  <c r="A713" i="62" s="1"/>
  <c r="A714" i="62" s="1"/>
  <c r="A715" i="62" s="1"/>
  <c r="A716" i="62" s="1"/>
  <c r="A717" i="62" s="1"/>
  <c r="A718" i="62" s="1"/>
  <c r="A719" i="62" s="1"/>
  <c r="A720" i="62" s="1"/>
  <c r="A721" i="62" s="1"/>
  <c r="A722" i="62" s="1"/>
  <c r="A723" i="62" s="1"/>
  <c r="A724" i="62" s="1"/>
  <c r="A725" i="62" s="1"/>
  <c r="A726" i="62" s="1"/>
  <c r="A727" i="62" s="1"/>
  <c r="A728" i="62" s="1"/>
  <c r="A729" i="62" s="1"/>
  <c r="A730" i="62" s="1"/>
  <c r="A731" i="62" s="1"/>
  <c r="A732" i="62" s="1"/>
  <c r="A733" i="62" s="1"/>
  <c r="A734" i="62" s="1"/>
  <c r="A735" i="62" s="1"/>
  <c r="A736" i="62" s="1"/>
  <c r="A737" i="62" s="1"/>
  <c r="A738" i="62" s="1"/>
  <c r="A739" i="62" s="1"/>
  <c r="A740" i="62" s="1"/>
  <c r="A741" i="62" s="1"/>
  <c r="A742" i="62" s="1"/>
  <c r="A743" i="62" s="1"/>
  <c r="A744" i="62" s="1"/>
  <c r="A745" i="62" s="1"/>
  <c r="A746" i="62" s="1"/>
  <c r="A747" i="62" s="1"/>
  <c r="A748" i="62" s="1"/>
  <c r="A749" i="62" s="1"/>
  <c r="A750" i="62" s="1"/>
  <c r="A751" i="62" s="1"/>
  <c r="A752" i="62" s="1"/>
  <c r="A753" i="62" s="1"/>
  <c r="A754" i="62" s="1"/>
  <c r="A755" i="62" s="1"/>
  <c r="A756" i="62" s="1"/>
  <c r="A757" i="62" s="1"/>
  <c r="A758" i="62" s="1"/>
  <c r="A759" i="62" s="1"/>
  <c r="A760" i="62" s="1"/>
  <c r="A761" i="62" s="1"/>
  <c r="A762" i="62" s="1"/>
  <c r="A763" i="62" s="1"/>
  <c r="A764" i="62" s="1"/>
  <c r="A765" i="62" s="1"/>
  <c r="A766" i="62" s="1"/>
  <c r="A767" i="62" s="1"/>
  <c r="A768" i="62" s="1"/>
  <c r="A769" i="62" s="1"/>
  <c r="A770" i="62" s="1"/>
  <c r="A771" i="62" s="1"/>
  <c r="A772" i="62" s="1"/>
  <c r="A773" i="62" s="1"/>
  <c r="A774" i="62" s="1"/>
  <c r="A775" i="62" s="1"/>
  <c r="A776" i="62" s="1"/>
  <c r="A777" i="62" s="1"/>
  <c r="A778" i="62" s="1"/>
  <c r="A779" i="62" s="1"/>
  <c r="A780" i="62" s="1"/>
  <c r="A781" i="62" s="1"/>
  <c r="A782" i="62" s="1"/>
  <c r="A783" i="62" s="1"/>
  <c r="A784" i="62" s="1"/>
  <c r="A785" i="62" s="1"/>
  <c r="A786" i="62" s="1"/>
  <c r="A787" i="62" s="1"/>
  <c r="A788" i="62" s="1"/>
  <c r="A789" i="62" s="1"/>
  <c r="A790" i="62" s="1"/>
  <c r="A791" i="62" s="1"/>
  <c r="A792" i="62" s="1"/>
  <c r="A793" i="62" s="1"/>
  <c r="A794" i="62" s="1"/>
  <c r="A795" i="62" s="1"/>
  <c r="A796" i="62" s="1"/>
  <c r="A797" i="62" s="1"/>
  <c r="A798" i="62" s="1"/>
  <c r="A799" i="62" s="1"/>
  <c r="A800" i="62" s="1"/>
  <c r="A801" i="62" s="1"/>
  <c r="A802" i="62" s="1"/>
  <c r="A803" i="62" s="1"/>
  <c r="A804" i="62" s="1"/>
  <c r="A805" i="62" s="1"/>
  <c r="A806" i="62" s="1"/>
  <c r="A807" i="62" s="1"/>
  <c r="A808" i="62" s="1"/>
  <c r="A809" i="62" s="1"/>
  <c r="A810" i="62" s="1"/>
  <c r="A811" i="62" s="1"/>
  <c r="A812" i="62" s="1"/>
  <c r="A813" i="62" s="1"/>
  <c r="A814" i="62" s="1"/>
  <c r="A815" i="62" s="1"/>
  <c r="A816" i="62" s="1"/>
  <c r="A817" i="62" s="1"/>
  <c r="A818" i="62" s="1"/>
  <c r="A819" i="62" s="1"/>
  <c r="A820" i="62" s="1"/>
  <c r="A821" i="62" s="1"/>
  <c r="A822" i="62" s="1"/>
  <c r="A823" i="62" s="1"/>
  <c r="A824" i="62" s="1"/>
  <c r="A825" i="62" s="1"/>
  <c r="A826" i="62" s="1"/>
  <c r="A827" i="62" s="1"/>
  <c r="A828" i="62" s="1"/>
  <c r="A829" i="62" s="1"/>
  <c r="A830" i="62" s="1"/>
  <c r="A831" i="62" s="1"/>
  <c r="A832" i="62" s="1"/>
  <c r="A833" i="62" s="1"/>
  <c r="A834" i="62" s="1"/>
  <c r="A835" i="62" s="1"/>
  <c r="A836" i="62" s="1"/>
  <c r="A837" i="62" s="1"/>
  <c r="A838" i="62" s="1"/>
  <c r="A839" i="62" s="1"/>
  <c r="A840" i="62" s="1"/>
  <c r="A841" i="62" s="1"/>
  <c r="A842" i="62" s="1"/>
  <c r="A843" i="62" s="1"/>
  <c r="A844" i="62" s="1"/>
  <c r="A845" i="62" s="1"/>
  <c r="A846" i="62" s="1"/>
  <c r="A847" i="62" s="1"/>
  <c r="A848" i="62" s="1"/>
  <c r="A849" i="62" s="1"/>
  <c r="A850" i="62" s="1"/>
  <c r="A851" i="62" s="1"/>
  <c r="A852" i="62" s="1"/>
  <c r="A853" i="62" s="1"/>
  <c r="A854" i="62" s="1"/>
  <c r="A855" i="62" s="1"/>
  <c r="A856" i="62" s="1"/>
  <c r="A857" i="62" s="1"/>
  <c r="A858" i="62" s="1"/>
  <c r="A859" i="62" s="1"/>
  <c r="A860" i="62" s="1"/>
  <c r="A861" i="62" s="1"/>
  <c r="A862" i="62" s="1"/>
  <c r="A863" i="62" s="1"/>
  <c r="A864" i="62" s="1"/>
  <c r="A865" i="62" s="1"/>
  <c r="A866" i="62" s="1"/>
  <c r="A867" i="62" s="1"/>
  <c r="A868" i="62" s="1"/>
  <c r="A869" i="62" s="1"/>
  <c r="A870" i="62" s="1"/>
  <c r="A871" i="62" s="1"/>
  <c r="A872" i="62" s="1"/>
  <c r="A873" i="62" s="1"/>
  <c r="A874" i="62" s="1"/>
  <c r="A875" i="62" s="1"/>
  <c r="A876" i="62" s="1"/>
  <c r="A877" i="62" s="1"/>
  <c r="A878" i="62" s="1"/>
  <c r="A879" i="62" s="1"/>
  <c r="A880" i="62" s="1"/>
  <c r="A881" i="62" s="1"/>
  <c r="A882" i="62" s="1"/>
  <c r="A883" i="62" s="1"/>
  <c r="A884" i="62" s="1"/>
  <c r="A885" i="62" s="1"/>
  <c r="A886" i="62" s="1"/>
  <c r="A887" i="62" s="1"/>
  <c r="A888" i="62" s="1"/>
  <c r="A889" i="62" s="1"/>
  <c r="A890" i="62" s="1"/>
  <c r="A891" i="62" s="1"/>
  <c r="A892" i="62" s="1"/>
  <c r="A893" i="62" s="1"/>
  <c r="A894" i="62" s="1"/>
  <c r="A895" i="62" s="1"/>
  <c r="A896" i="62" s="1"/>
  <c r="A897" i="62" s="1"/>
  <c r="A898" i="62" s="1"/>
  <c r="A899" i="62" s="1"/>
  <c r="A900" i="62" s="1"/>
  <c r="A901" i="62" s="1"/>
  <c r="A902" i="62" s="1"/>
  <c r="A903" i="62" s="1"/>
  <c r="A904" i="62" s="1"/>
  <c r="A905" i="62" s="1"/>
  <c r="A906" i="62" s="1"/>
  <c r="A907" i="62" s="1"/>
  <c r="A908" i="62" s="1"/>
  <c r="A909" i="62" s="1"/>
  <c r="A910" i="62" s="1"/>
  <c r="A911" i="62" s="1"/>
  <c r="A912" i="62" s="1"/>
  <c r="A913" i="62" s="1"/>
  <c r="A914" i="62" s="1"/>
  <c r="A915" i="62" s="1"/>
  <c r="A916" i="62" s="1"/>
  <c r="A917" i="62" s="1"/>
  <c r="A918" i="62" s="1"/>
  <c r="A919" i="62" s="1"/>
  <c r="A920" i="62" s="1"/>
  <c r="A921" i="62" s="1"/>
  <c r="A922" i="62" s="1"/>
  <c r="A923" i="62" s="1"/>
  <c r="A924" i="62" s="1"/>
  <c r="A925" i="62" s="1"/>
  <c r="A926" i="62" s="1"/>
  <c r="A927" i="62" s="1"/>
  <c r="A928" i="62" s="1"/>
  <c r="A929" i="62" s="1"/>
  <c r="A930" i="62" s="1"/>
  <c r="A931" i="62" s="1"/>
  <c r="A932" i="62" s="1"/>
  <c r="A933" i="62" s="1"/>
  <c r="A934" i="62" s="1"/>
  <c r="A935" i="62" s="1"/>
  <c r="A936" i="62" s="1"/>
  <c r="A937" i="62" s="1"/>
  <c r="A938" i="62" s="1"/>
  <c r="A939" i="62" s="1"/>
  <c r="A940" i="62" s="1"/>
  <c r="A941" i="62" s="1"/>
  <c r="A942" i="62" s="1"/>
  <c r="A943" i="62" s="1"/>
  <c r="A944" i="62" s="1"/>
  <c r="A945" i="62" s="1"/>
  <c r="A946" i="62" s="1"/>
  <c r="A947" i="62" s="1"/>
  <c r="A948" i="62" s="1"/>
  <c r="A949" i="62" s="1"/>
  <c r="A950" i="62" s="1"/>
  <c r="A951" i="62" s="1"/>
  <c r="A952" i="62" s="1"/>
  <c r="A953" i="62" s="1"/>
  <c r="A954" i="62" s="1"/>
  <c r="A955" i="62" s="1"/>
  <c r="A956" i="62" s="1"/>
  <c r="A957" i="62" s="1"/>
  <c r="A958" i="62" s="1"/>
  <c r="A437" i="61"/>
  <c r="A438" i="61"/>
  <c r="A439" i="61" s="1"/>
  <c r="A440" i="61" s="1"/>
  <c r="A441" i="61" s="1"/>
  <c r="A442" i="61" s="1"/>
  <c r="A443" i="61" s="1"/>
  <c r="A444" i="61" s="1"/>
  <c r="A445" i="61" s="1"/>
  <c r="A446" i="61" s="1"/>
  <c r="A447" i="61" s="1"/>
  <c r="A448" i="61" s="1"/>
  <c r="A449" i="61" s="1"/>
  <c r="A450" i="61"/>
  <c r="A451" i="61"/>
  <c r="A452" i="61" s="1"/>
  <c r="A453" i="61" s="1"/>
  <c r="A454" i="61" s="1"/>
  <c r="A455" i="61" s="1"/>
  <c r="A456" i="61" s="1"/>
  <c r="A457" i="61" s="1"/>
  <c r="A458" i="61" s="1"/>
  <c r="A459" i="61" s="1"/>
  <c r="A460" i="61" s="1"/>
  <c r="A461" i="61" s="1"/>
  <c r="A462" i="61" s="1"/>
  <c r="A463" i="61" s="1"/>
  <c r="A464" i="61" s="1"/>
  <c r="A465" i="61" s="1"/>
  <c r="A466" i="61" s="1"/>
  <c r="A467" i="61" s="1"/>
  <c r="A468" i="61" s="1"/>
  <c r="A469" i="61" s="1"/>
  <c r="A470" i="61" s="1"/>
  <c r="A471" i="61" s="1"/>
  <c r="A472" i="61" s="1"/>
  <c r="A473" i="61" s="1"/>
  <c r="A474" i="61" s="1"/>
  <c r="A475" i="61" s="1"/>
  <c r="A476" i="61" s="1"/>
  <c r="A477" i="61" s="1"/>
  <c r="A478" i="61" s="1"/>
  <c r="A479" i="61" s="1"/>
  <c r="A480" i="61" s="1"/>
  <c r="A481" i="61" s="1"/>
  <c r="A482" i="61" s="1"/>
  <c r="A483" i="61" s="1"/>
  <c r="A484" i="61" s="1"/>
  <c r="A485" i="61" s="1"/>
  <c r="A486" i="61" s="1"/>
  <c r="A487" i="61" s="1"/>
  <c r="A488" i="61" s="1"/>
  <c r="A489" i="61" s="1"/>
  <c r="A490" i="61" s="1"/>
  <c r="A491" i="61" s="1"/>
  <c r="A492" i="61" s="1"/>
  <c r="A493" i="61" s="1"/>
  <c r="A494" i="61" s="1"/>
  <c r="A495" i="61" s="1"/>
  <c r="A496" i="61" s="1"/>
  <c r="A497" i="61" s="1"/>
  <c r="A498" i="61" s="1"/>
  <c r="A499" i="61" s="1"/>
  <c r="A500" i="61" s="1"/>
  <c r="A501" i="61" s="1"/>
  <c r="A502" i="61" s="1"/>
  <c r="A503" i="61" s="1"/>
  <c r="A504" i="61" s="1"/>
  <c r="A505" i="61" s="1"/>
  <c r="A506" i="61" s="1"/>
  <c r="A507" i="61" s="1"/>
  <c r="A508" i="61" s="1"/>
  <c r="A509" i="61" s="1"/>
  <c r="A510" i="61" s="1"/>
  <c r="A511" i="61" s="1"/>
  <c r="A512" i="61" s="1"/>
  <c r="A513" i="61" s="1"/>
  <c r="A514" i="61" s="1"/>
  <c r="A515" i="61" s="1"/>
  <c r="A516" i="61" s="1"/>
  <c r="A517" i="61" s="1"/>
  <c r="A518" i="61" s="1"/>
  <c r="A519" i="61" s="1"/>
  <c r="A520" i="61" s="1"/>
  <c r="A521" i="61" s="1"/>
  <c r="A522" i="61" s="1"/>
  <c r="A523" i="61" s="1"/>
  <c r="A524" i="61" s="1"/>
  <c r="A525" i="61" s="1"/>
  <c r="A526" i="61" s="1"/>
  <c r="A527" i="61" s="1"/>
  <c r="A528" i="61" s="1"/>
  <c r="A529" i="61" s="1"/>
  <c r="A530" i="61" s="1"/>
  <c r="A531" i="61" s="1"/>
  <c r="A532" i="61" s="1"/>
  <c r="A533" i="61" s="1"/>
  <c r="A534" i="61" s="1"/>
  <c r="A535" i="61" s="1"/>
  <c r="A536" i="61" s="1"/>
  <c r="A537" i="61" s="1"/>
  <c r="A538" i="61" s="1"/>
  <c r="A539" i="61" s="1"/>
  <c r="A540" i="61" s="1"/>
  <c r="A541" i="61" s="1"/>
  <c r="A542" i="61" s="1"/>
  <c r="A543" i="61" s="1"/>
  <c r="A544" i="61" s="1"/>
  <c r="A545" i="61" s="1"/>
  <c r="A546" i="61" s="1"/>
  <c r="A547" i="61" s="1"/>
  <c r="A548" i="61" s="1"/>
  <c r="A549" i="61" s="1"/>
  <c r="A550" i="61" s="1"/>
  <c r="A551" i="61" s="1"/>
  <c r="A552" i="61" s="1"/>
  <c r="A553" i="61" s="1"/>
  <c r="A554" i="61" s="1"/>
  <c r="A555" i="61" s="1"/>
  <c r="A556" i="61" s="1"/>
  <c r="A557" i="61" s="1"/>
  <c r="A558" i="61" s="1"/>
  <c r="A559" i="61" s="1"/>
  <c r="A560" i="61" s="1"/>
  <c r="A561" i="61" s="1"/>
  <c r="A562" i="61" s="1"/>
  <c r="A563" i="61" s="1"/>
  <c r="A564" i="61" s="1"/>
  <c r="A565" i="61" s="1"/>
  <c r="A566" i="61" s="1"/>
  <c r="A567" i="61" s="1"/>
  <c r="A568" i="61" s="1"/>
  <c r="A569" i="61" s="1"/>
  <c r="A570" i="61" s="1"/>
  <c r="A571" i="61" s="1"/>
  <c r="A572" i="61" s="1"/>
  <c r="A573" i="61" s="1"/>
  <c r="A574" i="61" s="1"/>
  <c r="A575" i="61" s="1"/>
  <c r="A576" i="61" s="1"/>
  <c r="A577" i="61" s="1"/>
  <c r="A578" i="61" s="1"/>
  <c r="A579" i="61" s="1"/>
  <c r="A580" i="61" s="1"/>
  <c r="A581" i="61" s="1"/>
  <c r="A582" i="61" s="1"/>
  <c r="A583" i="61" s="1"/>
  <c r="A584" i="61" s="1"/>
  <c r="A585" i="61" s="1"/>
  <c r="A586" i="61" s="1"/>
  <c r="A587" i="61" s="1"/>
  <c r="A588" i="61" s="1"/>
  <c r="A589" i="61" s="1"/>
  <c r="A590" i="61" s="1"/>
  <c r="A591" i="61" s="1"/>
  <c r="A592" i="61" s="1"/>
  <c r="A593" i="61" s="1"/>
  <c r="A594" i="61" s="1"/>
  <c r="A595" i="61" s="1"/>
  <c r="A596" i="61" s="1"/>
  <c r="A597" i="61" s="1"/>
  <c r="A598" i="61" s="1"/>
  <c r="A599" i="61" s="1"/>
  <c r="A600" i="61" s="1"/>
  <c r="A601" i="61" s="1"/>
  <c r="A602" i="61" s="1"/>
  <c r="A603" i="61" s="1"/>
  <c r="A604" i="61" s="1"/>
  <c r="A605" i="61" s="1"/>
  <c r="A606" i="61" s="1"/>
  <c r="A607" i="61" s="1"/>
  <c r="A608" i="61" s="1"/>
  <c r="A609" i="61" s="1"/>
  <c r="A610" i="61" s="1"/>
  <c r="A611" i="61" s="1"/>
  <c r="A612" i="61" s="1"/>
  <c r="A613" i="61" s="1"/>
  <c r="A614" i="61" s="1"/>
  <c r="A615" i="61" s="1"/>
  <c r="A616" i="61" s="1"/>
  <c r="A617" i="61" s="1"/>
  <c r="A618" i="61" s="1"/>
  <c r="A619" i="61" s="1"/>
  <c r="A620" i="61" s="1"/>
  <c r="A621" i="61" s="1"/>
  <c r="A622" i="61" s="1"/>
  <c r="A623" i="61" s="1"/>
  <c r="A624" i="61" s="1"/>
  <c r="A625" i="61" s="1"/>
  <c r="A626" i="61" s="1"/>
  <c r="A627" i="61" s="1"/>
  <c r="A628" i="61" s="1"/>
  <c r="A629" i="61" s="1"/>
  <c r="A630" i="61" s="1"/>
  <c r="A631" i="61" s="1"/>
  <c r="A632" i="61" s="1"/>
  <c r="A633" i="61" s="1"/>
  <c r="A634" i="61" s="1"/>
  <c r="A635" i="61" s="1"/>
  <c r="A636" i="61" s="1"/>
  <c r="A637" i="61" s="1"/>
  <c r="A638" i="61" s="1"/>
  <c r="A639" i="61" s="1"/>
  <c r="A640" i="61" s="1"/>
  <c r="A641" i="61" s="1"/>
  <c r="A642" i="61" s="1"/>
  <c r="A643" i="61" s="1"/>
  <c r="A644" i="61" s="1"/>
  <c r="A645" i="61" s="1"/>
  <c r="A646" i="61" s="1"/>
  <c r="A647" i="61" s="1"/>
  <c r="A648" i="61" s="1"/>
  <c r="A649" i="61" s="1"/>
  <c r="A650" i="61" s="1"/>
  <c r="A651" i="61" s="1"/>
  <c r="A652" i="61" s="1"/>
  <c r="A653" i="61" s="1"/>
  <c r="A654" i="61" s="1"/>
  <c r="A655" i="61" s="1"/>
  <c r="A656" i="61" s="1"/>
  <c r="A657" i="61" s="1"/>
  <c r="A658" i="61" s="1"/>
  <c r="A659" i="61" s="1"/>
  <c r="A660" i="61" s="1"/>
  <c r="A661" i="61" s="1"/>
  <c r="A662" i="61" s="1"/>
  <c r="A663" i="61" s="1"/>
  <c r="A664" i="61" s="1"/>
  <c r="A665" i="61" s="1"/>
  <c r="A666" i="61" s="1"/>
  <c r="A667" i="61" s="1"/>
  <c r="A668" i="61" s="1"/>
  <c r="A669" i="61" s="1"/>
  <c r="A670" i="61" s="1"/>
  <c r="A671" i="61" s="1"/>
  <c r="A672" i="61" s="1"/>
  <c r="A673" i="61" s="1"/>
  <c r="A674" i="61" s="1"/>
  <c r="A675" i="61" s="1"/>
  <c r="A676" i="61" s="1"/>
  <c r="A677" i="61" s="1"/>
  <c r="A678" i="61" s="1"/>
  <c r="A679" i="61" s="1"/>
  <c r="A680" i="61" s="1"/>
  <c r="A681" i="61" s="1"/>
  <c r="A682" i="61" s="1"/>
  <c r="A683" i="61" s="1"/>
  <c r="A684" i="61" s="1"/>
  <c r="A685" i="61" s="1"/>
  <c r="A686" i="61" s="1"/>
  <c r="A687" i="61" s="1"/>
  <c r="A688" i="61" s="1"/>
  <c r="A689" i="61" s="1"/>
  <c r="A690" i="61" s="1"/>
  <c r="A691" i="61" s="1"/>
  <c r="A692" i="61" s="1"/>
  <c r="A693" i="61" s="1"/>
  <c r="A694" i="61" s="1"/>
  <c r="A695" i="61" s="1"/>
  <c r="A696" i="61" s="1"/>
  <c r="A697" i="61" s="1"/>
  <c r="A698" i="61" s="1"/>
  <c r="A699" i="61" s="1"/>
  <c r="A700" i="61" s="1"/>
  <c r="A701" i="61" s="1"/>
  <c r="A702" i="61" s="1"/>
  <c r="A703" i="61" s="1"/>
  <c r="A704" i="61" s="1"/>
  <c r="A705" i="61" s="1"/>
  <c r="A706" i="61" s="1"/>
  <c r="A707" i="61" s="1"/>
  <c r="A708" i="61" s="1"/>
  <c r="A709" i="61" s="1"/>
  <c r="A710" i="61" s="1"/>
  <c r="A711" i="61" s="1"/>
  <c r="A712" i="61" s="1"/>
  <c r="A713" i="61" s="1"/>
  <c r="A714" i="61" s="1"/>
  <c r="A715" i="61" s="1"/>
  <c r="A716" i="61" s="1"/>
  <c r="A717" i="61" s="1"/>
  <c r="A718" i="61" s="1"/>
  <c r="A719" i="61" s="1"/>
  <c r="A720" i="61" s="1"/>
  <c r="A721" i="61" s="1"/>
  <c r="A722" i="61" s="1"/>
  <c r="A723" i="61" s="1"/>
  <c r="A724" i="61" s="1"/>
  <c r="A725" i="61" s="1"/>
  <c r="A726" i="61" s="1"/>
  <c r="A727" i="61" s="1"/>
  <c r="A728" i="61" s="1"/>
  <c r="A729" i="61" s="1"/>
  <c r="A730" i="61" s="1"/>
  <c r="A731" i="61" s="1"/>
  <c r="A732" i="61" s="1"/>
  <c r="A733" i="61" s="1"/>
  <c r="A734" i="61" s="1"/>
  <c r="A735" i="61" s="1"/>
  <c r="A736" i="61" s="1"/>
  <c r="A737" i="61" s="1"/>
  <c r="A738" i="61" s="1"/>
  <c r="A739" i="61" s="1"/>
  <c r="A740" i="61" s="1"/>
  <c r="A741" i="61" s="1"/>
  <c r="A742" i="61" s="1"/>
  <c r="A743" i="61" s="1"/>
  <c r="A744" i="61" s="1"/>
  <c r="A745" i="61" s="1"/>
  <c r="A746" i="61" s="1"/>
  <c r="A747" i="61" s="1"/>
  <c r="A748" i="61" s="1"/>
  <c r="A749" i="61" s="1"/>
  <c r="A750" i="61" s="1"/>
  <c r="A751" i="61" s="1"/>
  <c r="A752" i="61" s="1"/>
  <c r="A753" i="61" s="1"/>
  <c r="A754" i="61" s="1"/>
  <c r="A755" i="61" s="1"/>
  <c r="A756" i="61" s="1"/>
  <c r="A757" i="61" s="1"/>
  <c r="A758" i="61" s="1"/>
  <c r="A759" i="61" s="1"/>
  <c r="A760" i="61" s="1"/>
  <c r="A761" i="61" s="1"/>
  <c r="A762" i="61" s="1"/>
  <c r="A763" i="61" s="1"/>
  <c r="A764" i="61" s="1"/>
  <c r="A765" i="61" s="1"/>
  <c r="A766" i="61" s="1"/>
  <c r="A767" i="61" s="1"/>
  <c r="A768" i="61" s="1"/>
  <c r="A769" i="61" s="1"/>
  <c r="A770" i="61" s="1"/>
  <c r="A771" i="61" s="1"/>
  <c r="A772" i="61" s="1"/>
  <c r="A773" i="61" s="1"/>
  <c r="A774" i="61" s="1"/>
  <c r="A775" i="61" s="1"/>
  <c r="A776" i="61" s="1"/>
  <c r="A777" i="61" s="1"/>
  <c r="A778" i="61" s="1"/>
  <c r="A779" i="61" s="1"/>
  <c r="A780" i="61" s="1"/>
  <c r="A781" i="61" s="1"/>
  <c r="A782" i="61" s="1"/>
  <c r="A783" i="61" s="1"/>
  <c r="A784" i="61" s="1"/>
  <c r="A785" i="61" s="1"/>
  <c r="A786" i="61" s="1"/>
  <c r="A787" i="61" s="1"/>
  <c r="A788" i="61" s="1"/>
  <c r="A789" i="61" s="1"/>
  <c r="A790" i="61" s="1"/>
  <c r="A791" i="61" s="1"/>
  <c r="A792" i="61" s="1"/>
  <c r="A793" i="61" s="1"/>
  <c r="A794" i="61" s="1"/>
  <c r="A795" i="61" s="1"/>
  <c r="A796" i="61" s="1"/>
  <c r="A797" i="61" s="1"/>
  <c r="A798" i="61" s="1"/>
  <c r="A799" i="61" s="1"/>
  <c r="A800" i="61" s="1"/>
  <c r="A801" i="61" s="1"/>
  <c r="A802" i="61" s="1"/>
  <c r="A803" i="61" s="1"/>
  <c r="A804" i="61" s="1"/>
  <c r="A805" i="61" s="1"/>
  <c r="A806" i="61" s="1"/>
  <c r="A807" i="61" s="1"/>
  <c r="A808" i="61" s="1"/>
  <c r="A809" i="61" s="1"/>
  <c r="A810" i="61" s="1"/>
  <c r="A811" i="61" s="1"/>
  <c r="A812" i="61" s="1"/>
  <c r="A813" i="61" s="1"/>
  <c r="A814" i="61" s="1"/>
  <c r="A815" i="61" s="1"/>
  <c r="A816" i="61" s="1"/>
  <c r="A817" i="61" s="1"/>
  <c r="A818" i="61" s="1"/>
  <c r="A819" i="61" s="1"/>
  <c r="A820" i="61" s="1"/>
  <c r="A821" i="61" s="1"/>
  <c r="A822" i="61" s="1"/>
  <c r="A823" i="61" s="1"/>
  <c r="A824" i="61" s="1"/>
  <c r="A825" i="61" s="1"/>
  <c r="A826" i="61" s="1"/>
  <c r="A827" i="61" s="1"/>
  <c r="A828" i="61" s="1"/>
  <c r="A829" i="61" s="1"/>
  <c r="A830" i="61" s="1"/>
  <c r="A831" i="61" s="1"/>
  <c r="A832" i="61" s="1"/>
  <c r="A833" i="61" s="1"/>
  <c r="A834" i="61" s="1"/>
  <c r="A835" i="61" s="1"/>
  <c r="A836" i="61" s="1"/>
  <c r="A837" i="61" s="1"/>
  <c r="A838" i="61" s="1"/>
  <c r="A839" i="61" s="1"/>
  <c r="A840" i="61" s="1"/>
  <c r="A841" i="61" s="1"/>
  <c r="A842" i="61" s="1"/>
  <c r="A843" i="61" s="1"/>
  <c r="A844" i="61" s="1"/>
  <c r="A845" i="61" s="1"/>
  <c r="A846" i="61" s="1"/>
  <c r="A847" i="61" s="1"/>
  <c r="A848" i="61" s="1"/>
  <c r="A849" i="61" s="1"/>
  <c r="A850" i="61" s="1"/>
  <c r="A851" i="61" s="1"/>
  <c r="A852" i="61" s="1"/>
  <c r="A853" i="61" s="1"/>
  <c r="A854" i="61" s="1"/>
  <c r="A855" i="61" s="1"/>
  <c r="A856" i="61" s="1"/>
  <c r="A857" i="61" s="1"/>
  <c r="A858" i="61" s="1"/>
  <c r="A859" i="61" s="1"/>
  <c r="A860" i="61" s="1"/>
  <c r="A861" i="61" s="1"/>
  <c r="A862" i="61" s="1"/>
  <c r="A863" i="61" s="1"/>
  <c r="A864" i="61" s="1"/>
  <c r="A865" i="61" s="1"/>
  <c r="A866" i="61" s="1"/>
  <c r="A867" i="61" s="1"/>
  <c r="A868" i="61" s="1"/>
  <c r="A869" i="61" s="1"/>
  <c r="A870" i="61" s="1"/>
  <c r="A871" i="61" s="1"/>
  <c r="A872" i="61" s="1"/>
  <c r="A873" i="61" s="1"/>
  <c r="A874" i="61" s="1"/>
  <c r="A875" i="61" s="1"/>
  <c r="A876" i="61" s="1"/>
  <c r="A877" i="61" s="1"/>
  <c r="A878" i="61" s="1"/>
  <c r="A879" i="61" s="1"/>
  <c r="A880" i="61" s="1"/>
  <c r="A881" i="61" s="1"/>
  <c r="A882" i="61" s="1"/>
  <c r="A883" i="61" s="1"/>
  <c r="A884" i="61" s="1"/>
  <c r="A885" i="61" s="1"/>
  <c r="A886" i="61" s="1"/>
  <c r="A887" i="61" s="1"/>
  <c r="A888" i="61" s="1"/>
  <c r="A889" i="61" s="1"/>
  <c r="A890" i="61" s="1"/>
  <c r="A891" i="61" s="1"/>
  <c r="A892" i="61" s="1"/>
  <c r="A893" i="61" s="1"/>
  <c r="A894" i="61" s="1"/>
  <c r="A895" i="61" s="1"/>
  <c r="A896" i="61" s="1"/>
  <c r="A897" i="61" s="1"/>
  <c r="A898" i="61" s="1"/>
  <c r="A899" i="61" s="1"/>
  <c r="A900" i="61" s="1"/>
  <c r="A901" i="61" s="1"/>
  <c r="A902" i="61" s="1"/>
  <c r="A903" i="61" s="1"/>
  <c r="A904" i="61" s="1"/>
  <c r="A905" i="61" s="1"/>
  <c r="A906" i="61" s="1"/>
  <c r="A907" i="61" s="1"/>
  <c r="A908" i="61" s="1"/>
  <c r="A909" i="61" s="1"/>
  <c r="A910" i="61" s="1"/>
  <c r="A911" i="61" s="1"/>
  <c r="A912" i="61" s="1"/>
  <c r="A913" i="61" s="1"/>
  <c r="A914" i="61" s="1"/>
  <c r="A915" i="61" s="1"/>
  <c r="A916" i="61" s="1"/>
  <c r="A917" i="61" s="1"/>
  <c r="A918" i="61" s="1"/>
  <c r="A919" i="61" s="1"/>
  <c r="A920" i="61" s="1"/>
  <c r="A921" i="61" s="1"/>
  <c r="A922" i="61" s="1"/>
  <c r="A923" i="61" s="1"/>
  <c r="A924" i="61" s="1"/>
  <c r="A925" i="61" s="1"/>
  <c r="A926" i="61" s="1"/>
  <c r="A927" i="61" s="1"/>
  <c r="A928" i="61" s="1"/>
  <c r="A929" i="61" s="1"/>
  <c r="A930" i="61" s="1"/>
  <c r="A931" i="61" s="1"/>
  <c r="A932" i="61" s="1"/>
  <c r="A933" i="61" s="1"/>
  <c r="A934" i="61" s="1"/>
  <c r="A935" i="61" s="1"/>
  <c r="A936" i="61" s="1"/>
  <c r="A937" i="61" s="1"/>
  <c r="A938" i="61" s="1"/>
  <c r="A939" i="61" s="1"/>
  <c r="A940" i="61" s="1"/>
  <c r="A941" i="61" s="1"/>
  <c r="A942" i="61" s="1"/>
  <c r="A943" i="61" s="1"/>
  <c r="A944" i="61" s="1"/>
  <c r="A945" i="61" s="1"/>
  <c r="A946" i="61" s="1"/>
  <c r="A947" i="61" s="1"/>
  <c r="A948" i="61" s="1"/>
  <c r="A949" i="61" s="1"/>
  <c r="A950" i="61" s="1"/>
  <c r="A951" i="61" s="1"/>
  <c r="A952" i="61" s="1"/>
  <c r="A953" i="61" s="1"/>
  <c r="A954" i="61" s="1"/>
  <c r="A955" i="61" s="1"/>
  <c r="A956" i="61" s="1"/>
  <c r="A957" i="61" s="1"/>
  <c r="A958" i="61" s="1"/>
  <c r="E20" i="60"/>
  <c r="F20" i="60"/>
  <c r="G20" i="60"/>
  <c r="H20" i="60"/>
  <c r="D20" i="60"/>
  <c r="C37" i="39" l="1"/>
  <c r="C28" i="39"/>
  <c r="M11" i="39"/>
  <c r="L11" i="39"/>
  <c r="K11" i="39"/>
  <c r="J11" i="39"/>
  <c r="I11" i="39"/>
  <c r="H11" i="39"/>
  <c r="G11" i="39"/>
  <c r="F11" i="39"/>
  <c r="E11" i="39"/>
  <c r="D11" i="39"/>
  <c r="F25" i="64" l="1"/>
  <c r="E25" i="64"/>
  <c r="D25" i="64"/>
  <c r="C25" i="64"/>
  <c r="F45" i="57" l="1"/>
  <c r="E45" i="57"/>
  <c r="D45" i="57"/>
  <c r="C45" i="57"/>
  <c r="B45" i="57"/>
  <c r="E11" i="60"/>
  <c r="F11" i="60"/>
  <c r="G11" i="60"/>
  <c r="H11" i="60"/>
  <c r="D11" i="60"/>
  <c r="H21" i="38" l="1"/>
  <c r="H22" i="38"/>
  <c r="H18" i="38"/>
  <c r="H19" i="38"/>
  <c r="I60" i="38" l="1"/>
  <c r="I66" i="38"/>
  <c r="I65" i="38"/>
  <c r="I64" i="38"/>
  <c r="I63" i="38"/>
  <c r="I62" i="38"/>
  <c r="R397" i="61" l="1"/>
  <c r="Q397" i="61"/>
  <c r="P397" i="61"/>
  <c r="O397" i="61"/>
  <c r="N397" i="61"/>
  <c r="M397" i="61"/>
  <c r="L397" i="61"/>
  <c r="K397" i="61"/>
  <c r="J397" i="61"/>
  <c r="I397" i="61"/>
  <c r="R397" i="62"/>
  <c r="Q397" i="62"/>
  <c r="P397" i="62"/>
  <c r="O397" i="62"/>
  <c r="N397" i="62"/>
  <c r="M397" i="62"/>
  <c r="L397" i="62"/>
  <c r="K397" i="62"/>
  <c r="J397" i="62"/>
  <c r="I397" i="62"/>
  <c r="I39" i="38" l="1"/>
  <c r="I38" i="38"/>
  <c r="I37" i="38"/>
  <c r="I36" i="38"/>
  <c r="I53" i="38"/>
  <c r="J959" i="62" l="1"/>
  <c r="K959" i="62"/>
  <c r="L959" i="62"/>
  <c r="M959" i="62"/>
  <c r="N959" i="62"/>
  <c r="O959" i="62"/>
  <c r="P959" i="62"/>
  <c r="Q959" i="62"/>
  <c r="R959" i="62"/>
  <c r="I959" i="62"/>
  <c r="J959" i="61"/>
  <c r="K959" i="61"/>
  <c r="L959" i="61"/>
  <c r="M959" i="61"/>
  <c r="N959" i="61"/>
  <c r="O959" i="61"/>
  <c r="P959" i="61"/>
  <c r="Q959" i="61"/>
  <c r="R959" i="61"/>
  <c r="I959" i="61"/>
  <c r="H23" i="38" l="1"/>
  <c r="F7" i="64" l="1"/>
  <c r="E7" i="64"/>
  <c r="D7" i="64"/>
  <c r="C7" i="64"/>
  <c r="F6" i="64"/>
  <c r="E6" i="64"/>
  <c r="D6" i="64"/>
  <c r="C6" i="64"/>
  <c r="I29" i="38" l="1"/>
  <c r="H5" i="38" l="1"/>
  <c r="F26" i="64" l="1"/>
  <c r="E26" i="64"/>
  <c r="D26" i="64"/>
  <c r="C26" i="64"/>
  <c r="C46" i="57" l="1"/>
  <c r="D46" i="57"/>
  <c r="E46" i="57"/>
  <c r="F46" i="57"/>
  <c r="B46" i="57"/>
  <c r="C85" i="57" l="1"/>
  <c r="D85" i="57"/>
  <c r="E85" i="57"/>
  <c r="F85" i="57"/>
  <c r="B85" i="57"/>
  <c r="D7" i="63"/>
  <c r="E7" i="63"/>
  <c r="F7" i="63"/>
  <c r="G7" i="63"/>
  <c r="H7" i="63"/>
  <c r="E12" i="60" l="1"/>
  <c r="F12" i="60"/>
  <c r="G12" i="60"/>
  <c r="H12" i="60"/>
  <c r="D12" i="60"/>
  <c r="I68" i="38" l="1"/>
  <c r="I57" i="38"/>
  <c r="I58" i="38"/>
  <c r="I59" i="38"/>
  <c r="I61" i="38"/>
  <c r="I67" i="38"/>
  <c r="I56" i="38"/>
  <c r="I55" i="38"/>
  <c r="I54" i="38"/>
  <c r="I52" i="38"/>
  <c r="I51" i="38"/>
  <c r="I50" i="38"/>
  <c r="I49" i="38"/>
  <c r="I48" i="38"/>
  <c r="I47" i="38"/>
  <c r="I46" i="38"/>
  <c r="I45" i="38"/>
  <c r="I44" i="38"/>
  <c r="I43" i="38"/>
  <c r="I42" i="38"/>
  <c r="I41" i="38"/>
  <c r="I40" i="38"/>
  <c r="I35" i="38"/>
  <c r="I34" i="38"/>
  <c r="I33" i="38"/>
  <c r="I32" i="38"/>
  <c r="I31" i="38"/>
  <c r="I30" i="38"/>
  <c r="H6" i="38"/>
  <c r="H7" i="38"/>
  <c r="H8" i="38"/>
  <c r="H9" i="38"/>
  <c r="H17" i="38"/>
  <c r="H16" i="38"/>
  <c r="H15" i="38"/>
  <c r="H14" i="38"/>
  <c r="H13" i="38"/>
  <c r="H12" i="38"/>
  <c r="H11" i="38"/>
  <c r="H10" i="38"/>
  <c r="H20" i="38"/>
  <c r="H4" i="38"/>
  <c r="F18" i="64" l="1"/>
  <c r="F21" i="64"/>
  <c r="F22" i="64"/>
  <c r="F24" i="64"/>
  <c r="F29" i="64"/>
  <c r="F33" i="64"/>
  <c r="F40" i="64"/>
  <c r="F41" i="64"/>
  <c r="E41" i="64"/>
  <c r="D41" i="64"/>
  <c r="C41" i="64"/>
  <c r="E40" i="64"/>
  <c r="D40" i="64"/>
  <c r="C40" i="64"/>
  <c r="E33" i="64"/>
  <c r="D33" i="64"/>
  <c r="C33" i="64"/>
  <c r="E29" i="64"/>
  <c r="D29" i="64"/>
  <c r="C29" i="64"/>
  <c r="E24" i="64"/>
  <c r="D24" i="64"/>
  <c r="C24" i="64"/>
  <c r="E22" i="64"/>
  <c r="D22" i="64"/>
  <c r="C22" i="64"/>
  <c r="E21" i="64"/>
  <c r="D21" i="64"/>
  <c r="C21" i="64"/>
  <c r="E18" i="64"/>
  <c r="D18" i="64"/>
  <c r="C18" i="64"/>
  <c r="F27" i="64" l="1"/>
  <c r="D27" i="64"/>
  <c r="E27" i="64"/>
  <c r="C27" i="64"/>
  <c r="B77" i="57"/>
  <c r="C77" i="57"/>
  <c r="D77" i="57"/>
  <c r="E77" i="57"/>
  <c r="F77" i="57"/>
  <c r="B80" i="57"/>
  <c r="C80" i="57"/>
  <c r="D80" i="57"/>
  <c r="E80" i="57"/>
  <c r="F80" i="57"/>
  <c r="B81" i="57"/>
  <c r="C81" i="57"/>
  <c r="D81" i="57"/>
  <c r="E81" i="57"/>
  <c r="F81" i="57"/>
  <c r="B83" i="57"/>
  <c r="C83" i="57"/>
  <c r="D83" i="57"/>
  <c r="E83" i="57"/>
  <c r="F83" i="57"/>
  <c r="B88" i="57"/>
  <c r="C88" i="57"/>
  <c r="D88" i="57"/>
  <c r="E88" i="57"/>
  <c r="F88" i="57"/>
  <c r="B92" i="57"/>
  <c r="C92" i="57"/>
  <c r="D92" i="57"/>
  <c r="E92" i="57"/>
  <c r="F92" i="57"/>
  <c r="B99" i="57"/>
  <c r="C99" i="57"/>
  <c r="D99" i="57"/>
  <c r="E99" i="57"/>
  <c r="F99" i="57"/>
  <c r="B100" i="57"/>
  <c r="C100" i="57"/>
  <c r="D100" i="57"/>
  <c r="E100" i="57"/>
  <c r="F100" i="57"/>
  <c r="B38" i="57"/>
  <c r="C38" i="57"/>
  <c r="D38" i="57"/>
  <c r="E38" i="57"/>
  <c r="F38" i="57"/>
  <c r="B41" i="57"/>
  <c r="C41" i="57"/>
  <c r="D41" i="57"/>
  <c r="E41" i="57"/>
  <c r="F41" i="57"/>
  <c r="B42" i="57"/>
  <c r="C42" i="57"/>
  <c r="D42" i="57"/>
  <c r="E42" i="57"/>
  <c r="F42" i="57"/>
  <c r="B44" i="57"/>
  <c r="C44" i="57"/>
  <c r="D44" i="57"/>
  <c r="E44" i="57"/>
  <c r="F44" i="57"/>
  <c r="B49" i="57"/>
  <c r="C49" i="57"/>
  <c r="D49" i="57"/>
  <c r="E49" i="57"/>
  <c r="F49" i="57"/>
  <c r="B53" i="57"/>
  <c r="C53" i="57"/>
  <c r="D53" i="57"/>
  <c r="E53" i="57"/>
  <c r="F53" i="57"/>
  <c r="B60" i="57"/>
  <c r="C60" i="57"/>
  <c r="D60" i="57"/>
  <c r="E60" i="57"/>
  <c r="F60" i="57"/>
  <c r="B61" i="57"/>
  <c r="C61" i="57"/>
  <c r="D61" i="57"/>
  <c r="E61" i="57"/>
  <c r="F61" i="57"/>
  <c r="I904" i="62"/>
  <c r="J904" i="61"/>
  <c r="D49" i="64" s="1"/>
  <c r="K904" i="61"/>
  <c r="E49" i="64" s="1"/>
  <c r="L904" i="61"/>
  <c r="F49" i="64" s="1"/>
  <c r="M904" i="61"/>
  <c r="N904" i="61"/>
  <c r="B69" i="57" s="1"/>
  <c r="O904" i="61"/>
  <c r="C69" i="57" s="1"/>
  <c r="P904" i="61"/>
  <c r="D69" i="57" s="1"/>
  <c r="Q904" i="61"/>
  <c r="E69" i="57" s="1"/>
  <c r="R904" i="61"/>
  <c r="F69" i="57" s="1"/>
  <c r="I904" i="61"/>
  <c r="E24" i="57"/>
  <c r="D24" i="57"/>
  <c r="C24" i="57"/>
  <c r="B24" i="57"/>
  <c r="C19" i="39"/>
  <c r="C36" i="39" s="1"/>
  <c r="C14" i="39"/>
  <c r="C18" i="39"/>
  <c r="C35" i="39" s="1"/>
  <c r="C17" i="39"/>
  <c r="C34" i="39" s="1"/>
  <c r="C16" i="39"/>
  <c r="C33" i="39" s="1"/>
  <c r="C19" i="36"/>
  <c r="C18" i="36"/>
  <c r="C17" i="36"/>
  <c r="C16" i="36"/>
  <c r="C14" i="36"/>
  <c r="C49" i="64" l="1"/>
  <c r="D35" i="60"/>
  <c r="F47" i="57"/>
  <c r="I18" i="39"/>
  <c r="J18" i="39"/>
  <c r="H18" i="39"/>
  <c r="G18" i="39"/>
  <c r="F18" i="39"/>
  <c r="E18" i="39"/>
  <c r="M18" i="39"/>
  <c r="D18" i="39"/>
  <c r="L18" i="39"/>
  <c r="K18" i="39"/>
  <c r="C86" i="57"/>
  <c r="B86" i="57"/>
  <c r="E47" i="57"/>
  <c r="F86" i="57"/>
  <c r="E86" i="57"/>
  <c r="D47" i="57"/>
  <c r="C47" i="57"/>
  <c r="B47" i="57"/>
  <c r="D86" i="57"/>
  <c r="D4" i="60"/>
  <c r="H35" i="60"/>
  <c r="H27" i="60"/>
  <c r="H26" i="60"/>
  <c r="H19" i="60"/>
  <c r="H15" i="60"/>
  <c r="H4" i="60"/>
  <c r="G35" i="60"/>
  <c r="G27" i="60"/>
  <c r="G26" i="60"/>
  <c r="G19" i="60"/>
  <c r="G15" i="60"/>
  <c r="G4" i="60"/>
  <c r="F35" i="60"/>
  <c r="F27" i="60"/>
  <c r="F26" i="60"/>
  <c r="F19" i="60"/>
  <c r="F15" i="60"/>
  <c r="F4" i="60"/>
  <c r="E35" i="60"/>
  <c r="E27" i="60"/>
  <c r="E26" i="60"/>
  <c r="E19" i="60"/>
  <c r="E15" i="60"/>
  <c r="E4" i="60"/>
  <c r="D27" i="60"/>
  <c r="D26" i="60"/>
  <c r="D19" i="60"/>
  <c r="D15" i="60"/>
  <c r="H10" i="60"/>
  <c r="G10" i="60"/>
  <c r="F10" i="60"/>
  <c r="E10" i="60"/>
  <c r="D10" i="60"/>
  <c r="H8" i="60"/>
  <c r="G8" i="60"/>
  <c r="F8" i="60"/>
  <c r="E8" i="60"/>
  <c r="D8" i="60"/>
  <c r="H7" i="60"/>
  <c r="H13" i="60" s="1"/>
  <c r="G7" i="60"/>
  <c r="G13" i="60" s="1"/>
  <c r="F7" i="60"/>
  <c r="E7" i="60"/>
  <c r="E13" i="60" s="1"/>
  <c r="D7" i="60"/>
  <c r="D13" i="60" s="1"/>
  <c r="R953" i="61"/>
  <c r="Q953" i="61"/>
  <c r="P953" i="61"/>
  <c r="O953" i="61"/>
  <c r="N953" i="61"/>
  <c r="M953" i="61"/>
  <c r="L953" i="61"/>
  <c r="K953" i="61"/>
  <c r="J953" i="61"/>
  <c r="I953" i="61"/>
  <c r="R948" i="61"/>
  <c r="Q948" i="61"/>
  <c r="P948" i="61"/>
  <c r="O948" i="61"/>
  <c r="N948" i="61"/>
  <c r="M948" i="61"/>
  <c r="L948" i="61"/>
  <c r="K948" i="61"/>
  <c r="J948" i="61"/>
  <c r="I948" i="61"/>
  <c r="R940" i="61"/>
  <c r="Q940" i="61"/>
  <c r="P940" i="61"/>
  <c r="O940" i="61"/>
  <c r="N940" i="61"/>
  <c r="M940" i="61"/>
  <c r="L940" i="61"/>
  <c r="K940" i="61"/>
  <c r="J940" i="61"/>
  <c r="I940" i="61"/>
  <c r="R925" i="61"/>
  <c r="F70" i="57" s="1"/>
  <c r="Q925" i="61"/>
  <c r="E70" i="57" s="1"/>
  <c r="P925" i="61"/>
  <c r="D70" i="57" s="1"/>
  <c r="O925" i="61"/>
  <c r="C70" i="57" s="1"/>
  <c r="N925" i="61"/>
  <c r="B70" i="57" s="1"/>
  <c r="M925" i="61"/>
  <c r="H36" i="60" s="1"/>
  <c r="L925" i="61"/>
  <c r="F50" i="64" s="1"/>
  <c r="K925" i="61"/>
  <c r="E50" i="64" s="1"/>
  <c r="J925" i="61"/>
  <c r="D50" i="64" s="1"/>
  <c r="I925" i="61"/>
  <c r="R834" i="61"/>
  <c r="F68" i="57" s="1"/>
  <c r="Q834" i="61"/>
  <c r="E68" i="57" s="1"/>
  <c r="P834" i="61"/>
  <c r="D68" i="57" s="1"/>
  <c r="O834" i="61"/>
  <c r="C68" i="57" s="1"/>
  <c r="N834" i="61"/>
  <c r="B68" i="57" s="1"/>
  <c r="M834" i="61"/>
  <c r="H34" i="60" s="1"/>
  <c r="L834" i="61"/>
  <c r="F48" i="64" s="1"/>
  <c r="K834" i="61"/>
  <c r="E48" i="64" s="1"/>
  <c r="J834" i="61"/>
  <c r="D48" i="64" s="1"/>
  <c r="I834" i="61"/>
  <c r="R831" i="61"/>
  <c r="F67" i="57" s="1"/>
  <c r="Q831" i="61"/>
  <c r="E67" i="57" s="1"/>
  <c r="P831" i="61"/>
  <c r="D67" i="57" s="1"/>
  <c r="O831" i="61"/>
  <c r="C67" i="57" s="1"/>
  <c r="N831" i="61"/>
  <c r="B67" i="57" s="1"/>
  <c r="M831" i="61"/>
  <c r="H33" i="60" s="1"/>
  <c r="L831" i="61"/>
  <c r="F47" i="64" s="1"/>
  <c r="K831" i="61"/>
  <c r="E47" i="64" s="1"/>
  <c r="J831" i="61"/>
  <c r="D47" i="64" s="1"/>
  <c r="I831" i="61"/>
  <c r="R828" i="61"/>
  <c r="F66" i="57" s="1"/>
  <c r="Q828" i="61"/>
  <c r="E66" i="57" s="1"/>
  <c r="P828" i="61"/>
  <c r="D66" i="57" s="1"/>
  <c r="O828" i="61"/>
  <c r="C66" i="57" s="1"/>
  <c r="N828" i="61"/>
  <c r="B66" i="57" s="1"/>
  <c r="M828" i="61"/>
  <c r="H32" i="60" s="1"/>
  <c r="L828" i="61"/>
  <c r="F46" i="64" s="1"/>
  <c r="K828" i="61"/>
  <c r="E46" i="64" s="1"/>
  <c r="J828" i="61"/>
  <c r="D46" i="64" s="1"/>
  <c r="I828" i="61"/>
  <c r="R826" i="61"/>
  <c r="Q826" i="61"/>
  <c r="P826" i="61"/>
  <c r="O826" i="61"/>
  <c r="N826" i="61"/>
  <c r="M826" i="61"/>
  <c r="L826" i="61"/>
  <c r="K826" i="61"/>
  <c r="J826" i="61"/>
  <c r="I826" i="61"/>
  <c r="R770" i="61"/>
  <c r="F65" i="57" s="1"/>
  <c r="Q770" i="61"/>
  <c r="E65" i="57" s="1"/>
  <c r="P770" i="61"/>
  <c r="D65" i="57" s="1"/>
  <c r="O770" i="61"/>
  <c r="C65" i="57" s="1"/>
  <c r="N770" i="61"/>
  <c r="B65" i="57" s="1"/>
  <c r="M770" i="61"/>
  <c r="H31" i="60" s="1"/>
  <c r="L770" i="61"/>
  <c r="F45" i="64" s="1"/>
  <c r="K770" i="61"/>
  <c r="E45" i="64" s="1"/>
  <c r="J770" i="61"/>
  <c r="D45" i="64" s="1"/>
  <c r="I770" i="61"/>
  <c r="C45" i="64" s="1"/>
  <c r="R761" i="61"/>
  <c r="F64" i="57" s="1"/>
  <c r="Q761" i="61"/>
  <c r="E64" i="57" s="1"/>
  <c r="P761" i="61"/>
  <c r="D64" i="57" s="1"/>
  <c r="O761" i="61"/>
  <c r="C64" i="57" s="1"/>
  <c r="N761" i="61"/>
  <c r="B64" i="57" s="1"/>
  <c r="M761" i="61"/>
  <c r="H30" i="60" s="1"/>
  <c r="L761" i="61"/>
  <c r="F44" i="64" s="1"/>
  <c r="K761" i="61"/>
  <c r="E44" i="64" s="1"/>
  <c r="J761" i="61"/>
  <c r="D44" i="64" s="1"/>
  <c r="I761" i="61"/>
  <c r="C44" i="64" s="1"/>
  <c r="R749" i="61"/>
  <c r="F59" i="57" s="1"/>
  <c r="Q749" i="61"/>
  <c r="E59" i="57" s="1"/>
  <c r="P749" i="61"/>
  <c r="D59" i="57" s="1"/>
  <c r="O749" i="61"/>
  <c r="C59" i="57" s="1"/>
  <c r="N749" i="61"/>
  <c r="B59" i="57" s="1"/>
  <c r="M749" i="61"/>
  <c r="H25" i="60" s="1"/>
  <c r="L749" i="61"/>
  <c r="F39" i="64" s="1"/>
  <c r="K749" i="61"/>
  <c r="E39" i="64" s="1"/>
  <c r="J749" i="61"/>
  <c r="D39" i="64" s="1"/>
  <c r="I749" i="61"/>
  <c r="C39" i="64" s="1"/>
  <c r="R731" i="61"/>
  <c r="F58" i="57" s="1"/>
  <c r="Q731" i="61"/>
  <c r="E58" i="57" s="1"/>
  <c r="P731" i="61"/>
  <c r="D58" i="57" s="1"/>
  <c r="O731" i="61"/>
  <c r="C58" i="57" s="1"/>
  <c r="N731" i="61"/>
  <c r="B58" i="57" s="1"/>
  <c r="M731" i="61"/>
  <c r="H24" i="60" s="1"/>
  <c r="L731" i="61"/>
  <c r="F38" i="64" s="1"/>
  <c r="K731" i="61"/>
  <c r="E38" i="64" s="1"/>
  <c r="J731" i="61"/>
  <c r="D38" i="64" s="1"/>
  <c r="I731" i="61"/>
  <c r="C38" i="64" s="1"/>
  <c r="R664" i="61"/>
  <c r="F57" i="57" s="1"/>
  <c r="Q664" i="61"/>
  <c r="E57" i="57" s="1"/>
  <c r="P664" i="61"/>
  <c r="D57" i="57" s="1"/>
  <c r="O664" i="61"/>
  <c r="C57" i="57" s="1"/>
  <c r="N664" i="61"/>
  <c r="B57" i="57" s="1"/>
  <c r="M664" i="61"/>
  <c r="H23" i="60" s="1"/>
  <c r="L664" i="61"/>
  <c r="F37" i="64" s="1"/>
  <c r="K664" i="61"/>
  <c r="E37" i="64" s="1"/>
  <c r="J664" i="61"/>
  <c r="D37" i="64" s="1"/>
  <c r="I664" i="61"/>
  <c r="C37" i="64" s="1"/>
  <c r="R661" i="61"/>
  <c r="F56" i="57" s="1"/>
  <c r="Q661" i="61"/>
  <c r="E56" i="57" s="1"/>
  <c r="P661" i="61"/>
  <c r="D56" i="57" s="1"/>
  <c r="O661" i="61"/>
  <c r="C56" i="57" s="1"/>
  <c r="N661" i="61"/>
  <c r="B56" i="57" s="1"/>
  <c r="M661" i="61"/>
  <c r="H22" i="60" s="1"/>
  <c r="L661" i="61"/>
  <c r="F36" i="64" s="1"/>
  <c r="K661" i="61"/>
  <c r="E36" i="64" s="1"/>
  <c r="J661" i="61"/>
  <c r="D36" i="64" s="1"/>
  <c r="I661" i="61"/>
  <c r="C36" i="64" s="1"/>
  <c r="R658" i="61"/>
  <c r="F55" i="57" s="1"/>
  <c r="Q658" i="61"/>
  <c r="E55" i="57" s="1"/>
  <c r="P658" i="61"/>
  <c r="D55" i="57" s="1"/>
  <c r="O658" i="61"/>
  <c r="C55" i="57" s="1"/>
  <c r="N658" i="61"/>
  <c r="B55" i="57" s="1"/>
  <c r="M658" i="61"/>
  <c r="H21" i="60" s="1"/>
  <c r="L658" i="61"/>
  <c r="F35" i="64" s="1"/>
  <c r="K658" i="61"/>
  <c r="E35" i="64" s="1"/>
  <c r="J658" i="61"/>
  <c r="D35" i="64" s="1"/>
  <c r="I658" i="61"/>
  <c r="C35" i="64" s="1"/>
  <c r="R656" i="61"/>
  <c r="Q656" i="61"/>
  <c r="P656" i="61"/>
  <c r="O656" i="61"/>
  <c r="N656" i="61"/>
  <c r="M656" i="61"/>
  <c r="L656" i="61"/>
  <c r="K656" i="61"/>
  <c r="J656" i="61"/>
  <c r="I656" i="61"/>
  <c r="R432" i="61"/>
  <c r="F52" i="57" s="1"/>
  <c r="Q432" i="61"/>
  <c r="E52" i="57" s="1"/>
  <c r="P432" i="61"/>
  <c r="D52" i="57" s="1"/>
  <c r="O432" i="61"/>
  <c r="C52" i="57" s="1"/>
  <c r="N432" i="61"/>
  <c r="B52" i="57" s="1"/>
  <c r="M432" i="61"/>
  <c r="H18" i="60" s="1"/>
  <c r="L432" i="61"/>
  <c r="F32" i="64" s="1"/>
  <c r="K432" i="61"/>
  <c r="E32" i="64" s="1"/>
  <c r="J432" i="61"/>
  <c r="D32" i="64" s="1"/>
  <c r="I432" i="61"/>
  <c r="C32" i="64" s="1"/>
  <c r="R423" i="61"/>
  <c r="F51" i="57" s="1"/>
  <c r="Q423" i="61"/>
  <c r="E51" i="57" s="1"/>
  <c r="P423" i="61"/>
  <c r="D51" i="57" s="1"/>
  <c r="O423" i="61"/>
  <c r="C51" i="57" s="1"/>
  <c r="N423" i="61"/>
  <c r="B51" i="57" s="1"/>
  <c r="M423" i="61"/>
  <c r="H17" i="60" s="1"/>
  <c r="L423" i="61"/>
  <c r="F31" i="64" s="1"/>
  <c r="K423" i="61"/>
  <c r="E31" i="64" s="1"/>
  <c r="J423" i="61"/>
  <c r="D31" i="64" s="1"/>
  <c r="I423" i="61"/>
  <c r="C31" i="64" s="1"/>
  <c r="R388" i="61"/>
  <c r="Q388" i="61"/>
  <c r="P388" i="61"/>
  <c r="O388" i="61"/>
  <c r="N388" i="61"/>
  <c r="M388" i="61"/>
  <c r="L388" i="61"/>
  <c r="K388" i="61"/>
  <c r="J388" i="61"/>
  <c r="I388" i="61"/>
  <c r="I400" i="61" s="1"/>
  <c r="R361" i="61"/>
  <c r="Q361" i="61"/>
  <c r="P361" i="61"/>
  <c r="O361" i="61"/>
  <c r="N361" i="61"/>
  <c r="M361" i="61"/>
  <c r="L361" i="61"/>
  <c r="K361" i="61"/>
  <c r="J361" i="61"/>
  <c r="I361" i="61"/>
  <c r="A5" i="61"/>
  <c r="A6" i="61" s="1"/>
  <c r="A7" i="61" s="1"/>
  <c r="A8" i="61" s="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A115" i="61" s="1"/>
  <c r="A116" i="61" s="1"/>
  <c r="A117" i="61" s="1"/>
  <c r="A118" i="61" s="1"/>
  <c r="A119" i="61" s="1"/>
  <c r="A120" i="61" s="1"/>
  <c r="A121" i="61" s="1"/>
  <c r="A122" i="61" s="1"/>
  <c r="A123" i="61" s="1"/>
  <c r="A124" i="61" s="1"/>
  <c r="A125" i="61" s="1"/>
  <c r="A126" i="61" s="1"/>
  <c r="A127" i="61" s="1"/>
  <c r="A128" i="61" s="1"/>
  <c r="A129" i="61" s="1"/>
  <c r="A130" i="61" s="1"/>
  <c r="A131" i="61" s="1"/>
  <c r="A132" i="61" s="1"/>
  <c r="A133" i="61" s="1"/>
  <c r="A134" i="61" s="1"/>
  <c r="A135" i="61" s="1"/>
  <c r="A136" i="61" s="1"/>
  <c r="A137" i="61" s="1"/>
  <c r="A138" i="61" s="1"/>
  <c r="A139" i="61" s="1"/>
  <c r="A140" i="61" s="1"/>
  <c r="A141" i="61" s="1"/>
  <c r="A142" i="61" s="1"/>
  <c r="A143" i="61" s="1"/>
  <c r="A144" i="61" s="1"/>
  <c r="A145" i="61" s="1"/>
  <c r="A146" i="61" s="1"/>
  <c r="A147" i="61" s="1"/>
  <c r="A148" i="61" s="1"/>
  <c r="A149" i="61" s="1"/>
  <c r="A150" i="61" s="1"/>
  <c r="A151" i="61" s="1"/>
  <c r="A152" i="61" s="1"/>
  <c r="A153" i="61" s="1"/>
  <c r="A154" i="61" s="1"/>
  <c r="A155" i="61" s="1"/>
  <c r="A156" i="61" s="1"/>
  <c r="A157" i="61" s="1"/>
  <c r="A158" i="61" s="1"/>
  <c r="A159" i="61" s="1"/>
  <c r="A160" i="61" s="1"/>
  <c r="A161" i="61" s="1"/>
  <c r="A162" i="61" s="1"/>
  <c r="A163" i="61" s="1"/>
  <c r="A164" i="61" s="1"/>
  <c r="A165" i="61" s="1"/>
  <c r="A166" i="61" s="1"/>
  <c r="A167" i="61" s="1"/>
  <c r="A168" i="61" s="1"/>
  <c r="A169" i="61" s="1"/>
  <c r="A170" i="61" s="1"/>
  <c r="A171" i="61" s="1"/>
  <c r="A172" i="61" s="1"/>
  <c r="A173" i="61" s="1"/>
  <c r="A174" i="61" s="1"/>
  <c r="A175" i="61" s="1"/>
  <c r="A176" i="61" s="1"/>
  <c r="A177" i="61" s="1"/>
  <c r="A178" i="61" s="1"/>
  <c r="A179" i="61" s="1"/>
  <c r="A180" i="61" s="1"/>
  <c r="A181" i="61" s="1"/>
  <c r="A182" i="61" s="1"/>
  <c r="A183" i="61" s="1"/>
  <c r="A184" i="61" s="1"/>
  <c r="A185" i="61" s="1"/>
  <c r="A186" i="61" s="1"/>
  <c r="A187" i="61" s="1"/>
  <c r="A188" i="61" s="1"/>
  <c r="A189" i="61" s="1"/>
  <c r="A190" i="61" s="1"/>
  <c r="A191" i="61" s="1"/>
  <c r="A192" i="61" s="1"/>
  <c r="A193" i="61" s="1"/>
  <c r="A194" i="61" s="1"/>
  <c r="A195" i="61" s="1"/>
  <c r="A196" i="61" s="1"/>
  <c r="A197" i="61" s="1"/>
  <c r="A198" i="61" s="1"/>
  <c r="A199" i="61" s="1"/>
  <c r="A200" i="61" s="1"/>
  <c r="A201" i="61" s="1"/>
  <c r="A202" i="61" s="1"/>
  <c r="A203" i="61" s="1"/>
  <c r="A204" i="61" s="1"/>
  <c r="A205" i="61" s="1"/>
  <c r="A206" i="61" s="1"/>
  <c r="A207" i="61" s="1"/>
  <c r="A208" i="61" s="1"/>
  <c r="A209" i="61" s="1"/>
  <c r="A210" i="61" s="1"/>
  <c r="A211" i="61" s="1"/>
  <c r="A212" i="61" s="1"/>
  <c r="A213" i="61" s="1"/>
  <c r="A214" i="61" s="1"/>
  <c r="A215" i="61" s="1"/>
  <c r="A216" i="61" s="1"/>
  <c r="A217" i="61" s="1"/>
  <c r="A218" i="61" s="1"/>
  <c r="A219" i="61" s="1"/>
  <c r="A220" i="61" s="1"/>
  <c r="A221" i="61" s="1"/>
  <c r="A222" i="61" s="1"/>
  <c r="A223" i="61" s="1"/>
  <c r="A224" i="61" s="1"/>
  <c r="A225" i="61" s="1"/>
  <c r="A226" i="61" s="1"/>
  <c r="A227" i="61" s="1"/>
  <c r="A228" i="61" s="1"/>
  <c r="A229" i="61" s="1"/>
  <c r="A230" i="61" s="1"/>
  <c r="A231" i="61" s="1"/>
  <c r="A232" i="61" s="1"/>
  <c r="A233" i="61" s="1"/>
  <c r="A234" i="61" s="1"/>
  <c r="A235" i="61" s="1"/>
  <c r="A236" i="61" s="1"/>
  <c r="A237" i="61" s="1"/>
  <c r="A238" i="61" s="1"/>
  <c r="A239" i="61" s="1"/>
  <c r="A240" i="61" s="1"/>
  <c r="A241" i="61" s="1"/>
  <c r="A242" i="61" s="1"/>
  <c r="A243" i="61" s="1"/>
  <c r="A244" i="61" s="1"/>
  <c r="A245" i="61" s="1"/>
  <c r="A246" i="61" s="1"/>
  <c r="A247" i="61" s="1"/>
  <c r="A248" i="61" s="1"/>
  <c r="A249" i="61" s="1"/>
  <c r="A250" i="61" s="1"/>
  <c r="A251" i="61" s="1"/>
  <c r="A252" i="61" s="1"/>
  <c r="A253" i="61" s="1"/>
  <c r="A254" i="61" s="1"/>
  <c r="A255" i="61" s="1"/>
  <c r="A256" i="61" s="1"/>
  <c r="A257" i="61" s="1"/>
  <c r="A258" i="61" s="1"/>
  <c r="A259" i="61" s="1"/>
  <c r="A260" i="61" s="1"/>
  <c r="A261" i="61" s="1"/>
  <c r="A262" i="61" s="1"/>
  <c r="A263" i="61" s="1"/>
  <c r="A264" i="61" s="1"/>
  <c r="A265" i="61" s="1"/>
  <c r="A266" i="61" s="1"/>
  <c r="A267" i="61" s="1"/>
  <c r="A268" i="61" s="1"/>
  <c r="A269" i="61" s="1"/>
  <c r="A270" i="61" s="1"/>
  <c r="A271" i="61" s="1"/>
  <c r="A272" i="61" s="1"/>
  <c r="A273" i="61" s="1"/>
  <c r="A274" i="61" s="1"/>
  <c r="A275" i="61" s="1"/>
  <c r="A276" i="61" s="1"/>
  <c r="A277" i="61" s="1"/>
  <c r="A278" i="61" s="1"/>
  <c r="A279" i="61" s="1"/>
  <c r="A280" i="61" s="1"/>
  <c r="A281" i="61" s="1"/>
  <c r="A282" i="61" s="1"/>
  <c r="A283" i="61" s="1"/>
  <c r="A284" i="61" s="1"/>
  <c r="A285" i="61" s="1"/>
  <c r="A286" i="61" s="1"/>
  <c r="A287" i="61" s="1"/>
  <c r="A288" i="61" s="1"/>
  <c r="A289" i="61" s="1"/>
  <c r="A290" i="61" s="1"/>
  <c r="A291" i="61" s="1"/>
  <c r="A292" i="61" s="1"/>
  <c r="A293" i="61" s="1"/>
  <c r="A294" i="61" s="1"/>
  <c r="A295" i="61" s="1"/>
  <c r="A296" i="61" s="1"/>
  <c r="A297" i="61" s="1"/>
  <c r="A298" i="61" s="1"/>
  <c r="A299" i="61" s="1"/>
  <c r="A300" i="61" s="1"/>
  <c r="A301" i="61" s="1"/>
  <c r="A302" i="61" s="1"/>
  <c r="A303" i="61" s="1"/>
  <c r="A304" i="61" s="1"/>
  <c r="A305" i="61" s="1"/>
  <c r="A306" i="61" s="1"/>
  <c r="A307" i="61" s="1"/>
  <c r="A308" i="61" s="1"/>
  <c r="A309" i="61" s="1"/>
  <c r="A310" i="61" s="1"/>
  <c r="A311" i="61" s="1"/>
  <c r="A312" i="61" s="1"/>
  <c r="A313" i="61" s="1"/>
  <c r="A314" i="61" s="1"/>
  <c r="A315" i="61" s="1"/>
  <c r="A316" i="61" s="1"/>
  <c r="A317" i="61" s="1"/>
  <c r="A318" i="61" s="1"/>
  <c r="A319" i="61" s="1"/>
  <c r="A320" i="61" s="1"/>
  <c r="A321" i="61" s="1"/>
  <c r="A322" i="61" s="1"/>
  <c r="A323" i="61" s="1"/>
  <c r="A324" i="61" s="1"/>
  <c r="A325" i="61" s="1"/>
  <c r="A326" i="61" s="1"/>
  <c r="A327" i="61" s="1"/>
  <c r="A328" i="61" s="1"/>
  <c r="A329" i="61" s="1"/>
  <c r="A330" i="61" s="1"/>
  <c r="A331" i="61" s="1"/>
  <c r="A332" i="61" s="1"/>
  <c r="A333" i="61" s="1"/>
  <c r="A334" i="61" s="1"/>
  <c r="A335" i="61" s="1"/>
  <c r="A336" i="61" s="1"/>
  <c r="A337" i="61" s="1"/>
  <c r="A338" i="61" s="1"/>
  <c r="A339" i="61" s="1"/>
  <c r="A340" i="61" s="1"/>
  <c r="A341" i="61" s="1"/>
  <c r="A342" i="61" s="1"/>
  <c r="A343" i="61" s="1"/>
  <c r="A344" i="61" s="1"/>
  <c r="A345" i="61" s="1"/>
  <c r="A346" i="61" s="1"/>
  <c r="A347" i="61" s="1"/>
  <c r="A348" i="61" s="1"/>
  <c r="A349" i="61" s="1"/>
  <c r="A350" i="61" s="1"/>
  <c r="A351" i="61" s="1"/>
  <c r="A352" i="61" s="1"/>
  <c r="A353" i="61" s="1"/>
  <c r="A354" i="61" s="1"/>
  <c r="A355" i="61" s="1"/>
  <c r="A356" i="61" s="1"/>
  <c r="A357" i="61" s="1"/>
  <c r="A358" i="61" s="1"/>
  <c r="A359" i="61" s="1"/>
  <c r="A360" i="61" s="1"/>
  <c r="A361" i="61" s="1"/>
  <c r="A362" i="61" s="1"/>
  <c r="A363" i="61" s="1"/>
  <c r="A364" i="61" s="1"/>
  <c r="A365" i="61" s="1"/>
  <c r="A366" i="61" s="1"/>
  <c r="A367" i="61" s="1"/>
  <c r="A368" i="61" s="1"/>
  <c r="A369" i="61" s="1"/>
  <c r="A370" i="61" s="1"/>
  <c r="A371" i="61" s="1"/>
  <c r="A372" i="61" s="1"/>
  <c r="A373" i="61" s="1"/>
  <c r="A374" i="61" s="1"/>
  <c r="A375" i="61" s="1"/>
  <c r="A376" i="61" s="1"/>
  <c r="A377" i="61" s="1"/>
  <c r="A378" i="61" s="1"/>
  <c r="A379" i="61" s="1"/>
  <c r="A380" i="61" s="1"/>
  <c r="A381" i="61" s="1"/>
  <c r="A382" i="61" s="1"/>
  <c r="A383" i="61" s="1"/>
  <c r="A384" i="61" s="1"/>
  <c r="A385" i="61" s="1"/>
  <c r="A386" i="61" s="1"/>
  <c r="A387" i="61" s="1"/>
  <c r="A388" i="61" s="1"/>
  <c r="A389" i="61" s="1"/>
  <c r="A390" i="61" s="1"/>
  <c r="A391" i="61" s="1"/>
  <c r="A392" i="61" s="1"/>
  <c r="A393" i="61" s="1"/>
  <c r="A394" i="61" s="1"/>
  <c r="A395" i="61" s="1"/>
  <c r="A396" i="61" s="1"/>
  <c r="A397" i="61" s="1"/>
  <c r="A398" i="61" s="1"/>
  <c r="A399" i="61" s="1"/>
  <c r="A400" i="61" s="1"/>
  <c r="A401" i="61" s="1"/>
  <c r="A402" i="61" s="1"/>
  <c r="A403" i="61" s="1"/>
  <c r="A404" i="61" s="1"/>
  <c r="A405" i="61" s="1"/>
  <c r="A406" i="61" s="1"/>
  <c r="A407" i="61" s="1"/>
  <c r="A408" i="61" s="1"/>
  <c r="A409" i="61" s="1"/>
  <c r="A410" i="61" s="1"/>
  <c r="A411" i="61" s="1"/>
  <c r="A412" i="61" s="1"/>
  <c r="A413" i="61" s="1"/>
  <c r="A414" i="61" s="1"/>
  <c r="A415" i="61" s="1"/>
  <c r="A416" i="61" s="1"/>
  <c r="A417" i="61" s="1"/>
  <c r="A418" i="61" s="1"/>
  <c r="A419" i="61" s="1"/>
  <c r="A420" i="61" s="1"/>
  <c r="A421" i="61" s="1"/>
  <c r="A422" i="61" s="1"/>
  <c r="A423" i="61" s="1"/>
  <c r="A424" i="61" s="1"/>
  <c r="A425" i="61" s="1"/>
  <c r="A426" i="61" s="1"/>
  <c r="A427" i="61" s="1"/>
  <c r="A428" i="61" s="1"/>
  <c r="A429" i="61" s="1"/>
  <c r="A430" i="61" s="1"/>
  <c r="A431" i="61" s="1"/>
  <c r="A432" i="61" s="1"/>
  <c r="A433" i="61" s="1"/>
  <c r="A434" i="61" s="1"/>
  <c r="A435" i="61" s="1"/>
  <c r="A436" i="61" s="1"/>
  <c r="C47" i="64" l="1"/>
  <c r="D33" i="60"/>
  <c r="C48" i="64"/>
  <c r="D34" i="60"/>
  <c r="C50" i="64"/>
  <c r="D36" i="60"/>
  <c r="C46" i="64"/>
  <c r="D32" i="60"/>
  <c r="O398" i="61"/>
  <c r="O400" i="61"/>
  <c r="O401" i="61" s="1"/>
  <c r="C50" i="57" s="1"/>
  <c r="C62" i="57" s="1"/>
  <c r="C71" i="57" s="1"/>
  <c r="C73" i="57" s="1"/>
  <c r="N398" i="61"/>
  <c r="N400" i="61"/>
  <c r="N401" i="61" s="1"/>
  <c r="B50" i="57" s="1"/>
  <c r="J398" i="61"/>
  <c r="J400" i="61"/>
  <c r="J401" i="61" s="1"/>
  <c r="R398" i="61"/>
  <c r="R400" i="61"/>
  <c r="K398" i="61"/>
  <c r="K400" i="61"/>
  <c r="K401" i="61" s="1"/>
  <c r="Q398" i="61"/>
  <c r="Q400" i="61"/>
  <c r="Q401" i="61" s="1"/>
  <c r="E50" i="57" s="1"/>
  <c r="E62" i="57" s="1"/>
  <c r="E71" i="57" s="1"/>
  <c r="E73" i="57" s="1"/>
  <c r="L398" i="61"/>
  <c r="L400" i="61"/>
  <c r="L401" i="61" s="1"/>
  <c r="P398" i="61"/>
  <c r="P400" i="61"/>
  <c r="M398" i="61"/>
  <c r="M400" i="61"/>
  <c r="C15" i="36"/>
  <c r="I398" i="61"/>
  <c r="I401" i="61" s="1"/>
  <c r="C30" i="64" s="1"/>
  <c r="C42" i="64" s="1"/>
  <c r="D30" i="60"/>
  <c r="E25" i="60"/>
  <c r="F23" i="60"/>
  <c r="F22" i="60"/>
  <c r="E36" i="60"/>
  <c r="D21" i="60"/>
  <c r="E18" i="60"/>
  <c r="F33" i="60"/>
  <c r="F34" i="60"/>
  <c r="G30" i="60"/>
  <c r="D22" i="60"/>
  <c r="F24" i="60"/>
  <c r="G21" i="60"/>
  <c r="G32" i="60"/>
  <c r="D23" i="60"/>
  <c r="E30" i="60"/>
  <c r="F17" i="60"/>
  <c r="F25" i="60"/>
  <c r="F36" i="60"/>
  <c r="G22" i="60"/>
  <c r="G33" i="60"/>
  <c r="E17" i="60"/>
  <c r="D24" i="60"/>
  <c r="E21" i="60"/>
  <c r="E32" i="60"/>
  <c r="F18" i="60"/>
  <c r="G23" i="60"/>
  <c r="G34" i="60"/>
  <c r="D17" i="60"/>
  <c r="D25" i="60"/>
  <c r="E22" i="60"/>
  <c r="E33" i="60"/>
  <c r="G24" i="60"/>
  <c r="D18" i="60"/>
  <c r="E23" i="60"/>
  <c r="E34" i="60"/>
  <c r="F30" i="60"/>
  <c r="G17" i="60"/>
  <c r="G25" i="60"/>
  <c r="G36" i="60"/>
  <c r="E24" i="60"/>
  <c r="F21" i="60"/>
  <c r="F32" i="60"/>
  <c r="G18" i="60"/>
  <c r="E31" i="60"/>
  <c r="F31" i="60"/>
  <c r="G31" i="60"/>
  <c r="D31" i="60"/>
  <c r="F13" i="60"/>
  <c r="D4" i="63"/>
  <c r="H27" i="63"/>
  <c r="H26" i="63"/>
  <c r="H19" i="63"/>
  <c r="H15" i="63"/>
  <c r="H4" i="63"/>
  <c r="G27" i="63"/>
  <c r="G26" i="63"/>
  <c r="G19" i="63"/>
  <c r="G15" i="63"/>
  <c r="G4" i="63"/>
  <c r="F27" i="63"/>
  <c r="F26" i="63"/>
  <c r="F19" i="63"/>
  <c r="F15" i="63"/>
  <c r="F4" i="63"/>
  <c r="E27" i="63"/>
  <c r="E26" i="63"/>
  <c r="E19" i="63"/>
  <c r="E15" i="63"/>
  <c r="E4" i="63"/>
  <c r="D35" i="63"/>
  <c r="D27" i="63"/>
  <c r="D26" i="63"/>
  <c r="D19" i="63"/>
  <c r="D15" i="63"/>
  <c r="H13" i="63"/>
  <c r="G13" i="63"/>
  <c r="H10" i="63"/>
  <c r="G10" i="63"/>
  <c r="F10" i="63"/>
  <c r="E10" i="63"/>
  <c r="D10" i="63"/>
  <c r="H8" i="63"/>
  <c r="G8" i="63"/>
  <c r="F8" i="63"/>
  <c r="E8" i="63"/>
  <c r="E13" i="63" s="1"/>
  <c r="D8" i="63"/>
  <c r="F13" i="63"/>
  <c r="D13" i="63"/>
  <c r="C51" i="64" l="1"/>
  <c r="C53" i="64" s="1"/>
  <c r="C11" i="64" s="1"/>
  <c r="B62" i="57"/>
  <c r="B71" i="57" s="1"/>
  <c r="B73" i="57" s="1"/>
  <c r="R401" i="61"/>
  <c r="F50" i="57" s="1"/>
  <c r="F62" i="57" s="1"/>
  <c r="F71" i="57" s="1"/>
  <c r="F73" i="57" s="1"/>
  <c r="A959" i="61"/>
  <c r="M401" i="61"/>
  <c r="H16" i="60" s="1"/>
  <c r="H28" i="60" s="1"/>
  <c r="H37" i="60" s="1"/>
  <c r="P401" i="61"/>
  <c r="D50" i="57" s="1"/>
  <c r="D62" i="57" s="1"/>
  <c r="D71" i="57" s="1"/>
  <c r="D73" i="57" s="1"/>
  <c r="G16" i="60"/>
  <c r="G28" i="60" s="1"/>
  <c r="G37" i="60" s="1"/>
  <c r="F30" i="64"/>
  <c r="F42" i="64" s="1"/>
  <c r="F51" i="64" s="1"/>
  <c r="F53" i="64" s="1"/>
  <c r="F11" i="64" s="1"/>
  <c r="E16" i="60"/>
  <c r="E28" i="60" s="1"/>
  <c r="E37" i="60" s="1"/>
  <c r="D30" i="64"/>
  <c r="D42" i="64" s="1"/>
  <c r="D51" i="64" s="1"/>
  <c r="D53" i="64" s="1"/>
  <c r="D11" i="64" s="1"/>
  <c r="E30" i="64"/>
  <c r="E42" i="64" s="1"/>
  <c r="E51" i="64" s="1"/>
  <c r="E53" i="64" s="1"/>
  <c r="E11" i="64" s="1"/>
  <c r="F16" i="60"/>
  <c r="F28" i="60" s="1"/>
  <c r="F37" i="60" s="1"/>
  <c r="D16" i="60"/>
  <c r="D28" i="60"/>
  <c r="D37" i="60" s="1"/>
  <c r="B27" i="57" s="1"/>
  <c r="R953" i="62"/>
  <c r="Q953" i="62"/>
  <c r="P953" i="62"/>
  <c r="O953" i="62"/>
  <c r="N953" i="62"/>
  <c r="M953" i="62"/>
  <c r="L953" i="62"/>
  <c r="K953" i="62"/>
  <c r="J953" i="62"/>
  <c r="I953" i="62"/>
  <c r="R948" i="62"/>
  <c r="Q948" i="62"/>
  <c r="P948" i="62"/>
  <c r="O948" i="62"/>
  <c r="N948" i="62"/>
  <c r="M948" i="62"/>
  <c r="L948" i="62"/>
  <c r="K948" i="62"/>
  <c r="J948" i="62"/>
  <c r="I948" i="62"/>
  <c r="R940" i="62"/>
  <c r="Q940" i="62"/>
  <c r="P940" i="62"/>
  <c r="O940" i="62"/>
  <c r="N940" i="62"/>
  <c r="M940" i="62"/>
  <c r="L940" i="62"/>
  <c r="K940" i="62"/>
  <c r="J940" i="62"/>
  <c r="I940" i="62"/>
  <c r="R925" i="62"/>
  <c r="F109" i="57" s="1"/>
  <c r="Q925" i="62"/>
  <c r="E109" i="57" s="1"/>
  <c r="P925" i="62"/>
  <c r="D109" i="57" s="1"/>
  <c r="O925" i="62"/>
  <c r="C109" i="57" s="1"/>
  <c r="N925" i="62"/>
  <c r="B109" i="57" s="1"/>
  <c r="M925" i="62"/>
  <c r="H36" i="63" s="1"/>
  <c r="L925" i="62"/>
  <c r="G36" i="63" s="1"/>
  <c r="K925" i="62"/>
  <c r="F36" i="63" s="1"/>
  <c r="J925" i="62"/>
  <c r="E36" i="63" s="1"/>
  <c r="I925" i="62"/>
  <c r="D36" i="63" s="1"/>
  <c r="R904" i="62"/>
  <c r="F108" i="57" s="1"/>
  <c r="Q904" i="62"/>
  <c r="E108" i="57" s="1"/>
  <c r="P904" i="62"/>
  <c r="D108" i="57" s="1"/>
  <c r="O904" i="62"/>
  <c r="C108" i="57" s="1"/>
  <c r="N904" i="62"/>
  <c r="B108" i="57" s="1"/>
  <c r="M904" i="62"/>
  <c r="H35" i="63" s="1"/>
  <c r="L904" i="62"/>
  <c r="G35" i="63" s="1"/>
  <c r="K904" i="62"/>
  <c r="F35" i="63" s="1"/>
  <c r="J904" i="62"/>
  <c r="E35" i="63" s="1"/>
  <c r="R834" i="62"/>
  <c r="F107" i="57" s="1"/>
  <c r="Q834" i="62"/>
  <c r="E107" i="57" s="1"/>
  <c r="P834" i="62"/>
  <c r="D107" i="57" s="1"/>
  <c r="O834" i="62"/>
  <c r="C107" i="57" s="1"/>
  <c r="N834" i="62"/>
  <c r="B107" i="57" s="1"/>
  <c r="M834" i="62"/>
  <c r="H34" i="63" s="1"/>
  <c r="L834" i="62"/>
  <c r="G34" i="63" s="1"/>
  <c r="K834" i="62"/>
  <c r="F34" i="63" s="1"/>
  <c r="J834" i="62"/>
  <c r="E34" i="63" s="1"/>
  <c r="I834" i="62"/>
  <c r="D34" i="63" s="1"/>
  <c r="R831" i="62"/>
  <c r="F106" i="57" s="1"/>
  <c r="Q831" i="62"/>
  <c r="E106" i="57" s="1"/>
  <c r="P831" i="62"/>
  <c r="D106" i="57" s="1"/>
  <c r="O831" i="62"/>
  <c r="C106" i="57" s="1"/>
  <c r="N831" i="62"/>
  <c r="B106" i="57" s="1"/>
  <c r="M831" i="62"/>
  <c r="H33" i="63" s="1"/>
  <c r="L831" i="62"/>
  <c r="G33" i="63" s="1"/>
  <c r="K831" i="62"/>
  <c r="F33" i="63" s="1"/>
  <c r="J831" i="62"/>
  <c r="E33" i="63" s="1"/>
  <c r="I831" i="62"/>
  <c r="D33" i="63" s="1"/>
  <c r="R828" i="62"/>
  <c r="F105" i="57" s="1"/>
  <c r="Q828" i="62"/>
  <c r="E105" i="57" s="1"/>
  <c r="P828" i="62"/>
  <c r="D105" i="57" s="1"/>
  <c r="O828" i="62"/>
  <c r="C105" i="57" s="1"/>
  <c r="N828" i="62"/>
  <c r="B105" i="57" s="1"/>
  <c r="M828" i="62"/>
  <c r="H32" i="63" s="1"/>
  <c r="L828" i="62"/>
  <c r="G32" i="63" s="1"/>
  <c r="K828" i="62"/>
  <c r="F32" i="63" s="1"/>
  <c r="J828" i="62"/>
  <c r="E32" i="63" s="1"/>
  <c r="I828" i="62"/>
  <c r="D32" i="63" s="1"/>
  <c r="R826" i="62"/>
  <c r="Q826" i="62"/>
  <c r="P826" i="62"/>
  <c r="O826" i="62"/>
  <c r="N826" i="62"/>
  <c r="M826" i="62"/>
  <c r="L826" i="62"/>
  <c r="K826" i="62"/>
  <c r="J826" i="62"/>
  <c r="I826" i="62"/>
  <c r="R770" i="62"/>
  <c r="F104" i="57" s="1"/>
  <c r="Q770" i="62"/>
  <c r="E104" i="57" s="1"/>
  <c r="P770" i="62"/>
  <c r="D104" i="57" s="1"/>
  <c r="O770" i="62"/>
  <c r="C104" i="57" s="1"/>
  <c r="N770" i="62"/>
  <c r="B104" i="57" s="1"/>
  <c r="M770" i="62"/>
  <c r="H31" i="63" s="1"/>
  <c r="L770" i="62"/>
  <c r="G31" i="63" s="1"/>
  <c r="K770" i="62"/>
  <c r="F31" i="63" s="1"/>
  <c r="J770" i="62"/>
  <c r="E31" i="63" s="1"/>
  <c r="I770" i="62"/>
  <c r="D31" i="63" s="1"/>
  <c r="R761" i="62"/>
  <c r="F103" i="57" s="1"/>
  <c r="Q761" i="62"/>
  <c r="E103" i="57" s="1"/>
  <c r="P761" i="62"/>
  <c r="D103" i="57" s="1"/>
  <c r="O761" i="62"/>
  <c r="C103" i="57" s="1"/>
  <c r="N761" i="62"/>
  <c r="B103" i="57" s="1"/>
  <c r="M761" i="62"/>
  <c r="H30" i="63" s="1"/>
  <c r="L761" i="62"/>
  <c r="G30" i="63" s="1"/>
  <c r="K761" i="62"/>
  <c r="F30" i="63" s="1"/>
  <c r="J761" i="62"/>
  <c r="E30" i="63" s="1"/>
  <c r="I761" i="62"/>
  <c r="D30" i="63" s="1"/>
  <c r="R749" i="62"/>
  <c r="F98" i="57" s="1"/>
  <c r="Q749" i="62"/>
  <c r="E98" i="57" s="1"/>
  <c r="P749" i="62"/>
  <c r="D98" i="57" s="1"/>
  <c r="O749" i="62"/>
  <c r="C98" i="57" s="1"/>
  <c r="N749" i="62"/>
  <c r="B98" i="57" s="1"/>
  <c r="M749" i="62"/>
  <c r="H25" i="63" s="1"/>
  <c r="L749" i="62"/>
  <c r="G25" i="63" s="1"/>
  <c r="K749" i="62"/>
  <c r="F25" i="63" s="1"/>
  <c r="J749" i="62"/>
  <c r="E25" i="63" s="1"/>
  <c r="I749" i="62"/>
  <c r="D25" i="63" s="1"/>
  <c r="R731" i="62"/>
  <c r="F97" i="57" s="1"/>
  <c r="Q731" i="62"/>
  <c r="E97" i="57" s="1"/>
  <c r="P731" i="62"/>
  <c r="D97" i="57" s="1"/>
  <c r="O731" i="62"/>
  <c r="C97" i="57" s="1"/>
  <c r="N731" i="62"/>
  <c r="B97" i="57" s="1"/>
  <c r="M731" i="62"/>
  <c r="H24" i="63" s="1"/>
  <c r="L731" i="62"/>
  <c r="G24" i="63" s="1"/>
  <c r="K731" i="62"/>
  <c r="F24" i="63" s="1"/>
  <c r="J731" i="62"/>
  <c r="E24" i="63" s="1"/>
  <c r="I731" i="62"/>
  <c r="D24" i="63" s="1"/>
  <c r="R664" i="62"/>
  <c r="F96" i="57" s="1"/>
  <c r="Q664" i="62"/>
  <c r="E96" i="57" s="1"/>
  <c r="P664" i="62"/>
  <c r="D96" i="57" s="1"/>
  <c r="O664" i="62"/>
  <c r="C96" i="57" s="1"/>
  <c r="N664" i="62"/>
  <c r="B96" i="57" s="1"/>
  <c r="M664" i="62"/>
  <c r="H23" i="63" s="1"/>
  <c r="L664" i="62"/>
  <c r="G23" i="63" s="1"/>
  <c r="K664" i="62"/>
  <c r="F23" i="63" s="1"/>
  <c r="J664" i="62"/>
  <c r="E23" i="63" s="1"/>
  <c r="I664" i="62"/>
  <c r="D23" i="63" s="1"/>
  <c r="R661" i="62"/>
  <c r="F95" i="57" s="1"/>
  <c r="Q661" i="62"/>
  <c r="E95" i="57" s="1"/>
  <c r="P661" i="62"/>
  <c r="D95" i="57" s="1"/>
  <c r="O661" i="62"/>
  <c r="C95" i="57" s="1"/>
  <c r="N661" i="62"/>
  <c r="B95" i="57" s="1"/>
  <c r="M661" i="62"/>
  <c r="H22" i="63" s="1"/>
  <c r="L661" i="62"/>
  <c r="G22" i="63" s="1"/>
  <c r="K661" i="62"/>
  <c r="F22" i="63" s="1"/>
  <c r="J661" i="62"/>
  <c r="E22" i="63" s="1"/>
  <c r="I661" i="62"/>
  <c r="D22" i="63" s="1"/>
  <c r="R658" i="62"/>
  <c r="F94" i="57" s="1"/>
  <c r="Q658" i="62"/>
  <c r="E94" i="57" s="1"/>
  <c r="P658" i="62"/>
  <c r="D94" i="57" s="1"/>
  <c r="O658" i="62"/>
  <c r="C94" i="57" s="1"/>
  <c r="N658" i="62"/>
  <c r="B94" i="57" s="1"/>
  <c r="M658" i="62"/>
  <c r="H21" i="63" s="1"/>
  <c r="L658" i="62"/>
  <c r="G21" i="63" s="1"/>
  <c r="K658" i="62"/>
  <c r="F21" i="63" s="1"/>
  <c r="J658" i="62"/>
  <c r="E21" i="63" s="1"/>
  <c r="I658" i="62"/>
  <c r="D21" i="63" s="1"/>
  <c r="R656" i="62"/>
  <c r="Q656" i="62"/>
  <c r="P656" i="62"/>
  <c r="O656" i="62"/>
  <c r="N656" i="62"/>
  <c r="M656" i="62"/>
  <c r="L656" i="62"/>
  <c r="K656" i="62"/>
  <c r="J656" i="62"/>
  <c r="I656" i="62"/>
  <c r="R432" i="62"/>
  <c r="F91" i="57" s="1"/>
  <c r="Q432" i="62"/>
  <c r="E91" i="57" s="1"/>
  <c r="P432" i="62"/>
  <c r="D91" i="57" s="1"/>
  <c r="O432" i="62"/>
  <c r="C91" i="57" s="1"/>
  <c r="N432" i="62"/>
  <c r="B91" i="57" s="1"/>
  <c r="M432" i="62"/>
  <c r="H18" i="63" s="1"/>
  <c r="L432" i="62"/>
  <c r="G18" i="63" s="1"/>
  <c r="K432" i="62"/>
  <c r="F18" i="63" s="1"/>
  <c r="J432" i="62"/>
  <c r="E18" i="63" s="1"/>
  <c r="I432" i="62"/>
  <c r="D18" i="63" s="1"/>
  <c r="R423" i="62"/>
  <c r="F90" i="57" s="1"/>
  <c r="Q423" i="62"/>
  <c r="E90" i="57" s="1"/>
  <c r="P423" i="62"/>
  <c r="D90" i="57" s="1"/>
  <c r="O423" i="62"/>
  <c r="C90" i="57" s="1"/>
  <c r="N423" i="62"/>
  <c r="B90" i="57" s="1"/>
  <c r="M423" i="62"/>
  <c r="H17" i="63" s="1"/>
  <c r="L423" i="62"/>
  <c r="G17" i="63" s="1"/>
  <c r="K423" i="62"/>
  <c r="F17" i="63" s="1"/>
  <c r="J423" i="62"/>
  <c r="E17" i="63" s="1"/>
  <c r="I423" i="62"/>
  <c r="D17" i="63" s="1"/>
  <c r="R388" i="62"/>
  <c r="Q388" i="62"/>
  <c r="P388" i="62"/>
  <c r="O388" i="62"/>
  <c r="N388" i="62"/>
  <c r="M388" i="62"/>
  <c r="L388" i="62"/>
  <c r="K388" i="62"/>
  <c r="J388" i="62"/>
  <c r="I388" i="62"/>
  <c r="I400" i="62" s="1"/>
  <c r="R361" i="62"/>
  <c r="Q361" i="62"/>
  <c r="P361" i="62"/>
  <c r="O361" i="62"/>
  <c r="N361" i="62"/>
  <c r="M361" i="62"/>
  <c r="L361" i="62"/>
  <c r="K361" i="62"/>
  <c r="J361" i="62"/>
  <c r="I361" i="62"/>
  <c r="A5" i="62"/>
  <c r="A6" i="62" s="1"/>
  <c r="A7" i="62" s="1"/>
  <c r="A8" i="62" s="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A167" i="62" s="1"/>
  <c r="A168" i="62" s="1"/>
  <c r="A169" i="62" s="1"/>
  <c r="A170" i="62" s="1"/>
  <c r="A171" i="62" s="1"/>
  <c r="A172" i="62" s="1"/>
  <c r="A173" i="62" s="1"/>
  <c r="A174" i="62" s="1"/>
  <c r="A175" i="62" s="1"/>
  <c r="A176" i="62" s="1"/>
  <c r="A177" i="62" s="1"/>
  <c r="A178" i="62" s="1"/>
  <c r="A179" i="62" s="1"/>
  <c r="A180" i="62" s="1"/>
  <c r="A181" i="62" s="1"/>
  <c r="A182" i="62" s="1"/>
  <c r="A183" i="62" s="1"/>
  <c r="A184" i="62" s="1"/>
  <c r="A185" i="62" s="1"/>
  <c r="A186" i="62" s="1"/>
  <c r="A187" i="62" s="1"/>
  <c r="A188" i="62" s="1"/>
  <c r="A189" i="62" s="1"/>
  <c r="A190" i="62" s="1"/>
  <c r="A191" i="62" s="1"/>
  <c r="A192" i="62" s="1"/>
  <c r="A193" i="62" s="1"/>
  <c r="A194" i="62" s="1"/>
  <c r="A195" i="62" s="1"/>
  <c r="A196" i="62" s="1"/>
  <c r="A197" i="62" s="1"/>
  <c r="A198" i="62" s="1"/>
  <c r="A199" i="62" s="1"/>
  <c r="A200" i="62" s="1"/>
  <c r="A201" i="62" s="1"/>
  <c r="A202" i="62" s="1"/>
  <c r="A203" i="62" s="1"/>
  <c r="A204" i="62" s="1"/>
  <c r="A205" i="62" s="1"/>
  <c r="A206" i="62" s="1"/>
  <c r="A207" i="62" s="1"/>
  <c r="A208" i="62" s="1"/>
  <c r="A209" i="62" s="1"/>
  <c r="A210" i="62" s="1"/>
  <c r="A211" i="62" s="1"/>
  <c r="A212" i="62" s="1"/>
  <c r="A213" i="62" s="1"/>
  <c r="A214" i="62" s="1"/>
  <c r="A215" i="62" s="1"/>
  <c r="A216" i="62" s="1"/>
  <c r="A217" i="62" s="1"/>
  <c r="A218" i="62" s="1"/>
  <c r="A219" i="62" s="1"/>
  <c r="A220" i="62" s="1"/>
  <c r="A221" i="62" s="1"/>
  <c r="A222" i="62" s="1"/>
  <c r="A223" i="62" s="1"/>
  <c r="A224" i="62" s="1"/>
  <c r="A225" i="62" s="1"/>
  <c r="A226" i="62" s="1"/>
  <c r="A227" i="62" s="1"/>
  <c r="A228" i="62" s="1"/>
  <c r="A229" i="62" s="1"/>
  <c r="A230" i="62" s="1"/>
  <c r="A231" i="62" s="1"/>
  <c r="A232" i="62" s="1"/>
  <c r="A233" i="62" s="1"/>
  <c r="A234" i="62" s="1"/>
  <c r="A235" i="62" s="1"/>
  <c r="A236" i="62" s="1"/>
  <c r="A237" i="62" s="1"/>
  <c r="A238" i="62" s="1"/>
  <c r="A239" i="62" s="1"/>
  <c r="A240" i="62" s="1"/>
  <c r="A241" i="62" s="1"/>
  <c r="A242" i="62" s="1"/>
  <c r="A243" i="62" s="1"/>
  <c r="A244" i="62" s="1"/>
  <c r="A245" i="62" s="1"/>
  <c r="A246" i="62" s="1"/>
  <c r="A247" i="62" s="1"/>
  <c r="A248" i="62" s="1"/>
  <c r="A249" i="62" s="1"/>
  <c r="A250" i="62" s="1"/>
  <c r="A251" i="62" s="1"/>
  <c r="A252" i="62" s="1"/>
  <c r="A253" i="62" s="1"/>
  <c r="A254" i="62" s="1"/>
  <c r="A255" i="62" s="1"/>
  <c r="A256" i="62" s="1"/>
  <c r="A257" i="62" s="1"/>
  <c r="A258" i="62" s="1"/>
  <c r="A259" i="62" s="1"/>
  <c r="A260" i="62" s="1"/>
  <c r="A261" i="62" s="1"/>
  <c r="A262" i="62" s="1"/>
  <c r="A263" i="62" s="1"/>
  <c r="A264" i="62" s="1"/>
  <c r="A265" i="62" s="1"/>
  <c r="A266" i="62" s="1"/>
  <c r="A267" i="62" s="1"/>
  <c r="A268" i="62" s="1"/>
  <c r="A269" i="62" s="1"/>
  <c r="A270" i="62" s="1"/>
  <c r="A271" i="62" s="1"/>
  <c r="A272" i="62" s="1"/>
  <c r="A273" i="62" s="1"/>
  <c r="A274" i="62" s="1"/>
  <c r="A275" i="62" s="1"/>
  <c r="A276" i="62" s="1"/>
  <c r="A277" i="62" s="1"/>
  <c r="A278" i="62" s="1"/>
  <c r="A279" i="62" s="1"/>
  <c r="A280" i="62" s="1"/>
  <c r="A281" i="62" s="1"/>
  <c r="A282" i="62" s="1"/>
  <c r="A283" i="62" s="1"/>
  <c r="A284" i="62" s="1"/>
  <c r="A285" i="62" s="1"/>
  <c r="A286" i="62" s="1"/>
  <c r="A287" i="62" s="1"/>
  <c r="A288" i="62" s="1"/>
  <c r="A289" i="62" s="1"/>
  <c r="A290" i="62" s="1"/>
  <c r="A291" i="62" s="1"/>
  <c r="A292" i="62" s="1"/>
  <c r="A293" i="62" s="1"/>
  <c r="A294" i="62" s="1"/>
  <c r="A295" i="62" s="1"/>
  <c r="A296" i="62" s="1"/>
  <c r="A297" i="62" s="1"/>
  <c r="A298" i="62" s="1"/>
  <c r="A299" i="62" s="1"/>
  <c r="A300" i="62" s="1"/>
  <c r="A301" i="62" s="1"/>
  <c r="A302" i="62" s="1"/>
  <c r="A303" i="62" s="1"/>
  <c r="A304" i="62" s="1"/>
  <c r="A305" i="62" s="1"/>
  <c r="A306" i="62" s="1"/>
  <c r="A307" i="62" s="1"/>
  <c r="A308" i="62" s="1"/>
  <c r="A309" i="62" s="1"/>
  <c r="A310" i="62" s="1"/>
  <c r="A311" i="62" s="1"/>
  <c r="A312" i="62" s="1"/>
  <c r="A313" i="62" s="1"/>
  <c r="A314" i="62" s="1"/>
  <c r="A315" i="62" s="1"/>
  <c r="A316" i="62" s="1"/>
  <c r="A317" i="62" s="1"/>
  <c r="A318" i="62" s="1"/>
  <c r="A319" i="62" s="1"/>
  <c r="A320" i="62" s="1"/>
  <c r="A321" i="62" s="1"/>
  <c r="A322" i="62" s="1"/>
  <c r="A323" i="62" s="1"/>
  <c r="A324" i="62" s="1"/>
  <c r="A325" i="62" s="1"/>
  <c r="A326" i="62" s="1"/>
  <c r="A327" i="62" s="1"/>
  <c r="A328" i="62" s="1"/>
  <c r="A329" i="62" s="1"/>
  <c r="A330" i="62" s="1"/>
  <c r="A331" i="62" s="1"/>
  <c r="A332" i="62" s="1"/>
  <c r="A333" i="62" s="1"/>
  <c r="A334" i="62" s="1"/>
  <c r="A335" i="62" s="1"/>
  <c r="A336" i="62" s="1"/>
  <c r="A337" i="62" s="1"/>
  <c r="A338" i="62" s="1"/>
  <c r="A339" i="62" s="1"/>
  <c r="A340" i="62" s="1"/>
  <c r="A341" i="62" s="1"/>
  <c r="A342" i="62" s="1"/>
  <c r="A343" i="62" s="1"/>
  <c r="A344" i="62" s="1"/>
  <c r="A345" i="62" s="1"/>
  <c r="A346" i="62" s="1"/>
  <c r="A347" i="62" s="1"/>
  <c r="A348" i="62" s="1"/>
  <c r="A349" i="62" s="1"/>
  <c r="A350" i="62" s="1"/>
  <c r="A351" i="62" s="1"/>
  <c r="A352" i="62" s="1"/>
  <c r="A353" i="62" s="1"/>
  <c r="A354" i="62" s="1"/>
  <c r="A355" i="62" s="1"/>
  <c r="A356" i="62" s="1"/>
  <c r="A357" i="62" s="1"/>
  <c r="A358" i="62" s="1"/>
  <c r="A359" i="62" s="1"/>
  <c r="A360" i="62" s="1"/>
  <c r="A361" i="62" s="1"/>
  <c r="A362" i="62" s="1"/>
  <c r="A363" i="62" s="1"/>
  <c r="A364" i="62" s="1"/>
  <c r="A365" i="62" s="1"/>
  <c r="A366" i="62" s="1"/>
  <c r="A367" i="62" s="1"/>
  <c r="A368" i="62" s="1"/>
  <c r="A369" i="62" s="1"/>
  <c r="A370" i="62" s="1"/>
  <c r="A371" i="62" s="1"/>
  <c r="A372" i="62" s="1"/>
  <c r="A373" i="62" s="1"/>
  <c r="A374" i="62" s="1"/>
  <c r="A375" i="62" s="1"/>
  <c r="A376" i="62" s="1"/>
  <c r="A377" i="62" s="1"/>
  <c r="A378" i="62" s="1"/>
  <c r="A379" i="62" s="1"/>
  <c r="A380" i="62" s="1"/>
  <c r="A381" i="62" s="1"/>
  <c r="A382" i="62" s="1"/>
  <c r="A383" i="62" s="1"/>
  <c r="A384" i="62" s="1"/>
  <c r="A385" i="62" s="1"/>
  <c r="A386" i="62" s="1"/>
  <c r="A387" i="62" s="1"/>
  <c r="A388" i="62" s="1"/>
  <c r="A389" i="62" s="1"/>
  <c r="A390" i="62" s="1"/>
  <c r="A391" i="62" s="1"/>
  <c r="A392" i="62" s="1"/>
  <c r="A393" i="62" s="1"/>
  <c r="A394" i="62" s="1"/>
  <c r="A395" i="62" s="1"/>
  <c r="A396" i="62" s="1"/>
  <c r="A397" i="62" s="1"/>
  <c r="A398" i="62" s="1"/>
  <c r="A399" i="62" s="1"/>
  <c r="A400" i="62" s="1"/>
  <c r="A401" i="62" s="1"/>
  <c r="A402" i="62" s="1"/>
  <c r="A403" i="62" s="1"/>
  <c r="A404" i="62" s="1"/>
  <c r="A405" i="62" s="1"/>
  <c r="O398" i="62" l="1"/>
  <c r="O400" i="62"/>
  <c r="P398" i="62"/>
  <c r="P400" i="62"/>
  <c r="N398" i="62"/>
  <c r="N400" i="62"/>
  <c r="N401" i="62" s="1"/>
  <c r="B89" i="57" s="1"/>
  <c r="B101" i="57" s="1"/>
  <c r="B110" i="57" s="1"/>
  <c r="B112" i="57" s="1"/>
  <c r="Q398" i="62"/>
  <c r="Q400" i="62"/>
  <c r="J398" i="62"/>
  <c r="J400" i="62"/>
  <c r="R398" i="62"/>
  <c r="R400" i="62"/>
  <c r="M398" i="62"/>
  <c r="M400" i="62"/>
  <c r="M401" i="62" s="1"/>
  <c r="H16" i="63" s="1"/>
  <c r="H28" i="63" s="1"/>
  <c r="H37" i="63" s="1"/>
  <c r="K398" i="62"/>
  <c r="K400" i="62"/>
  <c r="K401" i="62" s="1"/>
  <c r="F16" i="63" s="1"/>
  <c r="F28" i="63" s="1"/>
  <c r="F37" i="63" s="1"/>
  <c r="L398" i="62"/>
  <c r="L400" i="62"/>
  <c r="C15" i="39"/>
  <c r="I398" i="62"/>
  <c r="I401" i="62" s="1"/>
  <c r="D16" i="63" s="1"/>
  <c r="D28" i="63" s="1"/>
  <c r="D37" i="63" s="1"/>
  <c r="Q401" i="62" l="1"/>
  <c r="E89" i="57" s="1"/>
  <c r="E101" i="57" s="1"/>
  <c r="E110" i="57" s="1"/>
  <c r="E112" i="57" s="1"/>
  <c r="R401" i="62"/>
  <c r="F89" i="57" s="1"/>
  <c r="F101" i="57" s="1"/>
  <c r="F110" i="57" s="1"/>
  <c r="F112" i="57" s="1"/>
  <c r="P401" i="62"/>
  <c r="D89" i="57" s="1"/>
  <c r="D101" i="57" s="1"/>
  <c r="D110" i="57" s="1"/>
  <c r="D112" i="57" s="1"/>
  <c r="L401" i="62"/>
  <c r="G16" i="63" s="1"/>
  <c r="G28" i="63" s="1"/>
  <c r="G37" i="63" s="1"/>
  <c r="J401" i="62"/>
  <c r="E16" i="63" s="1"/>
  <c r="E28" i="63" s="1"/>
  <c r="E37" i="63" s="1"/>
  <c r="O401" i="62"/>
  <c r="C89" i="57" s="1"/>
  <c r="C101" i="57" s="1"/>
  <c r="C110" i="57" s="1"/>
  <c r="C112" i="57" s="1"/>
  <c r="A406" i="62"/>
  <c r="A407" i="62" s="1"/>
  <c r="A408" i="62" s="1"/>
  <c r="A409" i="62" s="1"/>
  <c r="A410" i="62" s="1"/>
  <c r="A411" i="62" s="1"/>
  <c r="A412" i="62" s="1"/>
  <c r="A413" i="62" s="1"/>
  <c r="A414" i="62" s="1"/>
  <c r="A415" i="62" s="1"/>
  <c r="A416" i="62" s="1"/>
  <c r="A417" i="62" s="1"/>
  <c r="A418" i="62" s="1"/>
  <c r="A419" i="62" s="1"/>
  <c r="A420" i="62" s="1"/>
  <c r="A421" i="62" s="1"/>
  <c r="A422" i="62" s="1"/>
  <c r="A423" i="62" s="1"/>
  <c r="A424" i="62" s="1"/>
  <c r="A425" i="62" s="1"/>
  <c r="A426" i="62" s="1"/>
  <c r="A427" i="62" s="1"/>
  <c r="A428" i="62" s="1"/>
  <c r="A429" i="62" s="1"/>
  <c r="A430" i="62" s="1"/>
  <c r="A431" i="62" s="1"/>
  <c r="A432" i="62" s="1"/>
  <c r="A433" i="62" s="1"/>
  <c r="A434" i="62" s="1"/>
  <c r="A435" i="62" s="1"/>
  <c r="A436" i="62" s="1"/>
  <c r="A86" i="57"/>
  <c r="A85" i="57"/>
  <c r="A84" i="57"/>
  <c r="A83" i="57"/>
  <c r="A82" i="57"/>
  <c r="A81" i="57"/>
  <c r="A80" i="57"/>
  <c r="A79" i="57"/>
  <c r="A78" i="57"/>
  <c r="A77" i="57"/>
  <c r="A47" i="57"/>
  <c r="A46" i="57"/>
  <c r="A45" i="57"/>
  <c r="A44" i="57"/>
  <c r="A43" i="57"/>
  <c r="A42" i="57"/>
  <c r="A41" i="57"/>
  <c r="A40" i="57"/>
  <c r="A39" i="57"/>
  <c r="A38" i="57"/>
  <c r="H69" i="38" l="1"/>
  <c r="A959" i="62" l="1"/>
  <c r="G26" i="38"/>
  <c r="M13" i="39" l="1"/>
  <c r="L13" i="39"/>
  <c r="K13" i="39"/>
  <c r="J13" i="39"/>
  <c r="I13" i="39"/>
  <c r="M12" i="39"/>
  <c r="L12" i="39"/>
  <c r="K12" i="39"/>
  <c r="J12" i="39"/>
  <c r="I12" i="39"/>
  <c r="M10" i="39"/>
  <c r="L10" i="39"/>
  <c r="K10" i="39"/>
  <c r="J10" i="39"/>
  <c r="I10" i="39"/>
  <c r="M8" i="39"/>
  <c r="M25" i="39" s="1"/>
  <c r="L8" i="39"/>
  <c r="L25" i="39" s="1"/>
  <c r="K8" i="39"/>
  <c r="K25" i="39" s="1"/>
  <c r="J8" i="39"/>
  <c r="J25" i="39" s="1"/>
  <c r="I8" i="39"/>
  <c r="I25" i="39" s="1"/>
  <c r="M13" i="36"/>
  <c r="L13" i="36"/>
  <c r="K13" i="36"/>
  <c r="J13" i="36"/>
  <c r="I13" i="36"/>
  <c r="M11" i="36"/>
  <c r="L11" i="36"/>
  <c r="K11" i="36"/>
  <c r="J11" i="36"/>
  <c r="I11" i="36"/>
  <c r="M10" i="36"/>
  <c r="L10" i="36"/>
  <c r="K10" i="36"/>
  <c r="J10" i="36"/>
  <c r="I10" i="36"/>
  <c r="M8" i="36"/>
  <c r="M25" i="36" s="1"/>
  <c r="L8" i="36"/>
  <c r="L25" i="36" s="1"/>
  <c r="K8" i="36"/>
  <c r="K25" i="36" s="1"/>
  <c r="J8" i="36"/>
  <c r="J25" i="36" s="1"/>
  <c r="I8" i="36"/>
  <c r="I25" i="36" s="1"/>
  <c r="F24" i="57"/>
  <c r="L16" i="39" l="1"/>
  <c r="K16" i="39"/>
  <c r="J16" i="39"/>
  <c r="I16" i="39"/>
  <c r="M16" i="39"/>
  <c r="M17" i="39"/>
  <c r="L17" i="39"/>
  <c r="K17" i="39"/>
  <c r="I17" i="39"/>
  <c r="J17" i="39"/>
  <c r="H26" i="38" l="1"/>
  <c r="I69" i="38"/>
  <c r="C30" i="39" l="1"/>
  <c r="C29" i="39"/>
  <c r="C27" i="39"/>
  <c r="H13" i="39"/>
  <c r="G13" i="39"/>
  <c r="F13" i="39"/>
  <c r="E13" i="39"/>
  <c r="H12" i="39"/>
  <c r="G12" i="39"/>
  <c r="F12" i="39"/>
  <c r="E12" i="39"/>
  <c r="H10" i="39"/>
  <c r="G10" i="39"/>
  <c r="F10" i="39"/>
  <c r="E10" i="39"/>
  <c r="D13" i="39"/>
  <c r="D12" i="39"/>
  <c r="D10" i="39"/>
  <c r="H8" i="39"/>
  <c r="H25" i="39" s="1"/>
  <c r="G8" i="39"/>
  <c r="G25" i="39" s="1"/>
  <c r="F8" i="39"/>
  <c r="F25" i="39" s="1"/>
  <c r="E8" i="39"/>
  <c r="E25" i="39" s="1"/>
  <c r="D8" i="39"/>
  <c r="D25" i="39" s="1"/>
  <c r="D19" i="39"/>
  <c r="F17" i="39"/>
  <c r="H16" i="39"/>
  <c r="G18" i="36"/>
  <c r="H17" i="36"/>
  <c r="H13" i="36"/>
  <c r="G13" i="36"/>
  <c r="F13" i="36"/>
  <c r="E13" i="36"/>
  <c r="H11" i="36"/>
  <c r="G11" i="36"/>
  <c r="F11" i="36"/>
  <c r="E11" i="36"/>
  <c r="H10" i="36"/>
  <c r="G10" i="36"/>
  <c r="F10" i="36"/>
  <c r="E10" i="36"/>
  <c r="D19" i="36"/>
  <c r="D18" i="36"/>
  <c r="D13" i="36"/>
  <c r="D11" i="36"/>
  <c r="D10" i="36"/>
  <c r="H8" i="36"/>
  <c r="G8" i="36"/>
  <c r="F8" i="36"/>
  <c r="E8" i="36"/>
  <c r="D8" i="36"/>
  <c r="E18" i="36" l="1"/>
  <c r="F18" i="36"/>
  <c r="G17" i="36"/>
  <c r="H14" i="36"/>
  <c r="M14" i="36"/>
  <c r="L14" i="36"/>
  <c r="J14" i="36"/>
  <c r="K14" i="36"/>
  <c r="I14" i="36"/>
  <c r="E16" i="36"/>
  <c r="M16" i="36"/>
  <c r="L16" i="36"/>
  <c r="K16" i="36"/>
  <c r="J16" i="36"/>
  <c r="I16" i="36"/>
  <c r="K18" i="36"/>
  <c r="J18" i="36"/>
  <c r="I18" i="36"/>
  <c r="M18" i="36"/>
  <c r="L18" i="36"/>
  <c r="M17" i="36"/>
  <c r="K17" i="36"/>
  <c r="L17" i="36"/>
  <c r="J17" i="36"/>
  <c r="I17" i="36"/>
  <c r="H19" i="36"/>
  <c r="M19" i="36"/>
  <c r="L19" i="36"/>
  <c r="K19" i="36"/>
  <c r="I19" i="36"/>
  <c r="J19" i="36"/>
  <c r="H18" i="36"/>
  <c r="E17" i="36"/>
  <c r="E19" i="36"/>
  <c r="D17" i="36"/>
  <c r="F17" i="36"/>
  <c r="F19" i="36"/>
  <c r="H20" i="36"/>
  <c r="M20" i="36"/>
  <c r="L20" i="36"/>
  <c r="K20" i="36"/>
  <c r="J20" i="36"/>
  <c r="I20" i="36"/>
  <c r="F19" i="39"/>
  <c r="M19" i="39"/>
  <c r="L19" i="39"/>
  <c r="K19" i="39"/>
  <c r="J19" i="39"/>
  <c r="I19" i="39"/>
  <c r="J20" i="39"/>
  <c r="M20" i="39"/>
  <c r="L20" i="39"/>
  <c r="K20" i="39"/>
  <c r="I20" i="39"/>
  <c r="H14" i="39"/>
  <c r="M14" i="39"/>
  <c r="L14" i="39"/>
  <c r="K14" i="39"/>
  <c r="J14" i="39"/>
  <c r="I14" i="39"/>
  <c r="D14" i="36"/>
  <c r="E14" i="36"/>
  <c r="F14" i="36"/>
  <c r="G14" i="36"/>
  <c r="G16" i="36"/>
  <c r="F16" i="36"/>
  <c r="H16" i="36"/>
  <c r="D16" i="36"/>
  <c r="G19" i="36"/>
  <c r="E16" i="39"/>
  <c r="H17" i="39"/>
  <c r="H19" i="39"/>
  <c r="E14" i="39"/>
  <c r="C31" i="39"/>
  <c r="G17" i="39"/>
  <c r="G19" i="39"/>
  <c r="E20" i="39"/>
  <c r="D14" i="39"/>
  <c r="F14" i="39"/>
  <c r="F16" i="39"/>
  <c r="F20" i="39"/>
  <c r="G14" i="39"/>
  <c r="G16" i="39"/>
  <c r="G20" i="39"/>
  <c r="D16" i="39"/>
  <c r="H20" i="39"/>
  <c r="D17" i="39"/>
  <c r="E17" i="39"/>
  <c r="E19" i="39"/>
  <c r="D20" i="39"/>
  <c r="D20" i="36"/>
  <c r="E20" i="36"/>
  <c r="F20" i="36"/>
  <c r="G20" i="36"/>
  <c r="L12" i="36" l="1"/>
  <c r="M12" i="36"/>
  <c r="J15" i="36"/>
  <c r="I15" i="36"/>
  <c r="M15" i="36"/>
  <c r="L15" i="36"/>
  <c r="K15" i="36"/>
  <c r="J12" i="36"/>
  <c r="K12" i="36"/>
  <c r="I12" i="36"/>
  <c r="I15" i="39"/>
  <c r="K15" i="39"/>
  <c r="M15" i="39"/>
  <c r="L15" i="39"/>
  <c r="J15" i="39"/>
  <c r="E12" i="36"/>
  <c r="G12" i="36"/>
  <c r="H12" i="36"/>
  <c r="F12" i="36"/>
  <c r="F15" i="36"/>
  <c r="H15" i="36"/>
  <c r="G15" i="36"/>
  <c r="E15" i="36"/>
  <c r="D15" i="36"/>
  <c r="D12" i="36"/>
  <c r="F15" i="39"/>
  <c r="H15" i="39"/>
  <c r="C32" i="39"/>
  <c r="E15" i="39"/>
  <c r="D15" i="39"/>
  <c r="G15" i="39"/>
  <c r="H21" i="39" l="1"/>
  <c r="H32" i="39"/>
  <c r="L21" i="36"/>
  <c r="L29" i="36" s="1"/>
  <c r="I21" i="36"/>
  <c r="I29" i="36" s="1"/>
  <c r="D21" i="36"/>
  <c r="M21" i="36"/>
  <c r="M29" i="36" s="1"/>
  <c r="J21" i="36"/>
  <c r="J32" i="36" s="1"/>
  <c r="K21" i="36"/>
  <c r="K29" i="36" s="1"/>
  <c r="J21" i="39"/>
  <c r="J32" i="39" s="1"/>
  <c r="L21" i="39"/>
  <c r="L32" i="39" s="1"/>
  <c r="M21" i="39"/>
  <c r="K21" i="39"/>
  <c r="I21" i="39"/>
  <c r="E21" i="36"/>
  <c r="F21" i="36"/>
  <c r="F35" i="36" s="1"/>
  <c r="H21" i="36"/>
  <c r="H35" i="36" s="1"/>
  <c r="D27" i="57"/>
  <c r="G21" i="36"/>
  <c r="G35" i="36" s="1"/>
  <c r="C27" i="57"/>
  <c r="E27" i="57"/>
  <c r="F39" i="63"/>
  <c r="D39" i="63"/>
  <c r="E39" i="63"/>
  <c r="M28" i="39" l="1"/>
  <c r="M35" i="39"/>
  <c r="M27" i="39"/>
  <c r="M30" i="39"/>
  <c r="M29" i="39"/>
  <c r="M34" i="39"/>
  <c r="M33" i="39"/>
  <c r="M36" i="39"/>
  <c r="M37" i="39"/>
  <c r="M31" i="39"/>
  <c r="I28" i="39"/>
  <c r="I35" i="39"/>
  <c r="I27" i="39"/>
  <c r="I29" i="39"/>
  <c r="I30" i="39"/>
  <c r="I34" i="39"/>
  <c r="I33" i="39"/>
  <c r="I31" i="39"/>
  <c r="I37" i="39"/>
  <c r="I36" i="39"/>
  <c r="K28" i="39"/>
  <c r="K35" i="39"/>
  <c r="K29" i="39"/>
  <c r="K30" i="39"/>
  <c r="K27" i="39"/>
  <c r="K33" i="39"/>
  <c r="K34" i="39"/>
  <c r="K37" i="39"/>
  <c r="K31" i="39"/>
  <c r="K36" i="39"/>
  <c r="L28" i="39"/>
  <c r="L35" i="39"/>
  <c r="L27" i="39"/>
  <c r="L29" i="39"/>
  <c r="L30" i="39"/>
  <c r="L33" i="39"/>
  <c r="L34" i="39"/>
  <c r="L37" i="39"/>
  <c r="L31" i="39"/>
  <c r="L36" i="39"/>
  <c r="K32" i="39"/>
  <c r="J28" i="39"/>
  <c r="J35" i="39"/>
  <c r="J27" i="39"/>
  <c r="J29" i="39"/>
  <c r="J30" i="39"/>
  <c r="J34" i="39"/>
  <c r="J33" i="39"/>
  <c r="J37" i="39"/>
  <c r="J31" i="39"/>
  <c r="J36" i="39"/>
  <c r="H28" i="39"/>
  <c r="H35" i="39"/>
  <c r="H27" i="39"/>
  <c r="H29" i="39"/>
  <c r="H30" i="39"/>
  <c r="H33" i="39"/>
  <c r="H37" i="39"/>
  <c r="H36" i="39"/>
  <c r="H34" i="39"/>
  <c r="H31" i="39"/>
  <c r="M32" i="39"/>
  <c r="I32" i="39"/>
  <c r="E35" i="36"/>
  <c r="E27" i="36"/>
  <c r="D35" i="36"/>
  <c r="D27" i="36"/>
  <c r="L32" i="36"/>
  <c r="K32" i="36"/>
  <c r="M32" i="36"/>
  <c r="D39" i="60"/>
  <c r="C10" i="64" s="1"/>
  <c r="C12" i="64" s="1"/>
  <c r="I32" i="36"/>
  <c r="M36" i="36"/>
  <c r="M28" i="36"/>
  <c r="M31" i="36"/>
  <c r="M27" i="36"/>
  <c r="M33" i="36"/>
  <c r="M34" i="36"/>
  <c r="M37" i="36"/>
  <c r="M35" i="36"/>
  <c r="M30" i="36"/>
  <c r="K31" i="36"/>
  <c r="K35" i="36"/>
  <c r="K27" i="36"/>
  <c r="K34" i="36"/>
  <c r="K33" i="36"/>
  <c r="K30" i="36"/>
  <c r="K37" i="36"/>
  <c r="K36" i="36"/>
  <c r="K28" i="36"/>
  <c r="J37" i="36"/>
  <c r="J35" i="36"/>
  <c r="J31" i="36"/>
  <c r="J27" i="36"/>
  <c r="J34" i="36"/>
  <c r="J33" i="36"/>
  <c r="J30" i="36"/>
  <c r="J36" i="36"/>
  <c r="J28" i="36"/>
  <c r="I31" i="36"/>
  <c r="I33" i="36"/>
  <c r="I36" i="36"/>
  <c r="I28" i="36"/>
  <c r="I35" i="36"/>
  <c r="I37" i="36"/>
  <c r="I34" i="36"/>
  <c r="I27" i="36"/>
  <c r="I30" i="36"/>
  <c r="J29" i="36"/>
  <c r="L30" i="36"/>
  <c r="L33" i="36"/>
  <c r="L35" i="36"/>
  <c r="L36" i="36"/>
  <c r="L28" i="36"/>
  <c r="L31" i="36"/>
  <c r="L27" i="36"/>
  <c r="L34" i="36"/>
  <c r="L37" i="36"/>
  <c r="E39" i="60"/>
  <c r="D10" i="64" s="1"/>
  <c r="D12" i="64" s="1"/>
  <c r="F39" i="60"/>
  <c r="E10" i="64" s="1"/>
  <c r="E12" i="64" s="1"/>
  <c r="G39" i="60"/>
  <c r="F10" i="64" s="1"/>
  <c r="F12" i="64" s="1"/>
  <c r="G39" i="63"/>
  <c r="B26" i="57" l="1"/>
  <c r="C26" i="57"/>
  <c r="E26" i="57"/>
  <c r="D26" i="57"/>
  <c r="J38" i="36"/>
  <c r="I38" i="36"/>
  <c r="L38" i="36"/>
  <c r="K38" i="36"/>
  <c r="M38" i="36"/>
  <c r="J38" i="39"/>
  <c r="M38" i="39"/>
  <c r="I38" i="39"/>
  <c r="K38" i="39"/>
  <c r="L38" i="39"/>
  <c r="F27" i="57"/>
  <c r="H39" i="63"/>
  <c r="H39" i="60" l="1"/>
  <c r="H32" i="36"/>
  <c r="F26" i="57" l="1"/>
  <c r="H38" i="39"/>
  <c r="H29" i="36"/>
  <c r="H31" i="36"/>
  <c r="H36" i="36"/>
  <c r="H33" i="36"/>
  <c r="H27" i="36"/>
  <c r="H34" i="36"/>
  <c r="H37" i="36"/>
  <c r="H30" i="36"/>
  <c r="H28" i="36"/>
  <c r="H38" i="36" l="1"/>
  <c r="D21" i="39"/>
  <c r="F21" i="39"/>
  <c r="E21" i="39"/>
  <c r="E28" i="39" l="1"/>
  <c r="E35" i="39"/>
  <c r="E30" i="39"/>
  <c r="E29" i="39"/>
  <c r="E27" i="39"/>
  <c r="E34" i="39"/>
  <c r="E36" i="39"/>
  <c r="E31" i="39"/>
  <c r="E33" i="39"/>
  <c r="E37" i="39"/>
  <c r="E32" i="39"/>
  <c r="F28" i="39"/>
  <c r="F35" i="39"/>
  <c r="F34" i="39"/>
  <c r="F27" i="39"/>
  <c r="F29" i="39"/>
  <c r="F30" i="39"/>
  <c r="F33" i="39"/>
  <c r="F31" i="39"/>
  <c r="F37" i="39"/>
  <c r="F36" i="39"/>
  <c r="F32" i="39"/>
  <c r="D28" i="39"/>
  <c r="D35" i="39"/>
  <c r="D36" i="39"/>
  <c r="D30" i="39"/>
  <c r="D29" i="39"/>
  <c r="D34" i="39"/>
  <c r="D33" i="39"/>
  <c r="D37" i="39"/>
  <c r="D31" i="39"/>
  <c r="D32" i="39"/>
  <c r="D27" i="39"/>
  <c r="H25" i="36"/>
  <c r="G25" i="36"/>
  <c r="F25" i="36"/>
  <c r="E25" i="36"/>
  <c r="D25" i="36"/>
  <c r="F38" i="39" l="1"/>
  <c r="D38" i="39"/>
  <c r="E38" i="39"/>
  <c r="G21" i="39"/>
  <c r="G28" i="39" l="1"/>
  <c r="G35" i="39"/>
  <c r="G29" i="39"/>
  <c r="G27" i="39"/>
  <c r="G30" i="39"/>
  <c r="G33" i="39"/>
  <c r="G34" i="39"/>
  <c r="G36" i="39"/>
  <c r="G37" i="39"/>
  <c r="G31" i="39"/>
  <c r="G32" i="39"/>
  <c r="E32" i="36"/>
  <c r="G29" i="36"/>
  <c r="D33" i="36"/>
  <c r="F36" i="36"/>
  <c r="G38" i="39" l="1"/>
  <c r="G32" i="36"/>
  <c r="E33" i="36"/>
  <c r="G33" i="36"/>
  <c r="G27" i="36"/>
  <c r="G28" i="36"/>
  <c r="G31" i="36"/>
  <c r="E30" i="36"/>
  <c r="E31" i="36"/>
  <c r="E29" i="36"/>
  <c r="E34" i="36"/>
  <c r="E36" i="36"/>
  <c r="E28" i="36"/>
  <c r="E37" i="36"/>
  <c r="G34" i="36"/>
  <c r="G30" i="36"/>
  <c r="G36" i="36"/>
  <c r="G37" i="36"/>
  <c r="D32" i="36"/>
  <c r="D36" i="36"/>
  <c r="F32" i="36"/>
  <c r="D37" i="36"/>
  <c r="D34" i="36"/>
  <c r="D29" i="36"/>
  <c r="D31" i="36"/>
  <c r="F33" i="36"/>
  <c r="D28" i="36"/>
  <c r="D30" i="36"/>
  <c r="F34" i="36"/>
  <c r="F28" i="36"/>
  <c r="F30" i="36"/>
  <c r="F31" i="36"/>
  <c r="F27" i="36"/>
  <c r="F37" i="36"/>
  <c r="F29" i="36"/>
  <c r="E38" i="36" l="1"/>
  <c r="G38" i="36"/>
  <c r="D38" i="36"/>
  <c r="F38" i="36"/>
</calcChain>
</file>

<file path=xl/comments1.xml><?xml version="1.0" encoding="utf-8"?>
<comments xmlns="http://schemas.openxmlformats.org/spreadsheetml/2006/main">
  <authors>
    <author>Mantena, Dan</author>
  </authors>
  <commentList>
    <comment ref="R400" authorId="0" shapeId="0">
      <text>
        <r>
          <rPr>
            <sz val="9"/>
            <color indexed="81"/>
            <rFont val="Tahoma"/>
            <family val="2"/>
          </rPr>
          <t>Constitutes the Schumansville DG hydro plant (3.6 MW) and 2.4 MW of the 4.8 MW Lakewood Tap DG hydro plant (DG_LKWT_2UNITS)</t>
        </r>
      </text>
    </comment>
  </commentList>
</comments>
</file>

<file path=xl/comments2.xml><?xml version="1.0" encoding="utf-8"?>
<comments xmlns="http://schemas.openxmlformats.org/spreadsheetml/2006/main">
  <authors>
    <author>Mantena, Dan</author>
  </authors>
  <commentList>
    <comment ref="R400" authorId="0" shapeId="0">
      <text>
        <r>
          <rPr>
            <sz val="9"/>
            <color indexed="81"/>
            <rFont val="Tahoma"/>
            <family val="2"/>
          </rPr>
          <t>Constitutes the Schumansville DG hydro plant (3.6 MW) and 2.4 MW of the 4.8 MW Lakewood Tap DG hydro plant (DG_LKWT_2UNITS)</t>
        </r>
      </text>
    </comment>
  </commentList>
</comments>
</file>

<file path=xl/sharedStrings.xml><?xml version="1.0" encoding="utf-8"?>
<sst xmlns="http://schemas.openxmlformats.org/spreadsheetml/2006/main" count="11889" uniqueCount="2621">
  <si>
    <t>Mothballed Capacity</t>
  </si>
  <si>
    <t>Mothballed Unit</t>
  </si>
  <si>
    <t>An electric network connected to the ERCOT transmission grid that contains load that is not directly metered by ERCOT (i.e., load that is typically netted with internal generation).</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</si>
  <si>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</si>
  <si>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</si>
  <si>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A generation resource that can be connected to either the ERCOT transmission grid or a grid outside the ERCOT Region.</t>
  </si>
  <si>
    <t>List of definitions</t>
  </si>
  <si>
    <t>Definitions</t>
  </si>
  <si>
    <t xml:space="preserve">    </t>
  </si>
  <si>
    <t>FOR PLANNING PURPOSES ONLY</t>
  </si>
  <si>
    <t>Tab</t>
  </si>
  <si>
    <t>Disclaimer</t>
  </si>
  <si>
    <t>Notes</t>
  </si>
  <si>
    <t>SummerFuelTypes</t>
  </si>
  <si>
    <t>SummerSummary</t>
  </si>
  <si>
    <t>WinterSummary</t>
  </si>
  <si>
    <t>WinterFuelTypes</t>
  </si>
  <si>
    <t>SummerCapacities</t>
  </si>
  <si>
    <t>WinterCapacities</t>
  </si>
  <si>
    <t>CDR WORKING PAPER</t>
  </si>
  <si>
    <t>This ERCOT Working Paper has been prepared for specific ERCOT and market participant purposes and has been developed from data provided by ERCOT market participants.  The data may contain errors or become obsolete and thereby affect the conclusions and opinions of the Working Paper.  ERCOT MAKES NO WARRANTY, EXPRESS OR IMPLIED, INCLUDING ANY WARRANTY OF MERCHANTABILITY OR FITNESS FOR ANY PARTICULAR PURPOSE, AND DISCLAIMS ANY AND ALL LIABILITY WITH RESPECT TO THE ACCURACY OF SAME OR THE FITNESS OR APPROPRIATENESS OF SAME FOR ANY PARTICULAR USE.  THIS ERCOT WORKING PAPER IS SUPPLIED WITH ALL FAULTS.  The specific suitability for any use of the Working Paper and its accuracy should be confirmed by each ERCOT market participant that contributed data for this Working Paper.</t>
  </si>
  <si>
    <t>Summer Fuel Types - ERCOT</t>
  </si>
  <si>
    <t>County</t>
  </si>
  <si>
    <t>Hydro</t>
  </si>
  <si>
    <t>Winter Fuel Types - ERCOT</t>
  </si>
  <si>
    <t>In MW</t>
  </si>
  <si>
    <t>Biomass</t>
  </si>
  <si>
    <t>Coal</t>
  </si>
  <si>
    <t>Natural Gas</t>
  </si>
  <si>
    <t>Nuclear</t>
  </si>
  <si>
    <t>Other</t>
  </si>
  <si>
    <t>Total</t>
  </si>
  <si>
    <t>In Percentages</t>
  </si>
  <si>
    <t>Non-Synchronous Tie</t>
  </si>
  <si>
    <t>Fuel</t>
  </si>
  <si>
    <t>Gas</t>
  </si>
  <si>
    <t>DECKER_DPG1</t>
  </si>
  <si>
    <t>DECKER_DPG2</t>
  </si>
  <si>
    <t>DECKER_DPGT_1</t>
  </si>
  <si>
    <t>DECKER_DPGT_2</t>
  </si>
  <si>
    <t>DECKER_DPGT_3</t>
  </si>
  <si>
    <t>DECKER_DPGT_4</t>
  </si>
  <si>
    <t>FPPYD1_FPP_G1</t>
  </si>
  <si>
    <t>FPPYD1_FPP_G2</t>
  </si>
  <si>
    <t>FPPYD2_FPP_G3</t>
  </si>
  <si>
    <t>OKLA_OKLA_G1</t>
  </si>
  <si>
    <t>Solar</t>
  </si>
  <si>
    <t>Forecast Zone</t>
  </si>
  <si>
    <t>LRs (Load Resources)</t>
  </si>
  <si>
    <t>Executive Summary</t>
  </si>
  <si>
    <t>Synopsis of considerations for this report</t>
  </si>
  <si>
    <t>Storage</t>
  </si>
  <si>
    <t>NORTH</t>
  </si>
  <si>
    <t>SOUTH</t>
  </si>
  <si>
    <t>WEST</t>
  </si>
  <si>
    <t>CAMERON</t>
  </si>
  <si>
    <t>BORDEN</t>
  </si>
  <si>
    <t xml:space="preserve"> Project Name</t>
  </si>
  <si>
    <t>BEXAR</t>
  </si>
  <si>
    <t>SOLAR</t>
  </si>
  <si>
    <t>KENEDY</t>
  </si>
  <si>
    <t>STARR</t>
  </si>
  <si>
    <t>PANHANDLE</t>
  </si>
  <si>
    <t>PECOS</t>
  </si>
  <si>
    <t>ECTOR</t>
  </si>
  <si>
    <t>OTHER</t>
  </si>
  <si>
    <t>KAUFMAN</t>
  </si>
  <si>
    <t>An agreement that sets forth requirements for physical connection between an eligible transmission service customer and a transmission or distribution service provider.</t>
  </si>
  <si>
    <t>UPTON</t>
  </si>
  <si>
    <t>ELLIS</t>
  </si>
  <si>
    <t>HIDALGO</t>
  </si>
  <si>
    <t>Any non-synchronous transmission interconnection between ERCOT and non-ERCOT electric power systems.</t>
  </si>
  <si>
    <t>Capacity MW</t>
  </si>
  <si>
    <t>Changes from previous CDR</t>
  </si>
  <si>
    <t>The following Planned Resources have finalized the necessary agreements and permits to be added to the CDR report:</t>
  </si>
  <si>
    <t>DECKER CREEK CTG 1</t>
  </si>
  <si>
    <t>DECKER CREEK CTG 2</t>
  </si>
  <si>
    <t>DECKER CREEK CTG 3</t>
  </si>
  <si>
    <t>DECKER CREEK CTG 4</t>
  </si>
  <si>
    <t>Wind-C</t>
  </si>
  <si>
    <t>WIND-C</t>
  </si>
  <si>
    <t>Private Use Networks</t>
  </si>
  <si>
    <t xml:space="preserve">(Total Resources - Firm Load Forecast) / Firm Load Forecast </t>
  </si>
  <si>
    <t>Fuel_Type</t>
  </si>
  <si>
    <t xml:space="preserve">CDR Report - Executive Summary </t>
  </si>
  <si>
    <t>List of registered resources and capabilities used in determining the capacity contribution for Summer Peak Season</t>
  </si>
  <si>
    <t>List of registered resources and capabilities used in determining the capacity contribution for Winter Peak Season</t>
  </si>
  <si>
    <t xml:space="preserve"> Table of Contents </t>
  </si>
  <si>
    <t>Firm Peak Load, MW</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</si>
  <si>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</si>
  <si>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Capacity that is designated as mothballed by a generating unit's owner as described above, and which is not available for operations during the summer Peak Load Season (June, July, August and September) or winter Peak Load Season (December, January and February).</t>
  </si>
  <si>
    <t xml:space="preserve">Wind Peak Average Capacity Contribution </t>
  </si>
  <si>
    <t xml:space="preserve">Wind Seasonal Peak Average Capacity Percentage </t>
  </si>
  <si>
    <t>Capacity_Pct</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</si>
  <si>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</si>
  <si>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</si>
  <si>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Zone</t>
  </si>
  <si>
    <t>DAWSON</t>
  </si>
  <si>
    <t>COASTAL</t>
  </si>
  <si>
    <t>FAYETTE POWER U1</t>
  </si>
  <si>
    <t>FAYETTE POWER U2</t>
  </si>
  <si>
    <t>FAYETTE POWER U3</t>
  </si>
  <si>
    <t>COKE</t>
  </si>
  <si>
    <t>GENERATION INTERCONNECTION PROJECT CODE</t>
  </si>
  <si>
    <t>Signed SGIA (Standard Generation Interconnection Agreement)</t>
  </si>
  <si>
    <t>Summer Capacity MW</t>
  </si>
  <si>
    <t>Unit Code</t>
  </si>
  <si>
    <t>Installed Capacity MW</t>
  </si>
  <si>
    <t>TOTAL</t>
  </si>
  <si>
    <t>Peak Load Seasons</t>
  </si>
  <si>
    <t>Summer months are June, July, August, and September; winter months are December, January, and February.</t>
  </si>
  <si>
    <t>Please read</t>
  </si>
  <si>
    <t>Cumulative Summer Capacity Contribution (in MW) of Resources Available by June 1 of the Reporting Year</t>
  </si>
  <si>
    <t>Planned Resource Category</t>
  </si>
  <si>
    <t>Commissioning Plan Submitted</t>
  </si>
  <si>
    <t>Signed Interconnection Agreement with the TSP</t>
  </si>
  <si>
    <t>__________________________________________________</t>
  </si>
  <si>
    <t xml:space="preserve">Reserve Margin </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</si>
  <si>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</si>
  <si>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</si>
  <si>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Verified Energy Efficiency Program Savings</t>
  </si>
  <si>
    <t>Energy Efficiency Program Savings Forecast</t>
  </si>
  <si>
    <t>Capacity of Proposed Generation Resources Based on Interconnection Milestone Status</t>
  </si>
  <si>
    <t>Notes:
(1) Resource categories are listed by highest to lowest likelihood that the resource capacity will be in commercial operation in the reported year. For example, resources in the Commissioning Plan Submitted category have reached the "substantially completed construction" phase, and associated transmission switchyard facilities are operational. Conversely, resources in the Full Interconnection Study Requested category include projects that are generally in the development proposal stage and have a significant risk of interconnection request cancellation or project development delays.
(2) The data presented here is based upon the latest information provided to ERCOT by resource developers and can change without notice.
(3) Resource developers may execute an Interconnection Agreement with a TSP prior to completion of the Full Interconnection Study. This is most common with wind and solar projects.
(4) Wind and solar resource capacities reflect their estimated summer on-peak average values as determined by the methodologies in Protocol section 3.2.6.2.2.
(5) Battery storage projects are assumed to provide no seasonal sustained peak-hour capacity contributions, and are thus reported as zero MW.</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</si>
  <si>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</si>
  <si>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</si>
  <si>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</si>
  <si>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LYNN</t>
  </si>
  <si>
    <t>WAYMARK SOLAR</t>
  </si>
  <si>
    <t>CROCKETT</t>
  </si>
  <si>
    <t>Planning Guide 6.9 Criteria plus completed Full Interconnect Study</t>
  </si>
  <si>
    <t>CDR Eligible (signed IA, air permits, proof of adequate water supply)</t>
  </si>
  <si>
    <t>Full Interconnect Study Requested</t>
  </si>
  <si>
    <t>ANDREWS</t>
  </si>
  <si>
    <t>TAHOKA WIND 1</t>
  </si>
  <si>
    <t>TAHOKA_UNIT_1</t>
  </si>
  <si>
    <t>TAHOKA WIND 2</t>
  </si>
  <si>
    <t>TAHOKA_UNIT_2</t>
  </si>
  <si>
    <t>STELLA WIND</t>
  </si>
  <si>
    <t>STELLA_UNIT1</t>
  </si>
  <si>
    <t>BNB LAMESA SOLAR (PHASE II)</t>
  </si>
  <si>
    <t>LMESASLR_IVORY</t>
  </si>
  <si>
    <t>WAYMARK_UNIT1</t>
  </si>
  <si>
    <t>19INR0156</t>
  </si>
  <si>
    <t>GRIFFIN TRAIL WIND</t>
  </si>
  <si>
    <t>20INR0052</t>
  </si>
  <si>
    <t>KNOX</t>
  </si>
  <si>
    <t>LAS LOMAS WIND</t>
  </si>
  <si>
    <t>16INR0111</t>
  </si>
  <si>
    <t>RELOJ DEL SOL WIND</t>
  </si>
  <si>
    <t>17INR0025</t>
  </si>
  <si>
    <t>ZAPATA</t>
  </si>
  <si>
    <t>WHITE MESA WIND</t>
  </si>
  <si>
    <t>19INR0128</t>
  </si>
  <si>
    <t>WHITEHORSE WIND</t>
  </si>
  <si>
    <t>19INR0080</t>
  </si>
  <si>
    <t>FISHER</t>
  </si>
  <si>
    <t>AGATE SOLAR</t>
  </si>
  <si>
    <t>20INR0023</t>
  </si>
  <si>
    <t>CULBERSON</t>
  </si>
  <si>
    <t>FOWLER RANCH</t>
  </si>
  <si>
    <t>18INR0039</t>
  </si>
  <si>
    <t>CRANE</t>
  </si>
  <si>
    <t>GREASEWOOD SOLAR</t>
  </si>
  <si>
    <t>19INR0034</t>
  </si>
  <si>
    <t>IP TITAN</t>
  </si>
  <si>
    <t>20INR0032</t>
  </si>
  <si>
    <t>21INR0026</t>
  </si>
  <si>
    <t>19INR0185</t>
  </si>
  <si>
    <t>LILY SOLAR</t>
  </si>
  <si>
    <t>19INR0044</t>
  </si>
  <si>
    <t>CHILDRESS</t>
  </si>
  <si>
    <t>MISAE SOLAR II</t>
  </si>
  <si>
    <t>20INR0091</t>
  </si>
  <si>
    <t>MUSTANG CREEK SOLAR</t>
  </si>
  <si>
    <t>18INR0050</t>
  </si>
  <si>
    <t>JACKSON</t>
  </si>
  <si>
    <t>OXY SOLAR</t>
  </si>
  <si>
    <t>19INR0184</t>
  </si>
  <si>
    <t>RAYOS DEL SOL</t>
  </si>
  <si>
    <t>19INR0045</t>
  </si>
  <si>
    <t>SHAKES SOLAR</t>
  </si>
  <si>
    <t>19INR0073</t>
  </si>
  <si>
    <t>ZAVALA</t>
  </si>
  <si>
    <t>SPINEL SOLAR</t>
  </si>
  <si>
    <t>20INR0025</t>
  </si>
  <si>
    <t>MEDINA</t>
  </si>
  <si>
    <t>TAYGETE SOLAR</t>
  </si>
  <si>
    <t>20INR0054</t>
  </si>
  <si>
    <t>TAYGETE II SOLAR</t>
  </si>
  <si>
    <t>21INR0233</t>
  </si>
  <si>
    <t>JOHNSON CITY BESS</t>
  </si>
  <si>
    <t>BLANCO</t>
  </si>
  <si>
    <t>COMMERCE ST ESS</t>
  </si>
  <si>
    <t>RABBIT HILL ENERGY STORAGE PROJECT</t>
  </si>
  <si>
    <t>WILLIAMSON</t>
  </si>
  <si>
    <t>HIDALGO II WIND</t>
  </si>
  <si>
    <t>19INR0053</t>
  </si>
  <si>
    <t>GARNET SOLAR</t>
  </si>
  <si>
    <t>20INR0021</t>
  </si>
  <si>
    <t>Unit Name</t>
  </si>
  <si>
    <t>DECKER CREEK STG 1</t>
  </si>
  <si>
    <t>DECKER CREEK STG 2</t>
  </si>
  <si>
    <t>Report on the Capacity, Demand and Reserves in the ERCOT Region</t>
  </si>
  <si>
    <t>Load Forecast, MW:</t>
  </si>
  <si>
    <t>Summer Peak Demand (based on normal weather)</t>
  </si>
  <si>
    <t>Total Summer Peak Demand (before Reductions from Energy Efficiency Programs)</t>
  </si>
  <si>
    <t xml:space="preserve">   less:  Load Resources providing Responsive Reserves</t>
  </si>
  <si>
    <t xml:space="preserve">   less:  Load Resources providing Non-Spinning Reserves</t>
  </si>
  <si>
    <t xml:space="preserve">   less:  Emergency Response Service (10- and 30-min ramp products)</t>
  </si>
  <si>
    <t xml:space="preserve">   less:  TDSP Standard Offer Load Management Programs</t>
  </si>
  <si>
    <t xml:space="preserve">   less:  Energy Efficiency Program Savings Forecast</t>
  </si>
  <si>
    <t>Resources, MW:</t>
  </si>
  <si>
    <t>Installed Capacity, Thermal/Hydro</t>
  </si>
  <si>
    <t>Switchable Capacity, MW</t>
  </si>
  <si>
    <t xml:space="preserve">   less: Switchable Capacity Unavailable to ERCOT, MW</t>
  </si>
  <si>
    <t>Available Mothballed Capacity, MW</t>
  </si>
  <si>
    <t>Capacity from Private Use Networks</t>
  </si>
  <si>
    <t>Solar Utility-Scale, Peak Average Capacity Contribution (76% of installed capacity)</t>
  </si>
  <si>
    <t>Storage, Peak Average Capacity Contribution (0% of installed capacity)</t>
  </si>
  <si>
    <t>RMR Capacity to be under Contract</t>
  </si>
  <si>
    <t>Capacity Pending Retirement, MW</t>
  </si>
  <si>
    <t>Operational Generation Capacity, MW</t>
  </si>
  <si>
    <t>Planned Solar Utility-Scale, Peak Average Capacity Contribution (76% of installed capacity)</t>
  </si>
  <si>
    <t>Planned Storage, Peak Average Capacity Contribution (0% of installed capacity)</t>
  </si>
  <si>
    <t>Total Capacity, MW</t>
  </si>
  <si>
    <t>UNIT NAME</t>
  </si>
  <si>
    <t>INR</t>
  </si>
  <si>
    <t>UNIT CODE</t>
  </si>
  <si>
    <t>COUNTY</t>
  </si>
  <si>
    <t>FUEL</t>
  </si>
  <si>
    <t>ZONE</t>
  </si>
  <si>
    <t>IN SERVICE</t>
  </si>
  <si>
    <t>Operational Resources (Thermal)</t>
  </si>
  <si>
    <t>COMANCHE PEAK U1</t>
  </si>
  <si>
    <t>CPSES_UNIT1</t>
  </si>
  <si>
    <t>SOMERVELL</t>
  </si>
  <si>
    <t>NUCLEAR</t>
  </si>
  <si>
    <t>COMANCHE PEAK U2</t>
  </si>
  <si>
    <t>CPSES_UNIT2</t>
  </si>
  <si>
    <t>SOUTH TEXAS U1</t>
  </si>
  <si>
    <t>20INR0287</t>
  </si>
  <si>
    <t>STP_STP_G1</t>
  </si>
  <si>
    <t>MATAGORDA</t>
  </si>
  <si>
    <t>SOUTH TEXAS U2</t>
  </si>
  <si>
    <t>STP_STP_G2</t>
  </si>
  <si>
    <t>COLETO CREEK</t>
  </si>
  <si>
    <t>COLETO_COLETOG1</t>
  </si>
  <si>
    <t>GOLIAD</t>
  </si>
  <si>
    <t>COAL</t>
  </si>
  <si>
    <t>FAYETTE</t>
  </si>
  <si>
    <t>J K SPRUCE U1</t>
  </si>
  <si>
    <t>CALAVERS_JKS1</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</si>
  <si>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</si>
  <si>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</si>
  <si>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</si>
  <si>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</si>
  <si>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</si>
  <si>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</si>
  <si>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</si>
  <si>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</si>
  <si>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</si>
  <si>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</si>
  <si>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</si>
  <si>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</si>
  <si>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</si>
  <si>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</si>
  <si>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</si>
  <si>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</si>
  <si>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</si>
  <si>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</si>
  <si>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</si>
  <si>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WILBARGER</t>
  </si>
  <si>
    <t>SAN MIGUEL U1</t>
  </si>
  <si>
    <t>SANMIGL_G1</t>
  </si>
  <si>
    <t>ATASCOSA</t>
  </si>
  <si>
    <t>SANDY CREEK U1</t>
  </si>
  <si>
    <t>SCES_UNIT1</t>
  </si>
  <si>
    <t>MCLENNAN</t>
  </si>
  <si>
    <t>TWIN OAKS U1</t>
  </si>
  <si>
    <t>TNP_ONE_TNP_O_1</t>
  </si>
  <si>
    <t>TWIN OAKS U2</t>
  </si>
  <si>
    <t>TNP_ONE_TNP_O_2</t>
  </si>
  <si>
    <t>W A PARISH U5</t>
  </si>
  <si>
    <t>WAP_WAP_G5</t>
  </si>
  <si>
    <t>HOUSTON</t>
  </si>
  <si>
    <t>W A PARISH U6</t>
  </si>
  <si>
    <t>WAP_WAP_G6</t>
  </si>
  <si>
    <t>W A PARISH U7</t>
  </si>
  <si>
    <t>WAP_WAP_G7</t>
  </si>
  <si>
    <t>W A PARISH U8</t>
  </si>
  <si>
    <t>WAP_WAP_G8</t>
  </si>
  <si>
    <t>ARTHUR VON ROSENBERG 1 CTG 1</t>
  </si>
  <si>
    <t>BRAUNIG_AVR1_CT1</t>
  </si>
  <si>
    <t>GAS</t>
  </si>
  <si>
    <t>ARTHUR VON ROSENBERG 1 CTG 2</t>
  </si>
  <si>
    <t>BRAUNIG_AVR1_CT2</t>
  </si>
  <si>
    <t>ARTHUR VON ROSENBERG 1 STG</t>
  </si>
  <si>
    <t>BRAUNIG_AVR1_ST</t>
  </si>
  <si>
    <t>ATKINS CTG 7</t>
  </si>
  <si>
    <t>ATKINS_ATKINSG7</t>
  </si>
  <si>
    <t>BRAZOS</t>
  </si>
  <si>
    <t>B_DAVIS_B_DAVIG3</t>
  </si>
  <si>
    <t>NUECES</t>
  </si>
  <si>
    <t>BARNEY M DAVIS CTG 3</t>
  </si>
  <si>
    <t>B_DAVIS_B_DAVIG4</t>
  </si>
  <si>
    <t>BARNEY M DAVIS CTG 4</t>
  </si>
  <si>
    <t>B_DAVIS_B_DAVIG2</t>
  </si>
  <si>
    <t>BARNEY M DAVIS STG 1</t>
  </si>
  <si>
    <t>B_DAVIS_B_DAVIG1</t>
  </si>
  <si>
    <t>BASTROP ENERGY CENTER CTG 1</t>
  </si>
  <si>
    <t>BASTEN_GTG1100</t>
  </si>
  <si>
    <t>BASTROP</t>
  </si>
  <si>
    <t>BARNEY M DAVIS STG 2</t>
  </si>
  <si>
    <t>BASTROP ENERGY CENTER CTG 2</t>
  </si>
  <si>
    <t>BASTEN_GTG2100</t>
  </si>
  <si>
    <t>BASTROP ENERGY CENTER STG</t>
  </si>
  <si>
    <t>BASTEN_ST0100</t>
  </si>
  <si>
    <t>BOSQUE ENERGY CENTER CTG 1</t>
  </si>
  <si>
    <t>BOSQUESW_BSQSU_1</t>
  </si>
  <si>
    <t>BOSQUE</t>
  </si>
  <si>
    <t>BOSQUE ENERGY CENTER STG 4</t>
  </si>
  <si>
    <t>BOSQUESW_BSQSU_4</t>
  </si>
  <si>
    <t>BOSQUE ENERGY CENTER CTG 2</t>
  </si>
  <si>
    <t>BOSQUESW_BSQSU_2</t>
  </si>
  <si>
    <t>BOSQUE ENERGY CENTER CTG 3</t>
  </si>
  <si>
    <t>BOSQUESW_BSQSU_3</t>
  </si>
  <si>
    <t>BOSQUE ENERGY CENTER STG 5</t>
  </si>
  <si>
    <t>BOSQUESW_BSQSU_5</t>
  </si>
  <si>
    <t>BRAZOS VALLEY CTG 1</t>
  </si>
  <si>
    <t>BVE_UNIT1</t>
  </si>
  <si>
    <t>FORT BEND</t>
  </si>
  <si>
    <t>BRAZOS VALLEY CTG 2</t>
  </si>
  <si>
    <t>BVE_UNIT2</t>
  </si>
  <si>
    <t>BRANDON GT1 (LP&amp;L)</t>
  </si>
  <si>
    <t>LUBBOCK</t>
  </si>
  <si>
    <t>BRAZOS VALLEY STG 3</t>
  </si>
  <si>
    <t>BVE_UNIT3</t>
  </si>
  <si>
    <t>CALENERGY-FALCON SEABOARD CTG 1</t>
  </si>
  <si>
    <t>FLCNS_UNIT1</t>
  </si>
  <si>
    <t>HOWARD</t>
  </si>
  <si>
    <t>CALENERGY-FALCON SEABOARD CTG 2</t>
  </si>
  <si>
    <t>FLCNS_UNIT2</t>
  </si>
  <si>
    <t>CALENERGY-FALCON SEABOARD STG 3</t>
  </si>
  <si>
    <t>FLCNS_UNIT3</t>
  </si>
  <si>
    <t>CALHOUN_UNIT1</t>
  </si>
  <si>
    <t>CALHOUN</t>
  </si>
  <si>
    <t>CALHOUN_UNIT2</t>
  </si>
  <si>
    <t>CEDAR BAYOU 4 CTG 1</t>
  </si>
  <si>
    <t>CBY4_CT41</t>
  </si>
  <si>
    <t>CHAMBERS</t>
  </si>
  <si>
    <t>CALHOUN (PORT COMFORT) CTG 1</t>
  </si>
  <si>
    <t>CEDAR BAYOU 4 CTG 2</t>
  </si>
  <si>
    <t>CBY4_CT42</t>
  </si>
  <si>
    <t>CALHOUN (PORT COMFORT) CTG 2</t>
  </si>
  <si>
    <t>CEDAR BAYOU 4 STG</t>
  </si>
  <si>
    <t>CBY4_ST04</t>
  </si>
  <si>
    <t>CASTLEMAN CHAMON CTG 1</t>
  </si>
  <si>
    <t>CHAMON_CTG_0101</t>
  </si>
  <si>
    <t>HARRIS</t>
  </si>
  <si>
    <t>COLORADO BEND ENERGY CENTER CTG 1</t>
  </si>
  <si>
    <t>CBEC_GT1</t>
  </si>
  <si>
    <t>WHARTON</t>
  </si>
  <si>
    <t>CASTLEMAN CHAMON CTG 2</t>
  </si>
  <si>
    <t>CHAMON_CTG_0301</t>
  </si>
  <si>
    <t>COLORADO BEND ENERGY CENTER CTG 2</t>
  </si>
  <si>
    <t>CBEC_GT2</t>
  </si>
  <si>
    <t>COLORADO BEND ENERGY CENTER STG 1</t>
  </si>
  <si>
    <t>CBEC_STG1</t>
  </si>
  <si>
    <t>COLORADO BEND ENERGY CENTER CTG 3</t>
  </si>
  <si>
    <t>CBEC_GT3</t>
  </si>
  <si>
    <t>COLORADO BEND ENERGY CENTER CTG 4</t>
  </si>
  <si>
    <t>CBEC_GT4</t>
  </si>
  <si>
    <t>CEDAR BAYOU STG 1</t>
  </si>
  <si>
    <t>CBY_CBY_G1</t>
  </si>
  <si>
    <t>COLORADO BEND ENERGY CENTER STG 2</t>
  </si>
  <si>
    <t>CBEC_STG2</t>
  </si>
  <si>
    <t>CEDAR BAYOU STG 2</t>
  </si>
  <si>
    <t>CBY_CBY_G2</t>
  </si>
  <si>
    <t>18INR0077</t>
  </si>
  <si>
    <t>CBECII_CT7</t>
  </si>
  <si>
    <t>CBECII_CT8</t>
  </si>
  <si>
    <t>CBECII_STG9</t>
  </si>
  <si>
    <t>CVC CHANNELVIEW CTG 1</t>
  </si>
  <si>
    <t>CVC_CVC_G1</t>
  </si>
  <si>
    <t>CVC CHANNELVIEW CTG 2</t>
  </si>
  <si>
    <t>CVC_CVC_G2</t>
  </si>
  <si>
    <t>CVC CHANNELVIEW CTG 3</t>
  </si>
  <si>
    <t>CVC_CVC_G3</t>
  </si>
  <si>
    <t>CVC CHANNELVIEW STG 5</t>
  </si>
  <si>
    <t>CVC_CVC_G5</t>
  </si>
  <si>
    <t>COLORADO BEND II CTG 7</t>
  </si>
  <si>
    <t>DEER PARK ENERGY CENTER CTG 1</t>
  </si>
  <si>
    <t>DDPEC_GT1</t>
  </si>
  <si>
    <t>COLORADO BEND II CTG 8</t>
  </si>
  <si>
    <t>DEER PARK ENERGY CENTER CTG 2</t>
  </si>
  <si>
    <t>DDPEC_GT2</t>
  </si>
  <si>
    <t>COLORADO BEND II STG 9</t>
  </si>
  <si>
    <t>DEER PARK ENERGY CENTER CTG 3</t>
  </si>
  <si>
    <t>DDPEC_GT3</t>
  </si>
  <si>
    <t>DEER PARK ENERGY CENTER CTG 4</t>
  </si>
  <si>
    <t>DDPEC_GT4</t>
  </si>
  <si>
    <t>DDPEC_ST1</t>
  </si>
  <si>
    <t>DEER PARK ENERGY CENTER CTG 6</t>
  </si>
  <si>
    <t>DDPEC_GT6</t>
  </si>
  <si>
    <t>ENNIS POWER STATION CTG 2</t>
  </si>
  <si>
    <t>ETCCS_CT1</t>
  </si>
  <si>
    <t>DANSBY CTG 2</t>
  </si>
  <si>
    <t>DANSBY_DANSBYG2</t>
  </si>
  <si>
    <t>ENNIS POWER STATION STG 1</t>
  </si>
  <si>
    <t>ETCCS_UNIT1</t>
  </si>
  <si>
    <t>DANSBY CTG 3</t>
  </si>
  <si>
    <t>DANSBY_DANSBYG3</t>
  </si>
  <si>
    <t>FERGCC_FERGGT1</t>
  </si>
  <si>
    <t>LLANO</t>
  </si>
  <si>
    <t>DANSBY STG 1</t>
  </si>
  <si>
    <t>DANSBY_DANSBYG1</t>
  </si>
  <si>
    <t>FERGCC_FERGGT2</t>
  </si>
  <si>
    <t>TRAVIS</t>
  </si>
  <si>
    <t>FERGCC_FERGST1</t>
  </si>
  <si>
    <t>FORNEY ENERGY CENTER CTG 11</t>
  </si>
  <si>
    <t>FRNYPP_GT11</t>
  </si>
  <si>
    <t>FORNEY ENERGY CENTER CTG 12</t>
  </si>
  <si>
    <t>FRNYPP_GT12</t>
  </si>
  <si>
    <t>FORNEY ENERGY CENTER CTG 13</t>
  </si>
  <si>
    <t>FRNYPP_GT13</t>
  </si>
  <si>
    <t>FORNEY ENERGY CENTER CTG 21</t>
  </si>
  <si>
    <t>FRNYPP_GT21</t>
  </si>
  <si>
    <t>FORNEY ENERGY CENTER CTG 22</t>
  </si>
  <si>
    <t>FRNYPP_GT22</t>
  </si>
  <si>
    <t>DECORDOVA CTG 1</t>
  </si>
  <si>
    <t>DCSES_CT10</t>
  </si>
  <si>
    <t>HOOD</t>
  </si>
  <si>
    <t>FORNEY ENERGY CENTER CTG 23</t>
  </si>
  <si>
    <t>FRNYPP_GT23</t>
  </si>
  <si>
    <t>DECORDOVA CTG 2</t>
  </si>
  <si>
    <t>DCSES_CT20</t>
  </si>
  <si>
    <t>FORNEY ENERGY CENTER STG 10</t>
  </si>
  <si>
    <t>FRNYPP_ST10</t>
  </si>
  <si>
    <t>DECORDOVA CTG 3</t>
  </si>
  <si>
    <t>DCSES_CT30</t>
  </si>
  <si>
    <t>FORNEY ENERGY CENTER STG 20</t>
  </si>
  <si>
    <t>FRNYPP_ST20</t>
  </si>
  <si>
    <t>DECORDOVA CTG 4</t>
  </si>
  <si>
    <t>DCSES_CT40</t>
  </si>
  <si>
    <t>FREESTONE ENERGY CENTER CTG 1</t>
  </si>
  <si>
    <t>FREC_GT1</t>
  </si>
  <si>
    <t>FREESTONE</t>
  </si>
  <si>
    <t>FREESTONE ENERGY CENTER CTG 2</t>
  </si>
  <si>
    <t>FREC_GT2</t>
  </si>
  <si>
    <t>FREESTONE ENERGY CENTER STG 3</t>
  </si>
  <si>
    <t>FREC_ST3</t>
  </si>
  <si>
    <t>FREESTONE ENERGY CENTER CTG 4</t>
  </si>
  <si>
    <t>FREC_GT4</t>
  </si>
  <si>
    <t>FREESTONE ENERGY CENTER CTG 5</t>
  </si>
  <si>
    <t>FREC_GT5</t>
  </si>
  <si>
    <t>FREESTONE ENERGY CENTER STG 6</t>
  </si>
  <si>
    <t>FREC_ST6</t>
  </si>
  <si>
    <t>DEER PARK ENERGY CENTER STG 1</t>
  </si>
  <si>
    <t>LGE_LGE_GT1</t>
  </si>
  <si>
    <t>SAN PATRICIO</t>
  </si>
  <si>
    <t>DENTON ENERGY CENTER IC A</t>
  </si>
  <si>
    <t>DEC_AGR_A</t>
  </si>
  <si>
    <t>DENTON</t>
  </si>
  <si>
    <t>LGE_LGE_GT2</t>
  </si>
  <si>
    <t>DENTON ENERGY CENTER IC B</t>
  </si>
  <si>
    <t>DEC_AGR_B</t>
  </si>
  <si>
    <t>LGE_LGE_STG</t>
  </si>
  <si>
    <t>DENTON ENERGY CENTER IC C</t>
  </si>
  <si>
    <t>DEC_AGR_C</t>
  </si>
  <si>
    <t>GUADALUPE ENERGY CENTER CTG 1</t>
  </si>
  <si>
    <t>GUADG_GAS1</t>
  </si>
  <si>
    <t>GUADALUPE</t>
  </si>
  <si>
    <t>DENTON ENERGY CENTER IC D</t>
  </si>
  <si>
    <t>DEC_AGR_D</t>
  </si>
  <si>
    <t>GUADALUPE ENERGY CENTER CTG 2</t>
  </si>
  <si>
    <t>GUADG_GAS2</t>
  </si>
  <si>
    <t>ECTOR COUNTY ENERGY CTG 1</t>
  </si>
  <si>
    <t>ECEC_G1</t>
  </si>
  <si>
    <t>GUADALUPE ENERGY CENTER CTG 3</t>
  </si>
  <si>
    <t>GUADG_GAS3</t>
  </si>
  <si>
    <t>ECTOR COUNTY ENERGY CTG 2</t>
  </si>
  <si>
    <t>ECEC_G2</t>
  </si>
  <si>
    <t>GUADALUPE ENERGY CENTER CTG 4</t>
  </si>
  <si>
    <t>GUADG_GAS4</t>
  </si>
  <si>
    <t>ELK STATION IC 3</t>
  </si>
  <si>
    <t>AEEC_ELK_3</t>
  </si>
  <si>
    <t>HALE</t>
  </si>
  <si>
    <t>GUADALUPE ENERGY CENTER STG 5</t>
  </si>
  <si>
    <t>GUADG_STM5</t>
  </si>
  <si>
    <t>21INR0448</t>
  </si>
  <si>
    <t>GUADALUPE ENERGY CENTER STG 6</t>
  </si>
  <si>
    <t>GUADG_STM6</t>
  </si>
  <si>
    <t>HAYS ENERGY FACILITY CSG 1</t>
  </si>
  <si>
    <t>HAYSEN_HAYSENG1</t>
  </si>
  <si>
    <t>HAYS</t>
  </si>
  <si>
    <t>EXTEX LAPORTE GEN STN CTG 1</t>
  </si>
  <si>
    <t>AZ_AZ_G1</t>
  </si>
  <si>
    <t>HAYS ENERGY FACILITY CSG 2</t>
  </si>
  <si>
    <t>HAYSEN_HAYSENG2</t>
  </si>
  <si>
    <t>EXTEX LAPORTE GEN STN CTG 2</t>
  </si>
  <si>
    <t>AZ_AZ_G2</t>
  </si>
  <si>
    <t>HAYS ENERGY FACILITY CSG 3</t>
  </si>
  <si>
    <t>HAYSEN_HAYSENG3</t>
  </si>
  <si>
    <t>EXTEX LAPORTE GEN STN CTG 3</t>
  </si>
  <si>
    <t>AZ_AZ_G3</t>
  </si>
  <si>
    <t>HAYS ENERGY FACILITY CSG 4</t>
  </si>
  <si>
    <t>HAYSEN_HAYSENG4</t>
  </si>
  <si>
    <t>EXTEX LAPORTE GEN STN CTG 4</t>
  </si>
  <si>
    <t>AZ_AZ_G4</t>
  </si>
  <si>
    <t>HIDALGO ENERGY CENTER CTG 1</t>
  </si>
  <si>
    <t>DUKE_DUKE_GT1</t>
  </si>
  <si>
    <t>FERGUSON REPLACEMENT CTG 1</t>
  </si>
  <si>
    <t>HIDALGO ENERGY CENTER CTG 2</t>
  </si>
  <si>
    <t>DUKE_DUKE_GT2</t>
  </si>
  <si>
    <t>FERGUSON REPLACEMENT CTG 2</t>
  </si>
  <si>
    <t>DUKE_DUKE_ST1</t>
  </si>
  <si>
    <t>FERGUSON REPLACEMENT STG 1</t>
  </si>
  <si>
    <t>JACK COUNTY GEN FACILITY CTG 1</t>
  </si>
  <si>
    <t>JACKCNTY_CT1</t>
  </si>
  <si>
    <t>JACK</t>
  </si>
  <si>
    <t>JACK COUNTY GEN FACILITY CTG 2</t>
  </si>
  <si>
    <t>JACKCNTY_CT2</t>
  </si>
  <si>
    <t>JACK COUNTY GEN FACILITY STG 1</t>
  </si>
  <si>
    <t>JACKCNTY_STG</t>
  </si>
  <si>
    <t>JACK COUNTY GEN FACILITY CTG 3</t>
  </si>
  <si>
    <t>JCKCNTY2_CT3</t>
  </si>
  <si>
    <t>JACK COUNTY GEN FACILITY CTG 4</t>
  </si>
  <si>
    <t>JCKCNTY2_CT4</t>
  </si>
  <si>
    <t>JACK COUNTY GEN FACILITY STG 2</t>
  </si>
  <si>
    <t>JCKCNTY2_ST2</t>
  </si>
  <si>
    <t>TEN_CT1</t>
  </si>
  <si>
    <t>JOHNSON</t>
  </si>
  <si>
    <t>TEN_STG</t>
  </si>
  <si>
    <t>LAMAR ENERGY CENTER CTG 11</t>
  </si>
  <si>
    <t>LPCCS_CT11</t>
  </si>
  <si>
    <t>LAMAR</t>
  </si>
  <si>
    <t>LAMAR ENERGY CENTER CTG 12</t>
  </si>
  <si>
    <t>LPCCS_CT12</t>
  </si>
  <si>
    <t>LAMAR ENERGY CENTER CTG 21</t>
  </si>
  <si>
    <t>LPCCS_CT21</t>
  </si>
  <si>
    <t>LAMAR ENERGY CENTER CTG 22</t>
  </si>
  <si>
    <t>LPCCS_CT22</t>
  </si>
  <si>
    <t>LPCCS_UNIT1</t>
  </si>
  <si>
    <t>LAMAR ENERGY CENTER STG 2</t>
  </si>
  <si>
    <t>LPCCS_UNIT2</t>
  </si>
  <si>
    <t>LOST PINES POWER CTG 1</t>
  </si>
  <si>
    <t>LOSTPI_LOSTPGT1</t>
  </si>
  <si>
    <t>FRIENDSWOOD G</t>
  </si>
  <si>
    <t>FEGC_UNIT1</t>
  </si>
  <si>
    <t>LOST PINES POWER CTG 2</t>
  </si>
  <si>
    <t>LOSTPI_LOSTPGT2</t>
  </si>
  <si>
    <t>GRAHAM STG 1</t>
  </si>
  <si>
    <t>GRSES_UNIT1</t>
  </si>
  <si>
    <t>YOUNG</t>
  </si>
  <si>
    <t>LOSTPI_LOSTPST1</t>
  </si>
  <si>
    <t>GRAHAM STG 2</t>
  </si>
  <si>
    <t>GRSES_UNIT2</t>
  </si>
  <si>
    <t>MAGIC VALLEY STATION CTG 1</t>
  </si>
  <si>
    <t>NEDIN_NEDIN_G1</t>
  </si>
  <si>
    <t>GREENS BAYOU CTG 73</t>
  </si>
  <si>
    <t>GBY_GBYGT73</t>
  </si>
  <si>
    <t>MAGIC VALLEY STATION CTG 2</t>
  </si>
  <si>
    <t>NEDIN_NEDIN_G2</t>
  </si>
  <si>
    <t>GREENS BAYOU CTG 74</t>
  </si>
  <si>
    <t>GBY_GBYGT74</t>
  </si>
  <si>
    <t>NEDIN_NEDIN_G3</t>
  </si>
  <si>
    <t>GREENS BAYOU CTG 81</t>
  </si>
  <si>
    <t>GBY_GBYGT81</t>
  </si>
  <si>
    <t>MDANP_CT1</t>
  </si>
  <si>
    <t>GREENS BAYOU CTG 82</t>
  </si>
  <si>
    <t>GBY_GBYGT82</t>
  </si>
  <si>
    <t>MDANP_CT2</t>
  </si>
  <si>
    <t>GREENS BAYOU CTG 83</t>
  </si>
  <si>
    <t>GBY_GBYGT83</t>
  </si>
  <si>
    <t>MDANP_CT3</t>
  </si>
  <si>
    <t>GREENS BAYOU CTG 84</t>
  </si>
  <si>
    <t>GBY_GBYGT84</t>
  </si>
  <si>
    <t>MDANP_CT4</t>
  </si>
  <si>
    <t>GREENVILLE IC ENGINE PLANT IC 1</t>
  </si>
  <si>
    <t>STEAM_ENGINE_1</t>
  </si>
  <si>
    <t>HUNT</t>
  </si>
  <si>
    <t>MDANP_CT5</t>
  </si>
  <si>
    <t>GREENVILLE IC ENGINE PLANT IC 2</t>
  </si>
  <si>
    <t>STEAM_ENGINE_2</t>
  </si>
  <si>
    <t>MDANP_CT6</t>
  </si>
  <si>
    <t>GREENVILLE IC ENGINE PLANT IC 3</t>
  </si>
  <si>
    <t>STEAM_ENGINE_3</t>
  </si>
  <si>
    <t>NUECES BAY REPOWER CTG 8</t>
  </si>
  <si>
    <t>NUECES_B_NUECESG8</t>
  </si>
  <si>
    <t>NUECES BAY REPOWER CTG 9</t>
  </si>
  <si>
    <t>NUECES_B_NUECESG9</t>
  </si>
  <si>
    <t>NUECES BAY REPOWER STG 7</t>
  </si>
  <si>
    <t>NUECES_B_NUECESG7</t>
  </si>
  <si>
    <t>ODESSA-ECTOR POWER CTG 11</t>
  </si>
  <si>
    <t>OECCS_CT11</t>
  </si>
  <si>
    <t>ODESSA-ECTOR POWER CTG 12</t>
  </si>
  <si>
    <t>OECCS_CT12</t>
  </si>
  <si>
    <t>ODESSA-ECTOR POWER CTG 21</t>
  </si>
  <si>
    <t>OECCS_CT21</t>
  </si>
  <si>
    <t>ODESSA-ECTOR POWER CTG 22</t>
  </si>
  <si>
    <t>OECCS_CT22</t>
  </si>
  <si>
    <t>HANDLEY STG 3</t>
  </si>
  <si>
    <t>HLSES_UNIT3</t>
  </si>
  <si>
    <t>TARRANT</t>
  </si>
  <si>
    <t>ODESSA-ECTOR POWER STG 1</t>
  </si>
  <si>
    <t>OECCS_UNIT1</t>
  </si>
  <si>
    <t>HANDLEY STG 4</t>
  </si>
  <si>
    <t>HLSES_UNIT4</t>
  </si>
  <si>
    <t>ODESSA-ECTOR POWER STG 2</t>
  </si>
  <si>
    <t>OECCS_UNIT2</t>
  </si>
  <si>
    <t>HANDLEY STG 5</t>
  </si>
  <si>
    <t>HLSES_UNIT5</t>
  </si>
  <si>
    <t>PANDA_S_SHER1CT1</t>
  </si>
  <si>
    <t>GRAYSON</t>
  </si>
  <si>
    <t>PANDA_S_SHER1CT2</t>
  </si>
  <si>
    <t>PANDA_S_SHER1ST1</t>
  </si>
  <si>
    <t>PANDA_T1_TMPL1CT1</t>
  </si>
  <si>
    <t>BELL</t>
  </si>
  <si>
    <t>PANDA_T1_TMPL1CT2</t>
  </si>
  <si>
    <t>PANDA_T1_TMPL1ST1</t>
  </si>
  <si>
    <t>PANDA_T2_TMPL2CT1</t>
  </si>
  <si>
    <t>HIDALGO ENERGY CENTER STG 1</t>
  </si>
  <si>
    <t>PANDA_T2_TMPL2CT2</t>
  </si>
  <si>
    <t>PANDA_T2_TMPL2ST1</t>
  </si>
  <si>
    <t>PARIS ENERGY CENTER CTG 1</t>
  </si>
  <si>
    <t>TNSKA_GT1</t>
  </si>
  <si>
    <t>PARIS ENERGY CENTER CTG 2</t>
  </si>
  <si>
    <t>TNSKA_GT2</t>
  </si>
  <si>
    <t>TNSKA_STG</t>
  </si>
  <si>
    <t>PASADENA COGEN FACILITY CTG 2</t>
  </si>
  <si>
    <t>PSG_PSG_GT2</t>
  </si>
  <si>
    <t>PASADENA COGEN FACILITY CTG 3</t>
  </si>
  <si>
    <t>PSG_PSG_GT3</t>
  </si>
  <si>
    <t>JOHNSON COUNTY GEN FACILITY CTG 1</t>
  </si>
  <si>
    <t>PASADENA COGEN FACILITY STG 2</t>
  </si>
  <si>
    <t>PSG_PSG_ST2</t>
  </si>
  <si>
    <t>JOHNSON COUNTY GEN FACILITY STG 1</t>
  </si>
  <si>
    <t>QUAIL RUN ENERGY CTG 1</t>
  </si>
  <si>
    <t>QALSW_GT1</t>
  </si>
  <si>
    <t>LAKE HUBBARD STG 1</t>
  </si>
  <si>
    <t>LHSES_UNIT1</t>
  </si>
  <si>
    <t>DALLAS</t>
  </si>
  <si>
    <t>QUAIL RUN ENERGY CTG 2</t>
  </si>
  <si>
    <t>QALSW_GT2</t>
  </si>
  <si>
    <t>LAKE HUBBARD STG 2</t>
  </si>
  <si>
    <t>LHSES_UNIT2A</t>
  </si>
  <si>
    <t>QUAIL RUN ENERGY STG 1</t>
  </si>
  <si>
    <t>QALSW_STG1</t>
  </si>
  <si>
    <t>QUAIL RUN ENERGY CTG 3</t>
  </si>
  <si>
    <t>QALSW_GT3</t>
  </si>
  <si>
    <t>QUAIL RUN ENERGY CTG 4</t>
  </si>
  <si>
    <t>QALSW_GT4</t>
  </si>
  <si>
    <t>QUAIL RUN ENERGY STG 2</t>
  </si>
  <si>
    <t>QALSW_STG2</t>
  </si>
  <si>
    <t>R MASSENGALE ST7 (LP&amp;L)</t>
  </si>
  <si>
    <t>LAMAR ENERGY CENTER STG 1</t>
  </si>
  <si>
    <t>R MASSENGALE GT8 (LP&amp;L)</t>
  </si>
  <si>
    <t>RIO NOGALES POWER CTG 1</t>
  </si>
  <si>
    <t>RIONOG_CT1</t>
  </si>
  <si>
    <t>LAREDO CTG 4</t>
  </si>
  <si>
    <t>LARDVFTN_G4</t>
  </si>
  <si>
    <t>WEBB</t>
  </si>
  <si>
    <t>RIO NOGALES POWER CTG 2</t>
  </si>
  <si>
    <t>RIONOG_CT2</t>
  </si>
  <si>
    <t>LAREDO CTG 5</t>
  </si>
  <si>
    <t>LARDVFTN_G5</t>
  </si>
  <si>
    <t>RIO NOGALES POWER CTG 3</t>
  </si>
  <si>
    <t>RIONOG_CT3</t>
  </si>
  <si>
    <t>LEON CREEK PEAKER CTG 1</t>
  </si>
  <si>
    <t>LEON_CRK_LCPCT1</t>
  </si>
  <si>
    <t>RIO NOGALES POWER STG 4</t>
  </si>
  <si>
    <t>RIONOG_ST1</t>
  </si>
  <si>
    <t>LEON CREEK PEAKER CTG 2</t>
  </si>
  <si>
    <t>LEON_CRK_LCPCT2</t>
  </si>
  <si>
    <t>SAM RAYBURN POWER CTG 7</t>
  </si>
  <si>
    <t>RAYBURN_RAYBURG7</t>
  </si>
  <si>
    <t>VICTORIA</t>
  </si>
  <si>
    <t>LEON CREEK PEAKER CTG 3</t>
  </si>
  <si>
    <t>LEON_CRK_LCPCT3</t>
  </si>
  <si>
    <t>SAM RAYBURN POWER CTG 8</t>
  </si>
  <si>
    <t>RAYBURN_RAYBURG8</t>
  </si>
  <si>
    <t>LEON CREEK PEAKER CTG 4</t>
  </si>
  <si>
    <t>LEON_CRK_LCPCT4</t>
  </si>
  <si>
    <t>SAM RAYBURN POWER CTG 9</t>
  </si>
  <si>
    <t>RAYBURN_RAYBURG9</t>
  </si>
  <si>
    <t>SAM RAYBURN POWER STG 10</t>
  </si>
  <si>
    <t>RAYBURN_RAYBURG10</t>
  </si>
  <si>
    <t>SANDHILL ENERGY CENTER CTG 5A</t>
  </si>
  <si>
    <t>SANDHSYD_SH_5A</t>
  </si>
  <si>
    <t>LOST PINES POWER STG 1</t>
  </si>
  <si>
    <t>SANDHILL ENERGY CENTER STG 5C</t>
  </si>
  <si>
    <t>SANDHSYD_SH_5C</t>
  </si>
  <si>
    <t>SILAS RAY POWER STG 6</t>
  </si>
  <si>
    <t>SILASRAY_SILAS_6</t>
  </si>
  <si>
    <t>SILAS RAY POWER CTG 9</t>
  </si>
  <si>
    <t>SILASRAY_SILAS_9</t>
  </si>
  <si>
    <t>MAGIC VALLEY STATION STG 3</t>
  </si>
  <si>
    <t>T H WHARTON POWER CTG 31</t>
  </si>
  <si>
    <t>THW_THWGT31</t>
  </si>
  <si>
    <t>MIDLOTHIAN ENERGY FACILITY CTG 1</t>
  </si>
  <si>
    <t>T H WHARTON POWER CTG 32</t>
  </si>
  <si>
    <t>THW_THWGT32</t>
  </si>
  <si>
    <t>MIDLOTHIAN ENERGY FACILITY CTG 2</t>
  </si>
  <si>
    <t>T H WHARTON POWER CTG 33</t>
  </si>
  <si>
    <t>THW_THWGT33</t>
  </si>
  <si>
    <t>MIDLOTHIAN ENERGY FACILITY CTG 3</t>
  </si>
  <si>
    <t>T H WHARTON POWER CTG 34</t>
  </si>
  <si>
    <t>THW_THWGT34</t>
  </si>
  <si>
    <t>MIDLOTHIAN ENERGY FACILITY CTG 4</t>
  </si>
  <si>
    <t>T H WHARTON POWER STG 3</t>
  </si>
  <si>
    <t>THW_THWST_3</t>
  </si>
  <si>
    <t>MIDLOTHIAN ENERGY FACILITY CTG 5</t>
  </si>
  <si>
    <t>T H WHARTON POWER CTG 41</t>
  </si>
  <si>
    <t>THW_THWGT41</t>
  </si>
  <si>
    <t>MIDLOTHIAN ENERGY FACILITY CTG 6</t>
  </si>
  <si>
    <t>T H WHARTON POWER CTG 42</t>
  </si>
  <si>
    <t>THW_THWGT42</t>
  </si>
  <si>
    <t>MORGAN CREEK CTG 1</t>
  </si>
  <si>
    <t>MGSES_CT1</t>
  </si>
  <si>
    <t>MITCHELL</t>
  </si>
  <si>
    <t>T H WHARTON POWER CTG 43</t>
  </si>
  <si>
    <t>THW_THWGT43</t>
  </si>
  <si>
    <t>MORGAN CREEK CTG 2</t>
  </si>
  <si>
    <t>MGSES_CT2</t>
  </si>
  <si>
    <t>T H WHARTON POWER CTG 44</t>
  </si>
  <si>
    <t>THW_THWGT44</t>
  </si>
  <si>
    <t>MORGAN CREEK CTG 3</t>
  </si>
  <si>
    <t>MGSES_CT3</t>
  </si>
  <si>
    <t>T H WHARTON POWER STG 4</t>
  </si>
  <si>
    <t>THW_THWST_4</t>
  </si>
  <si>
    <t>MORGAN CREEK CTG 4</t>
  </si>
  <si>
    <t>MGSES_CT4</t>
  </si>
  <si>
    <t>TEXAS CITY POWER CTG A</t>
  </si>
  <si>
    <t>TXCTY_CTA</t>
  </si>
  <si>
    <t>GALVESTON</t>
  </si>
  <si>
    <t>MORGAN CREEK CTG 5</t>
  </si>
  <si>
    <t>MGSES_CT5</t>
  </si>
  <si>
    <t>TEXAS CITY POWER CTG B</t>
  </si>
  <si>
    <t>TXCTY_CTB</t>
  </si>
  <si>
    <t>MORGAN CREEK CTG 6</t>
  </si>
  <si>
    <t>MGSES_CT6</t>
  </si>
  <si>
    <t>TEXAS CITY POWER CTG C</t>
  </si>
  <si>
    <t>TXCTY_CTC</t>
  </si>
  <si>
    <t>MOUNTAIN CREEK STG 6</t>
  </si>
  <si>
    <t>MCSES_UNIT6</t>
  </si>
  <si>
    <t>TEXAS CITY POWER STG</t>
  </si>
  <si>
    <t>TXCTY_ST</t>
  </si>
  <si>
    <t>MOUNTAIN CREEK STG 7</t>
  </si>
  <si>
    <t>MCSES_UNIT7</t>
  </si>
  <si>
    <t>VICTORIA POWER CTG 6</t>
  </si>
  <si>
    <t>VICTORIA_VICTORG6</t>
  </si>
  <si>
    <t>MOUNTAIN CREEK STG 8</t>
  </si>
  <si>
    <t>MCSES_UNIT8</t>
  </si>
  <si>
    <t>VICTORIA POWER STG 5</t>
  </si>
  <si>
    <t>VICTORIA_VICTORG5</t>
  </si>
  <si>
    <t>WICHITA FALLS CTG 1</t>
  </si>
  <si>
    <t>WFCOGEN_UNIT1</t>
  </si>
  <si>
    <t>WICHITA</t>
  </si>
  <si>
    <t>WICHITA FALLS CTG 2</t>
  </si>
  <si>
    <t>WFCOGEN_UNIT2</t>
  </si>
  <si>
    <t>WICHITA FALLS CTG 3</t>
  </si>
  <si>
    <t>WFCOGEN_UNIT3</t>
  </si>
  <si>
    <t>O W SOMMERS STG 1</t>
  </si>
  <si>
    <t>CALAVERS_OWS1</t>
  </si>
  <si>
    <t>WICHITA FALLS STG 4</t>
  </si>
  <si>
    <t>WFCOGEN_UNIT4</t>
  </si>
  <si>
    <t>O W SOMMERS STG 2</t>
  </si>
  <si>
    <t>CALAVERS_OWS2</t>
  </si>
  <si>
    <t>WISE-TRACTEBEL POWER CTG 1</t>
  </si>
  <si>
    <t>WCPP_CT1</t>
  </si>
  <si>
    <t>WISE</t>
  </si>
  <si>
    <t>WISE-TRACTEBEL POWER CTG 2</t>
  </si>
  <si>
    <t>WCPP_CT2</t>
  </si>
  <si>
    <t>WISE-TRACTEBEL POWER STG 1</t>
  </si>
  <si>
    <t>WCPP_ST1</t>
  </si>
  <si>
    <t>20INR0282</t>
  </si>
  <si>
    <t>WOLF HOLLOW POWER CTG 1</t>
  </si>
  <si>
    <t>WHCCS_CT1</t>
  </si>
  <si>
    <t>WOLF HOLLOW POWER CTG 2</t>
  </si>
  <si>
    <t>WHCCS_CT2</t>
  </si>
  <si>
    <t/>
  </si>
  <si>
    <t>WOLF HOLLOW POWER STG</t>
  </si>
  <si>
    <t>WHCCS_STG</t>
  </si>
  <si>
    <t>18INR0076</t>
  </si>
  <si>
    <t>WHCCS2_CT4</t>
  </si>
  <si>
    <t>PANDA SHERMAN POWER CTG 1</t>
  </si>
  <si>
    <t>WHCCS2_CT5</t>
  </si>
  <si>
    <t>PANDA SHERMAN POWER CTG 2</t>
  </si>
  <si>
    <t>WHCCS2_STG6</t>
  </si>
  <si>
    <t>PANDA SHERMAN POWER STG 1</t>
  </si>
  <si>
    <t>PANDA TEMPLE I POWER CTG 1</t>
  </si>
  <si>
    <t>PANDA TEMPLE I POWER CTG 2</t>
  </si>
  <si>
    <t>PANDA TEMPLE I POWER STG 1</t>
  </si>
  <si>
    <t>PANDA TEMPLE II POWER CTG 1</t>
  </si>
  <si>
    <t>PANDA TEMPLE II POWER CTG 2</t>
  </si>
  <si>
    <t>PANDA TEMPLE II POWER STG 1</t>
  </si>
  <si>
    <t>PARIS ENERGY CENTER STG 1</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</si>
  <si>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</si>
  <si>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</si>
  <si>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</si>
  <si>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</si>
  <si>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</si>
  <si>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</si>
  <si>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</si>
  <si>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</si>
  <si>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</si>
  <si>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</si>
  <si>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</si>
  <si>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</si>
  <si>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</si>
  <si>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</si>
  <si>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</si>
  <si>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</si>
  <si>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</si>
  <si>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</si>
  <si>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</si>
  <si>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</si>
  <si>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PHR PEAKERS (BAC) CTG 1</t>
  </si>
  <si>
    <t>BAC_CTG1</t>
  </si>
  <si>
    <t>PHR PEAKERS (BAC) CTG 2</t>
  </si>
  <si>
    <t>BAC_CTG2</t>
  </si>
  <si>
    <t>PHR PEAKERS (BAC) CTG 3</t>
  </si>
  <si>
    <t>BAC_CTG3</t>
  </si>
  <si>
    <t>PHR PEAKERS (BAC) CTG 4</t>
  </si>
  <si>
    <t>BAC_CTG4</t>
  </si>
  <si>
    <t>PHR PEAKERS (BAC) CTG 5</t>
  </si>
  <si>
    <t>BAC_CTG5</t>
  </si>
  <si>
    <t>PHR PEAKERS (BAC) CTG 6</t>
  </si>
  <si>
    <t>BAC_CTG6</t>
  </si>
  <si>
    <t>POWERLANE PLANT STG 1</t>
  </si>
  <si>
    <t>STEAM1A_STEAM_1</t>
  </si>
  <si>
    <t>POWERLANE PLANT STG 2</t>
  </si>
  <si>
    <t>STEAM_STEAM_2</t>
  </si>
  <si>
    <t>POWERLANE PLANT STG 3</t>
  </si>
  <si>
    <t>STEAM_STEAM_3</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</si>
  <si>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</si>
  <si>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</si>
  <si>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</si>
  <si>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</si>
  <si>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</si>
  <si>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</si>
  <si>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</si>
  <si>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</si>
  <si>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</si>
  <si>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</si>
  <si>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</si>
  <si>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</si>
  <si>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</si>
  <si>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</si>
  <si>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1</t>
  </si>
  <si>
    <t>OLINGR_OLING_1</t>
  </si>
  <si>
    <t>RAY OLINGER STG 2</t>
  </si>
  <si>
    <t>OLINGR_OLING_2</t>
  </si>
  <si>
    <t>RAY OLINGER STG 3</t>
  </si>
  <si>
    <t>OLINGR_OLING_3</t>
  </si>
  <si>
    <t>REDGATE IC A</t>
  </si>
  <si>
    <t>REDGATE_AGR_A</t>
  </si>
  <si>
    <t>REDGATE IC B</t>
  </si>
  <si>
    <t>REDGATE_AGR_B</t>
  </si>
  <si>
    <t>REDGATE IC C</t>
  </si>
  <si>
    <t>REDGATE_AGR_C</t>
  </si>
  <si>
    <t>REDGATE IC D</t>
  </si>
  <si>
    <t>REDGATE_AGR_D</t>
  </si>
  <si>
    <t>21INR0328</t>
  </si>
  <si>
    <t>20INR0272</t>
  </si>
  <si>
    <t>SAM RAYBURN POWER CTG 1</t>
  </si>
  <si>
    <t>RAYBURN_RAYBURG1</t>
  </si>
  <si>
    <t>SAM RAYBURN POWER CTG 2</t>
  </si>
  <si>
    <t>RAYBURN_RAYBURG2</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</si>
  <si>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</si>
  <si>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</si>
  <si>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</si>
  <si>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</si>
  <si>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</si>
  <si>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</si>
  <si>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</si>
  <si>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</si>
  <si>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</si>
  <si>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</si>
  <si>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</si>
  <si>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</si>
  <si>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6</t>
  </si>
  <si>
    <t>SANDHSYD_SH6</t>
  </si>
  <si>
    <t>SANDHILL ENERGY CENTER CTG 7</t>
  </si>
  <si>
    <t>SANDHSYD_SH7</t>
  </si>
  <si>
    <t>SILAS RAY CTG 10</t>
  </si>
  <si>
    <t>SILASRAY_SILAS_10</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</si>
  <si>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</si>
  <si>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</si>
  <si>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</si>
  <si>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</si>
  <si>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</si>
  <si>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</si>
  <si>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</si>
  <si>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</si>
  <si>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</si>
  <si>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</si>
  <si>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</si>
  <si>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</si>
  <si>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</si>
  <si>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</si>
  <si>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</si>
  <si>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</si>
  <si>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</si>
  <si>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</si>
  <si>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THW_THWGT51</t>
  </si>
  <si>
    <t>THW_THWGT52</t>
  </si>
  <si>
    <t>THW_THWGT53</t>
  </si>
  <si>
    <t>THW_THWGT54</t>
  </si>
  <si>
    <t>THW_THWGT55</t>
  </si>
  <si>
    <t>THW_THWGT56</t>
  </si>
  <si>
    <t>TGF_TGFGT_1</t>
  </si>
  <si>
    <t>V H BRAUNIG CTG 5</t>
  </si>
  <si>
    <t>BRAUNIG_VHB6CT5</t>
  </si>
  <si>
    <t>T H WHARTON POWER CTG 51</t>
  </si>
  <si>
    <t>V H BRAUNIG CTG 6</t>
  </si>
  <si>
    <t>BRAUNIG_VHB6CT6</t>
  </si>
  <si>
    <t>T H WHARTON POWER CTG 52</t>
  </si>
  <si>
    <t>V H BRAUNIG CTG 7</t>
  </si>
  <si>
    <t>BRAUNIG_VHB6CT7</t>
  </si>
  <si>
    <t>T H WHARTON POWER CTG 53</t>
  </si>
  <si>
    <t>V H BRAUNIG CTG 8</t>
  </si>
  <si>
    <t>BRAUNIG_VHB6CT8</t>
  </si>
  <si>
    <t>T H WHARTON POWER CTG 54</t>
  </si>
  <si>
    <t>W A PARISH CTG 1</t>
  </si>
  <si>
    <t>WAP_WAPGT_1</t>
  </si>
  <si>
    <t>T H WHARTON POWER CTG 55</t>
  </si>
  <si>
    <t>WINCHESTER POWER PARK CTG 1</t>
  </si>
  <si>
    <t>WIPOPA_WPP_G1</t>
  </si>
  <si>
    <t>T H WHARTON POWER CTG 56</t>
  </si>
  <si>
    <t>WINCHESTER POWER PARK CTG 2</t>
  </si>
  <si>
    <t>WIPOPA_WPP_G2</t>
  </si>
  <si>
    <t>WINCHESTER POWER PARK CTG 3</t>
  </si>
  <si>
    <t>WIPOPA_WPP_G3</t>
  </si>
  <si>
    <t>WINCHESTER POWER PARK CTG 4</t>
  </si>
  <si>
    <t>WIPOPA_WPP_G4</t>
  </si>
  <si>
    <t>TEXAS GULF SULPHUR CTG 1</t>
  </si>
  <si>
    <t>TRINIDAD STG 6</t>
  </si>
  <si>
    <t>TRSES_UNIT6</t>
  </si>
  <si>
    <t>HENDERSON</t>
  </si>
  <si>
    <t>V H BRAUNIG STG 1</t>
  </si>
  <si>
    <t>BRAUNIG_VHB1</t>
  </si>
  <si>
    <t>V H BRAUNIG STG 2</t>
  </si>
  <si>
    <t>BRAUNIG_VHB2</t>
  </si>
  <si>
    <t>V H BRAUNIG STG 3</t>
  </si>
  <si>
    <t>BRAUNIG_VHB3</t>
  </si>
  <si>
    <t>VICTORIA PORT (VICTPORT) CTG 1</t>
  </si>
  <si>
    <t>VICTPORT_CTG01</t>
  </si>
  <si>
    <t>VICTORIA PORT (VICTPORT) CTG 2</t>
  </si>
  <si>
    <t>VICTPORT_CTG02</t>
  </si>
  <si>
    <t>W A PARISH STG 1</t>
  </si>
  <si>
    <t>WAP_WAP_G1</t>
  </si>
  <si>
    <t>W A PARISH STG 2</t>
  </si>
  <si>
    <t>WAP_WAP_G2</t>
  </si>
  <si>
    <t>W A PARISH STG 3</t>
  </si>
  <si>
    <t>WAP_WAP_G3</t>
  </si>
  <si>
    <t>W A PARISH STG 4</t>
  </si>
  <si>
    <t>WAP_WAP_G4</t>
  </si>
  <si>
    <t>20INR0286</t>
  </si>
  <si>
    <t>WOLF HOLLOW 2 CTG 4</t>
  </si>
  <si>
    <t>WOLF HOLLOW 2 CTG 5</t>
  </si>
  <si>
    <t>WOLF HOLLOW 2 STG 6</t>
  </si>
  <si>
    <t>NACOGDOCHES POWER</t>
  </si>
  <si>
    <t>NACPW_UNIT1</t>
  </si>
  <si>
    <t>NACOGDOCHES</t>
  </si>
  <si>
    <t>BIOMASS</t>
  </si>
  <si>
    <t>BIOENERGY AUSTIN WALZEM RD LFG</t>
  </si>
  <si>
    <t>DG_WALZE_4UNITS</t>
  </si>
  <si>
    <t>BIOENERGY TEXAS COVEL GARDENS LFG</t>
  </si>
  <si>
    <t>DG_MEDIN_1UNIT</t>
  </si>
  <si>
    <t>FARMERS BRANCH LANDFILL GAS TO ENERGY</t>
  </si>
  <si>
    <t>DG_HBR_2UNITS</t>
  </si>
  <si>
    <t>GRAND PRAIRIE LFG</t>
  </si>
  <si>
    <t>DG_TRIRA_1UNIT</t>
  </si>
  <si>
    <t>NELSON GARDENS LFG</t>
  </si>
  <si>
    <t>DG_78252_4UNITS</t>
  </si>
  <si>
    <t>SKYLINE LFG</t>
  </si>
  <si>
    <t>DG_FERIS_4 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</si>
  <si>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</si>
  <si>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</si>
  <si>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</si>
  <si>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</si>
  <si>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</si>
  <si>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</si>
  <si>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</si>
  <si>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</si>
  <si>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</si>
  <si>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</si>
  <si>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</si>
  <si>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</si>
  <si>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</si>
  <si>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</si>
  <si>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</si>
  <si>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</si>
  <si>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</si>
  <si>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</si>
  <si>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</si>
  <si>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</si>
  <si>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</si>
  <si>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</si>
  <si>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</si>
  <si>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</si>
  <si>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</si>
  <si>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</si>
  <si>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</si>
  <si>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</si>
  <si>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</si>
  <si>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</si>
  <si>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</si>
  <si>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</si>
  <si>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</si>
  <si>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</si>
  <si>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</si>
  <si>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</si>
  <si>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</si>
  <si>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</si>
  <si>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</si>
  <si>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</si>
  <si>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</si>
  <si>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</si>
  <si>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</si>
  <si>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</si>
  <si>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</si>
  <si>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</si>
  <si>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</si>
  <si>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</si>
  <si>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</si>
  <si>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</si>
  <si>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</si>
  <si>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</si>
  <si>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</si>
  <si>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</si>
  <si>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</si>
  <si>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</si>
  <si>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</si>
  <si>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</si>
  <si>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</si>
  <si>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</si>
  <si>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</si>
  <si>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</si>
  <si>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</si>
  <si>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</si>
  <si>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</si>
  <si>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</si>
  <si>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</si>
  <si>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</si>
  <si>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DG_GONZ_HYDRO_GONZ_HYDRO</t>
  </si>
  <si>
    <t>GONZALES</t>
  </si>
  <si>
    <t>GUADALUPE BLANCO RIVER AUTH-LAKEWOOD TAP</t>
  </si>
  <si>
    <t>DG_LKWDT_2UNITS</t>
  </si>
  <si>
    <t>GUADALUPE BLANCO RIVER AUTH-MCQUEENEY</t>
  </si>
  <si>
    <t>DG_MCQUE_5UNITS</t>
  </si>
  <si>
    <t>GUADALUPE BLANCO RIVER AUTH-SCHUMANSVILLE</t>
  </si>
  <si>
    <t>DG_SCHUM_2UNITS</t>
  </si>
  <si>
    <t>LEWISVILLE HYDRO-CITY OF GARLAND</t>
  </si>
  <si>
    <t>DG_LWSVL_1UNIT</t>
  </si>
  <si>
    <t>Operational Capacity Total (Hydro)</t>
  </si>
  <si>
    <t>Hydro Capacity Contribution (Top 20 Hours)</t>
  </si>
  <si>
    <t>HYDRO_CAP_CONT</t>
  </si>
  <si>
    <t>OPERATION_UNAVAIL</t>
  </si>
  <si>
    <t>Operational Capacity Total (Including Hydro)</t>
  </si>
  <si>
    <t>OPERATION_TOTAL</t>
  </si>
  <si>
    <t>Operational Resources (Switchable)</t>
  </si>
  <si>
    <t>ANTELOPE IC 1</t>
  </si>
  <si>
    <t>AEEC_ANTLP_1</t>
  </si>
  <si>
    <t>ANTELOPE IC 2</t>
  </si>
  <si>
    <t>AEEC_ANTLP_2</t>
  </si>
  <si>
    <t>ANTELOPE IC 3</t>
  </si>
  <si>
    <t>AEEC_ANTLP_3</t>
  </si>
  <si>
    <t>ELK STATION CTG 1</t>
  </si>
  <si>
    <t>AEEC_ELK_1</t>
  </si>
  <si>
    <t>ELK STATION CTG 2</t>
  </si>
  <si>
    <t>AEEC_ELK_2</t>
  </si>
  <si>
    <t>TENASKA FRONTIER STATION CTG 1</t>
  </si>
  <si>
    <t>FTR_FTR_G1</t>
  </si>
  <si>
    <t>GRIMES</t>
  </si>
  <si>
    <t>TENASKA FRONTIER STATION CTG 2</t>
  </si>
  <si>
    <t>FTR_FTR_G2</t>
  </si>
  <si>
    <t>TENASKA FRONTIER STATION CTG 3</t>
  </si>
  <si>
    <t>FTR_FTR_G3</t>
  </si>
  <si>
    <t>TENASKA FRONTIER STATION STG 4</t>
  </si>
  <si>
    <t>FTR_FTR_G4</t>
  </si>
  <si>
    <t>TENASKA KIAMICHI STATION 1CT101</t>
  </si>
  <si>
    <t>KMCHI_1CT101</t>
  </si>
  <si>
    <t>FANNIN</t>
  </si>
  <si>
    <t>TENASKA GATEWAY STATION CTG 1</t>
  </si>
  <si>
    <t>TGCCS_CT1</t>
  </si>
  <si>
    <t>TENASKA KIAMICHI STATION 1CT201</t>
  </si>
  <si>
    <t>KMCHI_1CT201</t>
  </si>
  <si>
    <t>TENASKA GATEWAY STATION CTG 2</t>
  </si>
  <si>
    <t>TGCCS_CT2</t>
  </si>
  <si>
    <t>TENASKA KIAMICHI STATION 1ST</t>
  </si>
  <si>
    <t>KMCHI_1ST</t>
  </si>
  <si>
    <t>TENASKA GATEWAY STATION CTG 3</t>
  </si>
  <si>
    <t>TGCCS_CT3</t>
  </si>
  <si>
    <t>TENASKA KIAMICHI STATION 2CT101</t>
  </si>
  <si>
    <t>KMCHI_2CT101</t>
  </si>
  <si>
    <t>TENASKA GATEWAY STATION STG 4</t>
  </si>
  <si>
    <t>TGCCS_UNIT4</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</si>
  <si>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</si>
  <si>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</si>
  <si>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</si>
  <si>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</si>
  <si>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</si>
  <si>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</si>
  <si>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</si>
  <si>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</si>
  <si>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</si>
  <si>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</si>
  <si>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</si>
  <si>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TENASKA FRONTIER STATION</t>
  </si>
  <si>
    <t>FTR_FTR_UNAVAIL</t>
  </si>
  <si>
    <t>SWITCH_UNAVAIL</t>
  </si>
  <si>
    <t>Available Mothball Capacity based on Owner's Return Probability</t>
  </si>
  <si>
    <t>MOTH_AVAIL</t>
  </si>
  <si>
    <t>Private-Use Network Capacity Contribution (Top 20 Hours)</t>
  </si>
  <si>
    <t>PUN_CAP_CONT</t>
  </si>
  <si>
    <t>Private-Use Network Forecast Adjustment (per Protocol 10.3.2.4)</t>
  </si>
  <si>
    <t>PUN_CAP_ADJUST</t>
  </si>
  <si>
    <t>Operational Resources (Wind)</t>
  </si>
  <si>
    <t>ANACACHO WIND</t>
  </si>
  <si>
    <t>ANACACHO_ANA</t>
  </si>
  <si>
    <t>KINNEY</t>
  </si>
  <si>
    <t>BARTON CHAPEL WIND</t>
  </si>
  <si>
    <t>BRTSW_BCW1</t>
  </si>
  <si>
    <t>BLUE SUMMIT WIND 1 A</t>
  </si>
  <si>
    <t>BLSUMMIT_BLSMT1_5</t>
  </si>
  <si>
    <t>BLUE SUMMIT WIND 1 B</t>
  </si>
  <si>
    <t>BLSUMMIT_BLSMT1_6</t>
  </si>
  <si>
    <t>BOBCAT BLUFF WIND</t>
  </si>
  <si>
    <t>BCATWIND_WIND_1</t>
  </si>
  <si>
    <t>ARCHER</t>
  </si>
  <si>
    <t>BUCKTHORN WIND 1 A</t>
  </si>
  <si>
    <t>BUCKTHRN_UNIT1</t>
  </si>
  <si>
    <t>ERATH</t>
  </si>
  <si>
    <t>BUCKTHORN WIND 1 B</t>
  </si>
  <si>
    <t>BUCKTHRN_UNIT2</t>
  </si>
  <si>
    <t>BUFFALO GAP WIND 1</t>
  </si>
  <si>
    <t>BUFF_GAP_UNIT1</t>
  </si>
  <si>
    <t>TAYLOR</t>
  </si>
  <si>
    <t>BUFFALO GAP WIND 2_1</t>
  </si>
  <si>
    <t>BUFF_GAP_UNIT2_1</t>
  </si>
  <si>
    <t>BRISCOE WIND</t>
  </si>
  <si>
    <t>BRISCOE_WIND</t>
  </si>
  <si>
    <t>BRISCOE</t>
  </si>
  <si>
    <t>BUFFALO GAP WIND 2_2</t>
  </si>
  <si>
    <t>BUFF_GAP_UNIT2_2</t>
  </si>
  <si>
    <t>BUFFALO GAP WIND 3</t>
  </si>
  <si>
    <t>BUFF_GAP_UNIT3</t>
  </si>
  <si>
    <t>BULL CREEK WIND U1</t>
  </si>
  <si>
    <t>BULLCRK_WND1</t>
  </si>
  <si>
    <t>BULL CREEK WIND U2</t>
  </si>
  <si>
    <t>BULLCRK_WND2</t>
  </si>
  <si>
    <t>CALLAHAN WIND</t>
  </si>
  <si>
    <t>CALLAHAN_WND1</t>
  </si>
  <si>
    <t>CALLAHAN</t>
  </si>
  <si>
    <t>CAMP SPRINGS WIND 1</t>
  </si>
  <si>
    <t>CSEC_CSECG1</t>
  </si>
  <si>
    <t>SCURRY</t>
  </si>
  <si>
    <t>CAMP SPRINGS WIND 2</t>
  </si>
  <si>
    <t>CSEC_CSECG2</t>
  </si>
  <si>
    <t>CAPRICORN RIDGE WIND 1</t>
  </si>
  <si>
    <t>17INR0054</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</si>
  <si>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</si>
  <si>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</si>
  <si>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</si>
  <si>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</si>
  <si>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</si>
  <si>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</si>
  <si>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</si>
  <si>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</si>
  <si>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</si>
  <si>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</si>
  <si>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</si>
  <si>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</si>
  <si>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CHAMPION WIND</t>
  </si>
  <si>
    <t>CHAMPION_UNIT1</t>
  </si>
  <si>
    <t>NOLAN</t>
  </si>
  <si>
    <t>DERMOTT WIND 1_1</t>
  </si>
  <si>
    <t>DERMOTT_UNIT1</t>
  </si>
  <si>
    <t>DERMOTT WIND 1_2</t>
  </si>
  <si>
    <t>DERMOTT_UNIT2</t>
  </si>
  <si>
    <t>DESERT SKY WIND 1</t>
  </si>
  <si>
    <t>INDNENR_INDNENR</t>
  </si>
  <si>
    <t>DESERT SKY WIND 2</t>
  </si>
  <si>
    <t>INDNENR_INDNENR_2</t>
  </si>
  <si>
    <t>ELBOW CREEK WIND</t>
  </si>
  <si>
    <t>ELB_ELBCREEK</t>
  </si>
  <si>
    <t>COTTON PLAINS WIND</t>
  </si>
  <si>
    <t>COTPLNS_COTTONPL</t>
  </si>
  <si>
    <t>ELECTRA WIND 1</t>
  </si>
  <si>
    <t>DIGBY_UNIT1</t>
  </si>
  <si>
    <t>ELECTRA WIND 2</t>
  </si>
  <si>
    <t>DIGBY_UNIT2</t>
  </si>
  <si>
    <t>FLAT TOP WIND I</t>
  </si>
  <si>
    <t>FTWIND_UNIT_1</t>
  </si>
  <si>
    <t>MILLS</t>
  </si>
  <si>
    <t>FLUVANNA RENEWABLE 1 A</t>
  </si>
  <si>
    <t>FLUVANNA_UNIT1</t>
  </si>
  <si>
    <t>FLUVANNA RENEWABLE 1 B</t>
  </si>
  <si>
    <t>FLUVANNA_UNIT2</t>
  </si>
  <si>
    <t>DOUG COLBECK'S CORNER (CONWAY) A</t>
  </si>
  <si>
    <t>GRANDVW1_COLA</t>
  </si>
  <si>
    <t>CARSON</t>
  </si>
  <si>
    <t>FOREST CREEK WIND</t>
  </si>
  <si>
    <t>MCDLD_FCW1</t>
  </si>
  <si>
    <t>GLASSCOCK</t>
  </si>
  <si>
    <t>DOUG COLBECK'S CORNER (CONWAY)  B</t>
  </si>
  <si>
    <t>GRANDVW1_COLB</t>
  </si>
  <si>
    <t>GOAT WIND</t>
  </si>
  <si>
    <t>GOAT_GOATWIND</t>
  </si>
  <si>
    <t>GOAT WIND 2</t>
  </si>
  <si>
    <t>GOAT_GOATWIN2</t>
  </si>
  <si>
    <t>GOLDTHWAITE WIND 1</t>
  </si>
  <si>
    <t>GWEC_GWEC_G1</t>
  </si>
  <si>
    <t>GREEN MOUNTAIN WIND (BRAZOS) U1</t>
  </si>
  <si>
    <t>BRAZ_WND_WND1</t>
  </si>
  <si>
    <t>FALVEZ ASTRA WIND</t>
  </si>
  <si>
    <t>ASTRA_UNIT1</t>
  </si>
  <si>
    <t>RANDALL</t>
  </si>
  <si>
    <t>GREEN MOUNTAIN WIND (BRAZOS) U2</t>
  </si>
  <si>
    <t>BRAZ_WND_WND2</t>
  </si>
  <si>
    <t>GREEN PASTURES WIND I</t>
  </si>
  <si>
    <t>GPASTURE_WIND_I</t>
  </si>
  <si>
    <t>BAYLOR</t>
  </si>
  <si>
    <t>VERTIGO WIND (FORMERLY GREEN PASTURES WIND 2)</t>
  </si>
  <si>
    <t>VERTIGO_WIND_I</t>
  </si>
  <si>
    <t>GUNSIGHT MOUNTAIN WIND</t>
  </si>
  <si>
    <t>GUNMTN_G1</t>
  </si>
  <si>
    <t>HACKBERRY WIND</t>
  </si>
  <si>
    <t>HWF_HWFG1</t>
  </si>
  <si>
    <t>SHACKELFORD</t>
  </si>
  <si>
    <t>HICKMAN (SANTA RITA WIND) 1</t>
  </si>
  <si>
    <t>HICKMAN_G1</t>
  </si>
  <si>
    <t>REGAN AND IRION</t>
  </si>
  <si>
    <t>HICKMAN (SANTA RITA WIND) 2</t>
  </si>
  <si>
    <t>HICKMAN_G2</t>
  </si>
  <si>
    <t>HIDALGO &amp; STARR WIND 11</t>
  </si>
  <si>
    <t>MIRASOLE_MIR11</t>
  </si>
  <si>
    <t>GRANDVIEW WIND 1 (CONWAY) GV1A</t>
  </si>
  <si>
    <t>GRANDVW1_GV1A</t>
  </si>
  <si>
    <t>HIDALGO &amp; STARR WIND 12</t>
  </si>
  <si>
    <t>MIRASOLE_MIR12</t>
  </si>
  <si>
    <t>GRANDVIEW WIND 1 (CONWAY) GV1B</t>
  </si>
  <si>
    <t>GRANDVW1_GV1B</t>
  </si>
  <si>
    <t>HIDALGO &amp; STARR WIND 21</t>
  </si>
  <si>
    <t>MIRASOLE_MIR21</t>
  </si>
  <si>
    <t>HORSE CREEK WIND 1</t>
  </si>
  <si>
    <t>HORSECRK_UNIT1</t>
  </si>
  <si>
    <t>HASKELL</t>
  </si>
  <si>
    <t>HORSE CREEK WIND 2</t>
  </si>
  <si>
    <t>HORSECRK_UNIT2</t>
  </si>
  <si>
    <t>HORSE HOLLOW WIND 1</t>
  </si>
  <si>
    <t>17INR0052</t>
  </si>
  <si>
    <t>H_HOLLOW_WND1</t>
  </si>
  <si>
    <t>HORSE HOLLOW WIND 2</t>
  </si>
  <si>
    <t>HHOLLOW2_WIND1</t>
  </si>
  <si>
    <t>HORSE HOLLOW WIND 3</t>
  </si>
  <si>
    <t>HHOLLOW3_WND_1</t>
  </si>
  <si>
    <t>HORSE HOLLOW WIND 4</t>
  </si>
  <si>
    <t>HHOLLOW4_WND1</t>
  </si>
  <si>
    <t>HEREFORD WIND G</t>
  </si>
  <si>
    <t>HRFDWIND_WIND_G</t>
  </si>
  <si>
    <t>DEAF SMITH</t>
  </si>
  <si>
    <t>INADALE WIND 1</t>
  </si>
  <si>
    <t>INDL_INADALE1</t>
  </si>
  <si>
    <t>HEREFORD WIND V</t>
  </si>
  <si>
    <t>HRFDWIND_WIND_V</t>
  </si>
  <si>
    <t>INADALE WIND 2</t>
  </si>
  <si>
    <t>INDL_INADALE2</t>
  </si>
  <si>
    <t>INDIAN MESA WIND</t>
  </si>
  <si>
    <t>INDNNWP_INDNNWP2</t>
  </si>
  <si>
    <t>JAVELINA I WIND 18</t>
  </si>
  <si>
    <t>BORDAS_JAVEL18</t>
  </si>
  <si>
    <t>JAVELINA I WIND 20</t>
  </si>
  <si>
    <t>BORDAS_JAVEL20</t>
  </si>
  <si>
    <t>JAVELINA II WIND  1</t>
  </si>
  <si>
    <t>BORDAS2_JAVEL2_A</t>
  </si>
  <si>
    <t>JAVELINA II WIND  2</t>
  </si>
  <si>
    <t>BORDAS2_JAVEL2_B</t>
  </si>
  <si>
    <t>JAVELINA II WIND  3</t>
  </si>
  <si>
    <t>BORDAS2_JAVEL2_C</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</si>
  <si>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</si>
  <si>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</si>
  <si>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</si>
  <si>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</si>
  <si>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</si>
  <si>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</si>
  <si>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</si>
  <si>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</si>
  <si>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</si>
  <si>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</si>
  <si>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</si>
  <si>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</si>
  <si>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</si>
  <si>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</si>
  <si>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</si>
  <si>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</si>
  <si>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</si>
  <si>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</si>
  <si>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</si>
  <si>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</si>
  <si>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</si>
  <si>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</si>
  <si>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</si>
  <si>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</si>
  <si>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</si>
  <si>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</si>
  <si>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LORAINE WINDPARK I</t>
  </si>
  <si>
    <t>LONEWOLF_G1</t>
  </si>
  <si>
    <t>JUMBO ROAD WIND 1</t>
  </si>
  <si>
    <t>HRFDWIND_JRDWIND1</t>
  </si>
  <si>
    <t>LORAINE WINDPARK II</t>
  </si>
  <si>
    <t>LONEWOLF_G2</t>
  </si>
  <si>
    <t>JUMBO ROAD WIND 2</t>
  </si>
  <si>
    <t>HRFDWIND_JRDWIND2</t>
  </si>
  <si>
    <t>LORAINE WINDPARK III</t>
  </si>
  <si>
    <t>LONEWOLF_G3</t>
  </si>
  <si>
    <t>LORAINE WINDPARK IV</t>
  </si>
  <si>
    <t>LONEWOLF_G4</t>
  </si>
  <si>
    <t>LOS VIENTOS III WIND</t>
  </si>
  <si>
    <t>LV3_UNIT_1</t>
  </si>
  <si>
    <t>LOS VIENTOS IV WIND</t>
  </si>
  <si>
    <t>LV4_UNIT_1</t>
  </si>
  <si>
    <t>LOS VIENTOS V WIND</t>
  </si>
  <si>
    <t>LV5_UNIT_1</t>
  </si>
  <si>
    <t>MESQUITE CREEK WIND 1</t>
  </si>
  <si>
    <t>MESQCRK_WND1</t>
  </si>
  <si>
    <t>MESQUITE CREEK WIND 2</t>
  </si>
  <si>
    <t>MESQCRK_WND2</t>
  </si>
  <si>
    <t>NIELS BOHR WIND A (BEARKAT WIND A)</t>
  </si>
  <si>
    <t>NBOHR_UNIT1</t>
  </si>
  <si>
    <t>NOTREES WIND 1</t>
  </si>
  <si>
    <t>NWF_NWF1</t>
  </si>
  <si>
    <t>WINKLER</t>
  </si>
  <si>
    <t>NOTREES WIND 2</t>
  </si>
  <si>
    <t>NWF_NWF2</t>
  </si>
  <si>
    <t>OCOTILLO WIND</t>
  </si>
  <si>
    <t>OWF_OWF</t>
  </si>
  <si>
    <t>PANTHER CREEK WIND 1</t>
  </si>
  <si>
    <t>PC_NORTH_PANTHER1</t>
  </si>
  <si>
    <t>LONGHORN WIND NORTH U1</t>
  </si>
  <si>
    <t>LHORN_N_UNIT1</t>
  </si>
  <si>
    <t>FLOYD</t>
  </si>
  <si>
    <t>PANTHER CREEK WIND 2</t>
  </si>
  <si>
    <t>PC_SOUTH_PANTHER2</t>
  </si>
  <si>
    <t>LONGHORN WIND NORTH U2</t>
  </si>
  <si>
    <t>LHORN_N_UNIT2</t>
  </si>
  <si>
    <t>PANTHER CREEK WIND 3</t>
  </si>
  <si>
    <t>PC_SOUTH_PANTHER3</t>
  </si>
  <si>
    <t>PECOS WIND 1 (WOODWARD)</t>
  </si>
  <si>
    <t>WOODWRD1_WOODWRD1</t>
  </si>
  <si>
    <t>PECOS WIND 2 (WOODWARD)</t>
  </si>
  <si>
    <t>WOODWRD2_WOODWRD2</t>
  </si>
  <si>
    <t>PYRON WIND 1</t>
  </si>
  <si>
    <t>PYR_PYRON1</t>
  </si>
  <si>
    <t>PYRON WIND 2</t>
  </si>
  <si>
    <t>PYR_PYRON2</t>
  </si>
  <si>
    <t>SCURRY AND FISHER</t>
  </si>
  <si>
    <t>RATTLESNAKE I WIND ENERGY CENTER G1</t>
  </si>
  <si>
    <t>RSNAKE_G1</t>
  </si>
  <si>
    <t>RATTLESNAKE I WIND ENERGY CENTER G2</t>
  </si>
  <si>
    <t>RSNAKE_G2</t>
  </si>
  <si>
    <t>RED CANYON WIND</t>
  </si>
  <si>
    <t>RDCANYON_RDCNY1</t>
  </si>
  <si>
    <t>MARIAH DEL NORTE 1</t>
  </si>
  <si>
    <t>MARIAH_NORTE1</t>
  </si>
  <si>
    <t>PARMER</t>
  </si>
  <si>
    <t>ROCK SPRINGS VAL VERDE WIND (FERMI) 1</t>
  </si>
  <si>
    <t>FERMI_WIND1</t>
  </si>
  <si>
    <t>MARIAH DEL NORTE 2</t>
  </si>
  <si>
    <t>MARIAH_NORTE2</t>
  </si>
  <si>
    <t>ROCK SPRINGS VAL VERDE WIND (FERMI) 2</t>
  </si>
  <si>
    <t>FERMI_WIND2</t>
  </si>
  <si>
    <t>ROSCOE WIND</t>
  </si>
  <si>
    <t>TKWSW1_ROSCOE</t>
  </si>
  <si>
    <t>ROSCOE WIND 2A</t>
  </si>
  <si>
    <t>TKWSW1_ROSCOE2A</t>
  </si>
  <si>
    <t>MIAMI WIND G1</t>
  </si>
  <si>
    <t>MIAM1_G1</t>
  </si>
  <si>
    <t>GRAY</t>
  </si>
  <si>
    <t>RTS WIND</t>
  </si>
  <si>
    <t>RTS_U1</t>
  </si>
  <si>
    <t>MCCULLOCH</t>
  </si>
  <si>
    <t>MIAMI WIND G2</t>
  </si>
  <si>
    <t>MIAM1_G2</t>
  </si>
  <si>
    <t>SAND BLUFF WIND</t>
  </si>
  <si>
    <t>MCDLD_SBW1</t>
  </si>
  <si>
    <t>MCADOO WIND</t>
  </si>
  <si>
    <t>MWEC_G1</t>
  </si>
  <si>
    <t>DICKENS</t>
  </si>
  <si>
    <t>SENDERO WIND ENERGY</t>
  </si>
  <si>
    <t>EXGNSND_WIND_1</t>
  </si>
  <si>
    <t>JIM HOGG</t>
  </si>
  <si>
    <t>SEYMOUR HILLS WIND (S_HILLS WIND)</t>
  </si>
  <si>
    <t>S_HILLS_UNIT1</t>
  </si>
  <si>
    <t>SENATE WIND</t>
  </si>
  <si>
    <t>SENATEWD_UNIT1</t>
  </si>
  <si>
    <t>SHANNON WIND</t>
  </si>
  <si>
    <t>SHANNONW_UNIT_1</t>
  </si>
  <si>
    <t>CLAY</t>
  </si>
  <si>
    <t>SHERBINO 1 WIND</t>
  </si>
  <si>
    <t>19INR0120</t>
  </si>
  <si>
    <t>KEO_KEO_SM1</t>
  </si>
  <si>
    <t>OLD SETTLER WIND</t>
  </si>
  <si>
    <t>COTPLNS_OLDSETLR</t>
  </si>
  <si>
    <t>SHERBINO 2 WIND</t>
  </si>
  <si>
    <t>KEO_SHRBINO2</t>
  </si>
  <si>
    <t>PANHANDLE WIND 1 U1</t>
  </si>
  <si>
    <t>PH1_UNIT1</t>
  </si>
  <si>
    <t>SILVER STAR WIND</t>
  </si>
  <si>
    <t>FLTCK_SSI</t>
  </si>
  <si>
    <t>PANHANDLE WIND 1 U2</t>
  </si>
  <si>
    <t>PH1_UNIT2</t>
  </si>
  <si>
    <t>SNYDER WIND</t>
  </si>
  <si>
    <t>20INR0257</t>
  </si>
  <si>
    <t>ENAS_ENA1</t>
  </si>
  <si>
    <t>PANHANDLE WIND 2 U1</t>
  </si>
  <si>
    <t>PH2_UNIT1</t>
  </si>
  <si>
    <t>SOUTH TRENT WIND</t>
  </si>
  <si>
    <t>STWF_T1</t>
  </si>
  <si>
    <t>PANHANDLE WIND 2 U2</t>
  </si>
  <si>
    <t>PH2_UNIT2</t>
  </si>
  <si>
    <t>STANTON WIND ENERGY</t>
  </si>
  <si>
    <t>SWEC_G1</t>
  </si>
  <si>
    <t>MARTIN</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</si>
  <si>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</si>
  <si>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</si>
  <si>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</si>
  <si>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</si>
  <si>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</si>
  <si>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</si>
  <si>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</si>
  <si>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</si>
  <si>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</si>
  <si>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</si>
  <si>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</si>
  <si>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</si>
  <si>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</si>
  <si>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</si>
  <si>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4-5</t>
  </si>
  <si>
    <t>SWEETWN4_WND5</t>
  </si>
  <si>
    <t>SWEETWATER WIND 4-4B</t>
  </si>
  <si>
    <t>SWEETWN4_WND4B</t>
  </si>
  <si>
    <t>SWEETWATER WIND 4-4A</t>
  </si>
  <si>
    <t>SWEETWN4_WND4A</t>
  </si>
  <si>
    <t>TEXAS BIG SPRING WIND A</t>
  </si>
  <si>
    <t>SGMTN_SIGNALMT</t>
  </si>
  <si>
    <t>TEXAS BIG SPRING WIND B</t>
  </si>
  <si>
    <t>SGMTN_SIGNALM2</t>
  </si>
  <si>
    <t>ROUTE 66 WIND</t>
  </si>
  <si>
    <t>ROUTE_66_WIND1</t>
  </si>
  <si>
    <t>TORRECILLAS WIND 1</t>
  </si>
  <si>
    <t>TORR_UNIT1_25</t>
  </si>
  <si>
    <t>TORRECILLAS WIND 2</t>
  </si>
  <si>
    <t>TORR_UNIT2_23</t>
  </si>
  <si>
    <t>SALTFORK_UNIT1</t>
  </si>
  <si>
    <t>DONLEY</t>
  </si>
  <si>
    <t>TORRECILLAS WIND 3</t>
  </si>
  <si>
    <t>TORR_UNIT2_25</t>
  </si>
  <si>
    <t>SALTFORK_UNIT2</t>
  </si>
  <si>
    <t>TRENT WIND</t>
  </si>
  <si>
    <t>TRENT_TRENT</t>
  </si>
  <si>
    <t>TRINITY HILLS WIND 1</t>
  </si>
  <si>
    <t>20INR0019</t>
  </si>
  <si>
    <t>TRINITY_TH1_BUS1</t>
  </si>
  <si>
    <t>TRINITY HILLS WIND 2</t>
  </si>
  <si>
    <t>TRINITY_TH1_BUS2</t>
  </si>
  <si>
    <t>TURKEY TRACK WIND</t>
  </si>
  <si>
    <t>TTWEC_G1</t>
  </si>
  <si>
    <t>TYLER BLUFF WIND</t>
  </si>
  <si>
    <t>TYLRWIND_UNIT1</t>
  </si>
  <si>
    <t>COOKE</t>
  </si>
  <si>
    <t>WHITETAIL WIND</t>
  </si>
  <si>
    <t>EXGNWTL_WIND_1</t>
  </si>
  <si>
    <t>WINDTHORST 2 WIND</t>
  </si>
  <si>
    <t>WNDTHST2_UNIT1</t>
  </si>
  <si>
    <t>WKN MOZART WIND</t>
  </si>
  <si>
    <t>MOZART_WIND_1</t>
  </si>
  <si>
    <t>KENT</t>
  </si>
  <si>
    <t>WILLOW SPRINGS WIND A</t>
  </si>
  <si>
    <t>SALVTION_UNIT1</t>
  </si>
  <si>
    <t>SPLAIN1_WIND1</t>
  </si>
  <si>
    <t>WILLOW SPRINGS WIND B</t>
  </si>
  <si>
    <t>SALVTION_UNIT2</t>
  </si>
  <si>
    <t>SPLAIN1_WIND2</t>
  </si>
  <si>
    <t>WOLF RIDGE WIND</t>
  </si>
  <si>
    <t>WHTTAIL_WR1</t>
  </si>
  <si>
    <t>SPLAIN2_WIND21</t>
  </si>
  <si>
    <t>TSTC WEST TEXAS WIND</t>
  </si>
  <si>
    <t>DG_ROSC2_1UNIT</t>
  </si>
  <si>
    <t>SPLAIN2_WIND22</t>
  </si>
  <si>
    <t>BAFFIN WIND UNIT1</t>
  </si>
  <si>
    <t>BAFFIN_UNIT1</t>
  </si>
  <si>
    <t>BAFFIN WIND UNIT2</t>
  </si>
  <si>
    <t>BAFFIN_UNIT2</t>
  </si>
  <si>
    <t>SSPURTWO_WIND_1</t>
  </si>
  <si>
    <t>OLDHAM</t>
  </si>
  <si>
    <t>BRUENNING'S BREEZE A</t>
  </si>
  <si>
    <t>BBREEZE_UNIT1</t>
  </si>
  <si>
    <t>WILLACY</t>
  </si>
  <si>
    <t>SSPURTWO_SS3WIND1</t>
  </si>
  <si>
    <t>BRUENNING'S BREEZE B</t>
  </si>
  <si>
    <t>BBREEZE_UNIT2</t>
  </si>
  <si>
    <t>SSPURTWO_SS3WIND2</t>
  </si>
  <si>
    <t>CAMERON COUNTY WIND</t>
  </si>
  <si>
    <t>CAMWIND_UNIT1</t>
  </si>
  <si>
    <t>CHAPMAN RANCH WIND IA (SANTA CRUZ)</t>
  </si>
  <si>
    <t>SANTACRU_UNIT1</t>
  </si>
  <si>
    <t>CHAPMAN RANCH WIND IB (SANTA CRUZ)</t>
  </si>
  <si>
    <t>SANTACRU_UNIT2</t>
  </si>
  <si>
    <t>GULF WIND I</t>
  </si>
  <si>
    <t>TGW_T1</t>
  </si>
  <si>
    <t>GULF WIND II</t>
  </si>
  <si>
    <t>TGW_T2</t>
  </si>
  <si>
    <t>LOS VIENTOS WIND I</t>
  </si>
  <si>
    <t>LV1_LV1A</t>
  </si>
  <si>
    <t>LOS VIENTOS WIND II</t>
  </si>
  <si>
    <t>LV1_LV1B</t>
  </si>
  <si>
    <t>MAGIC VALLEY WIND (REDFISH) 1A</t>
  </si>
  <si>
    <t>REDFISH_MV1A</t>
  </si>
  <si>
    <t>MAGIC VALLEY WIND (REDFISH) 1B</t>
  </si>
  <si>
    <t>REDFISH_MV1B</t>
  </si>
  <si>
    <t>MIDWAY WIND</t>
  </si>
  <si>
    <t>MIDWIND_UNIT1</t>
  </si>
  <si>
    <t>PAPALOTE CREEK WIND</t>
  </si>
  <si>
    <t>PAP1_PAP1</t>
  </si>
  <si>
    <t>PAPALOTE CREEK WIND II</t>
  </si>
  <si>
    <t>COTTON_PAP2</t>
  </si>
  <si>
    <t>PENASCAL WIND 1</t>
  </si>
  <si>
    <t>PENA_UNIT1</t>
  </si>
  <si>
    <t>PENASCAL WIND 2</t>
  </si>
  <si>
    <t>PENA_UNIT2</t>
  </si>
  <si>
    <t>PENASCAL WIND 3</t>
  </si>
  <si>
    <t>PENA3_UNIT3</t>
  </si>
  <si>
    <t>SAN ROMAN WIND</t>
  </si>
  <si>
    <t>SANROMAN_WIND_1</t>
  </si>
  <si>
    <t>HARBOR WIND</t>
  </si>
  <si>
    <t>DG_NUECE_6UNITS</t>
  </si>
  <si>
    <t>WIND-P</t>
  </si>
  <si>
    <t>WAKE WIND 1</t>
  </si>
  <si>
    <t>WAKEWE_G1</t>
  </si>
  <si>
    <t>WAKE WIND 2</t>
  </si>
  <si>
    <t>WAKEWE_G2</t>
  </si>
  <si>
    <t>WHIRLWIND ENERGY</t>
  </si>
  <si>
    <t>WEC_WECG1</t>
  </si>
  <si>
    <t>WOLF FLATS WIND (WIND MGT)</t>
  </si>
  <si>
    <t>DG_TURL_UNIT1</t>
  </si>
  <si>
    <t>HALL</t>
  </si>
  <si>
    <t>%</t>
  </si>
  <si>
    <t>SALT FORK 1 WIND U1</t>
  </si>
  <si>
    <t>SALT FORK 1 WIND U2</t>
  </si>
  <si>
    <t>SOUTH PLAINS WIND 1 U1</t>
  </si>
  <si>
    <t>SOUTH PLAINS WIND 1 U2</t>
  </si>
  <si>
    <t>SOUTH PLAINS WIND 2 U1</t>
  </si>
  <si>
    <t>SOUTH PLAINS WIND 2 U2</t>
  </si>
  <si>
    <t>SPINNING SPUR WIND TWO A</t>
  </si>
  <si>
    <t>SPINNING SPUR WIND TWO B</t>
  </si>
  <si>
    <t>SPINNING SPUR WIND TWO C</t>
  </si>
  <si>
    <t>Operational Capacity Total (Wind)</t>
  </si>
  <si>
    <t>Operational Wind Capacity Sub-total (Coastal Counties)</t>
  </si>
  <si>
    <t>Wind Peak Average Capacity Percentage (Coastal)</t>
  </si>
  <si>
    <t>WIND_PEAK_PCT_C</t>
  </si>
  <si>
    <t>WIND_OPERATIONAL_C</t>
  </si>
  <si>
    <t>Operational Resources (Solar)</t>
  </si>
  <si>
    <t>ACACIA SOLAR</t>
  </si>
  <si>
    <t>ACACIA_UNIT_1</t>
  </si>
  <si>
    <t>PRESIDIO</t>
  </si>
  <si>
    <t>Operational Wind Capacity Sub-total (Panhandle Counties)</t>
  </si>
  <si>
    <t>WIND_OPERATIONAL_P</t>
  </si>
  <si>
    <t>BHE SOLAR PEARL PROJECT (SIRIUS 2)</t>
  </si>
  <si>
    <t>SIRIUS_UNIT2</t>
  </si>
  <si>
    <t>Wind Peak Average Capacity Percentage (Panhandle)</t>
  </si>
  <si>
    <t>WIND_PEAK_PCT_P</t>
  </si>
  <si>
    <t>BNB LAMESA SOLAR (PHASE I)</t>
  </si>
  <si>
    <t>LMESASLR_UNIT1</t>
  </si>
  <si>
    <t>CASTLE GAP SOLAR</t>
  </si>
  <si>
    <t>CASL_GAP_UNIT1</t>
  </si>
  <si>
    <t>FS BARILLA SOLAR-PECOS</t>
  </si>
  <si>
    <t>HOVEY_UNIT1</t>
  </si>
  <si>
    <t>FS EAST PECOS SOLAR</t>
  </si>
  <si>
    <t>BOOTLEG_UNIT1</t>
  </si>
  <si>
    <t>BLUEBELL SOLAR (CAPRICORN RIDGE SOLAR)</t>
  </si>
  <si>
    <t>CAPRIDG4_BB_PV</t>
  </si>
  <si>
    <t>OCI ALAMO 1 SOLAR</t>
  </si>
  <si>
    <t>OCI_ALM1_UNIT1</t>
  </si>
  <si>
    <t>OCI ALAMO 4 SOLAR-BRACKETVILLE</t>
  </si>
  <si>
    <t>ECLIPSE_UNIT1</t>
  </si>
  <si>
    <t>OCI ALAMO 5 (DOWNIE RANCH)</t>
  </si>
  <si>
    <t>HELIOS_UNIT1</t>
  </si>
  <si>
    <t>UVALDE</t>
  </si>
  <si>
    <t>OCI ALAMO 6 (SIRIUS/WEST TEXAS)</t>
  </si>
  <si>
    <t>SIRIUS_UNIT1</t>
  </si>
  <si>
    <t>OCI ALAMO 7 (PAINT CREEK)</t>
  </si>
  <si>
    <t>SOLARA_UNIT1</t>
  </si>
  <si>
    <t>RE ROSEROCK SOLAR 1</t>
  </si>
  <si>
    <t>REROCK_UNIT1</t>
  </si>
  <si>
    <t>RE ROSEROCK SOLAR 2</t>
  </si>
  <si>
    <t>REROCK_UNIT2</t>
  </si>
  <si>
    <t>RIGGINS (SE BUCKTHORN WESTEX SOLAR)</t>
  </si>
  <si>
    <t>RIGGINS_UNIT1</t>
  </si>
  <si>
    <t>SOLAIREHOLMAN 1</t>
  </si>
  <si>
    <t>LASSO_UNIT1</t>
  </si>
  <si>
    <t>BREWSTER</t>
  </si>
  <si>
    <t>SP-TX-12-PHASE B</t>
  </si>
  <si>
    <t>SPTX12B_UNIT1</t>
  </si>
  <si>
    <t>WEBBERVILLE SOLAR</t>
  </si>
  <si>
    <t>WEBBER_S_WSP1</t>
  </si>
  <si>
    <t>COMMERCE_SOLAR</t>
  </si>
  <si>
    <t>DG_ X443PV1_SWRI_PV1</t>
  </si>
  <si>
    <t>BECK 1</t>
  </si>
  <si>
    <t>DG_CECSOLAR_DG_BECK1</t>
  </si>
  <si>
    <t>BLUE WING 1 SOLAR</t>
  </si>
  <si>
    <t>DG_BROOK_1UNIT</t>
  </si>
  <si>
    <t>BLUE WING 2 SOLAR</t>
  </si>
  <si>
    <t>DG_ELMEN_1UNIT</t>
  </si>
  <si>
    <t>BOVINE SOLAR LLC</t>
  </si>
  <si>
    <t>DG_BOVINE_BOVINE</t>
  </si>
  <si>
    <t>AUSTIN</t>
  </si>
  <si>
    <t>DG_BOVINE2_BOVINE2</t>
  </si>
  <si>
    <t>ALEXIS SOLAR</t>
  </si>
  <si>
    <t>DG_ALEXIS_ALEXIS</t>
  </si>
  <si>
    <t>BROOKS</t>
  </si>
  <si>
    <t>BRONSON SOLAR I</t>
  </si>
  <si>
    <t>DG_BRNSN_BRNSN</t>
  </si>
  <si>
    <t>BRONSON SOLAR II</t>
  </si>
  <si>
    <t>DG_BRNSN2_BRNSN2</t>
  </si>
  <si>
    <t>CASCADE SOLAR I</t>
  </si>
  <si>
    <t>DG_CASCADE_CASCADE</t>
  </si>
  <si>
    <t>CASCADE SOLAR II</t>
  </si>
  <si>
    <t>DG_CASCADE2_CASCADE2</t>
  </si>
  <si>
    <t>CHISUM SOLAR</t>
  </si>
  <si>
    <t>DG_CHISUM_CHISUM</t>
  </si>
  <si>
    <t>EDDY SOLAR II</t>
  </si>
  <si>
    <t>DG_EDDYII_EDDYII</t>
  </si>
  <si>
    <t>FIFTH GENERATION SOLAR 1</t>
  </si>
  <si>
    <t>HIGHWAY 56</t>
  </si>
  <si>
    <t>DG_HWY56_HWY56</t>
  </si>
  <si>
    <t>HM SEALY SOLAR 1</t>
  </si>
  <si>
    <t>DG_SEALY_1UNIT</t>
  </si>
  <si>
    <t>LEON</t>
  </si>
  <si>
    <t>DG_LEON_LEON</t>
  </si>
  <si>
    <t>MARLIN</t>
  </si>
  <si>
    <t>DG_MARLIN_MARLIN</t>
  </si>
  <si>
    <t>FALLS</t>
  </si>
  <si>
    <t>MARS SOLAR (DG)</t>
  </si>
  <si>
    <t>DG_MARS_MARS</t>
  </si>
  <si>
    <t>NORTH GAINESVILLE</t>
  </si>
  <si>
    <t>DG_NGNSVL_NGAINESV</t>
  </si>
  <si>
    <t>OCI ALAMO 2 SOLAR-ST. HEDWIG</t>
  </si>
  <si>
    <t>DG_STHWG_UNIT1</t>
  </si>
  <si>
    <t>GRIFFIN SOLAR</t>
  </si>
  <si>
    <t>DG_GRIFFIN_GRIFFIN</t>
  </si>
  <si>
    <t>MCLEENNAN</t>
  </si>
  <si>
    <t>OCI ALAMO 3-WALZEM SOLAR</t>
  </si>
  <si>
    <t>DG_WALZM_UNIT1</t>
  </si>
  <si>
    <t>POWERFIN KINGSBERY</t>
  </si>
  <si>
    <t>DG_PFK_PFKPV</t>
  </si>
  <si>
    <t>RENEWABLE ENERGY ALTERNATIVES-CCS1</t>
  </si>
  <si>
    <t>LAMPWICK SOLAR</t>
  </si>
  <si>
    <t>MENARD</t>
  </si>
  <si>
    <t>DG_STRLING_STRLING</t>
  </si>
  <si>
    <t>SUNEDISON RABEL ROAD SOLAR</t>
  </si>
  <si>
    <t>DG_VALL1_1UNIT</t>
  </si>
  <si>
    <t>SUNEDISON VALLEY ROAD SOLAR</t>
  </si>
  <si>
    <t>DG_VALL2_1UNIT</t>
  </si>
  <si>
    <t>SUNEDISON CPS3 SOMERSET 1 SOLAR</t>
  </si>
  <si>
    <t>DG_SOME1_1UNIT</t>
  </si>
  <si>
    <t>SUNEDISON SOMERSET 2 SOLAR</t>
  </si>
  <si>
    <t>DG_SOME2_1UNIT</t>
  </si>
  <si>
    <t>WALNUT SPRINGS</t>
  </si>
  <si>
    <t>DG_WLNTSPRG_1UNIT</t>
  </si>
  <si>
    <t>WEST MOORE II</t>
  </si>
  <si>
    <t>DG_WMOOREII_WMOOREII</t>
  </si>
  <si>
    <t>WHITESBORO</t>
  </si>
  <si>
    <t>DG_WBORO_WHTSBORO</t>
  </si>
  <si>
    <t>WHITESBORO II</t>
  </si>
  <si>
    <t>DG_WBOROII_WHBOROII</t>
  </si>
  <si>
    <t>WHITEWRIGHT</t>
  </si>
  <si>
    <t>DG_WHTRT_WHTRGHT</t>
  </si>
  <si>
    <t>WHITNEY SOLAR</t>
  </si>
  <si>
    <t>DG_WHITNEY_SOLAR1</t>
  </si>
  <si>
    <t>YELLOW JACKET SOLAR</t>
  </si>
  <si>
    <t>DG_YLWJACKET_YLWJACKET</t>
  </si>
  <si>
    <t>Operational Capacity Total (Solar)</t>
  </si>
  <si>
    <t>Solar Peak Average Capacity Percentage</t>
  </si>
  <si>
    <t>SOLAR_PEAK_PCT</t>
  </si>
  <si>
    <t>Operational Resources (Storage)</t>
  </si>
  <si>
    <t>BLUE SUMMIT BATTERY</t>
  </si>
  <si>
    <t>BLSUMMIT_BATTERY</t>
  </si>
  <si>
    <t>STORAGE</t>
  </si>
  <si>
    <t>INADALE ESS</t>
  </si>
  <si>
    <t>INDL_ESS</t>
  </si>
  <si>
    <t>NOTREES BATTERY FACILITY</t>
  </si>
  <si>
    <t>NWF_NBS</t>
  </si>
  <si>
    <t>PYRON ESS</t>
  </si>
  <si>
    <t>PYR_ESS</t>
  </si>
  <si>
    <t>OCI ALAMO 1</t>
  </si>
  <si>
    <t>TOS BATTERY STORAGE</t>
  </si>
  <si>
    <t>DG_TOSBATT_UNIT1</t>
  </si>
  <si>
    <t>MIDLAND</t>
  </si>
  <si>
    <t>Operational Capacity Total (Storage)</t>
  </si>
  <si>
    <t>Storage Peak Average Capacity Percentage</t>
  </si>
  <si>
    <t>STORAGE_PEAK_PCT</t>
  </si>
  <si>
    <t>Reliability Must-Run (RMR) Capacity</t>
  </si>
  <si>
    <t>RMR_CAP_CONT</t>
  </si>
  <si>
    <t>CASTLE GAP BATTERY</t>
  </si>
  <si>
    <t>CASL_GAP_BATTERY1</t>
  </si>
  <si>
    <t>Capacity Pending Retirement</t>
  </si>
  <si>
    <t>PENDRETIRE_CAP</t>
  </si>
  <si>
    <t>OCI_ALM1_ASTRO1</t>
  </si>
  <si>
    <t>Non-Synchronous Tie Resources</t>
  </si>
  <si>
    <t>EAST TIE</t>
  </si>
  <si>
    <t>DC_E</t>
  </si>
  <si>
    <t>YOUNICOS FACILITY</t>
  </si>
  <si>
    <t>NORTH TIE</t>
  </si>
  <si>
    <t>DC_N</t>
  </si>
  <si>
    <t>KINGSBERY ENERGY STORAGE SYSTEM</t>
  </si>
  <si>
    <t>DG_KB_ESS_KB_ESS</t>
  </si>
  <si>
    <t>DC_S</t>
  </si>
  <si>
    <t>MU ENERGY STORAGE SYSTEM</t>
  </si>
  <si>
    <t>DG_MU_ESS_MU_ESS</t>
  </si>
  <si>
    <t>LAREDO VFT TIE</t>
  </si>
  <si>
    <t>DC_L</t>
  </si>
  <si>
    <t>SHARYLAND RAILROAD TIE</t>
  </si>
  <si>
    <t>DC_R</t>
  </si>
  <si>
    <t>Non-Synchronous Ties Total</t>
  </si>
  <si>
    <t>Non-Synchronous Ties Peak Average Capacity Percentage</t>
  </si>
  <si>
    <t>DCTIE_PEAK_PCT</t>
  </si>
  <si>
    <t>Planned Thermal Resources with Executed SGIA, Air Permit, GHG Permit and Proof of Adequate Water Supplies</t>
  </si>
  <si>
    <t>HALYARD WHARTON ENERGY CENTER</t>
  </si>
  <si>
    <t>16INR0044</t>
  </si>
  <si>
    <t>HUDSON (BRAZORIA ENERGY G)</t>
  </si>
  <si>
    <t>16INR0076</t>
  </si>
  <si>
    <t>BRAZORIA</t>
  </si>
  <si>
    <t>MIRAGE</t>
  </si>
  <si>
    <t>17INR0022</t>
  </si>
  <si>
    <t>REFUGIO</t>
  </si>
  <si>
    <t>Planned Capacity Total (Nuclear, Coal, Gas, Biomass)</t>
  </si>
  <si>
    <t>Planned Wind Resources with Executed SGIA</t>
  </si>
  <si>
    <t>ARMSTRONG</t>
  </si>
  <si>
    <t>BARROW RANCH (JUMBO HILL WIND)</t>
  </si>
  <si>
    <t>18INR0038</t>
  </si>
  <si>
    <t>FRIENDSWOOD II</t>
  </si>
  <si>
    <t>19INR0180</t>
  </si>
  <si>
    <t>19INR0182</t>
  </si>
  <si>
    <t>CACTUS FLATS WIND</t>
  </si>
  <si>
    <t>16INR0086</t>
  </si>
  <si>
    <t>CONCHO</t>
  </si>
  <si>
    <t>CANADIAN BREAKS WIND</t>
  </si>
  <si>
    <t>CANYON WIND</t>
  </si>
  <si>
    <t>18INR0030</t>
  </si>
  <si>
    <t>COYOTE WIND</t>
  </si>
  <si>
    <t>17INR0027b</t>
  </si>
  <si>
    <t>SCHLEICHER</t>
  </si>
  <si>
    <t>CASTRO</t>
  </si>
  <si>
    <t>EDMONDSON RANCH WIND</t>
  </si>
  <si>
    <t>18INR0043</t>
  </si>
  <si>
    <t>AVIATOR WIND</t>
  </si>
  <si>
    <t>FOARD</t>
  </si>
  <si>
    <t>BAIRD NORTH WIND</t>
  </si>
  <si>
    <t>20INR0083</t>
  </si>
  <si>
    <t>GOODNIGHT WIND</t>
  </si>
  <si>
    <t>14INR0033</t>
  </si>
  <si>
    <t>BIG SAMPSON WIND</t>
  </si>
  <si>
    <t>16INR0104</t>
  </si>
  <si>
    <t>BLACKJACK CREEK WIND</t>
  </si>
  <si>
    <t>20INR0068</t>
  </si>
  <si>
    <t>BEE</t>
  </si>
  <si>
    <t>HARALD (BEARKAT WIND B)</t>
  </si>
  <si>
    <t>15INR0064b</t>
  </si>
  <si>
    <t>BLUE SUMMIT WIND 3</t>
  </si>
  <si>
    <t>HART WIND</t>
  </si>
  <si>
    <t>16INR0033</t>
  </si>
  <si>
    <t>HIGH LONESOME W</t>
  </si>
  <si>
    <t>19INR0038</t>
  </si>
  <si>
    <t>KONTIKI 1 WIND (ERIK)</t>
  </si>
  <si>
    <t>19INR0099a</t>
  </si>
  <si>
    <t>KONTIKI 2 WIND (ERNEST)</t>
  </si>
  <si>
    <t>19INR0099b</t>
  </si>
  <si>
    <t>LOMA PINTA WIND</t>
  </si>
  <si>
    <t>16INR0112</t>
  </si>
  <si>
    <t>LA SALLE</t>
  </si>
  <si>
    <t>LORAINE WINDPARK PHASE III</t>
  </si>
  <si>
    <t>18INR0068</t>
  </si>
  <si>
    <t>MARIAH DEL ESTE</t>
  </si>
  <si>
    <t>13INR0010a</t>
  </si>
  <si>
    <t>MAVERICK CREEK I</t>
  </si>
  <si>
    <t>20INR0045</t>
  </si>
  <si>
    <t>MAVERICK CREEK II</t>
  </si>
  <si>
    <t>20INR0046</t>
  </si>
  <si>
    <t>HIGH LONESOME WIND PHASE II</t>
  </si>
  <si>
    <t>20INR0262</t>
  </si>
  <si>
    <t>MESTENO WIND</t>
  </si>
  <si>
    <t>16INR0081</t>
  </si>
  <si>
    <t>KAISER CREEK WIND</t>
  </si>
  <si>
    <t>18INR0042</t>
  </si>
  <si>
    <t>NORTHDRAW WIND</t>
  </si>
  <si>
    <t>13INR0025</t>
  </si>
  <si>
    <t>OVEJA WIND</t>
  </si>
  <si>
    <t>18INR0033</t>
  </si>
  <si>
    <t>IRION</t>
  </si>
  <si>
    <t>PANHANDLE WIND 3</t>
  </si>
  <si>
    <t>14INR0030c</t>
  </si>
  <si>
    <t>PRAIRIE HILL WIND</t>
  </si>
  <si>
    <t>19INR0100</t>
  </si>
  <si>
    <t>PUMPKIN FARM WIND</t>
  </si>
  <si>
    <t>16INR0037c</t>
  </si>
  <si>
    <t>RANCHERO WIND</t>
  </si>
  <si>
    <t>RTS 2 WIND (HEART OF TEXAS WIND)</t>
  </si>
  <si>
    <t>18INR0016</t>
  </si>
  <si>
    <t>SAGE DRAW WIND</t>
  </si>
  <si>
    <t>19INR0163</t>
  </si>
  <si>
    <t>TG EAST WIND</t>
  </si>
  <si>
    <t>19INR0052</t>
  </si>
  <si>
    <t>VERA WIND</t>
  </si>
  <si>
    <t>19INR0051</t>
  </si>
  <si>
    <t>WILDROSE WIND (SWISHER WIND)</t>
  </si>
  <si>
    <t>13INR0038</t>
  </si>
  <si>
    <t>SWISHER</t>
  </si>
  <si>
    <t>WILSON RANCH (INFINITY LIVE OAK WIND)</t>
  </si>
  <si>
    <t>WKN AMADEUS WIND</t>
  </si>
  <si>
    <t>14INR0009</t>
  </si>
  <si>
    <t>CHALUPA WIND</t>
  </si>
  <si>
    <t>20INR0042</t>
  </si>
  <si>
    <t>CRANEL WIND</t>
  </si>
  <si>
    <t>19INR0112</t>
  </si>
  <si>
    <t>CHOCOLATE BAYOU W</t>
  </si>
  <si>
    <t>16INR0074</t>
  </si>
  <si>
    <t>LAS MAJADAS WIND</t>
  </si>
  <si>
    <t>17INR0035</t>
  </si>
  <si>
    <t>EAST RAYMOND WIND</t>
  </si>
  <si>
    <t>18INR0059</t>
  </si>
  <si>
    <t>PALMAS ALTAS WIND</t>
  </si>
  <si>
    <t>17INR0037</t>
  </si>
  <si>
    <t>SHAFFER (PATRIOT WIND/PETRONILLA)</t>
  </si>
  <si>
    <t>11INR0062</t>
  </si>
  <si>
    <t>KARANKAWA WIND 2</t>
  </si>
  <si>
    <t>PEYTON CREEK WIND</t>
  </si>
  <si>
    <t>18INR0018</t>
  </si>
  <si>
    <t>Planned Capacity Total (Wind)</t>
  </si>
  <si>
    <t>WEST RAYMOND (EL TRUENO) WIND</t>
  </si>
  <si>
    <t>20INR0088</t>
  </si>
  <si>
    <t>Planned Wind Capacity Sub-total (Coastal Counties)</t>
  </si>
  <si>
    <t>WIND_PLANNED_C</t>
  </si>
  <si>
    <t>WIND_PL_PEAK_PCT_C</t>
  </si>
  <si>
    <t>Planned Solar Resources with Executed SGIA</t>
  </si>
  <si>
    <t>ARAGORN SOLAR</t>
  </si>
  <si>
    <t>19INR0088</t>
  </si>
  <si>
    <t>EMERALD GROVE SOLAR (PECOS SOLAR POWER I)</t>
  </si>
  <si>
    <t>15INR0059</t>
  </si>
  <si>
    <t>19INR0121</t>
  </si>
  <si>
    <t>HOLSTEIN SOLAR</t>
  </si>
  <si>
    <t>19INR0009</t>
  </si>
  <si>
    <t>HOVEY (BARILLA SOLAR 1B)</t>
  </si>
  <si>
    <t>12INR0059b</t>
  </si>
  <si>
    <t>Planned Wind Capacity Sub-total (Panhandle Counties)</t>
  </si>
  <si>
    <t>WIND_PLANNED_P</t>
  </si>
  <si>
    <t>WIND_PL_PEAK_PCT_P</t>
  </si>
  <si>
    <t>LONG DRAW SOLAR</t>
  </si>
  <si>
    <t>18INR0055</t>
  </si>
  <si>
    <t>MISAE SOLAR</t>
  </si>
  <si>
    <t>18INR0045</t>
  </si>
  <si>
    <t>ANSON SOLAR</t>
  </si>
  <si>
    <t>19INR0081</t>
  </si>
  <si>
    <t>JONES</t>
  </si>
  <si>
    <t>NAZARETH SOLAR</t>
  </si>
  <si>
    <t>16INR0049</t>
  </si>
  <si>
    <t>BRAVEPOST SOLAR</t>
  </si>
  <si>
    <t>20INR0053</t>
  </si>
  <si>
    <t>OBERON SOLAR</t>
  </si>
  <si>
    <t>19INR0083</t>
  </si>
  <si>
    <t>COTTONWOOD BAYOU</t>
  </si>
  <si>
    <t>19INR0134</t>
  </si>
  <si>
    <t>ELARA SOLAR</t>
  </si>
  <si>
    <t>21INR0276</t>
  </si>
  <si>
    <t>PFLUGERVILLE SOLAR</t>
  </si>
  <si>
    <t>15INR0090</t>
  </si>
  <si>
    <t>FORT BEND SOLAR</t>
  </si>
  <si>
    <t>18INR0053</t>
  </si>
  <si>
    <t>PROSPERO SOLAR</t>
  </si>
  <si>
    <t>19INR0092</t>
  </si>
  <si>
    <t>RAMBLER SOLAR</t>
  </si>
  <si>
    <t>19INR0114</t>
  </si>
  <si>
    <t>RE MAPLEWOOD 2A SOLAR</t>
  </si>
  <si>
    <t>17INR0020a</t>
  </si>
  <si>
    <t>RE MAPLEWOOD 2B SOLAR</t>
  </si>
  <si>
    <t>17INR0020b</t>
  </si>
  <si>
    <t>HORIZON SOLAR</t>
  </si>
  <si>
    <t>21INR0261</t>
  </si>
  <si>
    <t>RE MAPLEWOOD 2C SOLAR</t>
  </si>
  <si>
    <t>17INR0020c</t>
  </si>
  <si>
    <t>IMPACT SOLAR</t>
  </si>
  <si>
    <t>19INR0151</t>
  </si>
  <si>
    <t>SODA LAKE SOLAR 1</t>
  </si>
  <si>
    <t>18INR0040</t>
  </si>
  <si>
    <t>SODA LAKE SOLAR 2</t>
  </si>
  <si>
    <t>20INR0143</t>
  </si>
  <si>
    <t>KELLAM SOLAR</t>
  </si>
  <si>
    <t>20INR0261</t>
  </si>
  <si>
    <t>VAN ZANDT</t>
  </si>
  <si>
    <t>LAPETUS SOLAR</t>
  </si>
  <si>
    <t>UPTON SOLAR</t>
  </si>
  <si>
    <t>16INR0114</t>
  </si>
  <si>
    <t>WEST OF PECOS SOLAR</t>
  </si>
  <si>
    <t>REEVES</t>
  </si>
  <si>
    <t>LONG POINT SOLAR</t>
  </si>
  <si>
    <t>19INR0042</t>
  </si>
  <si>
    <t>Planned Capacity Total (Solar)</t>
  </si>
  <si>
    <t>SOLAR_PL_PEAK_PCT</t>
  </si>
  <si>
    <t>MORROW LAKE SOLAR</t>
  </si>
  <si>
    <t>19INR0155</t>
  </si>
  <si>
    <t>Planned Storage Resources with Executed SGIA</t>
  </si>
  <si>
    <t>MYRTLE SOLAR</t>
  </si>
  <si>
    <t>19INR0041</t>
  </si>
  <si>
    <t>NORTON SOLAR</t>
  </si>
  <si>
    <t>19INR0035</t>
  </si>
  <si>
    <t>RUNNELS</t>
  </si>
  <si>
    <t>Planned Capacity Total (Storage)</t>
  </si>
  <si>
    <t>STORAGE_PL_PEAK_PCT</t>
  </si>
  <si>
    <t>PHOENIX SOLAR</t>
  </si>
  <si>
    <t>19INR0091</t>
  </si>
  <si>
    <t>Seasonal Mothballed Resources</t>
  </si>
  <si>
    <t>SPNCER_SPNCE_4</t>
  </si>
  <si>
    <t>SPNCER_SPNCE_5</t>
  </si>
  <si>
    <t>Total Seasonal Mothballed Capacity</t>
  </si>
  <si>
    <t>Mothballed Resources</t>
  </si>
  <si>
    <t>J T DEELY U1 (AS OF 12/31/2018)</t>
  </si>
  <si>
    <t>CALAVERS_JTD1_M</t>
  </si>
  <si>
    <t>J T DEELY U2 (AS OF 12/31/2018)</t>
  </si>
  <si>
    <t>CALAVERS_JTD2_M</t>
  </si>
  <si>
    <t>RIPPEY SOLAR</t>
  </si>
  <si>
    <t>20INR0031</t>
  </si>
  <si>
    <t>RODEO SOLAR</t>
  </si>
  <si>
    <t>19INR0103</t>
  </si>
  <si>
    <t>Total Mothballed Capacity</t>
  </si>
  <si>
    <t>TEXAS SOLAR NOVA</t>
  </si>
  <si>
    <t>19INR0001</t>
  </si>
  <si>
    <t>Total Retiring Capacity</t>
  </si>
  <si>
    <t>WAGYU SOLAR</t>
  </si>
  <si>
    <t>18INR0062</t>
  </si>
  <si>
    <t xml:space="preserve">Notes: </t>
  </si>
  <si>
    <t>CHISHOLM GRID</t>
  </si>
  <si>
    <t>20INR0089</t>
  </si>
  <si>
    <t>FLAT TOP BATTERY</t>
  </si>
  <si>
    <t>FLTBES_BESS1</t>
  </si>
  <si>
    <t>PORT LAVACA BATTERY</t>
  </si>
  <si>
    <t>PTLBES_BESS1</t>
  </si>
  <si>
    <t>PROSPECT STORAGE</t>
  </si>
  <si>
    <t>WCOLLDG_BSS_U1</t>
  </si>
  <si>
    <t>RHESS2_ESS_1</t>
  </si>
  <si>
    <t>WORSHAM BATTERY</t>
  </si>
  <si>
    <t>WRSBES_BESS1</t>
  </si>
  <si>
    <t>Retiring Resources Unavailable to ERCOT (since last CDR/SARA)</t>
  </si>
  <si>
    <t xml:space="preserve">Although seasonal capacity ratings for battery energy storage systems are reported above, the ratings are not included in the operational/planned capacity formulae. These resources are assumed to provide regulation reserves rather than sustained capacity available to meet system peak loads.  </t>
  </si>
  <si>
    <t>2021/2022</t>
  </si>
  <si>
    <t>2022/2023</t>
  </si>
  <si>
    <t>2023/2024</t>
  </si>
  <si>
    <t>2024/2025</t>
  </si>
  <si>
    <t>2025/2026</t>
  </si>
  <si>
    <t>2026/2027</t>
  </si>
  <si>
    <t>2027/2028</t>
  </si>
  <si>
    <t>2028/2029</t>
  </si>
  <si>
    <t>Winter Peak Demand (based on normal weather)</t>
  </si>
  <si>
    <t xml:space="preserve">   plus:  Energy Efficiency Program Savings Forecast</t>
  </si>
  <si>
    <t>Total Winter Peak Demand (before Reductions from Energy Efficiency Programs)</t>
  </si>
  <si>
    <t>Switchable Generation Resource Capacity, MW</t>
  </si>
  <si>
    <t xml:space="preserve">   less:  Switchable Capacity Unavailable to ERCOT</t>
  </si>
  <si>
    <t>Available Mothballed Capacity</t>
  </si>
  <si>
    <t>Wind-P</t>
  </si>
  <si>
    <t>Unconfirmed Retirement Capacity</t>
  </si>
  <si>
    <t>Notes:
(1) An "Unconfirmed Retirement" is defined as a generation unit for which a public announcement of the intent to permanently shut the unit down has been released, but a Notice of Suspension of Operations for the unit has not been received by ERCOT.
(2) The criteria for listing a unit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</si>
  <si>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Planned Wind Capacity Sub-total (Other counties)</t>
  </si>
  <si>
    <t>WIND_PLANNED_O</t>
  </si>
  <si>
    <t>WIND_PL_PEAK_PCT_O</t>
  </si>
  <si>
    <t>WIND-O</t>
  </si>
  <si>
    <t>WIND_PEAK_PCT_O</t>
  </si>
  <si>
    <t>WIND_OPERATIONAL_O</t>
  </si>
  <si>
    <t>Operational Wind Capacity Sub-total (Other Counties)</t>
  </si>
  <si>
    <t>Wind Peak Average Capacity Percentage (Other)</t>
  </si>
  <si>
    <t>Planned Other Wind with Signed IA, Peak Average Capacity Contribution (16% of installed capacity)</t>
  </si>
  <si>
    <t>Planned Panhandle Wind with Signed IA, Peak Average Capacity Contribution (29% of installed capacity)</t>
  </si>
  <si>
    <t>Planned Coastal Wind with Signed IA, Peak Average Capacity Contribution (63% of installed capacity)</t>
  </si>
  <si>
    <t>Panhandle Wind, Peak Average Capacity Contribution (29% of installed capacity)</t>
  </si>
  <si>
    <t>Coastal Wind, Peak Average Capacity Contribution (63% of installed capacity)</t>
  </si>
  <si>
    <t>Other Wind, Peak Average Capacity Contribution (16% of installed capacity)</t>
  </si>
  <si>
    <t>Wind-O</t>
  </si>
  <si>
    <t>Fuel type is based on the primary fuel.  Capacity contribution of the wind resources is included at 63% for Coastal counties, 29% for Panhandle counties, and 16% for all other counties, while the solar capacity contribution is 76%. Private Use Network, and Hydro are included based on the three-year average historical capability for each Summer Season's 20 peak load hours. Non-Synchronous Tie resources import forecast is based on flows seen during Energy Emergency Alert (EEA) periods in the most recent summer of  occurrence.  Non-Synchronous Tie resources are categorized as Other. Mothballed resource capacity is excluded except for Available Mothball Capacity based on a Seasonal Availability Schedule or Owner's reported Return Probability. Private Use Network is categorized as gas.</t>
  </si>
  <si>
    <t>Planned Resources (not wind, solar or storage) with Signed IA, Air Permits and Water Rights</t>
  </si>
  <si>
    <t>Settlement Only Distribution Generator (SODG)</t>
  </si>
  <si>
    <t>Distribution Generation Resource (DGR)</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</si>
  <si>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t>
  </si>
  <si>
    <t xml:space="preserve">Wind Regions: Coastal, Panhandle, and Other </t>
  </si>
  <si>
    <t>The seasonal net capacity rating of wind resources multiplied by the Seasonal Peak Average Capacity Percentage for the Coastal, Panhandle and Other CDR reporting regions.</t>
  </si>
  <si>
    <t>The average wind capacity available for the summer and winter Peak Load Seasons for a CDR reporting region (Coastal, Panhandle, Other) divided by the installed capacity for the region, expressed as a percentage. Details for the derivation of the percentages are outlined in ERCOT Protocol Section 3.2.6.2.2 (see http://www.ercot.com/content/wcm/current_guides/53528/03-110119_Nodal.docx).</t>
  </si>
  <si>
    <t>Switchable Generation Resource (SWGR)</t>
  </si>
  <si>
    <t>Distribution Resource Types:</t>
  </si>
  <si>
    <t xml:space="preserve">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</si>
  <si>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</si>
  <si>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Wind Generation Resources (WGRs) are classified into regions based on the county that contains their Point of Interconnection (POI). The Coastal region is defined as the following counties along the Gulf Coast: Aransas, Brazoria, Calhoun, Cameron, Kenedy, Kleberg, Matagorda, Nueces, Refugio, San Patricio, and Willacy.  The Panhandle region is defined as the following counties:  Armstrong, Bailey, Briscoe, Carson, Castro, Childress, Cochran, Collingsworth, Crosby, Dallam, Deaf Smith, Dickens, Donley, Floyd, Gray, Hale, Hall, Hansford, Hartley, Hemphill, Hockley, Hutchinson, Lamb, Lipscomb, Lubbock, Moore, Motley, Ochiltree, Oldham, Parmer, Potter, Randall, Roberts, Sherman, Swisher, and Wheeler.  The "Other" WInd Region consists of all other counties in the ERCOT Region. 
The assigned Wind Region for each WGR is indicated as "WIND-C," "WIND-P," or "WIND-O" in the Fuel columns of the summer/winter Capacities tabs.</t>
  </si>
  <si>
    <t>Unconfirmed Retirement</t>
  </si>
  <si>
    <t>A Generation Resource for which a public announcement of the intent to permanently shut the unit down has been released, but a Notice of Suspension of Operations for the unit has not been received by ERCOT. This is an informal definition that is not currently included in the Nodal Protocols or Other Binding Documents.
The criteria for classifying a Generation Resource as an Unconfirmed Retirement include the following:
a.  A specific retirement date is cited in the announcement, or other timing information is given that indicates the unit will be unavailable as of June 1 of a CDR Reporting Year.
b. The announcement, with follow-up inquiry by ERCOT, does not indicate that retirement timing is highly speculative.</t>
  </si>
  <si>
    <t>Cumulative Summer Capacity Contribution (in MW) of Unconfirmed Retirements Not Available as of June 1 of the Reporting Year</t>
  </si>
  <si>
    <t>Summer</t>
  </si>
  <si>
    <t>Winter</t>
  </si>
  <si>
    <t>Reserve Margin including Unconfirmed Retirement Capacity</t>
  </si>
  <si>
    <t>Reserve Margin Excluding Unconfirmed Retirement Capacity</t>
  </si>
  <si>
    <t>The summer and winter capacity summaries below show the reserve margin impact of not adding any new resources during the latter half of the CDR forecast period. Since project developers typically submit interconnection requests no more than two to four years before the facility is expected to enter commercial operations, reserve margins reported beyond this window always show a declining trend if there is positive peak demand growth.</t>
  </si>
  <si>
    <t>PHOEBE SOLAR 1</t>
  </si>
  <si>
    <t>PHOEBE SOLAR 2</t>
  </si>
  <si>
    <t>PHOEBE_UNIT1</t>
  </si>
  <si>
    <t>PHOEBE_UNIT2</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</si>
  <si>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</si>
  <si>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</si>
  <si>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TDSP Standard Offer Load Management Programs</t>
  </si>
  <si>
    <t>Generation Resource Scenarios</t>
  </si>
  <si>
    <t>Includes the following:
•  Aggregate capacities of proposed generation resources for the summer of each reporting year based on meeting various interconnection process milestones.
•  A list of units for which public retirement announcements have been made but no formal retirement notices have been provided to ERCOT ("Unconfirmed" planned retirements).
•  The planned projects in the CDR that have been designated as "Inactive" for the Generation Interconnection or Change Request (GINR) process.
•  The summer and winter capacity summaries for years 6-10 of the reporting period.</t>
  </si>
  <si>
    <t>2029/2030</t>
  </si>
  <si>
    <t>BRANDON_GT1</t>
  </si>
  <si>
    <t>20INR0301</t>
  </si>
  <si>
    <t>R_MASSENGALE_8</t>
  </si>
  <si>
    <t>R_MASSENGALE_7</t>
  </si>
  <si>
    <t>TY COOKE GT 2 (LP&amp;L)</t>
  </si>
  <si>
    <t>TY_COOKE_GT2</t>
  </si>
  <si>
    <t>TY COOKE GT 3 (LP&amp;L)</t>
  </si>
  <si>
    <t>TY_COOKE_GT3</t>
  </si>
  <si>
    <t>VICTORIA CITY (CITYVICT) CTG 1</t>
  </si>
  <si>
    <t>CITYVICT_CTG01</t>
  </si>
  <si>
    <t>VICTORIA CITY (CITYVICT) CTG 2</t>
  </si>
  <si>
    <t>CITYVICT_CTG02</t>
  </si>
  <si>
    <t>KARANKAWA WIND 1A</t>
  </si>
  <si>
    <t>KARAKAW1_UNIT1</t>
  </si>
  <si>
    <t>KARANKAWA WIND 1B</t>
  </si>
  <si>
    <t>KARAKAW1_UNIT2</t>
  </si>
  <si>
    <t>KARAKAW2_UNIT3</t>
  </si>
  <si>
    <t>CN_BRKS_UNIT_1</t>
  </si>
  <si>
    <t>18INR0072</t>
  </si>
  <si>
    <t>BLUE SUMMIT WIND 2 A</t>
  </si>
  <si>
    <t>BLSUMMIT_UNIT2_25</t>
  </si>
  <si>
    <t>BLUE SUMMIT WIND 2 B</t>
  </si>
  <si>
    <t>BLSUMMIT_UNIT2_17</t>
  </si>
  <si>
    <t>CABEZON WIND (RIO BRAVO I WIND) 1 A</t>
  </si>
  <si>
    <t>CABEZON_WIND1</t>
  </si>
  <si>
    <t>CABEZON WIND (RIO BRAVO I WIND) 1 B</t>
  </si>
  <si>
    <t>CABEZON_WIND2</t>
  </si>
  <si>
    <t>17INR0061</t>
  </si>
  <si>
    <t>17INR0070</t>
  </si>
  <si>
    <t>FOARD CITY WIND 1 A</t>
  </si>
  <si>
    <t>FOARDCTY_UNIT1</t>
  </si>
  <si>
    <t>FOARD CITY WIND 1 B</t>
  </si>
  <si>
    <t>FOARDCTY_UNIT2</t>
  </si>
  <si>
    <t>GOPHER CREEK WIND 1</t>
  </si>
  <si>
    <t>GOPHER_UNIT1</t>
  </si>
  <si>
    <t>GOPHER CREEK WIND 2</t>
  </si>
  <si>
    <t>GOPHER_UNIT2</t>
  </si>
  <si>
    <t>21INR0449</t>
  </si>
  <si>
    <t>20INR0296</t>
  </si>
  <si>
    <t>18INR0064</t>
  </si>
  <si>
    <t>18INR0073</t>
  </si>
  <si>
    <t>17INR0068</t>
  </si>
  <si>
    <t>17INR0069</t>
  </si>
  <si>
    <t>WL_RANCH_UNIT1</t>
  </si>
  <si>
    <t>W_PECOS_UNIT1</t>
  </si>
  <si>
    <t>DG_LAMPWICK_LAMPWICK</t>
  </si>
  <si>
    <t>PES1</t>
  </si>
  <si>
    <t>20INR0206</t>
  </si>
  <si>
    <t>EL ALGODON ALTO W</t>
  </si>
  <si>
    <t>15INR0034</t>
  </si>
  <si>
    <t>ESPIRITU WIND</t>
  </si>
  <si>
    <t>17INR0031</t>
  </si>
  <si>
    <t>MONTE ALTO I</t>
  </si>
  <si>
    <t>19INR0022</t>
  </si>
  <si>
    <t>APOGEE WIND</t>
  </si>
  <si>
    <t>21INR0467</t>
  </si>
  <si>
    <t>MARYNEAL WINDPOWER</t>
  </si>
  <si>
    <t>18INR0031</t>
  </si>
  <si>
    <t>WILDWIND</t>
  </si>
  <si>
    <t>20INR0033</t>
  </si>
  <si>
    <t>AZURE SKY SOLAR</t>
  </si>
  <si>
    <t>21INR0477</t>
  </si>
  <si>
    <t>BLUEBELL SOLAR II</t>
  </si>
  <si>
    <t>20INR0204</t>
  </si>
  <si>
    <t>CONIGLIO SOLAR</t>
  </si>
  <si>
    <t>20INR0037</t>
  </si>
  <si>
    <t>CORAZON SOLAR</t>
  </si>
  <si>
    <t>15INR0044</t>
  </si>
  <si>
    <t>CROWDED STAR SOLAR</t>
  </si>
  <si>
    <t>20INR0241</t>
  </si>
  <si>
    <t>DANCIGER SOLAR</t>
  </si>
  <si>
    <t>20INR0098</t>
  </si>
  <si>
    <t>DANISH FIELDS SOLAR I</t>
  </si>
  <si>
    <t>20INR0069</t>
  </si>
  <si>
    <t>DANISH FIELDS SOLAR II</t>
  </si>
  <si>
    <t>21INR0016</t>
  </si>
  <si>
    <t>DANISH FIELDS SOLAR III</t>
  </si>
  <si>
    <t>21INR0017</t>
  </si>
  <si>
    <t>EUNICE SOLAR</t>
  </si>
  <si>
    <t>20INR0219</t>
  </si>
  <si>
    <t>GALLOWAY 1 SOLAR</t>
  </si>
  <si>
    <t>GALLOWAY 2 SOLAR</t>
  </si>
  <si>
    <t>21INR0431</t>
  </si>
  <si>
    <t>JUNO SOLAR PHASE I</t>
  </si>
  <si>
    <t>JUNO SOLAR PHASE II</t>
  </si>
  <si>
    <t>21INR0501</t>
  </si>
  <si>
    <t>PROSPERO SOLAR II</t>
  </si>
  <si>
    <t>21INR0229</t>
  </si>
  <si>
    <t>QUEEN SOLAR PHASE I</t>
  </si>
  <si>
    <t>QUEEN SOLAR PHASE II</t>
  </si>
  <si>
    <t>20INR0298</t>
  </si>
  <si>
    <t>STRATEGIC ENERGY</t>
  </si>
  <si>
    <t>20INR0081</t>
  </si>
  <si>
    <t>SUN VALLEY</t>
  </si>
  <si>
    <t>19INR0169</t>
  </si>
  <si>
    <t>HILL</t>
  </si>
  <si>
    <t>TIMBERWOLF POI A</t>
  </si>
  <si>
    <t>20INR0226</t>
  </si>
  <si>
    <t>WESTORIA SOLAR</t>
  </si>
  <si>
    <t>20INR0101</t>
  </si>
  <si>
    <t>AZURE SKY BESS</t>
  </si>
  <si>
    <t>21INR0476</t>
  </si>
  <si>
    <t>BAT CAVE</t>
  </si>
  <si>
    <t>21INR0365</t>
  </si>
  <si>
    <t>MASON</t>
  </si>
  <si>
    <t>EUNICE STORAGE</t>
  </si>
  <si>
    <t>20INR0220</t>
  </si>
  <si>
    <t>MADERO GRID</t>
  </si>
  <si>
    <t>21INR0244</t>
  </si>
  <si>
    <t>SILICON HILL STORAGE</t>
  </si>
  <si>
    <t>20INR0291</t>
  </si>
  <si>
    <t>BRP ALVIN</t>
  </si>
  <si>
    <t>BRPALVIN_UNIT1</t>
  </si>
  <si>
    <t>BRP ODESSA SW</t>
  </si>
  <si>
    <t>BRPODESA_UNIT1</t>
  </si>
  <si>
    <t>X443ESS1_SWRI</t>
  </si>
  <si>
    <t>JC_BAT_UNIT_1</t>
  </si>
  <si>
    <t>Inactive Planned Resources</t>
  </si>
  <si>
    <t>Inactive Planned Capacity Total</t>
  </si>
  <si>
    <t>EAGLE PASS TIE (AS OF 4/9/2020)</t>
  </si>
  <si>
    <t>OKLAUNION U1 (AS OF 10/1/2020)</t>
  </si>
  <si>
    <t>Capacity changes due to planned repower/upgrade projects are reflected in the operational units' ratings upon (1) receipt and ERCOT approval of a new Resource Asset Registration Form (RARF). Projects associated with interconnection change requests that change the MW capacity by more than zero are indicated with a code in the “Generation Interconnection Project Code” column of operational units.</t>
  </si>
  <si>
    <t>The projects listed in the 'Planned Storage Resources with Executed SGIA' section with UNIT CODE entries are Distributed Generation Resources (DGRs).  Since they are 10 MW or less, they are not going through the GINR application process.</t>
  </si>
  <si>
    <t>Planned Resources (not wind or solar) with Signed IA, Air Permits and Water Rights</t>
  </si>
  <si>
    <t>Winter Summary:  2021/2022 through 2025/2026</t>
  </si>
  <si>
    <t>Shows load forecast, resource capacity and reserve margin for Summer 2021 through Summer 2030</t>
  </si>
  <si>
    <t>Lists generation fuel types by MW and by percentage for Summer 2021 through Summer 2030</t>
  </si>
  <si>
    <t>List of significant changes relative to the last CDR, published December 2019</t>
  </si>
  <si>
    <t>Notes on Changes Relative to the Last CDR Report, Published December 2019</t>
  </si>
  <si>
    <t>Summer Summary:  2021-2025</t>
  </si>
  <si>
    <t>2030/2031</t>
  </si>
  <si>
    <t>Capacity, Demand and Reserves, Summer 2026 Through Winter 2030/2031</t>
  </si>
  <si>
    <t>Summer Peak Demand (based on normal weather and updated to reflect impacts of COVID-19)</t>
  </si>
  <si>
    <t>Summer Load Forecast</t>
  </si>
  <si>
    <t>Reserve Margin excluding the impacts of COVID-19 on load and the economy</t>
  </si>
  <si>
    <t>Reserve Margin including the impacts of COVID-19 on load and the economy</t>
  </si>
  <si>
    <t>The following Planned Resources have been moved to Operational Status since the release of the December 2019 CDR report:</t>
  </si>
  <si>
    <t>Summer Summary:  2021-2024</t>
  </si>
  <si>
    <t>COVID-19 Impact on Summer Peak Loads</t>
  </si>
  <si>
    <t>Meets Planning Guide Sec. 6.9 Criteria (CDR plus TSP Financial Security Posted and Notice to Proceed)</t>
  </si>
  <si>
    <t>Fuel type is based on the primary fuel.  Capacity contribution of the wind resources is included at 43% for Coastal counties, 32% for Panhandle counties, and 19% for all other counties, while the solar capacity contribution is 7%. Private Use Network, and Hydro are included based on the three-year average historical capability for each Summer Season's 20 peak load hours. Non-Synchronous Tie resources import forecast is based on flows seen during Energy Emergency Alert (EEA) periods in the most recent winter of  occurrence.  Non-Synchronous Tie resources are categorized as Other. Mothballed resource capacity is excluded except for Available Mothball Capacity based on a Seasonal Availability Schedule or Owner's reported Return Probability. Private Use Network is categorized as gas.</t>
  </si>
  <si>
    <t>Planned Solar Utility-Scale, Peak Average Capacity Contribution (7% of installed capacity)</t>
  </si>
  <si>
    <t>Solar Utility-Scale, Peak Average Capacity Contribution (7% of installed capacity)</t>
  </si>
  <si>
    <t>Planned Other Wind with Signed IA, Peak Average Capacity Contribution (19% of installed capacity)</t>
  </si>
  <si>
    <t>Other Wind, Peak Average Capacity Contribution (19% of installed capacity)</t>
  </si>
  <si>
    <t>Planned Panhandle Wind with Signed IA, Peak Average Capacity Contribution (32% of installed capacity)</t>
  </si>
  <si>
    <t>Panhandle Wind, Peak Average Capacity Contribution (32% of installed capacity)</t>
  </si>
  <si>
    <t>Planned Coastal Wind with Signed IA, Peak Average Capacity Contribution (43% of installed capacity)</t>
  </si>
  <si>
    <t>Coastal Wind, Peak Average Capacity Contribution (43% of installed capacity)</t>
  </si>
  <si>
    <t>Operational Capacity Unavailable due to Extended Outage or Derate</t>
  </si>
  <si>
    <t>Non-Synchronous Ties, Capacity (Based on average net import contribution during summer 2019 EEA events)</t>
  </si>
  <si>
    <t>Non-Synchronous Ties, Capacity (Based on average net import contribution during winter 2011 EEA events)</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</si>
  <si>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</si>
  <si>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</si>
  <si>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Resource Margin Impact</t>
  </si>
  <si>
    <t xml:space="preserve">     Difference</t>
  </si>
  <si>
    <t>Due to the uncertainty regarding the long term COVID-19 impacts on peak demand, the COVID-19 load impact forecast is treated as an alternative scenario in this CDR report. ERCOT developed the COVID-19 impact load forecast using Moody Analytics' updated economic forecasts for Texas counties along with normal weather conditions. The top section below compares original and COVID-19 peak load forecasts and Planning Reserve Margins. The bottom section shows the complete Summer Summary table substituting with the COVID-19 impact load forecast.</t>
  </si>
  <si>
    <t>Inactive Projects</t>
  </si>
  <si>
    <t>The charts below show three scenarios -- moderate, aggressive, and conservative -- for the long-term installed capacity growth of solar rooftop PV systems in the ERCOT Region. ERCOT developed the forecasts using a logistic growth or "S-curve" model of the type that is frequently used for technology diffusion forecasting. The model and its initial parameters were presented to stakeholders at the Supply Analysis Working Group (SAWG) meeting on April 12, 2019. The charts represent the final forecasts based on parameter refinements agreed to during SAWG meetings in late 2019 and early 2020. Note the following:</t>
  </si>
  <si>
    <r>
      <rPr>
        <sz val="10"/>
        <rFont val="Calibri"/>
        <family val="2"/>
      </rPr>
      <t>•</t>
    </r>
    <r>
      <rPr>
        <sz val="9.3000000000000007"/>
        <rFont val="Arial"/>
        <family val="2"/>
      </rPr>
      <t xml:space="preserve">   The Takeover Time referenced in the charts is a model parameter that specifies the amount of time that the rooftop solar PV systems are in the accelerating growth stage.</t>
    </r>
  </si>
  <si>
    <r>
      <rPr>
        <sz val="10"/>
        <rFont val="Calibri"/>
        <family val="2"/>
      </rPr>
      <t>•</t>
    </r>
    <r>
      <rPr>
        <sz val="9.3000000000000007"/>
        <rFont val="Arial"/>
        <family val="2"/>
      </rPr>
      <t xml:space="preserve">   The Market Saturation Rate is another model parameter that represents the maximum expected penetration based on an upper limit once the market becomes mature. There are other model parameters that are used to refine the shape of the logistic curve.</t>
    </r>
  </si>
  <si>
    <r>
      <rPr>
        <sz val="10"/>
        <rFont val="Calibri"/>
        <family val="2"/>
      </rPr>
      <t>•</t>
    </r>
    <r>
      <rPr>
        <sz val="9.3000000000000007"/>
        <rFont val="Arial"/>
        <family val="2"/>
      </rPr>
      <t xml:space="preserve">   The upper limit for installed capacity (total market potential) is based on an ERCOT metropolitan solar PV rooftop potentials study conducted by AWS Truepower, along with ERCOT assumptions regarding market potential for non-metro areas.  The total market potential is estimated at 23,041 MW.</t>
    </r>
  </si>
  <si>
    <t xml:space="preserve">      http://www.ercot.com/calendar/2019/4/12/172702-SAWG</t>
  </si>
  <si>
    <t xml:space="preserve">      http://www.ercot.com/content/wcm/key_documents_lists/190770/SAWG__Meeting_Solar_PV_Discussion_10-31-2019.pptx</t>
  </si>
  <si>
    <t xml:space="preserve">      http://www.ercot.com/content/wcm/key_documents_lists/172749/SAWG__Meeting_12-13-2019_Solar_PV_Forecast_Discussion.pptx</t>
  </si>
  <si>
    <t xml:space="preserve">      http://www.ercot.com/content/wcm/key_documents_lists/195745/SAWG_April_2020_Solar_PV_Growth_Projection_Discussion.pptx</t>
  </si>
  <si>
    <r>
      <rPr>
        <sz val="10"/>
        <rFont val="Calibri"/>
        <family val="2"/>
      </rPr>
      <t>•</t>
    </r>
    <r>
      <rPr>
        <sz val="9.3000000000000007"/>
        <rFont val="Arial"/>
        <family val="2"/>
      </rPr>
      <t xml:space="preserve">   Additional information on forecast development can be found using the following links to SAWG meeting webpages and presentation files: </t>
    </r>
  </si>
  <si>
    <t>DGS 5 POINTS</t>
  </si>
  <si>
    <t>DG_ABEC_1UNIT</t>
  </si>
  <si>
    <t>DIESEL</t>
  </si>
  <si>
    <t>DGS PALO PINTO</t>
  </si>
  <si>
    <t>MNWLL_1UNIT</t>
  </si>
  <si>
    <t>DGSP2 BIGCAT</t>
  </si>
  <si>
    <t>ABEC2_3UNIT</t>
  </si>
  <si>
    <t>DGSP2 PLAZA</t>
  </si>
  <si>
    <t>ABEC_2UNIT</t>
  </si>
  <si>
    <t>GCWA IPS</t>
  </si>
  <si>
    <t>INTRCITY_8UNITS</t>
  </si>
  <si>
    <t>GCWAMUNI</t>
  </si>
  <si>
    <t>GCWAMUNI_4UNITS</t>
  </si>
  <si>
    <t>HARRIS COUNTY MUD #36</t>
  </si>
  <si>
    <t>WF_1UNIT</t>
  </si>
  <si>
    <t>HARRIS COUNTY MUD 536</t>
  </si>
  <si>
    <t>KT_1UNIT</t>
  </si>
  <si>
    <t>HARRIS COUNTY WCID 109</t>
  </si>
  <si>
    <t>BA_1UNIT</t>
  </si>
  <si>
    <t>HIGHGATE BIG SPRING</t>
  </si>
  <si>
    <t>HISPRING_IC</t>
  </si>
  <si>
    <t>HIGHGATE COLORADO CITY</t>
  </si>
  <si>
    <t>HIGHCOL_IC</t>
  </si>
  <si>
    <t>HIGHGATE SWEETWATER</t>
  </si>
  <si>
    <t>HIWATER_IC</t>
  </si>
  <si>
    <t>JRABTUD</t>
  </si>
  <si>
    <t>JKRBT_JRB</t>
  </si>
  <si>
    <t>LANGHAM CREEK</t>
  </si>
  <si>
    <t>ADK_1UNIT</t>
  </si>
  <si>
    <t>NORTHAMPTON MUD</t>
  </si>
  <si>
    <t>KDL_1UNIT</t>
  </si>
  <si>
    <t>OAKBEND MEDICAL CENTER</t>
  </si>
  <si>
    <t>READNG_1UNIT</t>
  </si>
  <si>
    <t>POWER DEPOT - ADDICKS</t>
  </si>
  <si>
    <t>WO_15UNITS</t>
  </si>
  <si>
    <t>POWER DEPOT - ANDREWS</t>
  </si>
  <si>
    <t>ANDNR_15UNITS</t>
  </si>
  <si>
    <t>POWER DEPOT - BAKKE</t>
  </si>
  <si>
    <t>BAKKE_15UNITS</t>
  </si>
  <si>
    <t>POWER DEPOT - CITRUS CITY</t>
  </si>
  <si>
    <t>CITRUSCY_15UNITS</t>
  </si>
  <si>
    <t>POWER DEPOT - E HARRISON</t>
  </si>
  <si>
    <t>E_HARRIS_15UNITS</t>
  </si>
  <si>
    <t>POWER DEPOT - FRANKEL CITY</t>
  </si>
  <si>
    <t>FKLCY_15UNITS</t>
  </si>
  <si>
    <t>POWER DEPOT - GOLDSMITH</t>
  </si>
  <si>
    <t>GSMTH_15UNITS</t>
  </si>
  <si>
    <t>POWER DEPOT - HAINE</t>
  </si>
  <si>
    <t>HAINE_DR_15UNITS</t>
  </si>
  <si>
    <t>POWER DEPOT - HILMONT</t>
  </si>
  <si>
    <t>ECTHM_15UNITS</t>
  </si>
  <si>
    <t>POWER DEPOT - KATY</t>
  </si>
  <si>
    <t>FL_15UNITS</t>
  </si>
  <si>
    <t>WALLER</t>
  </si>
  <si>
    <t>POWER DEPOT - MCKEEVER</t>
  </si>
  <si>
    <t>DGWAP_15UNITS</t>
  </si>
  <si>
    <t>POWER DEPOT - S. SANTA ROSA</t>
  </si>
  <si>
    <t>S_SNROSA_15UNITS</t>
  </si>
  <si>
    <t>POWER DEPOT - SOUTHWICK</t>
  </si>
  <si>
    <t>DGHOC_15UNITS</t>
  </si>
  <si>
    <t>POWER DEPOT - TH WHARTON</t>
  </si>
  <si>
    <t>DGTHW_15UNITS</t>
  </si>
  <si>
    <t>POWER DEPOT - VILLA CAVASOS</t>
  </si>
  <si>
    <t>VCAVASOS_15UNITS</t>
  </si>
  <si>
    <t>POWER DEPOT - WESTOVER</t>
  </si>
  <si>
    <t>WOVER_15UNITS</t>
  </si>
  <si>
    <t>POWER DEPOT EL GATO</t>
  </si>
  <si>
    <t>ELGATO_15UNITS</t>
  </si>
  <si>
    <t>POWERSECURE NORBORD TEXAS INC 1</t>
  </si>
  <si>
    <t>NOR1_NORBORD_1</t>
  </si>
  <si>
    <t>POWERSECURE NORBORD TEXAS INC 2</t>
  </si>
  <si>
    <t>NOR2_NORBORD_2</t>
  </si>
  <si>
    <t>REMINGTON MUD 001</t>
  </si>
  <si>
    <t>CYFAIR_1UNIT</t>
  </si>
  <si>
    <t>SAMSUNG AUSTIN SEMICONDUCTOR</t>
  </si>
  <si>
    <t>SAMSUNG_7UNITS</t>
  </si>
  <si>
    <t>SATSUMA</t>
  </si>
  <si>
    <t>SATSUM_1UNIT</t>
  </si>
  <si>
    <t>SILVER EAGLE</t>
  </si>
  <si>
    <t>TBFY_U1</t>
  </si>
  <si>
    <t>TERRANOVA WEST MUD</t>
  </si>
  <si>
    <t>LU_1UNIT</t>
  </si>
  <si>
    <t>TOTAL ENERGY SOLUTIONS 1</t>
  </si>
  <si>
    <t>TES1_DGDROUPA</t>
  </si>
  <si>
    <t>TOTAL ENERGY SOLUTIONS 2</t>
  </si>
  <si>
    <t>TES2_DGGROUPB</t>
  </si>
  <si>
    <t>TPC POWER STATION</t>
  </si>
  <si>
    <t>TPC_6UNITS</t>
  </si>
  <si>
    <t>SMITH</t>
  </si>
  <si>
    <t>WINDFERN FOREST UD</t>
  </si>
  <si>
    <t>FR_1UNIT</t>
  </si>
  <si>
    <t>BUC-EES STORE 003</t>
  </si>
  <si>
    <t>BUC003_BRZIA003</t>
  </si>
  <si>
    <t>BUC-EES STORE 018</t>
  </si>
  <si>
    <t>BUC018_WALLR018</t>
  </si>
  <si>
    <t>BUC-EES STORE 030</t>
  </si>
  <si>
    <t>BUC030_WHRTN030</t>
  </si>
  <si>
    <t>BUC-EES STORE 033</t>
  </si>
  <si>
    <t>BUC033_TXCTY033</t>
  </si>
  <si>
    <t>BUC-EES STORE 034</t>
  </si>
  <si>
    <t>BUC034_BYTWN034</t>
  </si>
  <si>
    <t>BUC-EES STORE 035</t>
  </si>
  <si>
    <t>BUC035_TMNTH035</t>
  </si>
  <si>
    <t>BUC-EES STORE 038</t>
  </si>
  <si>
    <t>BUC038_RYSSW038</t>
  </si>
  <si>
    <t>ROCKWALL</t>
  </si>
  <si>
    <t>BUC-EES STORE 040</t>
  </si>
  <si>
    <t>BUC040_KATY040</t>
  </si>
  <si>
    <t>BUC-EES STORE 044</t>
  </si>
  <si>
    <t>BUC044_ANASE044</t>
  </si>
  <si>
    <t>BUC-EES STORE 048</t>
  </si>
  <si>
    <t>BUC048_ENSSO048</t>
  </si>
  <si>
    <t>HEB CC BAKERY</t>
  </si>
  <si>
    <t>HEBCCB_HWY9CCB</t>
  </si>
  <si>
    <t>HEB SA DC</t>
  </si>
  <si>
    <t>CHEBDC_DG_L2_1</t>
  </si>
  <si>
    <t>HEB SNACK PLANT</t>
  </si>
  <si>
    <t>HEBSP_TANNERSP</t>
  </si>
  <si>
    <t>HEB STORE 026</t>
  </si>
  <si>
    <t>CHEB026_DG_Q5_1</t>
  </si>
  <si>
    <t>HEB STORE 038</t>
  </si>
  <si>
    <t>HEB038_PHARR038</t>
  </si>
  <si>
    <t>HEB STORE 054</t>
  </si>
  <si>
    <t>HEB054_HALL054</t>
  </si>
  <si>
    <t>HEB STORE 069</t>
  </si>
  <si>
    <t>HEB069_AIRLN069</t>
  </si>
  <si>
    <t>HEB STORE 070</t>
  </si>
  <si>
    <t>HEB070_MCMRY070</t>
  </si>
  <si>
    <t>HEB STORE 084</t>
  </si>
  <si>
    <t>CHEB084_DG_J0_1</t>
  </si>
  <si>
    <t>HEB STORE 085</t>
  </si>
  <si>
    <t>CHEB085_DG_P5_1</t>
  </si>
  <si>
    <t>HEB STORE 092</t>
  </si>
  <si>
    <t>HEB092_LEALN092</t>
  </si>
  <si>
    <t>HEB STORE 095</t>
  </si>
  <si>
    <t>HEB095_MILOA095</t>
  </si>
  <si>
    <t>HEB STORE 109</t>
  </si>
  <si>
    <t>HEB109_ECHO109</t>
  </si>
  <si>
    <t>HEB STORE 110</t>
  </si>
  <si>
    <t>HEB110_SIEN110</t>
  </si>
  <si>
    <t>HEB STORE 136</t>
  </si>
  <si>
    <t>HEB136_EHRSN136</t>
  </si>
  <si>
    <t>HEB STORE 139</t>
  </si>
  <si>
    <t>HEB139_HOLLY139</t>
  </si>
  <si>
    <t>HEB STORE 182</t>
  </si>
  <si>
    <t>HEB182_TMSTH182</t>
  </si>
  <si>
    <t>HEB STORE 20</t>
  </si>
  <si>
    <t>HEB020_CYFR020</t>
  </si>
  <si>
    <t>HEB STORE 210</t>
  </si>
  <si>
    <t>HEB210_SOUSD210</t>
  </si>
  <si>
    <t>HEB STORE 212</t>
  </si>
  <si>
    <t>HEB212_PLKAV212</t>
  </si>
  <si>
    <t>HEB STORE 223</t>
  </si>
  <si>
    <t>HEB223_STCSW223</t>
  </si>
  <si>
    <t>JIM WELLS</t>
  </si>
  <si>
    <t>HEB STORE 231</t>
  </si>
  <si>
    <t>HEB231_WESLA231</t>
  </si>
  <si>
    <t>HEB STORE 236</t>
  </si>
  <si>
    <t>HEB236_RDRSE236</t>
  </si>
  <si>
    <t>HEB STORE 255</t>
  </si>
  <si>
    <t>HEB255_ZACAT255</t>
  </si>
  <si>
    <t>HEB STORE 270</t>
  </si>
  <si>
    <t>HEB270_ARLN270</t>
  </si>
  <si>
    <t>HEB STORE 28</t>
  </si>
  <si>
    <t>HEB028_LGCTY028</t>
  </si>
  <si>
    <t>HEB STORE 291</t>
  </si>
  <si>
    <t>HEB291_WHRLG291</t>
  </si>
  <si>
    <t>HEB STORE 292</t>
  </si>
  <si>
    <t>HEB292_BYCTY292</t>
  </si>
  <si>
    <t>HEB STORE 334</t>
  </si>
  <si>
    <t>HEB334_WMCAL334</t>
  </si>
  <si>
    <t>HEB STORE 373</t>
  </si>
  <si>
    <t>HEB373_RNDRK373</t>
  </si>
  <si>
    <t>HEB STORE 381</t>
  </si>
  <si>
    <t>HEB381_HKHTS381</t>
  </si>
  <si>
    <t>HEB STORE 383</t>
  </si>
  <si>
    <t>HEB383_CAUSE383</t>
  </si>
  <si>
    <t>HEB STORE 401</t>
  </si>
  <si>
    <t>HEB401_KNGVL401</t>
  </si>
  <si>
    <t>KLEBERG</t>
  </si>
  <si>
    <t>HEB STORE 423</t>
  </si>
  <si>
    <t>HEB423_WNTHW423</t>
  </si>
  <si>
    <t>HEB STORE 426</t>
  </si>
  <si>
    <t>HEB426_WXNTH426</t>
  </si>
  <si>
    <t>HEB STORE 431</t>
  </si>
  <si>
    <t>HEB431_MCOLL431</t>
  </si>
  <si>
    <t>HEB STORE 449</t>
  </si>
  <si>
    <t>HEB449_DELMA449</t>
  </si>
  <si>
    <t>HEB STORE 462</t>
  </si>
  <si>
    <t>HEB462_ARCIA462</t>
  </si>
  <si>
    <t>HEB STORE 473</t>
  </si>
  <si>
    <t>HEB473_CARDF473</t>
  </si>
  <si>
    <t>HEB STORE 474</t>
  </si>
  <si>
    <t>HEB474_DWLT474</t>
  </si>
  <si>
    <t>HEB STORE 479</t>
  </si>
  <si>
    <t>HEB479_PFLGV479</t>
  </si>
  <si>
    <t>HEB STORE 488</t>
  </si>
  <si>
    <t>HEB488_PTLND488</t>
  </si>
  <si>
    <t>HEB STORE 491</t>
  </si>
  <si>
    <t>HEB491_SNFLP491</t>
  </si>
  <si>
    <t>HEB STORE 492</t>
  </si>
  <si>
    <t>HEB492_FRANZ492</t>
  </si>
  <si>
    <t>HEB STORE 495</t>
  </si>
  <si>
    <t>HEB495_RDRSE495</t>
  </si>
  <si>
    <t>HEB STORE 497</t>
  </si>
  <si>
    <t>HEB497_MASRD497</t>
  </si>
  <si>
    <t>HEB STORE 498</t>
  </si>
  <si>
    <t>HEB498_HUMBL498</t>
  </si>
  <si>
    <t>HEB STORE 540</t>
  </si>
  <si>
    <t>HEB540_GGATE540</t>
  </si>
  <si>
    <t>HEB STORE 541</t>
  </si>
  <si>
    <t>HEB541_ROARK541</t>
  </si>
  <si>
    <t>HEB STORE 545</t>
  </si>
  <si>
    <t>HEB545_FARON545</t>
  </si>
  <si>
    <t>HEB STORE 546</t>
  </si>
  <si>
    <t>HEB546_RENSW546</t>
  </si>
  <si>
    <t>HEB STORE 551</t>
  </si>
  <si>
    <t>HEB551_WSTCS551</t>
  </si>
  <si>
    <t>HEB STORE 552</t>
  </si>
  <si>
    <t>HEB552_GAVSW552</t>
  </si>
  <si>
    <t>HEB STORE 553</t>
  </si>
  <si>
    <t>HEB553_GRTIE553</t>
  </si>
  <si>
    <t>HEB STORE 554</t>
  </si>
  <si>
    <t>HEB554_NVICT554</t>
  </si>
  <si>
    <t>HEB STORE 558</t>
  </si>
  <si>
    <t>HEB558_FRDSW558</t>
  </si>
  <si>
    <t>HEB STORE 559</t>
  </si>
  <si>
    <t>HEB559_BLUER559</t>
  </si>
  <si>
    <t>HEB STORE 562</t>
  </si>
  <si>
    <t>HEB562_FULTN562</t>
  </si>
  <si>
    <t>ARANSAS</t>
  </si>
  <si>
    <t>HEB STORE 563</t>
  </si>
  <si>
    <t>HEB563_CRABB563</t>
  </si>
  <si>
    <t>HEB STORE 564</t>
  </si>
  <si>
    <t>HEB564_RAFRD564</t>
  </si>
  <si>
    <t>MONTGOMERY</t>
  </si>
  <si>
    <t>HEB STORE 57</t>
  </si>
  <si>
    <t>HEB057_LAGUN057</t>
  </si>
  <si>
    <t>HEB STORE 574</t>
  </si>
  <si>
    <t>HEB574_TOMBA574</t>
  </si>
  <si>
    <t>HEB STORE 575</t>
  </si>
  <si>
    <t>HEB575_BRKER575</t>
  </si>
  <si>
    <t>HEB STORE 576</t>
  </si>
  <si>
    <t>HEB576_KLEIN576</t>
  </si>
  <si>
    <t>HEB STORE 581</t>
  </si>
  <si>
    <t>HEB581_KLELM581</t>
  </si>
  <si>
    <t>HEB STORE 586</t>
  </si>
  <si>
    <t>HEB586_STNIO586</t>
  </si>
  <si>
    <t>HEB STORE 591</t>
  </si>
  <si>
    <t>HEB591_RRNES591</t>
  </si>
  <si>
    <t>HEB STORE 596</t>
  </si>
  <si>
    <t>HEB596_FLWEN596</t>
  </si>
  <si>
    <t>HEB STORE 599</t>
  </si>
  <si>
    <t>HEB599_KIRBY599</t>
  </si>
  <si>
    <t>HEB STORE 610</t>
  </si>
  <si>
    <t>HEB610_LOU610</t>
  </si>
  <si>
    <t>HEB STORE 614</t>
  </si>
  <si>
    <t>HEB614_KING614</t>
  </si>
  <si>
    <t>HEB STORE 615</t>
  </si>
  <si>
    <t>HEB615_KATY615</t>
  </si>
  <si>
    <t>HEB STORE 616</t>
  </si>
  <si>
    <t>HEB616_BAML616</t>
  </si>
  <si>
    <t>HEB STORE 627</t>
  </si>
  <si>
    <t>HEB627_IMPRL627</t>
  </si>
  <si>
    <t>HEB STORE 63</t>
  </si>
  <si>
    <t>HEB063_SOWIK063</t>
  </si>
  <si>
    <t>HEB STORE 640</t>
  </si>
  <si>
    <t>HEB640_UVLDE640</t>
  </si>
  <si>
    <t>HEB STORE 642</t>
  </si>
  <si>
    <t>HEB642_HAACR642</t>
  </si>
  <si>
    <t>HEB STORE 645</t>
  </si>
  <si>
    <t>HEB645_CDRBY645</t>
  </si>
  <si>
    <t>HEB STORE 648</t>
  </si>
  <si>
    <t>HEB648_BERRY648</t>
  </si>
  <si>
    <t>HEB STORE 649</t>
  </si>
  <si>
    <t>HEB649_LTTYK649</t>
  </si>
  <si>
    <t>HEB STORE 656</t>
  </si>
  <si>
    <t>HEB656_HOKLE656</t>
  </si>
  <si>
    <t>HEB STORE 658</t>
  </si>
  <si>
    <t>CHEB658_DG_V5_1</t>
  </si>
  <si>
    <t>HEB STORE 667</t>
  </si>
  <si>
    <t>HEB667_FNDRN667</t>
  </si>
  <si>
    <t>HEB STORE 668</t>
  </si>
  <si>
    <t>HEB668_COVEE668</t>
  </si>
  <si>
    <t>CORYELL</t>
  </si>
  <si>
    <t>HEB STORE 672</t>
  </si>
  <si>
    <t>HEB672_WSOTH672</t>
  </si>
  <si>
    <t>HEB STORE 675</t>
  </si>
  <si>
    <t>HEB675_MARCK675</t>
  </si>
  <si>
    <t>HEB STORE 686</t>
  </si>
  <si>
    <t>HEB686_KUYKL686</t>
  </si>
  <si>
    <t>HEB STORE 687</t>
  </si>
  <si>
    <t>HEB687_ULRIC687</t>
  </si>
  <si>
    <t>HEB STORE 697</t>
  </si>
  <si>
    <t>HEB697_SOUSH697</t>
  </si>
  <si>
    <t>HEB STORE 698</t>
  </si>
  <si>
    <t>HEB698_KLUGE698</t>
  </si>
  <si>
    <t>HEB STORE 705</t>
  </si>
  <si>
    <t>HEB705_SPRWD705</t>
  </si>
  <si>
    <t>HEB STORE 707</t>
  </si>
  <si>
    <t>HEB707_LKJCK707</t>
  </si>
  <si>
    <t>HEB STORE 709</t>
  </si>
  <si>
    <t>HEB709_FRYRD709</t>
  </si>
  <si>
    <t>HEB STORE 720</t>
  </si>
  <si>
    <t>HEB720_KNGWD720</t>
  </si>
  <si>
    <t>HEB STORE 721</t>
  </si>
  <si>
    <t>HEB721_KLNSO721</t>
  </si>
  <si>
    <t>HEB STORE 722</t>
  </si>
  <si>
    <t>HEB722_PINHU722</t>
  </si>
  <si>
    <t>HEB STORE 724</t>
  </si>
  <si>
    <t>HEB724_OBRN724</t>
  </si>
  <si>
    <t>HEB STORE 727</t>
  </si>
  <si>
    <t>HEB727_CRBRR727</t>
  </si>
  <si>
    <t>HEB STORE 731</t>
  </si>
  <si>
    <t>HEB731_WSFLD731</t>
  </si>
  <si>
    <t>HEB STORE 734</t>
  </si>
  <si>
    <t>HEB734_BLFFS734</t>
  </si>
  <si>
    <t>HEB STORE 736</t>
  </si>
  <si>
    <t>HEB736_FLWEN736</t>
  </si>
  <si>
    <t>HEB STORE 737</t>
  </si>
  <si>
    <t>HEB737_WHTOK737</t>
  </si>
  <si>
    <t>HEB STORE 738</t>
  </si>
  <si>
    <t>HEB738_SHPTN738</t>
  </si>
  <si>
    <t>HEB STORE 741</t>
  </si>
  <si>
    <t>HEB741_MTBEL741</t>
  </si>
  <si>
    <t>HEB STORE 742</t>
  </si>
  <si>
    <t>HEB742_HNYRT742</t>
  </si>
  <si>
    <t>HEB STORE 747</t>
  </si>
  <si>
    <t>HEB747_LKMNT747</t>
  </si>
  <si>
    <t>HEB STORE 748</t>
  </si>
  <si>
    <t>HEB748_LOUET748</t>
  </si>
  <si>
    <t>HEB STORE 752</t>
  </si>
  <si>
    <t>HEB752_LGVST752</t>
  </si>
  <si>
    <t>HEB STORE 753</t>
  </si>
  <si>
    <t>HEB753_DRPRK753</t>
  </si>
  <si>
    <t>HEB STORE 99</t>
  </si>
  <si>
    <t>HEB099_KLEIN099</t>
  </si>
  <si>
    <t>HOLLY HALL</t>
  </si>
  <si>
    <t>HH2000_HOLMESHH</t>
  </si>
  <si>
    <t>PANTHER PLANT</t>
  </si>
  <si>
    <t>PAPL_DG1</t>
  </si>
  <si>
    <t>PEPPERL FUCHS</t>
  </si>
  <si>
    <t>PEPF01_WALLER01</t>
  </si>
  <si>
    <t>PLANET FORD I45</t>
  </si>
  <si>
    <t>PFI45_PFORDI45</t>
  </si>
  <si>
    <t>RELLIS CAMPUS</t>
  </si>
  <si>
    <t>TAMURE_RELLISAM</t>
  </si>
  <si>
    <t>ROBERT MUELLER ENERGY CENTER</t>
  </si>
  <si>
    <t>RMEC_CT1</t>
  </si>
  <si>
    <t>STANDARD MEAT</t>
  </si>
  <si>
    <t>ST_MEAT_CKRHLSTM</t>
  </si>
  <si>
    <t>UTMB East Plant</t>
  </si>
  <si>
    <t>UTMBEAST_CT1</t>
  </si>
  <si>
    <t>UTMB WEST PLANT</t>
  </si>
  <si>
    <t>UTMBWEST_CT1</t>
  </si>
  <si>
    <t>WAL STORE 1040</t>
  </si>
  <si>
    <t>WAL1040_GERT1040</t>
  </si>
  <si>
    <t>WAL STORE 1103</t>
  </si>
  <si>
    <t>WAL1103_BAM1103</t>
  </si>
  <si>
    <t>WAL STORE 3226</t>
  </si>
  <si>
    <t>WAL3226_KTY3226</t>
  </si>
  <si>
    <t>WAL STORE 4538</t>
  </si>
  <si>
    <t>WAL4538_FRAN4538</t>
  </si>
  <si>
    <t>WAL STORE 768</t>
  </si>
  <si>
    <t>WAL768_FRAN768</t>
  </si>
  <si>
    <r>
      <rPr>
        <b/>
        <sz val="10"/>
        <rFont val="Arial"/>
        <family val="2"/>
      </rPr>
      <t xml:space="preserve">Impact of the COVID-19 Pandemic Impact on the CDR report:
</t>
    </r>
    <r>
      <rPr>
        <sz val="10"/>
        <rFont val="Arial"/>
        <family val="2"/>
      </rPr>
      <t>Due to the uncertainty regarding the long term COVID-19 impacts on peak load, this CDR report uses the peak demand forecast developed in November 2019 for the 'SummerSummary' and 'WinterSummary' tabs. ERCOT's COVID-19 impact peak demand forecast is provided in a new supplementary tab named 'Load Scenario - COVID-19 Impact.' The impact of this alternative peak demand scenario on summer reserve margins for 2021-2024 is also presented on this tab. At the time that this report was produced, ERCOT was not aware of any resource-related impacts such as planned project delays or outage scheduling changes.</t>
    </r>
  </si>
  <si>
    <t>Unit Megawatt Capacities - Summer</t>
  </si>
  <si>
    <t>Unit Megawatt Capacities - Winter</t>
  </si>
  <si>
    <t>Fossil Fuel Settlement Only Distributed Generator (SODG) Capacities</t>
  </si>
  <si>
    <t>IN-SERVICE YEAR</t>
  </si>
  <si>
    <t>MW CAPACITY</t>
  </si>
  <si>
    <t>Rooftop Solar Scenarios</t>
  </si>
  <si>
    <t>Rooftop Solar Photovoltaic Capacity Projections, 2020-2029</t>
  </si>
  <si>
    <t>Rooftop Solar Photovoltaic Installed Capacity Projections, 2020-2029</t>
  </si>
  <si>
    <t>Load Scenario - COVID-19 Impact</t>
  </si>
  <si>
    <t>A supplementary 'Load Scenario - COVID-19 Impact' tab has been created to include the impact of the COVID-19 pandemic on the Summer peak load forecasts and Reserve Margins for 2021-2024.  The updated load forecast was developed using Moody’s COVID-19 economic update</t>
  </si>
  <si>
    <t>Fossil Fuel SODG Capacities</t>
  </si>
  <si>
    <r>
      <t xml:space="preserve">Year of Projected Commercial Operations </t>
    </r>
    <r>
      <rPr>
        <b/>
        <vertAlign val="superscript"/>
        <sz val="10"/>
        <rFont val="Arial"/>
        <family val="2"/>
      </rPr>
      <t>(a)</t>
    </r>
  </si>
  <si>
    <r>
      <t>BRP ALVIN</t>
    </r>
    <r>
      <rPr>
        <vertAlign val="superscript"/>
        <sz val="10"/>
        <rFont val="Arial"/>
        <family val="2"/>
      </rPr>
      <t>(b)</t>
    </r>
  </si>
  <si>
    <r>
      <t>BRP ODESSA SW</t>
    </r>
    <r>
      <rPr>
        <vertAlign val="superscript"/>
        <sz val="10"/>
        <rFont val="Arial"/>
        <family val="2"/>
      </rPr>
      <t>(b)</t>
    </r>
  </si>
  <si>
    <r>
      <t>DG_</t>
    </r>
    <r>
      <rPr>
        <sz val="11"/>
        <rFont val="Calibri"/>
        <family val="2"/>
      </rPr>
      <t>FIFTHGS1_FGSOLAR1</t>
    </r>
  </si>
  <si>
    <t>DG_COSERVSS_CSS1</t>
  </si>
  <si>
    <t>RHODIA HOUSTON PLANT</t>
  </si>
  <si>
    <t>DG_HG_2UNITS</t>
  </si>
  <si>
    <t>GIBBONS CREEK TEERP</t>
  </si>
  <si>
    <t>20INR0308</t>
  </si>
  <si>
    <t>DG_YOUNICOS_YINC1_1</t>
  </si>
  <si>
    <t>(a) This date is based on the projected Commercial Operations Date (COD) reported by the project developer. In contrast, a unit's first summer CDR forecast year (reported in the SummerCapacities sheet) is defined as the first year in which the capacity is available for the entire summer Peak Load Season.  (The summer Peak Load Season constitutes the months of June, July, August and September.)  For example, if a unit has a projected COD of July 1, 2020, the first summer CDR forecast year would be 2021.
(b) These planned projects are Distributed Generation Resources (DGRs).  Since they are 10 MW or less, they are not going through the GINR application process.</t>
  </si>
  <si>
    <t>CITY OF GONZALES HYDRO (AS OF 3/1/2020)</t>
  </si>
  <si>
    <t>ROADRUNNER CROSSING WIND 1</t>
  </si>
  <si>
    <t>19INR0117</t>
  </si>
  <si>
    <t>EASTLAND</t>
  </si>
  <si>
    <t>VERA WIND V110</t>
  </si>
  <si>
    <t>20INR0305</t>
  </si>
  <si>
    <t>OLD 300 SOLAR CENTER</t>
  </si>
  <si>
    <t>21INR0406</t>
  </si>
  <si>
    <t>CROWDED STAR SOLAR II</t>
  </si>
  <si>
    <t>22INR0274</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</si>
  <si>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Per new ERCOT Nodal Protocol rules (NPRR980), Inactive planned projects are excluded from the CDR's reserve margin calculations.</t>
  </si>
  <si>
    <t>The retiring hydro unit (CITY OF GONZALES HYDRO) has been removed from the settlement system and is now treated as a load reduction by LCRA</t>
  </si>
  <si>
    <t>SPENCER STG U4 (AS OF 10/3/2018, AVAILABLE 5/20 THROUGH 10/10)</t>
  </si>
  <si>
    <t>SPENCER STG U5 (AS OF 10/3/2018, AVAILABLE 5/20 THROUGH 10/10)</t>
  </si>
  <si>
    <t>GREGORY POWER PARTNERS STG (AS OF 10/17/2019,AVAILABLE 5/1 THROUGH 9/30)</t>
  </si>
  <si>
    <t>GREGORY POWER PARTNERS GT2 (AS OF 10/17/2019, AVAILABLE 5/1 THROUGH 9/30)</t>
  </si>
  <si>
    <t>GREGORY POWER PARTNERS GT1 (AS OF 10/17/2019, AVAILABLE 5/1 THROUGH 9/30)</t>
  </si>
  <si>
    <t>NORTH FORK</t>
  </si>
  <si>
    <t>20INR0276</t>
  </si>
  <si>
    <t>BRP ANGELTON</t>
  </si>
  <si>
    <t>BRPANGLE_UNIT1</t>
  </si>
  <si>
    <t>BRP BRAZORIA</t>
  </si>
  <si>
    <t>BRP_BRAZ_UNIT1</t>
  </si>
  <si>
    <t>BRP DICKINSON</t>
  </si>
  <si>
    <t>BRP_DIKN_UNIT1</t>
  </si>
  <si>
    <t>BRP HEIGHTS</t>
  </si>
  <si>
    <t>BRHEIGHT_UNIT1</t>
  </si>
  <si>
    <t>BRP MAGNOLIA</t>
  </si>
  <si>
    <t>BRPMAGNO_UNIT1</t>
  </si>
  <si>
    <r>
      <t>BRP ANGELTON</t>
    </r>
    <r>
      <rPr>
        <vertAlign val="superscript"/>
        <sz val="10"/>
        <rFont val="Arial"/>
        <family val="2"/>
      </rPr>
      <t>(b)</t>
    </r>
  </si>
  <si>
    <r>
      <t>BRP BRAZORIA</t>
    </r>
    <r>
      <rPr>
        <vertAlign val="superscript"/>
        <sz val="10"/>
        <rFont val="Arial"/>
        <family val="2"/>
      </rPr>
      <t>(b)</t>
    </r>
  </si>
  <si>
    <r>
      <t>BRP DICKINSON</t>
    </r>
    <r>
      <rPr>
        <vertAlign val="superscript"/>
        <sz val="10"/>
        <rFont val="Arial"/>
        <family val="2"/>
      </rPr>
      <t>(b)</t>
    </r>
  </si>
  <si>
    <r>
      <t>BRP HEIGHTS</t>
    </r>
    <r>
      <rPr>
        <vertAlign val="superscript"/>
        <sz val="10"/>
        <rFont val="Arial"/>
        <family val="2"/>
      </rPr>
      <t>(b)</t>
    </r>
  </si>
  <si>
    <r>
      <t>BRP MAGNOLIA</t>
    </r>
    <r>
      <rPr>
        <vertAlign val="superscript"/>
        <sz val="10"/>
        <rFont val="Arial"/>
        <family val="2"/>
      </rPr>
      <t>(b)</t>
    </r>
  </si>
  <si>
    <t>RANCHERO_UNIT1</t>
  </si>
  <si>
    <t>RANCHERO_UNIT2</t>
  </si>
  <si>
    <t>QUEEN_SL_SOLAR1</t>
  </si>
  <si>
    <t>QUEEN_SL_SOLAR2</t>
  </si>
  <si>
    <t>The following is a list of operating fossil fuel Settlement Only Distribution Generators (SODGs) being provided for informational purposes. (The reported capacities are not included in the reserve margin calculations.) Currently there are 485.6 MW of fossil fuel SODG capacity (291.6 MW fired by diesel fuel and 194.0 MW by natural gas). These resources have not been included in past CDR reports due to the difficulty in determining their capacity contributions during peak load periods, and because many are intended as emergency standby generators and are not available to ERCOT for dispatch when needed to address capacity scarcity conditions. Another complication is that such standby generators may be used to reduce on-site loads in order to participate in Demand Response programs such as "4 Coincident Peak" (4CP) and Emergency Response Service (ERS). As a result, historical load reduction impacts would be accounted for in the peak demand forecast, while the capacity of SODGs participating in ERS would already be accounted for in the CDR's ERS line items.
The formal incorporation of fossil-fueled SODGs into future CDR reports has been a discussion topic at Supply Analysis Working Group meetings. Since SODG capacity accounting is not currently addressed in the ERCOT Nodal Protocols, a Nodal Protocol Revision Request (NPRR) is needed to address capacity double-counting, peak average capacity contributions, and other Distribution Generator (DG) accounting issues. ERCOT plans to submit an NPRR by late 2020.</t>
  </si>
  <si>
    <r>
      <rPr>
        <b/>
        <sz val="10"/>
        <rFont val="Arial"/>
        <family val="2"/>
      </rPr>
      <t>Notable Resource Changes:</t>
    </r>
    <r>
      <rPr>
        <sz val="10"/>
        <rFont val="Arial"/>
        <family val="2"/>
      </rPr>
      <t xml:space="preserve">
(a) GREGORY POWER PARTNERS [365 MW] 'seasonal mothball' operational period has changed from [June 1 through September 30] to [May 1 through September 30].
(b) SPENCER [118 MW] 'seasonal mothball' operational period has changed from [June 1 through September 30] to [May 20 through October 10].
(c) EAGLE PASS TIE [30 MW] retired on 4/9/2020. The retirement has no impact on the DC tie capacity forecast since it contributed negligible net imports during summer 2019 EEA events.
(d) OKLAUNION U1 [650 MW] is expected to retire on 10/1/2020.  A NSO reliability analysis study determined the unit is not required to support ERCOT system reliability.
(e) CITY OF GONZALES HYDRO [1.5 MW], a DG hydro unit retired on 3/1/2020.</t>
    </r>
  </si>
  <si>
    <t>For the May releases of the CDR report, ERCOT uses the megawatt amount of verified peak load capacity reductions, adjusted for avoided transmission losses, due to TDSP Standard Offer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</si>
  <si>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Shows load forecast, resource capacity and reserve margin for Winter 2021/2022 through Winter 2030/2031</t>
  </si>
  <si>
    <t>Lists generation fuel types by MW and by percentage for Winter 2021/2022 through Winter 2030/2031</t>
  </si>
  <si>
    <t>Operational Hydro Resources, Settlement Only Distributed Generators (SODGs)</t>
  </si>
  <si>
    <t>Operational Hydro Resources Total, Settlement Only Distributed Generators (SODGs)</t>
  </si>
  <si>
    <t>Hydro SODG Capacity Contribution (Highest 20 Peak Load Hours)</t>
  </si>
  <si>
    <r>
      <rPr>
        <b/>
        <sz val="10"/>
        <rFont val="Arial"/>
        <family val="2"/>
      </rPr>
      <t>Notable Report Format Changes:</t>
    </r>
    <r>
      <rPr>
        <sz val="10"/>
        <rFont val="Arial"/>
        <family val="2"/>
      </rPr>
      <t xml:space="preserve">
Inactive planned projects are now being shown in the 'Capacities' tabs. These planned projects are not being counted as available capacity in the CDR report. See the entry for Inactive Projects in the 'Definitions' tab for background. The list of Inactive planned projects has been moved from the Generation Resource Scenarios tab to the Capacities tabs due to Board of Directors approval of NPRR980 in February 2020.
Hydro generators, classified as Settlement Only Distribution Generators (SODGs), are reflected in the Reserve Margin calculations for the first time.  The contribution of these resources are based on the existing Hydro Capacity Contribution Percentage.  This percentage is calculated using the three-year average historical capability of Hydro Generator Resources (GRs) for each Summer Season's 20 highest peak load hours.
New supplemental tabs added to the report:
(a) ‘Rooftop Solar Scenarios’ to show projects of rooftop solar photovoltaic capacity projections bases on “S-Curve” model.
(b) 'Fossil-Fuel SODG Capacities' to list the operating fossil fuel Settlement Only Distribution Generators (SODGs).</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</si>
</sst>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_(* #,##0_);_(* \(#,##0\);_(* &quot;-&quot;??_);_(@_)"/>
    <numFmt numFmtId="166" formatCode="#,##0.000000000000"/>
    <numFmt numFmtId="167" formatCode="_(* #,##0.0_);_(* \(#,##0.0\);_(* &quot;-&quot;??_);_(@_)"/>
    <numFmt numFmtId="168" formatCode="_(* #,##0.0_);_(* \(#,##0.0\);_(* &quot;-&quot;?_);_(@_)"/>
    <numFmt numFmtId="169" formatCode="0.000%"/>
    <numFmt numFmtId="170" formatCode="_(* #,##0.000_);_(* \(#,##0.000\);_(* &quot;-&quot;??_);_(@_)"/>
    <numFmt numFmtId="171" formatCode="_(* #,##0.00_);_(* \(#,##0.00\);_(* &quot;-&quot;?_);_(@_)"/>
  </numFmts>
  <fonts count="81">
    <font>
      <sz val="10"/>
      <name val="Arial"/>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b/>
      <sz val="48"/>
      <color indexed="10"/>
      <name val="Arial"/>
      <family val="2"/>
    </font>
    <font>
      <b/>
      <sz val="20"/>
      <name val="Times New Roman"/>
      <family val="1"/>
    </font>
    <font>
      <sz val="14"/>
      <name val="Arial"/>
      <family val="2"/>
    </font>
    <font>
      <b/>
      <sz val="18"/>
      <name val="Times New Roman"/>
      <family val="1"/>
    </font>
    <font>
      <b/>
      <sz val="16"/>
      <name val="Times New Roman"/>
      <family val="1"/>
    </font>
    <font>
      <b/>
      <sz val="20"/>
      <color indexed="10"/>
      <name val="Arial"/>
      <family val="2"/>
    </font>
    <font>
      <b/>
      <sz val="36"/>
      <color indexed="12"/>
      <name val="New Century Schoolbook"/>
      <family val="1"/>
    </font>
    <font>
      <b/>
      <sz val="36"/>
      <name val="Times New Roman"/>
      <family val="1"/>
    </font>
    <font>
      <b/>
      <u/>
      <sz val="10"/>
      <name val="Arial"/>
      <family val="2"/>
    </font>
    <font>
      <strike/>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sz val="11"/>
      <color rgb="FF000000"/>
      <name val="Calibri"/>
      <family val="2"/>
    </font>
    <font>
      <b/>
      <sz val="14"/>
      <color theme="1"/>
      <name val="Arial"/>
      <family val="2"/>
    </font>
    <font>
      <b/>
      <sz val="14"/>
      <color theme="2"/>
      <name val="Arial"/>
      <family val="2"/>
    </font>
    <font>
      <b/>
      <sz val="14"/>
      <color theme="0"/>
      <name val="Arial"/>
      <family val="2"/>
      <scheme val="major"/>
    </font>
    <font>
      <sz val="11"/>
      <color rgb="FF000000"/>
      <name val="Arial"/>
      <family val="2"/>
      <scheme val="major"/>
    </font>
    <font>
      <b/>
      <sz val="10"/>
      <color rgb="FF000000"/>
      <name val="Arial"/>
      <family val="2"/>
      <scheme val="major"/>
    </font>
    <font>
      <b/>
      <sz val="11"/>
      <name val="Arial"/>
      <family val="2"/>
      <scheme val="major"/>
    </font>
    <font>
      <sz val="10"/>
      <name val="Arial"/>
      <family val="2"/>
      <scheme val="major"/>
    </font>
    <font>
      <sz val="10"/>
      <color rgb="FF000000"/>
      <name val="Arial"/>
      <family val="2"/>
      <scheme val="major"/>
    </font>
    <font>
      <b/>
      <sz val="10"/>
      <name val="Arial"/>
      <family val="2"/>
      <scheme val="major"/>
    </font>
    <font>
      <b/>
      <u/>
      <sz val="10"/>
      <name val="Arial"/>
      <family val="2"/>
      <scheme val="major"/>
    </font>
    <font>
      <u/>
      <sz val="10"/>
      <color theme="2"/>
      <name val="Arial"/>
      <family val="2"/>
    </font>
    <font>
      <u/>
      <sz val="10"/>
      <color theme="1"/>
      <name val="Arial"/>
      <family val="2"/>
    </font>
    <font>
      <b/>
      <sz val="10"/>
      <color theme="1"/>
      <name val="Arial"/>
      <family val="2"/>
    </font>
    <font>
      <sz val="10"/>
      <color rgb="FFC00000"/>
      <name val="Arial"/>
      <family val="2"/>
    </font>
    <font>
      <b/>
      <sz val="10"/>
      <color rgb="FFC00000"/>
      <name val="Arial"/>
      <family val="2"/>
      <scheme val="major"/>
    </font>
    <font>
      <b/>
      <sz val="12"/>
      <color indexed="10"/>
      <name val="Arial"/>
      <family val="2"/>
    </font>
    <font>
      <sz val="10"/>
      <color indexed="8"/>
      <name val="Arial"/>
      <family val="2"/>
    </font>
    <font>
      <b/>
      <sz val="10"/>
      <color rgb="FF0000FF"/>
      <name val="Arial"/>
      <family val="2"/>
    </font>
    <font>
      <sz val="24"/>
      <color theme="0"/>
      <name val="Arial"/>
      <family val="2"/>
    </font>
    <font>
      <sz val="11"/>
      <color rgb="FF9C6500"/>
      <name val="Garamond"/>
      <family val="2"/>
      <scheme val="minor"/>
    </font>
    <font>
      <sz val="11"/>
      <color rgb="FF3F3F76"/>
      <name val="Garamond"/>
      <family val="2"/>
      <scheme val="minor"/>
    </font>
    <font>
      <b/>
      <sz val="14"/>
      <color indexed="9"/>
      <name val="Arial"/>
      <family val="2"/>
    </font>
    <font>
      <b/>
      <sz val="18"/>
      <color indexed="10"/>
      <name val="Arial"/>
      <family val="2"/>
    </font>
    <font>
      <sz val="10"/>
      <color theme="0"/>
      <name val="Arial"/>
      <family val="2"/>
      <scheme val="major"/>
    </font>
    <font>
      <u/>
      <sz val="10"/>
      <color theme="0"/>
      <name val="Arial"/>
      <family val="2"/>
      <scheme val="major"/>
    </font>
    <font>
      <sz val="10"/>
      <color theme="1"/>
      <name val="Arial"/>
      <family val="2"/>
      <scheme val="major"/>
    </font>
    <font>
      <sz val="11"/>
      <name val="Garamond"/>
      <family val="2"/>
      <scheme val="minor"/>
    </font>
    <font>
      <b/>
      <sz val="10"/>
      <color theme="7"/>
      <name val="Arial"/>
      <family val="2"/>
    </font>
    <font>
      <u/>
      <sz val="10"/>
      <color theme="0"/>
      <name val="Arial"/>
      <family val="2"/>
    </font>
    <font>
      <b/>
      <sz val="11"/>
      <color rgb="FF000000"/>
      <name val="Calibri"/>
      <family val="2"/>
    </font>
    <font>
      <sz val="10"/>
      <color theme="2"/>
      <name val="Arial"/>
      <family val="2"/>
    </font>
    <font>
      <b/>
      <sz val="14"/>
      <color theme="2"/>
      <name val="Arial"/>
      <family val="2"/>
      <scheme val="major"/>
    </font>
    <font>
      <sz val="10"/>
      <color rgb="FFFF0000"/>
      <name val="Arial"/>
      <family val="2"/>
    </font>
    <font>
      <b/>
      <sz val="10"/>
      <color rgb="FFC00000"/>
      <name val="Arial"/>
      <family val="2"/>
    </font>
    <font>
      <b/>
      <vertAlign val="superscript"/>
      <sz val="10"/>
      <name val="Arial"/>
      <family val="2"/>
    </font>
    <font>
      <sz val="10"/>
      <name val="Calibri"/>
      <family val="2"/>
    </font>
    <font>
      <sz val="9.3000000000000007"/>
      <name val="Arial"/>
      <family val="2"/>
    </font>
    <font>
      <vertAlign val="superscript"/>
      <sz val="10"/>
      <name val="Arial"/>
      <family val="2"/>
    </font>
    <font>
      <sz val="11"/>
      <name val="Calibri"/>
      <family val="2"/>
    </font>
    <font>
      <sz val="9"/>
      <color indexed="81"/>
      <name val="Tahoma"/>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9"/>
        <bgColor indexed="64"/>
      </patternFill>
    </fill>
    <fill>
      <patternFill patternType="solid">
        <fgColor rgb="FFDEE1E2"/>
        <bgColor indexed="64"/>
      </patternFill>
    </fill>
    <fill>
      <patternFill patternType="solid">
        <fgColor theme="7" tint="0.89999084444715716"/>
        <bgColor rgb="FF000000"/>
      </patternFill>
    </fill>
    <fill>
      <patternFill patternType="solid">
        <fgColor theme="3"/>
        <bgColor rgb="FF000000"/>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0"/>
        <bgColor rgb="FF000000"/>
      </patternFill>
    </fill>
    <fill>
      <patternFill patternType="solid">
        <fgColor theme="4"/>
        <bgColor rgb="FF000000"/>
      </patternFill>
    </fill>
    <fill>
      <patternFill patternType="solid">
        <fgColor theme="5"/>
        <bgColor rgb="FF000000"/>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89999084444715716"/>
        <bgColor indexed="64"/>
      </patternFill>
    </fill>
    <fill>
      <patternFill patternType="solid">
        <fgColor rgb="FFDEE1E2"/>
        <bgColor indexed="8"/>
      </patternFill>
    </fill>
    <fill>
      <patternFill patternType="solid">
        <fgColor rgb="FFCDF5E4"/>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top/>
      <bottom style="thin">
        <color indexed="64"/>
      </bottom>
      <diagonal/>
    </border>
  </borders>
  <cellStyleXfs count="5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 fillId="0" borderId="0"/>
    <xf numFmtId="0" fontId="3" fillId="0" borderId="0"/>
    <xf numFmtId="0" fontId="37" fillId="0" borderId="0"/>
    <xf numFmtId="0" fontId="37" fillId="0" borderId="0"/>
    <xf numFmtId="0" fontId="37" fillId="0" borderId="0"/>
    <xf numFmtId="0" fontId="18" fillId="23" borderId="7" applyNumberFormat="0" applyFont="0" applyAlignment="0" applyProtection="0"/>
    <xf numFmtId="0" fontId="19" fillId="20" borderId="8" applyNumberFormat="0" applyAlignment="0" applyProtection="0"/>
    <xf numFmtId="9" fontId="3" fillId="0" borderId="0" applyFont="0" applyFill="0" applyBorder="0" applyAlignment="0" applyProtection="0"/>
    <xf numFmtId="9" fontId="37"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 fillId="0" borderId="0"/>
    <xf numFmtId="9"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57" fillId="0" borderId="0"/>
    <xf numFmtId="0" fontId="60" fillId="34" borderId="0" applyNumberFormat="0" applyBorder="0" applyAlignment="0" applyProtection="0"/>
    <xf numFmtId="0" fontId="61" fillId="35" borderId="16" applyNumberFormat="0" applyAlignment="0" applyProtection="0"/>
  </cellStyleXfs>
  <cellXfs count="282">
    <xf numFmtId="0" fontId="0" fillId="0" borderId="0" xfId="0"/>
    <xf numFmtId="0" fontId="24" fillId="0" borderId="0" xfId="0" applyFont="1" applyFill="1" applyAlignment="1">
      <alignment horizontal="center" vertical="center"/>
    </xf>
    <xf numFmtId="0" fontId="0" fillId="0" borderId="0" xfId="0" applyFill="1"/>
    <xf numFmtId="3" fontId="0" fillId="0" borderId="0" xfId="0" applyNumberFormat="1"/>
    <xf numFmtId="0" fontId="0" fillId="0" borderId="0" xfId="0" applyAlignment="1">
      <alignment vertical="top" wrapText="1"/>
    </xf>
    <xf numFmtId="0" fontId="25" fillId="0" borderId="0" xfId="0" applyFont="1" applyFill="1" applyBorder="1"/>
    <xf numFmtId="0" fontId="25" fillId="0" borderId="0" xfId="0" applyFont="1" applyBorder="1"/>
    <xf numFmtId="0" fontId="25" fillId="0" borderId="0" xfId="0" applyNumberFormat="1" applyFont="1" applyBorder="1"/>
    <xf numFmtId="3" fontId="0" fillId="0" borderId="0" xfId="0" applyNumberFormat="1" applyBorder="1"/>
    <xf numFmtId="164" fontId="0" fillId="0" borderId="0" xfId="0" applyNumberFormat="1" applyBorder="1"/>
    <xf numFmtId="0" fontId="25" fillId="0" borderId="0" xfId="0" applyFont="1"/>
    <xf numFmtId="0" fontId="0" fillId="0" borderId="10" xfId="0" applyBorder="1" applyAlignment="1">
      <alignment vertical="center"/>
    </xf>
    <xf numFmtId="0" fontId="31" fillId="0" borderId="0" xfId="0" applyFont="1"/>
    <xf numFmtId="0" fontId="0" fillId="0" borderId="0" xfId="0" applyAlignment="1">
      <alignment vertical="top"/>
    </xf>
    <xf numFmtId="165" fontId="0" fillId="0" borderId="0" xfId="0" applyNumberFormat="1" applyAlignment="1">
      <alignment vertical="top" wrapText="1"/>
    </xf>
    <xf numFmtId="165" fontId="0" fillId="0" borderId="0" xfId="0" applyNumberFormat="1"/>
    <xf numFmtId="0" fontId="3" fillId="0" borderId="0" xfId="0" applyFont="1"/>
    <xf numFmtId="166" fontId="0" fillId="0" borderId="0" xfId="0" applyNumberFormat="1"/>
    <xf numFmtId="0" fontId="3" fillId="0" borderId="10" xfId="0" applyFont="1" applyBorder="1" applyAlignment="1">
      <alignment vertical="center"/>
    </xf>
    <xf numFmtId="0" fontId="3" fillId="0" borderId="10" xfId="0" applyFont="1" applyBorder="1" applyAlignment="1">
      <alignment vertical="center" wrapText="1"/>
    </xf>
    <xf numFmtId="43" fontId="0" fillId="0" borderId="0" xfId="28" applyNumberFormat="1" applyFont="1" applyBorder="1"/>
    <xf numFmtId="3" fontId="3" fillId="0" borderId="0" xfId="0" applyNumberFormat="1" applyFont="1"/>
    <xf numFmtId="0" fontId="35" fillId="0" borderId="0" xfId="0" applyFont="1"/>
    <xf numFmtId="9" fontId="25" fillId="0" borderId="0" xfId="0" applyNumberFormat="1" applyFont="1"/>
    <xf numFmtId="165" fontId="25" fillId="0" borderId="0" xfId="28" applyNumberFormat="1" applyFont="1" applyBorder="1"/>
    <xf numFmtId="164" fontId="25" fillId="0" borderId="0" xfId="0" applyNumberFormat="1" applyFont="1" applyBorder="1"/>
    <xf numFmtId="165" fontId="25" fillId="0" borderId="0" xfId="0" applyNumberFormat="1" applyFont="1" applyBorder="1"/>
    <xf numFmtId="0" fontId="34" fillId="0" borderId="10" xfId="0" applyFont="1" applyBorder="1" applyAlignment="1">
      <alignment horizontal="left" vertical="center"/>
    </xf>
    <xf numFmtId="0" fontId="25" fillId="0" borderId="0" xfId="0" applyFont="1" applyBorder="1" applyAlignment="1">
      <alignment horizontal="right" wrapText="1"/>
    </xf>
    <xf numFmtId="1" fontId="25" fillId="0" borderId="0" xfId="0" applyNumberFormat="1" applyFont="1" applyBorder="1"/>
    <xf numFmtId="165" fontId="3" fillId="0" borderId="0" xfId="28" applyNumberFormat="1" applyFont="1" applyBorder="1"/>
    <xf numFmtId="0" fontId="25" fillId="0" borderId="0" xfId="0" applyFont="1" applyAlignment="1">
      <alignment vertical="top"/>
    </xf>
    <xf numFmtId="0" fontId="0" fillId="24" borderId="0" xfId="0" applyFill="1"/>
    <xf numFmtId="0" fontId="0" fillId="24" borderId="0" xfId="0" applyFill="1" applyAlignment="1"/>
    <xf numFmtId="0" fontId="26" fillId="24" borderId="0" xfId="0" applyFont="1" applyFill="1" applyAlignment="1">
      <alignment horizontal="center"/>
    </xf>
    <xf numFmtId="0" fontId="27" fillId="24" borderId="0" xfId="0" applyFont="1" applyFill="1" applyAlignment="1"/>
    <xf numFmtId="0" fontId="28" fillId="24" borderId="0" xfId="0" applyFont="1" applyFill="1"/>
    <xf numFmtId="0" fontId="29" fillId="24" borderId="0" xfId="0" applyFont="1" applyFill="1" applyAlignment="1"/>
    <xf numFmtId="0" fontId="29" fillId="24" borderId="0" xfId="0" applyFont="1" applyFill="1" applyAlignment="1">
      <alignment horizontal="center"/>
    </xf>
    <xf numFmtId="49" fontId="30" fillId="24" borderId="0" xfId="0" applyNumberFormat="1" applyFont="1" applyFill="1" applyAlignment="1"/>
    <xf numFmtId="0" fontId="30" fillId="24" borderId="0" xfId="0" applyFont="1" applyFill="1" applyAlignment="1"/>
    <xf numFmtId="0" fontId="40" fillId="0" borderId="0" xfId="0" applyFont="1" applyFill="1" applyBorder="1"/>
    <xf numFmtId="165" fontId="40" fillId="0" borderId="0" xfId="0" applyNumberFormat="1" applyFont="1" applyFill="1" applyBorder="1"/>
    <xf numFmtId="3" fontId="40" fillId="0" borderId="0" xfId="0" applyNumberFormat="1" applyFont="1" applyFill="1" applyBorder="1"/>
    <xf numFmtId="0" fontId="38" fillId="0" borderId="10" xfId="0" applyFont="1" applyBorder="1" applyAlignment="1">
      <alignment vertical="center" wrapText="1"/>
    </xf>
    <xf numFmtId="0" fontId="36" fillId="28" borderId="10" xfId="35" applyFont="1" applyFill="1" applyBorder="1" applyAlignment="1" applyProtection="1">
      <alignment vertical="center"/>
    </xf>
    <xf numFmtId="0" fontId="3" fillId="0" borderId="0" xfId="0" applyFont="1" applyAlignment="1">
      <alignment vertical="top"/>
    </xf>
    <xf numFmtId="0" fontId="44" fillId="25" borderId="0" xfId="0" applyFont="1" applyFill="1" applyBorder="1"/>
    <xf numFmtId="0" fontId="44" fillId="0" borderId="0" xfId="0" applyFont="1" applyFill="1" applyBorder="1"/>
    <xf numFmtId="0" fontId="46" fillId="25" borderId="0" xfId="0" applyFont="1" applyFill="1" applyBorder="1"/>
    <xf numFmtId="0" fontId="47" fillId="25" borderId="0" xfId="0" applyFont="1" applyFill="1" applyBorder="1"/>
    <xf numFmtId="0" fontId="44" fillId="25" borderId="0" xfId="0" quotePrefix="1" applyFont="1" applyFill="1" applyBorder="1"/>
    <xf numFmtId="0" fontId="51" fillId="27" borderId="10" xfId="0" applyFont="1" applyFill="1" applyBorder="1" applyAlignment="1" applyProtection="1">
      <alignment vertical="center" wrapText="1"/>
    </xf>
    <xf numFmtId="0" fontId="51" fillId="27" borderId="10" xfId="0" applyFont="1" applyFill="1" applyBorder="1" applyAlignment="1" applyProtection="1">
      <alignment vertical="center"/>
    </xf>
    <xf numFmtId="0" fontId="51" fillId="26" borderId="10" xfId="0" applyFont="1" applyFill="1" applyBorder="1" applyAlignment="1" applyProtection="1">
      <alignment vertical="center" wrapText="1"/>
    </xf>
    <xf numFmtId="0" fontId="52" fillId="30" borderId="10" xfId="0" applyFont="1" applyFill="1" applyBorder="1" applyAlignment="1" applyProtection="1">
      <alignment vertical="center"/>
    </xf>
    <xf numFmtId="0" fontId="36" fillId="30" borderId="10" xfId="35" applyFont="1" applyFill="1" applyBorder="1" applyAlignment="1" applyProtection="1">
      <alignment vertical="center"/>
    </xf>
    <xf numFmtId="0" fontId="54" fillId="0" borderId="0" xfId="0" applyFont="1"/>
    <xf numFmtId="0" fontId="50" fillId="31" borderId="0" xfId="0" applyFont="1" applyFill="1" applyBorder="1" applyAlignment="1">
      <alignment horizontal="center"/>
    </xf>
    <xf numFmtId="165" fontId="55" fillId="25" borderId="0" xfId="28" applyNumberFormat="1" applyFont="1" applyFill="1" applyBorder="1" applyAlignment="1">
      <alignment horizontal="center"/>
    </xf>
    <xf numFmtId="0" fontId="2" fillId="0" borderId="0" xfId="51"/>
    <xf numFmtId="0" fontId="2" fillId="0" borderId="0" xfId="51" applyFill="1"/>
    <xf numFmtId="0" fontId="3" fillId="0" borderId="0" xfId="51" applyFont="1"/>
    <xf numFmtId="0" fontId="59" fillId="26" borderId="0" xfId="55" applyFont="1" applyFill="1" applyBorder="1" applyAlignment="1">
      <alignment horizontal="left"/>
    </xf>
    <xf numFmtId="168" fontId="3" fillId="0" borderId="0" xfId="51" applyNumberFormat="1" applyFont="1" applyAlignment="1">
      <alignment horizontal="left"/>
    </xf>
    <xf numFmtId="0" fontId="3" fillId="0" borderId="0" xfId="51" applyFont="1" applyAlignment="1">
      <alignment horizontal="left"/>
    </xf>
    <xf numFmtId="1" fontId="3" fillId="0" borderId="0" xfId="51" applyNumberFormat="1" applyFont="1" applyAlignment="1">
      <alignment horizontal="left"/>
    </xf>
    <xf numFmtId="0" fontId="59" fillId="27" borderId="0" xfId="55" applyFont="1" applyFill="1" applyBorder="1" applyAlignment="1">
      <alignment horizontal="left"/>
    </xf>
    <xf numFmtId="0" fontId="63" fillId="0" borderId="0" xfId="51" applyFont="1" applyAlignment="1">
      <alignment horizontal="center" vertical="center"/>
    </xf>
    <xf numFmtId="0" fontId="2" fillId="0" borderId="0" xfId="51" applyBorder="1"/>
    <xf numFmtId="0" fontId="47" fillId="27" borderId="0" xfId="51" applyFont="1" applyFill="1" applyBorder="1"/>
    <xf numFmtId="0" fontId="65" fillId="27" borderId="0" xfId="40" applyFont="1" applyFill="1" applyBorder="1" applyAlignment="1">
      <alignment horizontal="left"/>
    </xf>
    <xf numFmtId="0" fontId="65" fillId="27" borderId="0" xfId="55" applyFont="1" applyFill="1" applyBorder="1" applyAlignment="1">
      <alignment horizontal="left"/>
    </xf>
    <xf numFmtId="1" fontId="65" fillId="27" borderId="0" xfId="40" applyNumberFormat="1" applyFont="1" applyFill="1" applyBorder="1" applyAlignment="1">
      <alignment horizontal="left"/>
    </xf>
    <xf numFmtId="168" fontId="65" fillId="27" borderId="0" xfId="40" applyNumberFormat="1" applyFont="1" applyFill="1" applyBorder="1" applyAlignment="1">
      <alignment horizontal="left"/>
    </xf>
    <xf numFmtId="168" fontId="64" fillId="27" borderId="0" xfId="51" applyNumberFormat="1" applyFont="1" applyFill="1" applyBorder="1" applyAlignment="1">
      <alignment horizontal="left"/>
    </xf>
    <xf numFmtId="168" fontId="64" fillId="27" borderId="0" xfId="51" applyNumberFormat="1" applyFont="1" applyFill="1" applyBorder="1"/>
    <xf numFmtId="0" fontId="67" fillId="0" borderId="0" xfId="51" applyFont="1"/>
    <xf numFmtId="0" fontId="64" fillId="26" borderId="0" xfId="51" applyFont="1" applyFill="1" applyBorder="1"/>
    <xf numFmtId="0" fontId="64" fillId="26" borderId="0" xfId="55" applyFont="1" applyFill="1" applyBorder="1" applyAlignment="1">
      <alignment horizontal="left"/>
    </xf>
    <xf numFmtId="0" fontId="65" fillId="26" borderId="0" xfId="55" applyFont="1" applyFill="1" applyBorder="1" applyAlignment="1">
      <alignment horizontal="left"/>
    </xf>
    <xf numFmtId="0" fontId="65" fillId="26" borderId="0" xfId="40" applyFont="1" applyFill="1" applyBorder="1" applyAlignment="1">
      <alignment horizontal="left"/>
    </xf>
    <xf numFmtId="1" fontId="65" fillId="26" borderId="0" xfId="40" applyNumberFormat="1" applyFont="1" applyFill="1" applyBorder="1" applyAlignment="1">
      <alignment horizontal="left"/>
    </xf>
    <xf numFmtId="168" fontId="65" fillId="26" borderId="0" xfId="40" applyNumberFormat="1" applyFont="1" applyFill="1" applyBorder="1" applyAlignment="1">
      <alignment horizontal="left"/>
    </xf>
    <xf numFmtId="168" fontId="64" fillId="26" borderId="0" xfId="51" applyNumberFormat="1" applyFont="1" applyFill="1" applyBorder="1" applyAlignment="1">
      <alignment horizontal="left"/>
    </xf>
    <xf numFmtId="168" fontId="64" fillId="26" borderId="0" xfId="51" applyNumberFormat="1" applyFont="1" applyFill="1" applyBorder="1"/>
    <xf numFmtId="9" fontId="25" fillId="0" borderId="0" xfId="0" applyNumberFormat="1" applyFont="1" applyBorder="1"/>
    <xf numFmtId="0" fontId="40" fillId="24" borderId="0" xfId="0" applyFont="1" applyFill="1" applyBorder="1"/>
    <xf numFmtId="165" fontId="45" fillId="25" borderId="0" xfId="28" applyNumberFormat="1" applyFont="1" applyFill="1" applyBorder="1" applyAlignment="1">
      <alignment horizontal="center"/>
    </xf>
    <xf numFmtId="165" fontId="47" fillId="36" borderId="0" xfId="28" applyNumberFormat="1" applyFont="1" applyFill="1" applyBorder="1" applyAlignment="1">
      <alignment horizontal="left"/>
    </xf>
    <xf numFmtId="165" fontId="47" fillId="36" borderId="0" xfId="28" applyNumberFormat="1" applyFont="1" applyFill="1" applyBorder="1" applyAlignment="1">
      <alignment horizontal="center"/>
    </xf>
    <xf numFmtId="3" fontId="47" fillId="24" borderId="0" xfId="0" applyNumberFormat="1" applyFont="1" applyFill="1"/>
    <xf numFmtId="0" fontId="49" fillId="24" borderId="17" xfId="0" applyFont="1" applyFill="1" applyBorder="1" applyAlignment="1">
      <alignment horizontal="left"/>
    </xf>
    <xf numFmtId="165" fontId="49" fillId="36" borderId="17" xfId="28" applyNumberFormat="1" applyFont="1" applyFill="1" applyBorder="1" applyAlignment="1">
      <alignment horizontal="center"/>
    </xf>
    <xf numFmtId="0" fontId="3" fillId="0" borderId="0" xfId="0" applyFont="1" applyFill="1" applyAlignment="1">
      <alignment horizontal="left"/>
    </xf>
    <xf numFmtId="1" fontId="3" fillId="0" borderId="0" xfId="0" applyNumberFormat="1" applyFont="1" applyFill="1" applyAlignment="1">
      <alignment horizontal="left"/>
    </xf>
    <xf numFmtId="165" fontId="47" fillId="0" borderId="0" xfId="53" applyNumberFormat="1" applyFont="1" applyFill="1" applyBorder="1" applyAlignment="1">
      <alignment horizontal="left"/>
    </xf>
    <xf numFmtId="167" fontId="47" fillId="0" borderId="0" xfId="53" applyNumberFormat="1" applyFont="1" applyAlignment="1">
      <alignment horizontal="left"/>
    </xf>
    <xf numFmtId="165" fontId="49" fillId="0" borderId="0" xfId="53" applyNumberFormat="1" applyFont="1" applyFill="1" applyAlignment="1">
      <alignment horizontal="left"/>
    </xf>
    <xf numFmtId="167" fontId="47" fillId="0" borderId="0" xfId="53" applyNumberFormat="1" applyFont="1" applyFill="1" applyBorder="1" applyAlignment="1">
      <alignment horizontal="left"/>
    </xf>
    <xf numFmtId="0" fontId="25" fillId="0" borderId="0" xfId="0" applyFont="1" applyBorder="1" applyAlignment="1">
      <alignment vertical="center"/>
    </xf>
    <xf numFmtId="0" fontId="69" fillId="29" borderId="10" xfId="35" applyFont="1" applyFill="1" applyBorder="1" applyAlignment="1" applyProtection="1">
      <alignment vertical="center" wrapText="1"/>
    </xf>
    <xf numFmtId="0" fontId="2" fillId="24" borderId="0" xfId="51" applyFill="1" applyBorder="1"/>
    <xf numFmtId="0" fontId="25" fillId="0" borderId="0" xfId="0" applyFont="1" applyAlignment="1">
      <alignment horizontal="left" vertical="top"/>
    </xf>
    <xf numFmtId="0" fontId="0" fillId="0" borderId="0" xfId="0" applyAlignment="1"/>
    <xf numFmtId="0" fontId="3" fillId="0" borderId="0" xfId="0" applyFont="1" applyAlignment="1">
      <alignment horizontal="left" vertical="top" wrapText="1"/>
    </xf>
    <xf numFmtId="0" fontId="70" fillId="24" borderId="0" xfId="0" applyFont="1" applyFill="1" applyBorder="1"/>
    <xf numFmtId="164" fontId="48" fillId="24" borderId="0" xfId="46" applyNumberFormat="1" applyFont="1" applyFill="1" applyBorder="1"/>
    <xf numFmtId="0" fontId="0" fillId="0" borderId="0" xfId="0" applyAlignment="1">
      <alignment horizontal="center"/>
    </xf>
    <xf numFmtId="164" fontId="2" fillId="0" borderId="0" xfId="46" applyNumberFormat="1" applyFont="1"/>
    <xf numFmtId="169" fontId="2" fillId="0" borderId="0" xfId="51" applyNumberFormat="1"/>
    <xf numFmtId="0" fontId="49" fillId="24" borderId="0" xfId="0" applyFont="1" applyFill="1" applyBorder="1" applyAlignment="1">
      <alignment horizontal="left"/>
    </xf>
    <xf numFmtId="165" fontId="49" fillId="36" borderId="0" xfId="28" applyNumberFormat="1" applyFont="1" applyFill="1" applyBorder="1" applyAlignment="1">
      <alignment horizontal="center"/>
    </xf>
    <xf numFmtId="0" fontId="47" fillId="24" borderId="0" xfId="0" applyFont="1" applyFill="1"/>
    <xf numFmtId="0" fontId="3" fillId="39" borderId="0" xfId="0" applyFont="1" applyFill="1" applyBorder="1" applyAlignment="1">
      <alignment vertical="center"/>
    </xf>
    <xf numFmtId="0" fontId="3" fillId="40" borderId="0" xfId="0" applyFont="1" applyFill="1" applyBorder="1" applyAlignment="1">
      <alignment vertical="center"/>
    </xf>
    <xf numFmtId="0" fontId="25" fillId="40" borderId="0" xfId="0" applyFont="1" applyFill="1" applyBorder="1" applyAlignment="1">
      <alignment vertical="center"/>
    </xf>
    <xf numFmtId="0" fontId="25" fillId="39" borderId="15" xfId="0" applyFont="1" applyFill="1" applyBorder="1" applyAlignment="1">
      <alignment vertical="center"/>
    </xf>
    <xf numFmtId="0" fontId="25" fillId="39" borderId="0" xfId="0" applyFont="1" applyFill="1" applyBorder="1" applyAlignment="1">
      <alignment vertical="center"/>
    </xf>
    <xf numFmtId="0" fontId="25" fillId="0" borderId="0" xfId="0" applyFont="1" applyFill="1" applyBorder="1" applyAlignment="1">
      <alignment vertical="center"/>
    </xf>
    <xf numFmtId="0" fontId="68" fillId="41" borderId="0" xfId="0" applyFont="1" applyFill="1"/>
    <xf numFmtId="0" fontId="47" fillId="0" borderId="0" xfId="0" applyFont="1" applyFill="1" applyBorder="1" applyAlignment="1">
      <alignment horizontal="left" wrapText="1"/>
    </xf>
    <xf numFmtId="0" fontId="25" fillId="39" borderId="15" xfId="0" applyFont="1" applyFill="1" applyBorder="1"/>
    <xf numFmtId="0" fontId="3" fillId="39" borderId="0" xfId="0" applyFont="1" applyFill="1" applyBorder="1"/>
    <xf numFmtId="0" fontId="25" fillId="39" borderId="0" xfId="0" applyFont="1" applyFill="1" applyBorder="1"/>
    <xf numFmtId="0" fontId="0" fillId="39" borderId="0" xfId="0" applyFill="1" applyBorder="1"/>
    <xf numFmtId="0" fontId="62" fillId="0" borderId="0" xfId="51" applyFont="1" applyFill="1" applyBorder="1" applyAlignment="1">
      <alignment vertical="center" wrapText="1"/>
    </xf>
    <xf numFmtId="0" fontId="2" fillId="0" borderId="0" xfId="51" applyFill="1" applyBorder="1"/>
    <xf numFmtId="0" fontId="3" fillId="0" borderId="0" xfId="0" applyFont="1" applyFill="1" applyBorder="1"/>
    <xf numFmtId="0" fontId="3" fillId="0" borderId="0" xfId="0" applyFont="1" applyFill="1" applyBorder="1" applyAlignment="1">
      <alignment wrapText="1"/>
    </xf>
    <xf numFmtId="0" fontId="56" fillId="0" borderId="0" xfId="51" applyFont="1" applyFill="1" applyBorder="1" applyAlignment="1"/>
    <xf numFmtId="0" fontId="0" fillId="0" borderId="0" xfId="0" applyFill="1" applyBorder="1"/>
    <xf numFmtId="49" fontId="57" fillId="40" borderId="0" xfId="0" applyNumberFormat="1" applyFont="1" applyFill="1" applyBorder="1" applyAlignment="1">
      <alignment horizontal="left"/>
    </xf>
    <xf numFmtId="0" fontId="3" fillId="40" borderId="0" xfId="0" applyFont="1" applyFill="1" applyBorder="1" applyAlignment="1">
      <alignment horizontal="left" wrapText="1"/>
    </xf>
    <xf numFmtId="0" fontId="3" fillId="40" borderId="0" xfId="0" applyFont="1" applyFill="1" applyBorder="1"/>
    <xf numFmtId="49" fontId="0" fillId="40" borderId="0" xfId="0" applyNumberFormat="1" applyFill="1" applyBorder="1"/>
    <xf numFmtId="0" fontId="0" fillId="40" borderId="0" xfId="0" applyFill="1" applyBorder="1"/>
    <xf numFmtId="0" fontId="68" fillId="39" borderId="0" xfId="0" applyFont="1" applyFill="1" applyBorder="1"/>
    <xf numFmtId="0" fontId="68" fillId="41" borderId="0" xfId="0" applyFont="1" applyFill="1" applyBorder="1"/>
    <xf numFmtId="10" fontId="25" fillId="0" borderId="0" xfId="46" applyNumberFormat="1" applyFont="1" applyFill="1" applyBorder="1" applyAlignment="1"/>
    <xf numFmtId="0" fontId="3" fillId="0" borderId="0" xfId="51" applyFont="1" applyFill="1" applyBorder="1"/>
    <xf numFmtId="165" fontId="58" fillId="0" borderId="0" xfId="54" applyNumberFormat="1" applyFont="1" applyFill="1" applyBorder="1"/>
    <xf numFmtId="1" fontId="2" fillId="0" borderId="0" xfId="51" applyNumberFormat="1"/>
    <xf numFmtId="1" fontId="40" fillId="0" borderId="0" xfId="0" applyNumberFormat="1" applyFont="1" applyFill="1" applyBorder="1"/>
    <xf numFmtId="3" fontId="2" fillId="0" borderId="0" xfId="51" applyNumberFormat="1"/>
    <xf numFmtId="164" fontId="68" fillId="41" borderId="0" xfId="0" applyNumberFormat="1" applyFont="1" applyFill="1" applyBorder="1"/>
    <xf numFmtId="0" fontId="3" fillId="0" borderId="0" xfId="0" applyFont="1" applyAlignment="1">
      <alignment horizontal="left" vertical="top" wrapText="1"/>
    </xf>
    <xf numFmtId="1" fontId="25" fillId="33" borderId="0" xfId="0" applyNumberFormat="1" applyFont="1" applyFill="1" applyBorder="1" applyAlignment="1">
      <alignment horizontal="right" vertical="center"/>
    </xf>
    <xf numFmtId="0" fontId="25" fillId="0" borderId="0" xfId="0" applyFont="1" applyFill="1" applyAlignment="1">
      <alignment horizontal="left"/>
    </xf>
    <xf numFmtId="1" fontId="25" fillId="0" borderId="0" xfId="0" applyNumberFormat="1" applyFont="1" applyFill="1" applyAlignment="1">
      <alignment horizontal="left"/>
    </xf>
    <xf numFmtId="168" fontId="25" fillId="0" borderId="0" xfId="0" applyNumberFormat="1" applyFont="1" applyAlignment="1">
      <alignment horizontal="left"/>
    </xf>
    <xf numFmtId="168" fontId="25" fillId="0" borderId="0" xfId="0" applyNumberFormat="1" applyFont="1"/>
    <xf numFmtId="168" fontId="3" fillId="0" borderId="0" xfId="0" applyNumberFormat="1" applyFont="1"/>
    <xf numFmtId="168" fontId="3" fillId="0" borderId="0" xfId="0" applyNumberFormat="1" applyFont="1" applyAlignment="1">
      <alignment horizontal="left"/>
    </xf>
    <xf numFmtId="170" fontId="25" fillId="0" borderId="0" xfId="0" applyNumberFormat="1" applyFont="1" applyFill="1" applyAlignment="1">
      <alignment horizontal="left"/>
    </xf>
    <xf numFmtId="0" fontId="0" fillId="30" borderId="0" xfId="0" applyFill="1" applyAlignment="1">
      <alignment vertical="center"/>
    </xf>
    <xf numFmtId="1" fontId="34" fillId="30" borderId="0" xfId="0" applyNumberFormat="1" applyFont="1" applyFill="1" applyBorder="1" applyAlignment="1">
      <alignment horizontal="right" vertical="center"/>
    </xf>
    <xf numFmtId="165" fontId="3" fillId="42" borderId="0" xfId="53" applyNumberFormat="1" applyFont="1" applyFill="1" applyBorder="1" applyAlignment="1">
      <alignment horizontal="right" wrapText="1"/>
    </xf>
    <xf numFmtId="3" fontId="3" fillId="42" borderId="0" xfId="53" applyNumberFormat="1" applyFont="1" applyFill="1" applyBorder="1" applyAlignment="1">
      <alignment horizontal="right" wrapText="1"/>
    </xf>
    <xf numFmtId="0" fontId="25" fillId="30" borderId="0" xfId="0" applyFont="1" applyFill="1"/>
    <xf numFmtId="3" fontId="25" fillId="30" borderId="0" xfId="0" applyNumberFormat="1" applyFont="1" applyFill="1"/>
    <xf numFmtId="0" fontId="0" fillId="43" borderId="0" xfId="0" applyFill="1"/>
    <xf numFmtId="1" fontId="34" fillId="43" borderId="0" xfId="0" applyNumberFormat="1" applyFont="1" applyFill="1" applyAlignment="1">
      <alignment horizontal="right"/>
    </xf>
    <xf numFmtId="0" fontId="3" fillId="43" borderId="0" xfId="0" applyFont="1" applyFill="1"/>
    <xf numFmtId="3" fontId="3" fillId="43" borderId="0" xfId="0" applyNumberFormat="1" applyFont="1" applyFill="1"/>
    <xf numFmtId="0" fontId="25" fillId="43" borderId="0" xfId="0" applyFont="1" applyFill="1"/>
    <xf numFmtId="3" fontId="25" fillId="43" borderId="0" xfId="0" applyNumberFormat="1" applyFont="1" applyFill="1"/>
    <xf numFmtId="0" fontId="3" fillId="33" borderId="0" xfId="0" applyFont="1" applyFill="1" applyBorder="1" applyAlignment="1">
      <alignment vertical="center"/>
    </xf>
    <xf numFmtId="0" fontId="25" fillId="33" borderId="0" xfId="55" applyFont="1" applyFill="1" applyBorder="1" applyAlignment="1">
      <alignment horizontal="left" vertical="center"/>
    </xf>
    <xf numFmtId="0" fontId="25" fillId="33" borderId="0" xfId="0" applyFont="1" applyFill="1" applyBorder="1" applyAlignment="1">
      <alignment horizontal="left" vertical="center"/>
    </xf>
    <xf numFmtId="0" fontId="25" fillId="33" borderId="0" xfId="40" applyFont="1" applyFill="1" applyBorder="1" applyAlignment="1">
      <alignment horizontal="left" vertical="center"/>
    </xf>
    <xf numFmtId="1" fontId="25" fillId="33" borderId="0" xfId="40" applyNumberFormat="1" applyFont="1" applyFill="1" applyBorder="1" applyAlignment="1">
      <alignment horizontal="left" vertical="center"/>
    </xf>
    <xf numFmtId="1" fontId="25" fillId="33" borderId="0" xfId="40" applyNumberFormat="1" applyFont="1" applyFill="1" applyBorder="1" applyAlignment="1">
      <alignment horizontal="right" vertical="center"/>
    </xf>
    <xf numFmtId="170" fontId="3" fillId="0" borderId="0" xfId="0" applyNumberFormat="1" applyFont="1" applyFill="1" applyAlignment="1">
      <alignment horizontal="left"/>
    </xf>
    <xf numFmtId="168" fontId="3" fillId="0" borderId="0" xfId="0" applyNumberFormat="1" applyFont="1" applyFill="1" applyAlignment="1">
      <alignment horizontal="left"/>
    </xf>
    <xf numFmtId="1" fontId="34" fillId="30" borderId="0" xfId="0" applyNumberFormat="1" applyFont="1" applyFill="1" applyAlignment="1">
      <alignment horizontal="right" vertical="center"/>
    </xf>
    <xf numFmtId="3" fontId="73" fillId="0" borderId="0" xfId="0" applyNumberFormat="1" applyFont="1" applyFill="1" applyBorder="1" applyAlignment="1">
      <alignment horizontal="right" wrapText="1"/>
    </xf>
    <xf numFmtId="3" fontId="73" fillId="0" borderId="0" xfId="0" applyNumberFormat="1" applyFont="1" applyFill="1"/>
    <xf numFmtId="1" fontId="34" fillId="43" borderId="0" xfId="0" applyNumberFormat="1" applyFont="1" applyFill="1"/>
    <xf numFmtId="0" fontId="74" fillId="0" borderId="0" xfId="0" applyFont="1" applyAlignment="1">
      <alignment horizontal="center" vertical="center"/>
    </xf>
    <xf numFmtId="0" fontId="54" fillId="0" borderId="0" xfId="0" applyFont="1" applyAlignment="1">
      <alignment vertical="center"/>
    </xf>
    <xf numFmtId="1" fontId="34" fillId="30" borderId="0" xfId="0" applyNumberFormat="1" applyFont="1" applyFill="1" applyAlignment="1">
      <alignment horizontal="left" vertical="center"/>
    </xf>
    <xf numFmtId="3" fontId="3" fillId="42" borderId="0" xfId="53" applyNumberFormat="1" applyFont="1" applyFill="1" applyBorder="1" applyAlignment="1">
      <alignment horizontal="left" wrapText="1"/>
    </xf>
    <xf numFmtId="0" fontId="25" fillId="0" borderId="0" xfId="0" applyFont="1" applyAlignment="1">
      <alignment horizontal="center" vertical="center"/>
    </xf>
    <xf numFmtId="0" fontId="25" fillId="30" borderId="10" xfId="0" applyFont="1" applyFill="1" applyBorder="1" applyAlignment="1">
      <alignment vertical="center"/>
    </xf>
    <xf numFmtId="0" fontId="25" fillId="30" borderId="10" xfId="0" applyFont="1" applyFill="1" applyBorder="1" applyAlignment="1">
      <alignment horizontal="center" vertical="center"/>
    </xf>
    <xf numFmtId="0" fontId="25" fillId="30" borderId="10" xfId="0" applyFont="1" applyFill="1" applyBorder="1" applyAlignment="1">
      <alignment horizontal="center" vertical="center" wrapText="1"/>
    </xf>
    <xf numFmtId="0" fontId="3" fillId="0" borderId="10" xfId="0" applyFont="1" applyFill="1" applyBorder="1" applyAlignment="1">
      <alignment horizontal="left"/>
    </xf>
    <xf numFmtId="165" fontId="3" fillId="0" borderId="10" xfId="28" applyNumberFormat="1" applyFont="1" applyBorder="1" applyAlignment="1">
      <alignment horizontal="right" indent="2"/>
    </xf>
    <xf numFmtId="165" fontId="3" fillId="0" borderId="10" xfId="28" applyNumberFormat="1" applyFont="1" applyBorder="1"/>
    <xf numFmtId="0" fontId="3" fillId="0" borderId="10" xfId="0" applyFont="1" applyBorder="1"/>
    <xf numFmtId="9" fontId="25" fillId="0" borderId="0" xfId="46" applyFont="1" applyAlignment="1">
      <alignment horizontal="center" vertical="center"/>
    </xf>
    <xf numFmtId="3" fontId="3" fillId="42" borderId="0" xfId="0" applyNumberFormat="1" applyFont="1" applyFill="1" applyBorder="1" applyAlignment="1">
      <alignment horizontal="right" wrapText="1"/>
    </xf>
    <xf numFmtId="165" fontId="2" fillId="0" borderId="0" xfId="28" applyNumberFormat="1" applyFont="1"/>
    <xf numFmtId="165" fontId="25" fillId="0" borderId="10" xfId="28" applyNumberFormat="1" applyFont="1" applyBorder="1"/>
    <xf numFmtId="165" fontId="49" fillId="25" borderId="0" xfId="28" applyNumberFormat="1" applyFont="1" applyFill="1" applyBorder="1" applyAlignment="1">
      <alignment horizontal="center"/>
    </xf>
    <xf numFmtId="165" fontId="47" fillId="25" borderId="0" xfId="28" applyNumberFormat="1" applyFont="1" applyFill="1" applyBorder="1" applyAlignment="1">
      <alignment horizontal="center"/>
    </xf>
    <xf numFmtId="171" fontId="3" fillId="0" borderId="0" xfId="0" applyNumberFormat="1" applyFont="1" applyAlignment="1">
      <alignment horizontal="left"/>
    </xf>
    <xf numFmtId="165" fontId="25" fillId="0" borderId="10" xfId="28" applyNumberFormat="1" applyFont="1" applyBorder="1" applyAlignment="1">
      <alignment horizontal="right" indent="2"/>
    </xf>
    <xf numFmtId="0" fontId="1" fillId="0" borderId="0" xfId="51" applyFont="1"/>
    <xf numFmtId="164" fontId="47" fillId="36" borderId="0" xfId="46" applyNumberFormat="1" applyFont="1" applyFill="1" applyBorder="1" applyAlignment="1">
      <alignment horizontal="right" indent="1"/>
    </xf>
    <xf numFmtId="164" fontId="49" fillId="36" borderId="17" xfId="46" applyNumberFormat="1" applyFont="1" applyFill="1" applyBorder="1" applyAlignment="1">
      <alignment horizontal="right" indent="1"/>
    </xf>
    <xf numFmtId="0" fontId="48" fillId="24" borderId="0" xfId="0" applyFont="1" applyFill="1" applyBorder="1"/>
    <xf numFmtId="0" fontId="2" fillId="24" borderId="0" xfId="51" applyFill="1"/>
    <xf numFmtId="0" fontId="66" fillId="24" borderId="0" xfId="51" applyFont="1" applyFill="1"/>
    <xf numFmtId="0" fontId="49" fillId="36" borderId="0" xfId="0" applyFont="1" applyFill="1" applyBorder="1"/>
    <xf numFmtId="165" fontId="66" fillId="24" borderId="0" xfId="28" applyNumberFormat="1" applyFont="1" applyFill="1"/>
    <xf numFmtId="165" fontId="66" fillId="24" borderId="0" xfId="51" applyNumberFormat="1" applyFont="1" applyFill="1"/>
    <xf numFmtId="0" fontId="50" fillId="31" borderId="14" xfId="0" applyFont="1" applyFill="1" applyBorder="1" applyAlignment="1">
      <alignment horizontal="center"/>
    </xf>
    <xf numFmtId="0" fontId="50" fillId="24" borderId="0" xfId="0" applyFont="1" applyFill="1" applyBorder="1" applyAlignment="1">
      <alignment horizontal="center" wrapText="1"/>
    </xf>
    <xf numFmtId="0" fontId="45" fillId="24" borderId="17" xfId="0" applyFont="1" applyFill="1" applyBorder="1"/>
    <xf numFmtId="0" fontId="0" fillId="24" borderId="0" xfId="0" applyFill="1" applyAlignment="1">
      <alignment horizontal="center"/>
    </xf>
    <xf numFmtId="0" fontId="25" fillId="33" borderId="13" xfId="55" applyFont="1" applyFill="1" applyBorder="1" applyAlignment="1">
      <alignment horizontal="left" vertical="center"/>
    </xf>
    <xf numFmtId="0" fontId="25" fillId="33" borderId="13" xfId="0" applyFont="1" applyFill="1" applyBorder="1" applyAlignment="1">
      <alignment horizontal="left" vertical="center"/>
    </xf>
    <xf numFmtId="0" fontId="25" fillId="33" borderId="13" xfId="40" applyFont="1" applyFill="1" applyBorder="1" applyAlignment="1">
      <alignment horizontal="left" vertical="center"/>
    </xf>
    <xf numFmtId="0" fontId="25" fillId="33" borderId="13" xfId="40" applyFont="1" applyFill="1" applyBorder="1" applyAlignment="1">
      <alignment horizontal="center" vertical="center" wrapText="1"/>
    </xf>
    <xf numFmtId="1" fontId="25" fillId="33" borderId="13" xfId="40" applyNumberFormat="1" applyFont="1" applyFill="1" applyBorder="1" applyAlignment="1">
      <alignment horizontal="center" vertical="center" wrapText="1"/>
    </xf>
    <xf numFmtId="0" fontId="48" fillId="0" borderId="0" xfId="0" applyFont="1" applyFill="1" applyBorder="1"/>
    <xf numFmtId="167" fontId="0" fillId="0" borderId="0" xfId="28" applyNumberFormat="1" applyFont="1"/>
    <xf numFmtId="3" fontId="2" fillId="0" borderId="0" xfId="51" applyNumberFormat="1" applyFill="1" applyBorder="1"/>
    <xf numFmtId="167" fontId="3" fillId="0" borderId="0" xfId="28" applyNumberFormat="1" applyFont="1" applyAlignment="1">
      <alignment horizontal="left"/>
    </xf>
    <xf numFmtId="168" fontId="0" fillId="0" borderId="0" xfId="0" applyNumberFormat="1"/>
    <xf numFmtId="1" fontId="25" fillId="33" borderId="0" xfId="0" applyNumberFormat="1" applyFont="1" applyFill="1" applyBorder="1" applyAlignment="1">
      <alignment horizontal="left" vertical="center"/>
    </xf>
    <xf numFmtId="0" fontId="30" fillId="24" borderId="0" xfId="0" applyFont="1" applyFill="1" applyAlignment="1">
      <alignment horizontal="center"/>
    </xf>
    <xf numFmtId="0" fontId="27" fillId="24" borderId="0" xfId="0" applyFont="1" applyFill="1" applyAlignment="1">
      <alignment horizontal="center" wrapText="1"/>
    </xf>
    <xf numFmtId="0" fontId="29" fillId="24" borderId="0" xfId="0" applyFont="1" applyFill="1" applyAlignment="1">
      <alignment horizontal="center"/>
    </xf>
    <xf numFmtId="49" fontId="32" fillId="24" borderId="0" xfId="0" applyNumberFormat="1" applyFont="1" applyFill="1" applyAlignment="1">
      <alignment horizontal="center" vertical="center"/>
    </xf>
    <xf numFmtId="49" fontId="33" fillId="24" borderId="0" xfId="0" applyNumberFormat="1" applyFont="1" applyFill="1" applyAlignment="1">
      <alignment horizontal="center" vertical="center"/>
    </xf>
    <xf numFmtId="0" fontId="25" fillId="24" borderId="0" xfId="0" applyFont="1" applyFill="1" applyAlignment="1">
      <alignment horizontal="center" vertical="center"/>
    </xf>
    <xf numFmtId="0" fontId="39" fillId="27" borderId="0" xfId="0" applyFont="1" applyFill="1" applyBorder="1" applyAlignment="1">
      <alignment horizontal="center" vertical="center"/>
    </xf>
    <xf numFmtId="0" fontId="41" fillId="30" borderId="11" xfId="0" applyFont="1" applyFill="1" applyBorder="1" applyAlignment="1">
      <alignment horizontal="center" vertical="center"/>
    </xf>
    <xf numFmtId="0" fontId="41" fillId="30" borderId="13" xfId="0" applyFont="1" applyFill="1" applyBorder="1" applyAlignment="1">
      <alignment horizontal="center" vertical="center"/>
    </xf>
    <xf numFmtId="0" fontId="41" fillId="30" borderId="12" xfId="0" applyFont="1" applyFill="1" applyBorder="1" applyAlignment="1">
      <alignment horizontal="center" vertical="center"/>
    </xf>
    <xf numFmtId="0" fontId="25" fillId="0" borderId="0" xfId="0" applyFont="1" applyFill="1" applyAlignment="1">
      <alignment horizontal="center"/>
    </xf>
    <xf numFmtId="0" fontId="0" fillId="0" borderId="0" xfId="0" applyAlignment="1">
      <alignment horizontal="left"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5" fillId="0" borderId="10" xfId="0" applyFont="1" applyBorder="1" applyAlignment="1">
      <alignment horizontal="left" vertical="center" wrapText="1"/>
    </xf>
    <xf numFmtId="0" fontId="24" fillId="30" borderId="0" xfId="0" applyFont="1" applyFill="1" applyBorder="1" applyAlignment="1">
      <alignment horizontal="center" vertical="center"/>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5" fillId="0" borderId="12" xfId="0" applyFont="1" applyBorder="1" applyAlignment="1">
      <alignment horizontal="left" vertical="center" wrapText="1"/>
    </xf>
    <xf numFmtId="0" fontId="25" fillId="0" borderId="11" xfId="0" applyFont="1" applyBorder="1" applyAlignment="1">
      <alignment horizontal="left"/>
    </xf>
    <xf numFmtId="0" fontId="25" fillId="0" borderId="13" xfId="0" applyFont="1" applyBorder="1" applyAlignment="1">
      <alignment horizontal="left"/>
    </xf>
    <xf numFmtId="0" fontId="25" fillId="0" borderId="12" xfId="0" applyFont="1" applyBorder="1" applyAlignment="1">
      <alignment horizontal="left"/>
    </xf>
    <xf numFmtId="0" fontId="25" fillId="0" borderId="0" xfId="0" applyFont="1" applyAlignment="1">
      <alignment horizontal="left" vertical="top"/>
    </xf>
    <xf numFmtId="0" fontId="0" fillId="0" borderId="0" xfId="0" applyAlignment="1">
      <alignment horizontal="center"/>
    </xf>
    <xf numFmtId="0" fontId="3" fillId="0" borderId="0" xfId="0" applyFont="1" applyAlignment="1">
      <alignment horizontal="left" vertical="top" wrapText="1"/>
    </xf>
    <xf numFmtId="0" fontId="25" fillId="0" borderId="0" xfId="0" applyFont="1" applyAlignment="1">
      <alignment horizontal="left" vertical="top" wrapText="1"/>
    </xf>
    <xf numFmtId="0" fontId="3" fillId="0" borderId="0" xfId="0" applyFont="1" applyAlignment="1">
      <alignment horizontal="left" vertical="center" wrapText="1"/>
    </xf>
    <xf numFmtId="0" fontId="38" fillId="0" borderId="0" xfId="0" applyFont="1" applyAlignment="1">
      <alignment horizontal="left" vertical="top" wrapText="1"/>
    </xf>
    <xf numFmtId="0" fontId="3" fillId="0" borderId="0" xfId="0" applyFont="1" applyAlignment="1">
      <alignment horizontal="left" vertical="top"/>
    </xf>
    <xf numFmtId="0" fontId="53" fillId="0" borderId="0" xfId="0" applyFont="1" applyAlignment="1">
      <alignment horizontal="left" vertical="top" wrapText="1"/>
    </xf>
    <xf numFmtId="0" fontId="42" fillId="28" borderId="0" xfId="0" applyFont="1" applyFill="1" applyBorder="1" applyAlignment="1">
      <alignment horizontal="center" vertical="center"/>
    </xf>
    <xf numFmtId="0" fontId="24" fillId="28" borderId="0" xfId="0" applyFont="1" applyFill="1" applyBorder="1" applyAlignment="1">
      <alignment horizontal="center" vertical="center"/>
    </xf>
    <xf numFmtId="0" fontId="42" fillId="26" borderId="0" xfId="0" applyFont="1" applyFill="1" applyBorder="1" applyAlignment="1">
      <alignment horizontal="center" vertical="center" wrapText="1"/>
    </xf>
    <xf numFmtId="0" fontId="71" fillId="26" borderId="0" xfId="0" applyFont="1" applyFill="1" applyAlignment="1">
      <alignment horizontal="center" vertical="center" wrapText="1"/>
    </xf>
    <xf numFmtId="0" fontId="42" fillId="26" borderId="0" xfId="51" applyFont="1" applyFill="1" applyBorder="1" applyAlignment="1">
      <alignment horizontal="center" vertical="center" wrapText="1"/>
    </xf>
    <xf numFmtId="0" fontId="3" fillId="0" borderId="0" xfId="51" applyFont="1" applyAlignment="1">
      <alignment horizontal="left" vertical="center" wrapText="1"/>
    </xf>
    <xf numFmtId="168" fontId="64" fillId="26" borderId="0" xfId="51" applyNumberFormat="1" applyFont="1" applyFill="1" applyBorder="1" applyAlignment="1"/>
    <xf numFmtId="0" fontId="64" fillId="26" borderId="0" xfId="51" applyFont="1" applyFill="1" applyAlignment="1"/>
    <xf numFmtId="0" fontId="39" fillId="26" borderId="0" xfId="0" applyFont="1" applyFill="1" applyBorder="1" applyAlignment="1">
      <alignment horizontal="center" vertical="center"/>
    </xf>
    <xf numFmtId="0" fontId="25" fillId="0" borderId="0" xfId="0" applyFont="1" applyBorder="1" applyAlignment="1">
      <alignment horizontal="center" vertical="center"/>
    </xf>
    <xf numFmtId="0" fontId="62" fillId="27" borderId="0" xfId="51" applyFont="1" applyFill="1" applyBorder="1" applyAlignment="1">
      <alignment horizontal="center" vertical="center" wrapText="1"/>
    </xf>
    <xf numFmtId="168" fontId="64" fillId="27" borderId="0" xfId="51" applyNumberFormat="1" applyFont="1" applyFill="1" applyBorder="1" applyAlignment="1"/>
    <xf numFmtId="0" fontId="66" fillId="27" borderId="0" xfId="51" applyFont="1" applyFill="1" applyAlignment="1"/>
    <xf numFmtId="0" fontId="39" fillId="27" borderId="15" xfId="0" applyFont="1" applyFill="1" applyBorder="1" applyAlignment="1">
      <alignment horizontal="center" vertical="center"/>
    </xf>
    <xf numFmtId="0" fontId="43" fillId="32" borderId="0" xfId="0" applyFont="1" applyFill="1" applyBorder="1" applyAlignment="1">
      <alignment horizontal="center" vertical="center" wrapText="1"/>
    </xf>
    <xf numFmtId="0" fontId="44" fillId="25" borderId="0" xfId="0" applyFont="1" applyFill="1" applyBorder="1" applyAlignment="1">
      <alignment horizontal="left" vertical="top" wrapText="1"/>
    </xf>
    <xf numFmtId="0" fontId="72" fillId="37" borderId="0" xfId="0" applyFont="1" applyFill="1" applyBorder="1" applyAlignment="1">
      <alignment horizontal="center"/>
    </xf>
    <xf numFmtId="0" fontId="72" fillId="26" borderId="0" xfId="0" applyFont="1" applyFill="1" applyAlignment="1">
      <alignment horizontal="center"/>
    </xf>
    <xf numFmtId="0" fontId="72" fillId="38" borderId="0" xfId="0" applyFont="1" applyFill="1" applyBorder="1" applyAlignment="1">
      <alignment horizontal="center"/>
    </xf>
    <xf numFmtId="0" fontId="45" fillId="31" borderId="0" xfId="0" applyFont="1" applyFill="1" applyBorder="1" applyAlignment="1">
      <alignment horizontal="center" vertical="center" wrapText="1"/>
    </xf>
    <xf numFmtId="0" fontId="48" fillId="25" borderId="0" xfId="0" applyFont="1" applyFill="1" applyBorder="1" applyAlignment="1">
      <alignment horizontal="left" wrapText="1"/>
    </xf>
    <xf numFmtId="0" fontId="49" fillId="31" borderId="18" xfId="0" applyFont="1" applyFill="1" applyBorder="1" applyAlignment="1">
      <alignment horizontal="center" wrapText="1"/>
    </xf>
    <xf numFmtId="0" fontId="66" fillId="24" borderId="0" xfId="51" applyFont="1" applyFill="1" applyAlignment="1">
      <alignment horizontal="left" vertical="top" wrapText="1"/>
    </xf>
    <xf numFmtId="0" fontId="0" fillId="24" borderId="0" xfId="0" applyFill="1" applyAlignment="1">
      <alignment horizontal="left"/>
    </xf>
    <xf numFmtId="0" fontId="0" fillId="24" borderId="0" xfId="0" applyFill="1" applyAlignment="1">
      <alignment horizontal="left" wrapText="1"/>
    </xf>
    <xf numFmtId="0" fontId="0" fillId="24" borderId="0" xfId="0" applyFill="1" applyAlignment="1">
      <alignment horizontal="left" vertical="top" wrapText="1"/>
    </xf>
    <xf numFmtId="0" fontId="3" fillId="24" borderId="0" xfId="0" applyFont="1" applyFill="1" applyAlignment="1">
      <alignment horizontal="left" vertical="top" wrapText="1"/>
    </xf>
    <xf numFmtId="0" fontId="48" fillId="25" borderId="0" xfId="0" applyFont="1" applyFill="1" applyBorder="1" applyAlignment="1">
      <alignment horizontal="left" vertical="top"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customBuiltin="1"/>
    <cellStyle name="Check Cell" xfId="27" builtinId="23" customBuiltin="1"/>
    <cellStyle name="Comma" xfId="28" builtinId="3"/>
    <cellStyle name="Comma 2" xfId="53"/>
    <cellStyle name="Comma 3" xfId="5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Input 2" xfId="57"/>
    <cellStyle name="Linked Cell" xfId="37" builtinId="24" customBuiltin="1"/>
    <cellStyle name="Neutral" xfId="38" builtinId="28" customBuiltin="1"/>
    <cellStyle name="Neutral 2" xfId="56"/>
    <cellStyle name="Normal" xfId="0" builtinId="0"/>
    <cellStyle name="Normal 10" xfId="39"/>
    <cellStyle name="Normal 2" xfId="40"/>
    <cellStyle name="Normal 3" xfId="41"/>
    <cellStyle name="Normal 4" xfId="42"/>
    <cellStyle name="Normal 5" xfId="43"/>
    <cellStyle name="Normal 6" xfId="51"/>
    <cellStyle name="Normal_SUMMER" xfId="55"/>
    <cellStyle name="Note" xfId="44" builtinId="10" customBuiltin="1"/>
    <cellStyle name="Output" xfId="45" builtinId="21" customBuiltin="1"/>
    <cellStyle name="Percent" xfId="46" builtinId="5"/>
    <cellStyle name="Percent 2" xfId="47"/>
    <cellStyle name="Percent 3" xfId="52"/>
    <cellStyle name="Title" xfId="48" builtinId="15" customBuiltin="1"/>
    <cellStyle name="Total" xfId="49" builtinId="25" customBuiltin="1"/>
    <cellStyle name="Warning Text" xfId="50" builtinId="11" customBuiltin="1"/>
  </cellStyles>
  <dxfs count="0"/>
  <tableStyles count="0" defaultTableStyle="TableStyleMedium9" defaultPivotStyle="PivotStyleLight16"/>
  <colors>
    <mruColors>
      <color rgb="FFCDF5E4"/>
      <color rgb="FFDEE1E2"/>
      <color rgb="FFD9D9D9"/>
      <color rgb="FFFFFF99"/>
      <color rgb="FFFFFFCC"/>
      <color rgb="FFCCFFCC"/>
      <color rgb="FFCCFFFF"/>
      <color rgb="FFDA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en-US"/>
              <a:t>Summer Loads and Resources</a:t>
            </a:r>
          </a:p>
        </c:rich>
      </c:tx>
      <c:layout>
        <c:manualLayout>
          <c:xMode val="edge"/>
          <c:yMode val="edge"/>
          <c:x val="0.29137185192988002"/>
          <c:y val="2.6315734437577773E-2"/>
        </c:manualLayout>
      </c:layout>
      <c:overlay val="0"/>
      <c:spPr>
        <a:noFill/>
        <a:ln w="25400">
          <a:noFill/>
        </a:ln>
      </c:spPr>
    </c:title>
    <c:autoTitleDeleted val="0"/>
    <c:plotArea>
      <c:layout>
        <c:manualLayout>
          <c:layoutTarget val="inner"/>
          <c:xMode val="edge"/>
          <c:yMode val="edge"/>
          <c:x val="6.7571240661135817E-2"/>
          <c:y val="8.0295466810577448E-2"/>
          <c:w val="0.75186062696705391"/>
          <c:h val="0.7115783998562116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numRef>
              <c:f>SummerSummary!$D$4:$H$4</c:f>
              <c:numCache>
                <c:formatCode>0</c:formatCode>
                <c:ptCount val="5"/>
                <c:pt idx="0">
                  <c:v>2021</c:v>
                </c:pt>
                <c:pt idx="1">
                  <c:v>2022</c:v>
                </c:pt>
                <c:pt idx="2">
                  <c:v>2023</c:v>
                </c:pt>
                <c:pt idx="3">
                  <c:v>2024</c:v>
                </c:pt>
                <c:pt idx="4">
                  <c:v>2025</c:v>
                </c:pt>
              </c:numCache>
            </c:numRef>
          </c:cat>
          <c:val>
            <c:numRef>
              <c:f>SummerSummary!$D$13:$H$13</c:f>
              <c:numCache>
                <c:formatCode>#,##0</c:formatCode>
                <c:ptCount val="5"/>
                <c:pt idx="0">
                  <c:v>76097.932251999999</c:v>
                </c:pt>
                <c:pt idx="1">
                  <c:v>77906.856933000003</c:v>
                </c:pt>
                <c:pt idx="2">
                  <c:v>79392.525983999993</c:v>
                </c:pt>
                <c:pt idx="3">
                  <c:v>80781.364392999996</c:v>
                </c:pt>
                <c:pt idx="4">
                  <c:v>81992.607610999999</c:v>
                </c:pt>
              </c:numCache>
            </c:numRef>
          </c:val>
          <c:smooth val="0"/>
        </c:ser>
        <c:ser>
          <c:idx val="1"/>
          <c:order val="1"/>
          <c:tx>
            <c:strRef>
              <c:f>SummerSummary!$C$37</c:f>
              <c:strCache>
                <c:ptCount val="1"/>
                <c:pt idx="0">
                  <c:v>Total Capacity, MW</c:v>
                </c:pt>
              </c:strCache>
            </c:strRef>
          </c:tx>
          <c:spPr>
            <a:ln w="38100">
              <a:solidFill>
                <a:schemeClr val="accent6"/>
              </a:solidFill>
              <a:prstDash val="solid"/>
            </a:ln>
          </c:spPr>
          <c:marker>
            <c:symbol val="square"/>
            <c:size val="9"/>
            <c:spPr>
              <a:solidFill>
                <a:schemeClr val="accent6"/>
              </a:solidFill>
              <a:ln>
                <a:noFill/>
                <a:prstDash val="solid"/>
              </a:ln>
            </c:spPr>
          </c:marker>
          <c:cat>
            <c:numRef>
              <c:f>SummerSummary!$D$4:$H$4</c:f>
              <c:numCache>
                <c:formatCode>0</c:formatCode>
                <c:ptCount val="5"/>
                <c:pt idx="0">
                  <c:v>2021</c:v>
                </c:pt>
                <c:pt idx="1">
                  <c:v>2022</c:v>
                </c:pt>
                <c:pt idx="2">
                  <c:v>2023</c:v>
                </c:pt>
                <c:pt idx="3">
                  <c:v>2024</c:v>
                </c:pt>
                <c:pt idx="4">
                  <c:v>2025</c:v>
                </c:pt>
              </c:numCache>
            </c:numRef>
          </c:cat>
          <c:val>
            <c:numRef>
              <c:f>SummerSummary!$D$37:$H$37</c:f>
              <c:numCache>
                <c:formatCode>#,##0</c:formatCode>
                <c:ptCount val="5"/>
                <c:pt idx="0">
                  <c:v>89249.723211075965</c:v>
                </c:pt>
                <c:pt idx="1">
                  <c:v>93218.699211075946</c:v>
                </c:pt>
                <c:pt idx="2">
                  <c:v>93647.695211075945</c:v>
                </c:pt>
                <c:pt idx="3">
                  <c:v>93602.695211075945</c:v>
                </c:pt>
                <c:pt idx="4">
                  <c:v>93562.695211075945</c:v>
                </c:pt>
              </c:numCache>
            </c:numRef>
          </c:val>
          <c:smooth val="0"/>
        </c:ser>
        <c:ser>
          <c:idx val="2"/>
          <c:order val="2"/>
          <c:tx>
            <c:v>Total Summer Peak Demand</c:v>
          </c:tx>
          <c:cat>
            <c:numRef>
              <c:f>SummerSummary!$D$4:$H$4</c:f>
              <c:numCache>
                <c:formatCode>0</c:formatCode>
                <c:ptCount val="5"/>
                <c:pt idx="0">
                  <c:v>2021</c:v>
                </c:pt>
                <c:pt idx="1">
                  <c:v>2022</c:v>
                </c:pt>
                <c:pt idx="2">
                  <c:v>2023</c:v>
                </c:pt>
                <c:pt idx="3">
                  <c:v>2024</c:v>
                </c:pt>
                <c:pt idx="4">
                  <c:v>2025</c:v>
                </c:pt>
              </c:numCache>
            </c:numRef>
          </c:cat>
          <c:val>
            <c:numRef>
              <c:f>SummerSummary!$D$5:$H$5</c:f>
              <c:numCache>
                <c:formatCode>_(* #,##0_);_(* \(#,##0\);_(* "-"??_);_(@_)</c:formatCode>
                <c:ptCount val="5"/>
                <c:pt idx="0">
                  <c:v>78298.666605999999</c:v>
                </c:pt>
                <c:pt idx="1">
                  <c:v>80107.591287000003</c:v>
                </c:pt>
                <c:pt idx="2">
                  <c:v>81593.260337999993</c:v>
                </c:pt>
                <c:pt idx="3">
                  <c:v>82982.098746999996</c:v>
                </c:pt>
                <c:pt idx="4">
                  <c:v>84193.341965</c:v>
                </c:pt>
              </c:numCache>
            </c:numRef>
          </c:val>
          <c:smooth val="0"/>
        </c:ser>
        <c:dLbls>
          <c:showLegendKey val="0"/>
          <c:showVal val="0"/>
          <c:showCatName val="0"/>
          <c:showSerName val="0"/>
          <c:showPercent val="0"/>
          <c:showBubbleSize val="0"/>
        </c:dLbls>
        <c:marker val="1"/>
        <c:smooth val="0"/>
        <c:axId val="563190120"/>
        <c:axId val="1037506384"/>
      </c:lineChart>
      <c:catAx>
        <c:axId val="563190120"/>
        <c:scaling>
          <c:orientation val="minMax"/>
        </c:scaling>
        <c:delete val="0"/>
        <c:axPos val="b"/>
        <c:numFmt formatCode="0"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037506384"/>
        <c:crosses val="autoZero"/>
        <c:auto val="1"/>
        <c:lblAlgn val="ctr"/>
        <c:lblOffset val="100"/>
        <c:tickLblSkip val="1"/>
        <c:tickMarkSkip val="1"/>
        <c:noMultiLvlLbl val="0"/>
      </c:catAx>
      <c:valAx>
        <c:axId val="1037506384"/>
        <c:scaling>
          <c:orientation val="minMax"/>
          <c:min val="50000"/>
        </c:scaling>
        <c:delete val="0"/>
        <c:axPos val="l"/>
        <c:majorGridlines>
          <c:spPr>
            <a:ln w="3175">
              <a:solidFill>
                <a:srgbClr val="000000"/>
              </a:solidFill>
              <a:prstDash val="sysDash"/>
            </a:ln>
          </c:spPr>
        </c:majorGridlines>
        <c:title>
          <c:tx>
            <c:rich>
              <a:bodyPr rot="0" vert="horz"/>
              <a:lstStyle/>
              <a:p>
                <a:pPr algn="ctr">
                  <a:defRPr sz="1600" b="1" i="0" u="none" strike="noStrike" baseline="0">
                    <a:solidFill>
                      <a:srgbClr val="000000"/>
                    </a:solidFill>
                    <a:latin typeface="Arial"/>
                    <a:ea typeface="Arial"/>
                    <a:cs typeface="Arial"/>
                  </a:defRPr>
                </a:pPr>
                <a:r>
                  <a:rPr lang="en-US"/>
                  <a:t>MW</a:t>
                </a:r>
              </a:p>
            </c:rich>
          </c:tx>
          <c:layout>
            <c:manualLayout>
              <c:xMode val="edge"/>
              <c:yMode val="edge"/>
              <c:x val="1.3573328417559845E-2"/>
              <c:y val="2.4930688444820891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563190120"/>
        <c:crosses val="autoZero"/>
        <c:crossBetween val="midCat"/>
      </c:valAx>
      <c:spPr>
        <a:noFill/>
        <a:ln w="25400">
          <a:noFill/>
        </a:ln>
      </c:spPr>
    </c:plotArea>
    <c:legend>
      <c:legendPos val="r"/>
      <c:layout>
        <c:manualLayout>
          <c:xMode val="edge"/>
          <c:yMode val="edge"/>
          <c:x val="5.8347025791721574E-2"/>
          <c:y val="0.85705478056436923"/>
          <c:w val="0.76601532611683731"/>
          <c:h val="5.3921427152283208E-2"/>
        </c:manualLayout>
      </c:layout>
      <c:overlay val="0"/>
      <c:spPr>
        <a:solidFill>
          <a:srgbClr val="FFFFFF"/>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Winter Loads and Resources</a:t>
            </a:r>
            <a:endParaRPr lang="en-US">
              <a:effectLst/>
            </a:endParaRPr>
          </a:p>
        </c:rich>
      </c:tx>
      <c:overlay val="0"/>
    </c:title>
    <c:autoTitleDeleted val="0"/>
    <c:plotArea>
      <c:layout>
        <c:manualLayout>
          <c:layoutTarget val="inner"/>
          <c:xMode val="edge"/>
          <c:yMode val="edge"/>
          <c:x val="7.3749415527334619E-2"/>
          <c:y val="9.6696148778126836E-2"/>
          <c:w val="0.90482010411217106"/>
          <c:h val="0.77353456387165143"/>
        </c:manualLayout>
      </c:layout>
      <c:lineChart>
        <c:grouping val="standard"/>
        <c:varyColors val="0"/>
        <c:ser>
          <c:idx val="0"/>
          <c:order val="0"/>
          <c:tx>
            <c:v>Firm Load Forecast</c:v>
          </c:tx>
          <c:spPr>
            <a:ln w="38100">
              <a:solidFill>
                <a:schemeClr val="accent4"/>
              </a:solidFill>
              <a:prstDash val="solid"/>
            </a:ln>
          </c:spPr>
          <c:marker>
            <c:symbol val="diamond"/>
            <c:size val="9"/>
            <c:spPr>
              <a:solidFill>
                <a:schemeClr val="accent4"/>
              </a:solidFill>
              <a:ln>
                <a:solidFill>
                  <a:schemeClr val="accent4"/>
                </a:solidFill>
                <a:prstDash val="solid"/>
              </a:ln>
            </c:spPr>
          </c:marker>
          <c:cat>
            <c:strRef>
              <c:f>WinterSummary!$D$4:$H$4</c:f>
              <c:strCache>
                <c:ptCount val="5"/>
                <c:pt idx="0">
                  <c:v>2021/2022</c:v>
                </c:pt>
                <c:pt idx="1">
                  <c:v>2022/2023</c:v>
                </c:pt>
                <c:pt idx="2">
                  <c:v>2023/2024</c:v>
                </c:pt>
                <c:pt idx="3">
                  <c:v>2024/2025</c:v>
                </c:pt>
                <c:pt idx="4">
                  <c:v>2025/2026</c:v>
                </c:pt>
              </c:strCache>
            </c:strRef>
          </c:cat>
          <c:val>
            <c:numRef>
              <c:f>WinterSummary!$D$13:$H$13</c:f>
              <c:numCache>
                <c:formatCode>#,##0</c:formatCode>
                <c:ptCount val="5"/>
                <c:pt idx="0">
                  <c:v>58246.154446999994</c:v>
                </c:pt>
                <c:pt idx="1">
                  <c:v>60198.584492999995</c:v>
                </c:pt>
                <c:pt idx="2">
                  <c:v>61749.80501199999</c:v>
                </c:pt>
                <c:pt idx="3">
                  <c:v>63125.797586000015</c:v>
                </c:pt>
                <c:pt idx="4">
                  <c:v>64399.914569000015</c:v>
                </c:pt>
              </c:numCache>
            </c:numRef>
          </c:val>
          <c:smooth val="0"/>
        </c:ser>
        <c:ser>
          <c:idx val="1"/>
          <c:order val="1"/>
          <c:tx>
            <c:strRef>
              <c:f>WinterSummary!$C$37</c:f>
              <c:strCache>
                <c:ptCount val="1"/>
                <c:pt idx="0">
                  <c:v>Total Capacity, MW</c:v>
                </c:pt>
              </c:strCache>
            </c:strRef>
          </c:tx>
          <c:spPr>
            <a:ln w="38100">
              <a:solidFill>
                <a:schemeClr val="accent6"/>
              </a:solidFill>
              <a:prstDash val="solid"/>
            </a:ln>
          </c:spPr>
          <c:marker>
            <c:symbol val="square"/>
            <c:size val="9"/>
            <c:spPr>
              <a:solidFill>
                <a:schemeClr val="accent6"/>
              </a:solidFill>
              <a:ln>
                <a:solidFill>
                  <a:schemeClr val="accent6"/>
                </a:solidFill>
                <a:prstDash val="solid"/>
              </a:ln>
            </c:spPr>
          </c:marker>
          <c:cat>
            <c:strRef>
              <c:f>WinterSummary!$D$4:$H$4</c:f>
              <c:strCache>
                <c:ptCount val="5"/>
                <c:pt idx="0">
                  <c:v>2021/2022</c:v>
                </c:pt>
                <c:pt idx="1">
                  <c:v>2022/2023</c:v>
                </c:pt>
                <c:pt idx="2">
                  <c:v>2023/2024</c:v>
                </c:pt>
                <c:pt idx="3">
                  <c:v>2024/2025</c:v>
                </c:pt>
                <c:pt idx="4">
                  <c:v>2025/2026</c:v>
                </c:pt>
              </c:strCache>
            </c:strRef>
          </c:cat>
          <c:val>
            <c:numRef>
              <c:f>WinterSummary!$D$37:$H$37</c:f>
              <c:numCache>
                <c:formatCode>#,##0</c:formatCode>
                <c:ptCount val="5"/>
                <c:pt idx="0">
                  <c:v>86083.362668096423</c:v>
                </c:pt>
                <c:pt idx="1">
                  <c:v>86800.590668096411</c:v>
                </c:pt>
                <c:pt idx="2">
                  <c:v>86831.801668096421</c:v>
                </c:pt>
                <c:pt idx="3">
                  <c:v>86786.801668096421</c:v>
                </c:pt>
                <c:pt idx="4">
                  <c:v>86746.801668096421</c:v>
                </c:pt>
              </c:numCache>
            </c:numRef>
          </c:val>
          <c:smooth val="0"/>
        </c:ser>
        <c:ser>
          <c:idx val="2"/>
          <c:order val="2"/>
          <c:tx>
            <c:v>Total Winter Peak Demand</c:v>
          </c:tx>
          <c:cat>
            <c:strRef>
              <c:f>WinterSummary!$D$4:$H$4</c:f>
              <c:strCache>
                <c:ptCount val="5"/>
                <c:pt idx="0">
                  <c:v>2021/2022</c:v>
                </c:pt>
                <c:pt idx="1">
                  <c:v>2022/2023</c:v>
                </c:pt>
                <c:pt idx="2">
                  <c:v>2023/2024</c:v>
                </c:pt>
                <c:pt idx="3">
                  <c:v>2024/2025</c:v>
                </c:pt>
                <c:pt idx="4">
                  <c:v>2025/2026</c:v>
                </c:pt>
              </c:strCache>
            </c:strRef>
          </c:cat>
          <c:val>
            <c:numRef>
              <c:f>WinterSummary!$D$5:$H$5</c:f>
              <c:numCache>
                <c:formatCode>_(* #,##0_);_(* \(#,##0\);_(* "-"??_);_(@_)</c:formatCode>
                <c:ptCount val="5"/>
                <c:pt idx="0">
                  <c:v>61053.286246999996</c:v>
                </c:pt>
                <c:pt idx="1">
                  <c:v>63005.716292999998</c:v>
                </c:pt>
                <c:pt idx="2">
                  <c:v>64556.936812</c:v>
                </c:pt>
                <c:pt idx="3">
                  <c:v>65932.929386000003</c:v>
                </c:pt>
                <c:pt idx="4">
                  <c:v>67207.046369000003</c:v>
                </c:pt>
              </c:numCache>
            </c:numRef>
          </c:val>
          <c:smooth val="0"/>
        </c:ser>
        <c:dLbls>
          <c:showLegendKey val="0"/>
          <c:showVal val="0"/>
          <c:showCatName val="0"/>
          <c:showSerName val="0"/>
          <c:showPercent val="0"/>
          <c:showBubbleSize val="0"/>
        </c:dLbls>
        <c:marker val="1"/>
        <c:smooth val="0"/>
        <c:axId val="1037508736"/>
        <c:axId val="1037507560"/>
      </c:lineChart>
      <c:catAx>
        <c:axId val="1037508736"/>
        <c:scaling>
          <c:orientation val="minMax"/>
        </c:scaling>
        <c:delete val="0"/>
        <c:axPos val="b"/>
        <c:numFmt formatCode="General" sourceLinked="1"/>
        <c:majorTickMark val="in"/>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037507560"/>
        <c:crosses val="autoZero"/>
        <c:auto val="1"/>
        <c:lblAlgn val="ctr"/>
        <c:lblOffset val="100"/>
        <c:tickLblSkip val="1"/>
        <c:tickMarkSkip val="1"/>
        <c:noMultiLvlLbl val="0"/>
      </c:catAx>
      <c:valAx>
        <c:axId val="1037507560"/>
        <c:scaling>
          <c:orientation val="minMax"/>
          <c:min val="40000"/>
        </c:scaling>
        <c:delete val="0"/>
        <c:axPos val="l"/>
        <c:majorGridlines>
          <c:spPr>
            <a:ln w="3175">
              <a:solidFill>
                <a:srgbClr val="000000"/>
              </a:solidFill>
              <a:prstDash val="sysDash"/>
            </a:ln>
          </c:spPr>
        </c:majorGridlines>
        <c:title>
          <c:tx>
            <c:rich>
              <a:bodyPr rot="0" vert="horz"/>
              <a:lstStyle/>
              <a:p>
                <a:pPr algn="ctr">
                  <a:defRPr sz="1600" b="0" i="0" u="none" strike="noStrike" baseline="0">
                    <a:solidFill>
                      <a:srgbClr val="000000"/>
                    </a:solidFill>
                    <a:latin typeface="Arial"/>
                    <a:ea typeface="Arial"/>
                    <a:cs typeface="Arial"/>
                  </a:defRPr>
                </a:pPr>
                <a:r>
                  <a:rPr lang="en-US"/>
                  <a:t>MW</a:t>
                </a:r>
              </a:p>
            </c:rich>
          </c:tx>
          <c:layout>
            <c:manualLayout>
              <c:xMode val="edge"/>
              <c:yMode val="edge"/>
              <c:x val="1.4945955563028154E-2"/>
              <c:y val="2.8885063991043774E-2"/>
            </c:manualLayout>
          </c:layout>
          <c:overlay val="0"/>
          <c:spPr>
            <a:noFill/>
            <a:ln w="25400">
              <a:noFill/>
            </a:ln>
          </c:spPr>
        </c:title>
        <c:numFmt formatCode="#,##0" sourceLinked="0"/>
        <c:majorTickMark val="none"/>
        <c:minorTickMark val="none"/>
        <c:tickLblPos val="nextTo"/>
        <c:spPr>
          <a:ln w="25400">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037508736"/>
        <c:crosses val="autoZero"/>
        <c:crossBetween val="midCat"/>
      </c:valAx>
      <c:spPr>
        <a:noFill/>
        <a:ln w="25400">
          <a:solidFill>
            <a:schemeClr val="tx1"/>
          </a:solidFill>
        </a:ln>
      </c:spPr>
    </c:plotArea>
    <c:legend>
      <c:legendPos val="r"/>
      <c:layout>
        <c:manualLayout>
          <c:xMode val="edge"/>
          <c:yMode val="edge"/>
          <c:x val="0.16468590831918506"/>
          <c:y val="0.9419158868877654"/>
          <c:w val="0.6765704584040747"/>
          <c:h val="4.5525902668759777E-2"/>
        </c:manualLayout>
      </c:layout>
      <c:overlay val="0"/>
      <c:spPr>
        <a:solidFill>
          <a:srgbClr val="FFFFFF"/>
        </a:solidFill>
        <a:ln w="25400">
          <a:noFill/>
        </a:ln>
      </c:spPr>
      <c:txPr>
        <a:bodyPr/>
        <a:lstStyle/>
        <a:p>
          <a:pPr>
            <a:defRPr sz="10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solidFill>
        <a:schemeClr val="tx1"/>
      </a:solidFill>
    </a:ln>
  </c:spPr>
  <c:txPr>
    <a:bodyPr/>
    <a:lstStyle/>
    <a:p>
      <a:pPr>
        <a:defRPr sz="1400" b="0" i="0" u="none" strike="noStrike" baseline="0">
          <a:solidFill>
            <a:srgbClr val="000000"/>
          </a:solidFill>
          <a:latin typeface="Arial"/>
          <a:ea typeface="Arial"/>
          <a:cs typeface="Arial"/>
        </a:defRPr>
      </a:pPr>
      <a:endParaRPr lang="en-US"/>
    </a:p>
  </c:txPr>
  <c:printSettings>
    <c:headerFooter/>
    <c:pageMargins b="0.750000000000003" l="0.70000000000000095" r="0.70000000000000095" t="0.750000000000003"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Summer 2007 Fuel Types - Northeast Zone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6"/>
              <c:spPr>
                <a:noFill/>
                <a:ln w="25400">
                  <a:noFill/>
                </a:ln>
              </c:spPr>
              <c:txPr>
                <a:bodyPr/>
                <a:lstStyle/>
                <a:p>
                  <a:pPr>
                    <a:defRPr sz="125" b="0"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25400">
          <a:noFill/>
        </a:ln>
      </c:spPr>
      <c:txPr>
        <a:bodyPr/>
        <a:lstStyle/>
        <a:p>
          <a:pPr rtl="0">
            <a:defRPr sz="10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328841</xdr:colOff>
      <xdr:row>28</xdr:row>
      <xdr:rowOff>1905</xdr:rowOff>
    </xdr:from>
    <xdr:to>
      <xdr:col>19</xdr:col>
      <xdr:colOff>28583</xdr:colOff>
      <xdr:row>40</xdr:row>
      <xdr:rowOff>66675</xdr:rowOff>
    </xdr:to>
    <xdr:sp macro="" textlink="">
      <xdr:nvSpPr>
        <xdr:cNvPr id="4" name="TextBox 3"/>
        <xdr:cNvSpPr txBox="1"/>
      </xdr:nvSpPr>
      <xdr:spPr>
        <a:xfrm>
          <a:off x="3594555" y="4095387"/>
          <a:ext cx="8147510" cy="241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r"/>
          <a:r>
            <a:rPr lang="en-US" sz="2800" b="1" baseline="0">
              <a:solidFill>
                <a:schemeClr val="tx2"/>
              </a:solidFill>
              <a:latin typeface="Arial" panose="020B0604020202020204" pitchFamily="34" charset="0"/>
              <a:cs typeface="Arial" panose="020B0604020202020204" pitchFamily="34" charset="0"/>
            </a:rPr>
            <a:t>(CDR) in the ERCOT Region, 2021-2030</a:t>
          </a:r>
        </a:p>
        <a:p>
          <a:pPr algn="r"/>
          <a:endParaRPr lang="en-US" sz="2800" b="1" baseline="0">
            <a:solidFill>
              <a:schemeClr val="tx2"/>
            </a:solidFill>
            <a:latin typeface="Arial" panose="020B0604020202020204" pitchFamily="34" charset="0"/>
            <a:cs typeface="Arial" panose="020B0604020202020204" pitchFamily="34" charset="0"/>
          </a:endParaRPr>
        </a:p>
        <a:p>
          <a:pPr algn="r"/>
          <a:r>
            <a:rPr lang="en-US" sz="2800" b="0" baseline="0">
              <a:solidFill>
                <a:schemeClr val="tx2"/>
              </a:solidFill>
              <a:latin typeface="Arial" panose="020B0604020202020204" pitchFamily="34" charset="0"/>
              <a:cs typeface="Arial" panose="020B0604020202020204" pitchFamily="34" charset="0"/>
            </a:rPr>
            <a:t>May 13, 2020</a:t>
          </a:r>
          <a:r>
            <a:rPr lang="en-US" sz="2800" b="0" u="sng" baseline="0">
              <a:solidFill>
                <a:schemeClr val="tx2"/>
              </a:solidFill>
              <a:latin typeface="Arial" panose="020B0604020202020204" pitchFamily="34" charset="0"/>
              <a:cs typeface="Arial" panose="020B0604020202020204" pitchFamily="34" charset="0"/>
            </a:rPr>
            <a:t> </a:t>
          </a:r>
        </a:p>
      </xdr:txBody>
    </xdr:sp>
    <xdr:clientData/>
  </xdr:twoCellAnchor>
  <xdr:twoCellAnchor editAs="oneCell">
    <xdr:from>
      <xdr:col>13</xdr:col>
      <xdr:colOff>340178</xdr:colOff>
      <xdr:row>6</xdr:row>
      <xdr:rowOff>147410</xdr:rowOff>
    </xdr:from>
    <xdr:to>
      <xdr:col>19</xdr:col>
      <xdr:colOff>323857</xdr:colOff>
      <xdr:row>20</xdr:row>
      <xdr:rowOff>25857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9732" y="737053"/>
          <a:ext cx="3657607" cy="182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xdr:row>
      <xdr:rowOff>40007</xdr:rowOff>
    </xdr:from>
    <xdr:to>
      <xdr:col>11</xdr:col>
      <xdr:colOff>952500</xdr:colOff>
      <xdr:row>23</xdr:row>
      <xdr:rowOff>71888</xdr:rowOff>
    </xdr:to>
    <xdr:sp macro="" textlink="">
      <xdr:nvSpPr>
        <xdr:cNvPr id="2" name="TextBox 1"/>
        <xdr:cNvSpPr txBox="1"/>
      </xdr:nvSpPr>
      <xdr:spPr>
        <a:xfrm>
          <a:off x="150028" y="579158"/>
          <a:ext cx="7047637" cy="3428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effectLst/>
              <a:latin typeface="Arial" panose="020B0604020202020204" pitchFamily="34" charset="0"/>
              <a:ea typeface="+mn-ea"/>
              <a:cs typeface="Arial" panose="020B0604020202020204" pitchFamily="34" charset="0"/>
            </a:rPr>
            <a:t>The Capacity, Demand and Reserves (CDR) Report reflects pre-COVID load forecasts due to the high level of uncertainty in how the pandemic will affect future years. ERCOT will continue to monitor changes and make adjustments as needed, and a special tab was created in the report to show how COVID-19 could impact peak demands and planning reserve margins through 2024. </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Based on the pre-COVID load forecast of 78,299 MW, the planning reserve margin for summer 2021 is forecasted to be 17.3%. According to the report, the planning reserve margin is forecasted to increase to 19.7% in 2022 and then decrease to 18% in 2023.</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Since the December 2019 CDR, resources totaling 2,273 MW have been approved by ERCOT for commercial operations, with summer peak capacity contributions of 790 MW. New planned resources eligible for inclusion in the report since the last CDR total 6,540 MW.</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r>
            <a:rPr lang="en-US" sz="1200">
              <a:solidFill>
                <a:sysClr val="windowText" lastClr="000000"/>
              </a:solidFill>
              <a:effectLst/>
              <a:latin typeface="Arial" panose="020B0604020202020204" pitchFamily="34" charset="0"/>
              <a:ea typeface="+mn-ea"/>
              <a:cs typeface="Arial" panose="020B0604020202020204" pitchFamily="34" charset="0"/>
            </a:rPr>
            <a:t>Based on preliminary data provided by generation project developers, planned capacity additions for summer 2021 total 17,993 MW. The majority of these planned projects are renewables and some small, flexible gas-fired resources.</a:t>
          </a:r>
        </a:p>
        <a:p>
          <a:endParaRPr lang="en-US" sz="1200">
            <a:solidFill>
              <a:sysClr val="windowText" lastClr="000000"/>
            </a:solidFill>
            <a:effectLst/>
            <a:latin typeface="Arial" panose="020B0604020202020204" pitchFamily="34" charset="0"/>
            <a:ea typeface="+mn-ea"/>
            <a:cs typeface="Arial" panose="020B0604020202020204" pitchFamily="34" charset="0"/>
          </a:endParaRPr>
        </a:p>
        <a:p>
          <a:endParaRPr lang="en-US" sz="1200">
            <a:solidFill>
              <a:srgbClr val="C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43</xdr:row>
      <xdr:rowOff>0</xdr:rowOff>
    </xdr:from>
    <xdr:to>
      <xdr:col>6</xdr:col>
      <xdr:colOff>126216</xdr:colOff>
      <xdr:row>79</xdr:row>
      <xdr:rowOff>11169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37</xdr:row>
      <xdr:rowOff>152400</xdr:rowOff>
    </xdr:from>
    <xdr:to>
      <xdr:col>20</xdr:col>
      <xdr:colOff>0</xdr:colOff>
      <xdr:row>59</xdr:row>
      <xdr:rowOff>9525</xdr:rowOff>
    </xdr:to>
    <xdr:graphicFrame macro="">
      <xdr:nvGraphicFramePr>
        <xdr:cNvPr id="4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37</xdr:row>
      <xdr:rowOff>152400</xdr:rowOff>
    </xdr:from>
    <xdr:to>
      <xdr:col>20</xdr:col>
      <xdr:colOff>0</xdr:colOff>
      <xdr:row>59</xdr:row>
      <xdr:rowOff>9525</xdr:rowOff>
    </xdr:to>
    <xdr:graphicFrame macro="">
      <xdr:nvGraphicFramePr>
        <xdr:cNvPr id="4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21102</xdr:colOff>
      <xdr:row>41</xdr:row>
      <xdr:rowOff>175846</xdr:rowOff>
    </xdr:from>
    <xdr:to>
      <xdr:col>5</xdr:col>
      <xdr:colOff>66647</xdr:colOff>
      <xdr:row>75</xdr:row>
      <xdr:rowOff>52894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37</xdr:row>
      <xdr:rowOff>152400</xdr:rowOff>
    </xdr:from>
    <xdr:to>
      <xdr:col>19</xdr:col>
      <xdr:colOff>0</xdr:colOff>
      <xdr:row>56</xdr:row>
      <xdr:rowOff>9525</xdr:rowOff>
    </xdr:to>
    <xdr:graphicFrame macro="">
      <xdr:nvGraphicFramePr>
        <xdr:cNvPr id="65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37</xdr:row>
      <xdr:rowOff>152400</xdr:rowOff>
    </xdr:from>
    <xdr:to>
      <xdr:col>19</xdr:col>
      <xdr:colOff>0</xdr:colOff>
      <xdr:row>56</xdr:row>
      <xdr:rowOff>9525</xdr:rowOff>
    </xdr:to>
    <xdr:graphicFrame macro="">
      <xdr:nvGraphicFramePr>
        <xdr:cNvPr id="65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20645</xdr:colOff>
      <xdr:row>12</xdr:row>
      <xdr:rowOff>156817</xdr:rowOff>
    </xdr:from>
    <xdr:to>
      <xdr:col>13</xdr:col>
      <xdr:colOff>150686</xdr:colOff>
      <xdr:row>38</xdr:row>
      <xdr:rowOff>158165</xdr:rowOff>
    </xdr:to>
    <xdr:pic>
      <xdr:nvPicPr>
        <xdr:cNvPr id="2" name="Picture 1"/>
        <xdr:cNvPicPr>
          <a:picLocks noChangeAspect="1"/>
        </xdr:cNvPicPr>
      </xdr:nvPicPr>
      <xdr:blipFill>
        <a:blip xmlns:r="http://schemas.openxmlformats.org/officeDocument/2006/relationships" r:embed="rId1"/>
        <a:stretch>
          <a:fillRect/>
        </a:stretch>
      </xdr:blipFill>
      <xdr:spPr>
        <a:xfrm>
          <a:off x="306395" y="3557242"/>
          <a:ext cx="6978516" cy="4211398"/>
        </a:xfrm>
        <a:prstGeom prst="rect">
          <a:avLst/>
        </a:prstGeom>
      </xdr:spPr>
    </xdr:pic>
    <xdr:clientData/>
  </xdr:twoCellAnchor>
  <xdr:twoCellAnchor editAs="oneCell">
    <xdr:from>
      <xdr:col>2</xdr:col>
      <xdr:colOff>19927</xdr:colOff>
      <xdr:row>39</xdr:row>
      <xdr:rowOff>137688</xdr:rowOff>
    </xdr:from>
    <xdr:to>
      <xdr:col>13</xdr:col>
      <xdr:colOff>167410</xdr:colOff>
      <xdr:row>65</xdr:row>
      <xdr:rowOff>153267</xdr:rowOff>
    </xdr:to>
    <xdr:pic>
      <xdr:nvPicPr>
        <xdr:cNvPr id="5" name="Picture 4"/>
        <xdr:cNvPicPr>
          <a:picLocks noChangeAspect="1"/>
        </xdr:cNvPicPr>
      </xdr:nvPicPr>
      <xdr:blipFill>
        <a:blip xmlns:r="http://schemas.openxmlformats.org/officeDocument/2006/relationships" r:embed="rId2"/>
        <a:stretch>
          <a:fillRect/>
        </a:stretch>
      </xdr:blipFill>
      <xdr:spPr>
        <a:xfrm>
          <a:off x="305677" y="7910088"/>
          <a:ext cx="6995958" cy="4225629"/>
        </a:xfrm>
        <a:prstGeom prst="rect">
          <a:avLst/>
        </a:prstGeom>
      </xdr:spPr>
    </xdr:pic>
    <xdr:clientData/>
  </xdr:twoCellAnchor>
  <xdr:twoCellAnchor editAs="oneCell">
    <xdr:from>
      <xdr:col>2</xdr:col>
      <xdr:colOff>11120</xdr:colOff>
      <xdr:row>66</xdr:row>
      <xdr:rowOff>151513</xdr:rowOff>
    </xdr:from>
    <xdr:to>
      <xdr:col>13</xdr:col>
      <xdr:colOff>154741</xdr:colOff>
      <xdr:row>93</xdr:row>
      <xdr:rowOff>2288</xdr:rowOff>
    </xdr:to>
    <xdr:pic>
      <xdr:nvPicPr>
        <xdr:cNvPr id="6" name="Picture 5"/>
        <xdr:cNvPicPr>
          <a:picLocks noChangeAspect="1"/>
        </xdr:cNvPicPr>
      </xdr:nvPicPr>
      <xdr:blipFill>
        <a:blip xmlns:r="http://schemas.openxmlformats.org/officeDocument/2006/relationships" r:embed="rId3"/>
        <a:stretch>
          <a:fillRect/>
        </a:stretch>
      </xdr:blipFill>
      <xdr:spPr>
        <a:xfrm>
          <a:off x="296870" y="12295888"/>
          <a:ext cx="6992096" cy="4219575"/>
        </a:xfrm>
        <a:prstGeom prst="rect">
          <a:avLst/>
        </a:prstGeom>
      </xdr:spPr>
    </xdr:pic>
    <xdr:clientData/>
  </xdr:twoCellAnchor>
</xdr:wsDr>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63"/>
  <sheetViews>
    <sheetView zoomScale="84" zoomScaleNormal="84" workbookViewId="0"/>
  </sheetViews>
  <sheetFormatPr defaultRowHeight="12.75"/>
  <cols>
    <col min="1" max="1" width="3" customWidth="1"/>
    <col min="8" max="8" width="16.5703125" customWidth="1"/>
  </cols>
  <sheetData>
    <row r="1" spans="1:10" s="32" customFormat="1" ht="5.25" customHeight="1"/>
    <row r="2" spans="1:10" s="32" customFormat="1" ht="5.25" customHeight="1">
      <c r="A2" s="33"/>
      <c r="B2" s="33"/>
      <c r="C2" s="33"/>
      <c r="D2" s="33"/>
      <c r="E2" s="33"/>
      <c r="F2" s="33"/>
      <c r="G2" s="33"/>
      <c r="H2" s="33"/>
    </row>
    <row r="3" spans="1:10" s="32" customFormat="1" ht="5.25" customHeight="1">
      <c r="A3" s="33"/>
      <c r="B3" s="33"/>
      <c r="C3" s="33"/>
      <c r="D3" s="33"/>
      <c r="E3" s="33"/>
      <c r="F3" s="33"/>
      <c r="G3" s="33"/>
      <c r="H3" s="33"/>
    </row>
    <row r="4" spans="1:10" s="32" customFormat="1" ht="5.25" customHeight="1">
      <c r="A4" s="33"/>
      <c r="B4" s="33"/>
      <c r="C4" s="33"/>
      <c r="D4" s="33"/>
      <c r="E4" s="33"/>
      <c r="F4" s="33"/>
      <c r="G4" s="33"/>
      <c r="H4" s="33"/>
    </row>
    <row r="5" spans="1:10" s="32" customFormat="1">
      <c r="A5" s="33"/>
      <c r="B5" s="33"/>
      <c r="C5" s="33"/>
      <c r="D5" s="33"/>
      <c r="E5" s="33"/>
      <c r="F5" s="33"/>
      <c r="G5" s="33"/>
      <c r="H5" s="33"/>
    </row>
    <row r="6" spans="1:10" s="32" customFormat="1">
      <c r="A6" s="33"/>
      <c r="B6" s="33"/>
      <c r="C6" s="33"/>
      <c r="D6" s="33"/>
      <c r="E6" s="33"/>
      <c r="F6" s="33"/>
      <c r="G6" s="33"/>
      <c r="H6" s="33"/>
    </row>
    <row r="7" spans="1:10" s="32" customFormat="1">
      <c r="A7" s="33"/>
      <c r="B7" s="33"/>
      <c r="C7" s="33"/>
      <c r="D7" s="33"/>
      <c r="E7" s="33"/>
      <c r="F7" s="33"/>
      <c r="G7" s="33"/>
      <c r="H7" s="33"/>
    </row>
    <row r="8" spans="1:10" s="32" customFormat="1">
      <c r="A8" s="33"/>
      <c r="B8" s="33"/>
      <c r="C8" s="33"/>
      <c r="D8" s="33"/>
      <c r="E8" s="33"/>
      <c r="F8" s="33"/>
      <c r="G8" s="33"/>
      <c r="H8" s="33"/>
    </row>
    <row r="9" spans="1:10" s="32" customFormat="1">
      <c r="A9" s="33"/>
      <c r="B9" s="33"/>
      <c r="C9" s="33"/>
      <c r="D9" s="33"/>
      <c r="E9" s="33"/>
      <c r="F9" s="33"/>
      <c r="G9" s="33"/>
      <c r="H9" s="33"/>
    </row>
    <row r="10" spans="1:10" s="32" customFormat="1">
      <c r="A10" s="33"/>
      <c r="B10" s="33"/>
      <c r="C10" s="33"/>
      <c r="D10" s="33"/>
      <c r="E10" s="33"/>
      <c r="F10" s="33"/>
      <c r="G10" s="33"/>
      <c r="H10" s="33"/>
    </row>
    <row r="11" spans="1:10" s="32" customFormat="1">
      <c r="A11" s="33"/>
      <c r="B11" s="33"/>
      <c r="C11" s="33"/>
      <c r="D11" s="33"/>
      <c r="E11" s="33"/>
      <c r="F11" s="33"/>
      <c r="G11" s="33"/>
      <c r="H11" s="33"/>
      <c r="J11" s="32" t="s">
        <v>8</v>
      </c>
    </row>
    <row r="12" spans="1:10" s="32" customFormat="1">
      <c r="A12" s="33"/>
      <c r="B12" s="33"/>
      <c r="C12" s="33"/>
      <c r="D12" s="33"/>
      <c r="E12" s="33"/>
      <c r="F12" s="33"/>
      <c r="G12" s="33"/>
      <c r="H12" s="33"/>
    </row>
    <row r="13" spans="1:10" s="32" customFormat="1">
      <c r="A13" s="33"/>
      <c r="B13" s="33"/>
      <c r="C13" s="33"/>
      <c r="D13" s="33"/>
      <c r="E13" s="33"/>
      <c r="F13" s="33"/>
      <c r="G13" s="33"/>
      <c r="H13" s="33"/>
    </row>
    <row r="14" spans="1:10" s="32" customFormat="1">
      <c r="A14" s="33"/>
      <c r="B14" s="33"/>
      <c r="C14" s="33"/>
      <c r="D14" s="33"/>
      <c r="E14" s="33"/>
      <c r="F14" s="33"/>
      <c r="G14" s="33"/>
      <c r="H14" s="33"/>
    </row>
    <row r="15" spans="1:10" s="32" customFormat="1">
      <c r="A15" s="33"/>
      <c r="B15" s="33"/>
      <c r="C15" s="33"/>
      <c r="D15" s="33"/>
      <c r="E15" s="33"/>
      <c r="F15" s="33"/>
      <c r="G15" s="33"/>
      <c r="H15" s="33"/>
    </row>
    <row r="16" spans="1:10" s="32" customFormat="1" ht="12.75" customHeight="1">
      <c r="A16" s="34"/>
      <c r="B16" s="34"/>
      <c r="C16" s="34"/>
      <c r="D16" s="34"/>
      <c r="E16" s="34"/>
      <c r="F16" s="34"/>
      <c r="G16" s="34"/>
      <c r="H16" s="34"/>
    </row>
    <row r="17" spans="1:11" s="32" customFormat="1" ht="6.75" customHeight="1">
      <c r="A17" s="34"/>
      <c r="B17" s="34"/>
      <c r="C17" s="34"/>
      <c r="D17" s="34"/>
      <c r="E17" s="34"/>
      <c r="F17" s="34"/>
      <c r="G17" s="34"/>
      <c r="H17" s="34"/>
    </row>
    <row r="18" spans="1:11" s="32" customFormat="1" ht="6.75" customHeight="1">
      <c r="A18" s="34"/>
      <c r="B18" s="34"/>
      <c r="C18" s="34"/>
      <c r="D18" s="34"/>
      <c r="E18" s="34"/>
      <c r="F18" s="34"/>
      <c r="G18" s="34"/>
      <c r="H18" s="34"/>
    </row>
    <row r="19" spans="1:11" s="32" customFormat="1" ht="6.75" customHeight="1">
      <c r="A19" s="34"/>
      <c r="B19" s="34"/>
      <c r="C19" s="34"/>
      <c r="D19" s="34"/>
      <c r="E19" s="34"/>
      <c r="F19" s="34"/>
      <c r="G19" s="34"/>
      <c r="H19" s="34"/>
    </row>
    <row r="20" spans="1:11" s="32" customFormat="1" ht="6.75" customHeight="1">
      <c r="A20" s="34"/>
      <c r="B20" s="34"/>
      <c r="C20" s="34"/>
      <c r="D20" s="34"/>
      <c r="E20" s="34"/>
      <c r="F20" s="34"/>
      <c r="G20" s="34"/>
      <c r="H20" s="34"/>
    </row>
    <row r="21" spans="1:11" s="32" customFormat="1" ht="6.75" customHeight="1"/>
    <row r="22" spans="1:11" s="32" customFormat="1" ht="6.75" customHeight="1">
      <c r="A22" s="224"/>
      <c r="B22" s="224"/>
      <c r="C22" s="224"/>
      <c r="D22" s="224"/>
      <c r="E22" s="224"/>
      <c r="F22" s="224"/>
      <c r="G22" s="224"/>
      <c r="H22" s="224"/>
      <c r="I22" s="35"/>
      <c r="J22" s="36"/>
      <c r="K22" s="36"/>
    </row>
    <row r="23" spans="1:11" s="32" customFormat="1" ht="6.75" customHeight="1">
      <c r="A23" s="225"/>
      <c r="B23" s="225"/>
      <c r="C23" s="225"/>
      <c r="D23" s="225"/>
      <c r="E23" s="225"/>
      <c r="F23" s="225"/>
      <c r="G23" s="225"/>
      <c r="H23" s="225"/>
    </row>
    <row r="24" spans="1:11" s="32" customFormat="1">
      <c r="A24" s="225"/>
      <c r="B24" s="225"/>
      <c r="C24" s="225"/>
      <c r="D24" s="225"/>
      <c r="E24" s="225"/>
      <c r="F24" s="225"/>
      <c r="G24" s="225"/>
      <c r="H24" s="225"/>
    </row>
    <row r="25" spans="1:11" s="32" customFormat="1">
      <c r="A25" s="228"/>
      <c r="B25" s="228"/>
      <c r="C25" s="228"/>
      <c r="D25" s="228"/>
      <c r="E25" s="228"/>
      <c r="F25" s="228"/>
      <c r="G25" s="228"/>
      <c r="H25" s="228"/>
    </row>
    <row r="26" spans="1:11" s="32" customFormat="1" ht="26.45" customHeight="1">
      <c r="A26" s="225"/>
      <c r="B26" s="225"/>
      <c r="C26" s="225"/>
      <c r="D26" s="225"/>
      <c r="E26" s="225"/>
      <c r="F26" s="225"/>
      <c r="G26" s="225"/>
      <c r="H26" s="225"/>
      <c r="I26" s="37"/>
    </row>
    <row r="27" spans="1:11" s="32" customFormat="1" ht="22.5">
      <c r="F27" s="38"/>
    </row>
    <row r="28" spans="1:11" s="32" customFormat="1" ht="27.75" customHeight="1">
      <c r="A28" s="226"/>
      <c r="B28" s="227"/>
      <c r="C28" s="227"/>
      <c r="D28" s="227"/>
      <c r="E28" s="227"/>
      <c r="F28" s="227"/>
      <c r="G28" s="227"/>
      <c r="H28" s="227"/>
      <c r="I28" s="39"/>
    </row>
    <row r="29" spans="1:11" s="32" customFormat="1"/>
    <row r="30" spans="1:11" s="32" customFormat="1"/>
    <row r="31" spans="1:11" s="32" customFormat="1"/>
    <row r="32" spans="1:11" s="32" customFormat="1"/>
    <row r="33" spans="1:9" s="32" customFormat="1"/>
    <row r="34" spans="1:9" s="32" customFormat="1"/>
    <row r="35" spans="1:9" s="32" customFormat="1"/>
    <row r="36" spans="1:9" s="32" customFormat="1"/>
    <row r="37" spans="1:9" s="32" customFormat="1" ht="24" customHeight="1">
      <c r="A37" s="223"/>
      <c r="B37" s="223"/>
      <c r="C37" s="223"/>
      <c r="D37" s="223"/>
      <c r="E37" s="223"/>
      <c r="F37" s="223"/>
      <c r="G37" s="223"/>
      <c r="H37" s="223"/>
      <c r="I37" s="40"/>
    </row>
    <row r="38" spans="1:9" s="32" customFormat="1" ht="24" customHeight="1">
      <c r="A38" s="223"/>
      <c r="B38" s="223"/>
      <c r="C38" s="223"/>
      <c r="D38" s="223"/>
      <c r="E38" s="223"/>
      <c r="F38" s="223"/>
      <c r="G38" s="223"/>
      <c r="H38" s="223"/>
      <c r="I38" s="40"/>
    </row>
    <row r="39" spans="1:9" s="32" customFormat="1" ht="24" customHeight="1">
      <c r="A39" s="223"/>
      <c r="B39" s="223"/>
      <c r="C39" s="223"/>
      <c r="D39" s="223"/>
      <c r="E39" s="223"/>
      <c r="F39" s="223"/>
      <c r="G39" s="223"/>
      <c r="H39" s="223"/>
      <c r="I39" s="40"/>
    </row>
    <row r="40" spans="1:9" s="32" customFormat="1"/>
    <row r="41" spans="1:9" s="32" customFormat="1"/>
    <row r="42" spans="1:9" s="32" customFormat="1"/>
    <row r="43" spans="1:9" s="32" customFormat="1"/>
    <row r="44" spans="1:9" s="32" customFormat="1"/>
    <row r="45" spans="1:9" s="32" customFormat="1"/>
    <row r="46" spans="1:9" s="32" customFormat="1"/>
    <row r="47" spans="1:9" s="32" customFormat="1"/>
    <row r="48" spans="1:9"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sheetData>
  <mergeCells count="8">
    <mergeCell ref="A37:H37"/>
    <mergeCell ref="A38:H38"/>
    <mergeCell ref="A39:H39"/>
    <mergeCell ref="A22:H22"/>
    <mergeCell ref="A26:H26"/>
    <mergeCell ref="A28:H28"/>
    <mergeCell ref="A23:H24"/>
    <mergeCell ref="A25:H25"/>
  </mergeCells>
  <phoneticPr fontId="23" type="noConversion"/>
  <pageMargins left="0.75" right="0.75" top="1" bottom="1" header="0.5" footer="0.5"/>
  <pageSetup scale="70" orientation="landscape" r:id="rId1"/>
  <headerFooter differentFirst="1"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42"/>
  <sheetViews>
    <sheetView zoomScaleNormal="100" workbookViewId="0"/>
  </sheetViews>
  <sheetFormatPr defaultColWidth="8.85546875" defaultRowHeight="15"/>
  <cols>
    <col min="1" max="1" width="2" style="60" customWidth="1"/>
    <col min="2" max="2" width="11.140625" style="60" customWidth="1"/>
    <col min="3" max="3" width="89.85546875" style="60" customWidth="1"/>
    <col min="4" max="13" width="9.7109375" style="60" bestFit="1" customWidth="1"/>
    <col min="14" max="16384" width="8.85546875" style="60"/>
  </cols>
  <sheetData>
    <row r="1" spans="1:25" ht="32.65" customHeight="1">
      <c r="A1" s="62"/>
      <c r="B1" s="264" t="s">
        <v>203</v>
      </c>
      <c r="C1" s="264"/>
      <c r="D1" s="264"/>
      <c r="E1" s="264"/>
      <c r="F1" s="264"/>
      <c r="G1" s="264"/>
      <c r="H1" s="264"/>
      <c r="I1" s="126"/>
      <c r="J1" s="126"/>
      <c r="K1" s="126"/>
      <c r="L1" s="126"/>
      <c r="M1" s="126"/>
    </row>
    <row r="2" spans="1:25" ht="22.7" customHeight="1">
      <c r="B2" s="264" t="s">
        <v>2143</v>
      </c>
      <c r="C2" s="264"/>
      <c r="D2" s="264"/>
      <c r="E2" s="264"/>
      <c r="F2" s="264"/>
      <c r="G2" s="264"/>
      <c r="H2" s="264"/>
      <c r="I2"/>
      <c r="J2"/>
      <c r="K2"/>
      <c r="L2"/>
      <c r="M2"/>
      <c r="N2"/>
      <c r="O2"/>
    </row>
    <row r="3" spans="1:25" ht="15.75">
      <c r="B3" s="130"/>
      <c r="C3" s="130"/>
      <c r="D3" s="130"/>
      <c r="E3" s="130"/>
      <c r="F3" s="130"/>
      <c r="G3"/>
      <c r="H3"/>
      <c r="I3"/>
      <c r="J3"/>
      <c r="K3"/>
      <c r="L3"/>
      <c r="M3"/>
      <c r="N3"/>
      <c r="O3"/>
    </row>
    <row r="4" spans="1:25" ht="23.25">
      <c r="A4" s="68"/>
      <c r="B4" s="116" t="s">
        <v>204</v>
      </c>
      <c r="C4" s="155"/>
      <c r="D4" s="156" t="str">
        <f>WinterCapacities!I2</f>
        <v>2021/2022</v>
      </c>
      <c r="E4" s="156" t="str">
        <f>WinterCapacities!J2</f>
        <v>2022/2023</v>
      </c>
      <c r="F4" s="156" t="str">
        <f>WinterCapacities!K2</f>
        <v>2023/2024</v>
      </c>
      <c r="G4" s="156" t="str">
        <f>WinterCapacities!L2</f>
        <v>2024/2025</v>
      </c>
      <c r="H4" s="156" t="str">
        <f>WinterCapacities!M2</f>
        <v>2025/2026</v>
      </c>
      <c r="J4"/>
      <c r="K4"/>
      <c r="L4"/>
      <c r="M4"/>
      <c r="N4"/>
      <c r="O4"/>
    </row>
    <row r="5" spans="1:25">
      <c r="B5" s="132"/>
      <c r="C5" s="133" t="s">
        <v>1964</v>
      </c>
      <c r="D5" s="157">
        <v>61053.286246999996</v>
      </c>
      <c r="E5" s="157">
        <v>63005.716292999998</v>
      </c>
      <c r="F5" s="157">
        <v>64556.936812</v>
      </c>
      <c r="G5" s="157">
        <v>65932.929386000003</v>
      </c>
      <c r="H5" s="157">
        <v>67207.046369000003</v>
      </c>
      <c r="J5"/>
      <c r="K5"/>
      <c r="L5"/>
      <c r="M5"/>
      <c r="N5"/>
      <c r="O5"/>
      <c r="U5" s="144"/>
      <c r="V5" s="144"/>
      <c r="W5" s="144"/>
      <c r="X5" s="144"/>
      <c r="Y5" s="144"/>
    </row>
    <row r="6" spans="1:25">
      <c r="B6" s="132"/>
      <c r="C6" s="134" t="s">
        <v>1965</v>
      </c>
      <c r="D6" s="157">
        <v>2109.9906330328172</v>
      </c>
      <c r="E6" s="157">
        <v>2336.7500020225934</v>
      </c>
      <c r="F6" s="157">
        <v>2648.4694099523103</v>
      </c>
      <c r="G6" s="157">
        <v>2883.9234230733014</v>
      </c>
      <c r="H6" s="157">
        <v>3204.9982680882058</v>
      </c>
      <c r="J6"/>
      <c r="K6"/>
      <c r="L6"/>
      <c r="M6"/>
      <c r="N6"/>
      <c r="O6"/>
      <c r="U6" s="144"/>
      <c r="V6" s="144"/>
      <c r="W6" s="144"/>
      <c r="X6" s="144"/>
      <c r="Y6" s="144"/>
    </row>
    <row r="7" spans="1:25">
      <c r="B7" s="132"/>
      <c r="C7" s="133" t="s">
        <v>1966</v>
      </c>
      <c r="D7" s="157">
        <f>D5+D6</f>
        <v>63163.276880032812</v>
      </c>
      <c r="E7" s="157">
        <f>E5+E6</f>
        <v>65342.46629502259</v>
      </c>
      <c r="F7" s="157">
        <f>F5+F6</f>
        <v>67205.406221952304</v>
      </c>
      <c r="G7" s="157">
        <f>G5+G6</f>
        <v>68816.852809073302</v>
      </c>
      <c r="H7" s="157">
        <f>H5+H6</f>
        <v>70412.044637088213</v>
      </c>
      <c r="J7"/>
      <c r="K7"/>
      <c r="L7"/>
      <c r="M7"/>
      <c r="N7"/>
      <c r="O7"/>
      <c r="U7" s="144"/>
      <c r="V7" s="144"/>
      <c r="W7" s="144"/>
      <c r="X7" s="144"/>
      <c r="Y7" s="144"/>
    </row>
    <row r="8" spans="1:25">
      <c r="A8" s="69"/>
      <c r="B8" s="135"/>
      <c r="C8" s="134" t="s">
        <v>207</v>
      </c>
      <c r="D8" s="158">
        <f>-1645*1.02</f>
        <v>-1677.9</v>
      </c>
      <c r="E8" s="158">
        <f t="shared" ref="E8:H8" si="0">-1645*1.02</f>
        <v>-1677.9</v>
      </c>
      <c r="F8" s="158">
        <f t="shared" si="0"/>
        <v>-1677.9</v>
      </c>
      <c r="G8" s="158">
        <f t="shared" si="0"/>
        <v>-1677.9</v>
      </c>
      <c r="H8" s="158">
        <f t="shared" si="0"/>
        <v>-1677.9</v>
      </c>
      <c r="J8"/>
      <c r="K8"/>
      <c r="L8"/>
      <c r="M8"/>
      <c r="N8"/>
      <c r="O8"/>
      <c r="U8" s="144"/>
      <c r="V8" s="144"/>
      <c r="W8" s="144"/>
      <c r="X8" s="144"/>
      <c r="Y8" s="144"/>
    </row>
    <row r="9" spans="1:25">
      <c r="B9" s="135"/>
      <c r="C9" s="134" t="s">
        <v>208</v>
      </c>
      <c r="D9" s="158">
        <v>0</v>
      </c>
      <c r="E9" s="158">
        <v>0</v>
      </c>
      <c r="F9" s="158">
        <v>0</v>
      </c>
      <c r="G9" s="158">
        <v>0</v>
      </c>
      <c r="H9" s="158">
        <v>0</v>
      </c>
      <c r="J9"/>
      <c r="K9"/>
      <c r="L9"/>
      <c r="M9"/>
      <c r="N9"/>
      <c r="O9"/>
      <c r="U9" s="144"/>
      <c r="V9" s="144"/>
      <c r="W9" s="144"/>
      <c r="X9" s="144"/>
      <c r="Y9" s="144"/>
    </row>
    <row r="10" spans="1:25">
      <c r="B10" s="135"/>
      <c r="C10" s="134" t="s">
        <v>209</v>
      </c>
      <c r="D10" s="158">
        <f>-1107.09*1.02</f>
        <v>-1129.2318</v>
      </c>
      <c r="E10" s="158">
        <f t="shared" ref="E10:H10" si="1">-1107.09*1.02</f>
        <v>-1129.2318</v>
      </c>
      <c r="F10" s="158">
        <f t="shared" si="1"/>
        <v>-1129.2318</v>
      </c>
      <c r="G10" s="158">
        <f t="shared" si="1"/>
        <v>-1129.2318</v>
      </c>
      <c r="H10" s="158">
        <f t="shared" si="1"/>
        <v>-1129.2318</v>
      </c>
      <c r="J10"/>
      <c r="K10"/>
      <c r="L10"/>
      <c r="M10"/>
      <c r="N10"/>
      <c r="O10"/>
      <c r="U10" s="144"/>
      <c r="V10" s="144"/>
      <c r="W10" s="144"/>
      <c r="X10" s="144"/>
      <c r="Y10" s="144"/>
    </row>
    <row r="11" spans="1:25">
      <c r="B11" s="135"/>
      <c r="C11" s="134" t="s">
        <v>210</v>
      </c>
      <c r="D11" s="192">
        <v>0</v>
      </c>
      <c r="E11" s="192">
        <v>0</v>
      </c>
      <c r="F11" s="192">
        <v>0</v>
      </c>
      <c r="G11" s="192">
        <v>0</v>
      </c>
      <c r="H11" s="192">
        <v>0</v>
      </c>
      <c r="J11"/>
      <c r="K11"/>
      <c r="L11"/>
      <c r="M11"/>
      <c r="N11"/>
      <c r="O11"/>
      <c r="U11" s="144"/>
      <c r="V11" s="144"/>
      <c r="W11" s="144"/>
      <c r="X11" s="144"/>
      <c r="Y11" s="144"/>
    </row>
    <row r="12" spans="1:25">
      <c r="B12" s="135"/>
      <c r="C12" s="134" t="s">
        <v>211</v>
      </c>
      <c r="D12" s="192">
        <v>-2109.9906330328172</v>
      </c>
      <c r="E12" s="192">
        <v>-2336.7500020225934</v>
      </c>
      <c r="F12" s="192">
        <v>-2648.4694099523103</v>
      </c>
      <c r="G12" s="192">
        <v>-2883.9234230733014</v>
      </c>
      <c r="H12" s="192">
        <v>-3204.9982680882058</v>
      </c>
      <c r="J12"/>
      <c r="K12"/>
      <c r="L12"/>
      <c r="M12"/>
      <c r="N12"/>
      <c r="O12"/>
      <c r="U12" s="144"/>
      <c r="V12" s="144"/>
      <c r="W12" s="144"/>
      <c r="X12" s="144"/>
      <c r="Y12" s="144"/>
    </row>
    <row r="13" spans="1:25">
      <c r="B13" s="136"/>
      <c r="C13" s="159" t="s">
        <v>88</v>
      </c>
      <c r="D13" s="160">
        <f>SUM(D7:D12)</f>
        <v>58246.154446999994</v>
      </c>
      <c r="E13" s="160">
        <f>SUM(E7:E12)</f>
        <v>60198.584492999995</v>
      </c>
      <c r="F13" s="160">
        <f>SUM(F7:F12)</f>
        <v>61749.80501199999</v>
      </c>
      <c r="G13" s="160">
        <f>SUM(G7:G12)</f>
        <v>63125.797586000015</v>
      </c>
      <c r="H13" s="160">
        <f>SUM(H7:H12)</f>
        <v>64399.914569000015</v>
      </c>
      <c r="J13"/>
      <c r="K13"/>
      <c r="L13"/>
      <c r="M13"/>
      <c r="N13"/>
      <c r="O13"/>
      <c r="U13" s="144"/>
      <c r="V13" s="144"/>
      <c r="W13" s="144"/>
      <c r="X13" s="144"/>
      <c r="Y13" s="144"/>
    </row>
    <row r="14" spans="1:25">
      <c r="B14" s="127"/>
      <c r="C14"/>
      <c r="D14" s="16"/>
      <c r="E14" s="16"/>
      <c r="F14" s="16"/>
      <c r="G14" s="16"/>
      <c r="H14" s="16"/>
      <c r="J14"/>
      <c r="K14"/>
      <c r="L14"/>
      <c r="M14"/>
      <c r="N14"/>
      <c r="O14"/>
      <c r="U14" s="144"/>
      <c r="V14" s="144"/>
      <c r="W14" s="144"/>
      <c r="X14" s="144"/>
      <c r="Y14" s="144"/>
    </row>
    <row r="15" spans="1:25">
      <c r="B15" s="124" t="s">
        <v>212</v>
      </c>
      <c r="C15" s="161"/>
      <c r="D15" s="162" t="str">
        <f>WinterCapacities!I2</f>
        <v>2021/2022</v>
      </c>
      <c r="E15" s="162" t="str">
        <f>WinterCapacities!J2</f>
        <v>2022/2023</v>
      </c>
      <c r="F15" s="162" t="str">
        <f>WinterCapacities!K2</f>
        <v>2023/2024</v>
      </c>
      <c r="G15" s="162" t="str">
        <f>WinterCapacities!L2</f>
        <v>2024/2025</v>
      </c>
      <c r="H15" s="162" t="str">
        <f>WinterCapacities!M2</f>
        <v>2025/2026</v>
      </c>
      <c r="U15" s="144"/>
      <c r="V15" s="144"/>
      <c r="W15" s="144"/>
      <c r="X15" s="144"/>
      <c r="Y15" s="144"/>
    </row>
    <row r="16" spans="1:25">
      <c r="B16" s="125"/>
      <c r="C16" s="163" t="s">
        <v>213</v>
      </c>
      <c r="D16" s="164">
        <f>WinterCapacities!I401</f>
        <v>68220.497399702814</v>
      </c>
      <c r="E16" s="164">
        <f>WinterCapacities!J401</f>
        <v>68220.497399702814</v>
      </c>
      <c r="F16" s="164">
        <f>WinterCapacities!K401</f>
        <v>68220.497399702814</v>
      </c>
      <c r="G16" s="164">
        <f>WinterCapacities!L401</f>
        <v>68220.497399702814</v>
      </c>
      <c r="H16" s="164">
        <f>WinterCapacities!M401</f>
        <v>68220.497399702814</v>
      </c>
      <c r="U16" s="144"/>
      <c r="V16" s="144"/>
      <c r="W16" s="144"/>
      <c r="X16" s="144"/>
      <c r="Y16" s="144"/>
    </row>
    <row r="17" spans="2:25">
      <c r="B17" s="125"/>
      <c r="C17" s="163" t="s">
        <v>214</v>
      </c>
      <c r="D17" s="164">
        <f>WinterCapacities!I423</f>
        <v>3710</v>
      </c>
      <c r="E17" s="164">
        <f>WinterCapacities!J423</f>
        <v>3710</v>
      </c>
      <c r="F17" s="164">
        <f>WinterCapacities!K423</f>
        <v>3710</v>
      </c>
      <c r="G17" s="164">
        <f>WinterCapacities!L423</f>
        <v>3710</v>
      </c>
      <c r="H17" s="164">
        <f>WinterCapacities!M423</f>
        <v>3710</v>
      </c>
      <c r="U17" s="144"/>
      <c r="V17" s="144"/>
      <c r="W17" s="144"/>
      <c r="X17" s="144"/>
      <c r="Y17" s="144"/>
    </row>
    <row r="18" spans="2:25">
      <c r="B18" s="125"/>
      <c r="C18" s="163" t="s">
        <v>215</v>
      </c>
      <c r="D18" s="164">
        <f>WinterCapacities!I432</f>
        <v>-568</v>
      </c>
      <c r="E18" s="164">
        <f>WinterCapacities!J432</f>
        <v>-568</v>
      </c>
      <c r="F18" s="164">
        <f>WinterCapacities!K432</f>
        <v>-568</v>
      </c>
      <c r="G18" s="164">
        <f>WinterCapacities!L432</f>
        <v>-568</v>
      </c>
      <c r="H18" s="164">
        <f>WinterCapacities!M432</f>
        <v>-568</v>
      </c>
      <c r="U18" s="144"/>
      <c r="V18" s="144"/>
      <c r="W18" s="144"/>
      <c r="X18" s="144"/>
      <c r="Y18" s="144"/>
    </row>
    <row r="19" spans="2:25">
      <c r="B19" s="125"/>
      <c r="C19" s="163" t="s">
        <v>216</v>
      </c>
      <c r="D19" s="164">
        <f>WinterCapacities!I434</f>
        <v>0</v>
      </c>
      <c r="E19" s="164">
        <f>WinterCapacities!J434</f>
        <v>0</v>
      </c>
      <c r="F19" s="164">
        <f>WinterCapacities!K434</f>
        <v>0</v>
      </c>
      <c r="G19" s="164">
        <f>WinterCapacities!L434</f>
        <v>0</v>
      </c>
      <c r="H19" s="164">
        <f>WinterCapacities!M434</f>
        <v>0</v>
      </c>
      <c r="U19" s="144"/>
      <c r="V19" s="144"/>
      <c r="W19" s="144"/>
      <c r="X19" s="144"/>
      <c r="Y19" s="144"/>
    </row>
    <row r="20" spans="2:25">
      <c r="B20" s="125"/>
      <c r="C20" s="163" t="s">
        <v>217</v>
      </c>
      <c r="D20" s="164">
        <f>WinterCapacities!I436+WinterCapacities!I437</f>
        <v>3554.1382683935999</v>
      </c>
      <c r="E20" s="164">
        <f>WinterCapacities!J436+WinterCapacities!J437</f>
        <v>3467.1382683935999</v>
      </c>
      <c r="F20" s="164">
        <f>WinterCapacities!K436+WinterCapacities!K437</f>
        <v>3462.1382683935999</v>
      </c>
      <c r="G20" s="164">
        <f>WinterCapacities!L436+WinterCapacities!L437</f>
        <v>3417.1382683935999</v>
      </c>
      <c r="H20" s="164">
        <f>WinterCapacities!M436+WinterCapacities!M437</f>
        <v>3377.1382683935999</v>
      </c>
      <c r="U20" s="144"/>
      <c r="V20" s="144"/>
      <c r="W20" s="144"/>
      <c r="X20" s="144"/>
      <c r="Y20" s="144"/>
    </row>
    <row r="21" spans="2:25">
      <c r="B21" s="125"/>
      <c r="C21" s="163" t="s">
        <v>2167</v>
      </c>
      <c r="D21" s="164">
        <f>WinterCapacities!I658*WinterCapacities!I659/100</f>
        <v>1414.8720000000001</v>
      </c>
      <c r="E21" s="164">
        <f>WinterCapacities!J658*WinterCapacities!J659/100</f>
        <v>1414.8720000000001</v>
      </c>
      <c r="F21" s="164">
        <f>WinterCapacities!K658*WinterCapacities!K659/100</f>
        <v>1414.8720000000001</v>
      </c>
      <c r="G21" s="164">
        <f>WinterCapacities!L658*WinterCapacities!L659/100</f>
        <v>1414.8720000000001</v>
      </c>
      <c r="H21" s="164">
        <f>WinterCapacities!M658*WinterCapacities!M659/100</f>
        <v>1414.8720000000001</v>
      </c>
      <c r="U21" s="144"/>
      <c r="V21" s="144"/>
      <c r="W21" s="144"/>
      <c r="X21" s="144"/>
      <c r="Y21" s="144"/>
    </row>
    <row r="22" spans="2:25">
      <c r="B22" s="125"/>
      <c r="C22" s="163" t="s">
        <v>2165</v>
      </c>
      <c r="D22" s="164">
        <f>WinterCapacities!I661*WinterCapacities!I662/100</f>
        <v>1410.7839999999999</v>
      </c>
      <c r="E22" s="164">
        <f>WinterCapacities!J661*WinterCapacities!J662/100</f>
        <v>1410.7839999999999</v>
      </c>
      <c r="F22" s="164">
        <f>WinterCapacities!K661*WinterCapacities!K662/100</f>
        <v>1410.7839999999999</v>
      </c>
      <c r="G22" s="164">
        <f>WinterCapacities!L661*WinterCapacities!L662/100</f>
        <v>1410.7839999999999</v>
      </c>
      <c r="H22" s="164">
        <f>WinterCapacities!M661*WinterCapacities!M662/100</f>
        <v>1410.7839999999999</v>
      </c>
      <c r="U22" s="144"/>
      <c r="V22" s="144"/>
      <c r="W22" s="144"/>
      <c r="X22" s="144"/>
      <c r="Y22" s="144"/>
    </row>
    <row r="23" spans="2:25">
      <c r="B23" s="125"/>
      <c r="C23" s="163" t="s">
        <v>2163</v>
      </c>
      <c r="D23" s="164">
        <f>WinterCapacities!I664*WinterCapacities!I665/100</f>
        <v>3209.898000000001</v>
      </c>
      <c r="E23" s="164">
        <f>WinterCapacities!J664*WinterCapacities!J665/100</f>
        <v>3209.898000000001</v>
      </c>
      <c r="F23" s="164">
        <f>WinterCapacities!K664*WinterCapacities!K665/100</f>
        <v>3209.898000000001</v>
      </c>
      <c r="G23" s="164">
        <f>WinterCapacities!L664*WinterCapacities!L665/100</f>
        <v>3209.898000000001</v>
      </c>
      <c r="H23" s="164">
        <f>WinterCapacities!M664*WinterCapacities!M665/100</f>
        <v>3209.898000000001</v>
      </c>
      <c r="U23" s="144"/>
      <c r="V23" s="144"/>
      <c r="W23" s="144"/>
      <c r="X23" s="144"/>
      <c r="Y23" s="144"/>
    </row>
    <row r="24" spans="2:25">
      <c r="B24" s="125"/>
      <c r="C24" s="163" t="s">
        <v>2161</v>
      </c>
      <c r="D24" s="164">
        <f>WinterCapacities!I731*WinterCapacities!I732/100</f>
        <v>173.46700000000001</v>
      </c>
      <c r="E24" s="164">
        <f>WinterCapacities!J731*WinterCapacities!J732/100</f>
        <v>173.46700000000001</v>
      </c>
      <c r="F24" s="164">
        <f>WinterCapacities!K731*WinterCapacities!K732/100</f>
        <v>173.46700000000001</v>
      </c>
      <c r="G24" s="164">
        <f>WinterCapacities!L731*WinterCapacities!L732/100</f>
        <v>173.46700000000001</v>
      </c>
      <c r="H24" s="164">
        <f>WinterCapacities!M731*WinterCapacities!M732/100</f>
        <v>173.46700000000001</v>
      </c>
      <c r="U24" s="144"/>
      <c r="V24" s="144"/>
      <c r="W24" s="144"/>
      <c r="X24" s="144"/>
      <c r="Y24" s="144"/>
    </row>
    <row r="25" spans="2:25">
      <c r="B25" s="125"/>
      <c r="C25" s="163" t="s">
        <v>219</v>
      </c>
      <c r="D25" s="164">
        <f>WinterCapacities!I749*WinterCapacities!I750/100</f>
        <v>0</v>
      </c>
      <c r="E25" s="164">
        <f>WinterCapacities!J749*WinterCapacities!J750/100</f>
        <v>0</v>
      </c>
      <c r="F25" s="164">
        <f>WinterCapacities!K749*WinterCapacities!K750/100</f>
        <v>0</v>
      </c>
      <c r="G25" s="164">
        <f>WinterCapacities!L749*WinterCapacities!L750/100</f>
        <v>0</v>
      </c>
      <c r="H25" s="164">
        <f>WinterCapacities!M749*WinterCapacities!M750/100</f>
        <v>0</v>
      </c>
      <c r="U25" s="144"/>
      <c r="V25" s="144"/>
      <c r="W25" s="144"/>
      <c r="X25" s="144"/>
      <c r="Y25" s="144"/>
    </row>
    <row r="26" spans="2:25">
      <c r="B26" s="125"/>
      <c r="C26" s="163" t="s">
        <v>220</v>
      </c>
      <c r="D26" s="164">
        <f>WinterCapacities!I752</f>
        <v>0</v>
      </c>
      <c r="E26" s="164">
        <f>WinterCapacities!J752</f>
        <v>0</v>
      </c>
      <c r="F26" s="164">
        <f>WinterCapacities!K752</f>
        <v>0</v>
      </c>
      <c r="G26" s="164">
        <f>WinterCapacities!L752</f>
        <v>0</v>
      </c>
      <c r="H26" s="164">
        <f>WinterCapacities!M752</f>
        <v>0</v>
      </c>
      <c r="U26" s="144"/>
      <c r="V26" s="144"/>
      <c r="W26" s="144"/>
      <c r="X26" s="144"/>
      <c r="Y26" s="144"/>
    </row>
    <row r="27" spans="2:25">
      <c r="B27" s="125"/>
      <c r="C27" s="163" t="s">
        <v>221</v>
      </c>
      <c r="D27" s="164">
        <f>WinterCapacities!I754</f>
        <v>0</v>
      </c>
      <c r="E27" s="164">
        <f>WinterCapacities!J754</f>
        <v>0</v>
      </c>
      <c r="F27" s="164">
        <f>WinterCapacities!K754</f>
        <v>0</v>
      </c>
      <c r="G27" s="164">
        <f>WinterCapacities!L754</f>
        <v>0</v>
      </c>
      <c r="H27" s="164">
        <f>WinterCapacities!M754</f>
        <v>0</v>
      </c>
      <c r="U27" s="144"/>
      <c r="V27" s="144"/>
      <c r="W27" s="144"/>
      <c r="X27" s="144"/>
      <c r="Y27" s="144"/>
    </row>
    <row r="28" spans="2:25">
      <c r="B28" s="125"/>
      <c r="C28" s="165" t="s">
        <v>222</v>
      </c>
      <c r="D28" s="166">
        <f>SUM(D16:D27)</f>
        <v>81125.656668096417</v>
      </c>
      <c r="E28" s="166">
        <f t="shared" ref="E28:H28" si="2">SUM(E16:E27)</f>
        <v>81038.656668096417</v>
      </c>
      <c r="F28" s="166">
        <f t="shared" si="2"/>
        <v>81033.656668096417</v>
      </c>
      <c r="G28" s="166">
        <f t="shared" si="2"/>
        <v>80988.656668096417</v>
      </c>
      <c r="H28" s="166">
        <f t="shared" si="2"/>
        <v>80948.656668096417</v>
      </c>
      <c r="U28" s="144"/>
      <c r="V28" s="144"/>
      <c r="W28" s="144"/>
      <c r="X28" s="144"/>
      <c r="Y28" s="144"/>
    </row>
    <row r="29" spans="2:25">
      <c r="B29" s="125"/>
      <c r="C29" s="161"/>
      <c r="D29" s="164"/>
      <c r="E29" s="164"/>
      <c r="F29" s="164"/>
      <c r="G29" s="164"/>
      <c r="H29" s="164"/>
      <c r="U29" s="144"/>
      <c r="V29" s="144"/>
      <c r="W29" s="144"/>
      <c r="X29" s="144"/>
      <c r="Y29" s="144"/>
    </row>
    <row r="30" spans="2:25">
      <c r="B30" s="125"/>
      <c r="C30" s="163" t="s">
        <v>2170</v>
      </c>
      <c r="D30" s="164">
        <f>WinterCapacities!I761*WinterCapacities!I762/100</f>
        <v>837.53</v>
      </c>
      <c r="E30" s="164">
        <f>WinterCapacities!J761*WinterCapacities!J762/100</f>
        <v>837.53</v>
      </c>
      <c r="F30" s="164">
        <f>WinterCapacities!K761*WinterCapacities!K762/100</f>
        <v>837.53</v>
      </c>
      <c r="G30" s="164">
        <f>WinterCapacities!L761*WinterCapacities!L762/100</f>
        <v>837.53</v>
      </c>
      <c r="H30" s="164">
        <f>WinterCapacities!M761*WinterCapacities!M762/100</f>
        <v>837.53</v>
      </c>
      <c r="U30" s="144"/>
      <c r="V30" s="144"/>
      <c r="W30" s="144"/>
      <c r="X30" s="144"/>
      <c r="Y30" s="144"/>
    </row>
    <row r="31" spans="2:25">
      <c r="B31" s="125"/>
      <c r="C31" s="163" t="s">
        <v>2142</v>
      </c>
      <c r="D31" s="164">
        <f>WinterCapacities!I770</f>
        <v>1007</v>
      </c>
      <c r="E31" s="164">
        <f>WinterCapacities!J770</f>
        <v>1007</v>
      </c>
      <c r="F31" s="164">
        <f>WinterCapacities!K770</f>
        <v>1007</v>
      </c>
      <c r="G31" s="164">
        <f>WinterCapacities!L770</f>
        <v>1007</v>
      </c>
      <c r="H31" s="164">
        <f>WinterCapacities!M770</f>
        <v>1007</v>
      </c>
      <c r="U31" s="144"/>
      <c r="V31" s="144"/>
      <c r="W31" s="144"/>
      <c r="X31" s="144"/>
      <c r="Y31" s="144"/>
    </row>
    <row r="32" spans="2:25">
      <c r="B32" s="125"/>
      <c r="C32" s="163" t="s">
        <v>2166</v>
      </c>
      <c r="D32" s="164">
        <f>WinterCapacities!I828*WinterCapacities!I829/100</f>
        <v>776.06400000000008</v>
      </c>
      <c r="E32" s="164">
        <f>WinterCapacities!J828*WinterCapacities!J829/100</f>
        <v>958.72800000000018</v>
      </c>
      <c r="F32" s="164">
        <f>WinterCapacities!K828*WinterCapacities!K829/100</f>
        <v>958.72800000000018</v>
      </c>
      <c r="G32" s="164">
        <f>WinterCapacities!L828*WinterCapacities!L829/100</f>
        <v>958.72800000000018</v>
      </c>
      <c r="H32" s="164">
        <f>WinterCapacities!M828*WinterCapacities!M829/100</f>
        <v>958.72800000000018</v>
      </c>
      <c r="U32" s="144"/>
      <c r="V32" s="144"/>
      <c r="W32" s="144"/>
      <c r="X32" s="144"/>
      <c r="Y32" s="144"/>
    </row>
    <row r="33" spans="2:25">
      <c r="B33" s="125"/>
      <c r="C33" s="163" t="s">
        <v>2164</v>
      </c>
      <c r="D33" s="164">
        <f>WinterCapacities!I831*WinterCapacities!I832/100</f>
        <v>89.887999999999991</v>
      </c>
      <c r="E33" s="164">
        <f>WinterCapacities!J831*WinterCapacities!J832/100</f>
        <v>299.29599999999999</v>
      </c>
      <c r="F33" s="164">
        <f>WinterCapacities!K831*WinterCapacities!K832/100</f>
        <v>299.29599999999999</v>
      </c>
      <c r="G33" s="164">
        <f>WinterCapacities!L831*WinterCapacities!L832/100</f>
        <v>299.29599999999999</v>
      </c>
      <c r="H33" s="164">
        <f>WinterCapacities!M831*WinterCapacities!M832/100</f>
        <v>299.29599999999999</v>
      </c>
      <c r="U33" s="144"/>
      <c r="V33" s="144"/>
      <c r="W33" s="144"/>
      <c r="X33" s="144"/>
      <c r="Y33" s="144"/>
    </row>
    <row r="34" spans="2:25">
      <c r="B34" s="125"/>
      <c r="C34" s="163" t="s">
        <v>2162</v>
      </c>
      <c r="D34" s="164">
        <f>WinterCapacities!I834*WinterCapacities!I835/100</f>
        <v>1523.7809999999999</v>
      </c>
      <c r="E34" s="164">
        <f>WinterCapacities!J834*WinterCapacities!J835/100</f>
        <v>1805.646</v>
      </c>
      <c r="F34" s="164">
        <f>WinterCapacities!K834*WinterCapacities!K835/100</f>
        <v>1805.646</v>
      </c>
      <c r="G34" s="164">
        <f>WinterCapacities!L834*WinterCapacities!L835/100</f>
        <v>1805.646</v>
      </c>
      <c r="H34" s="164">
        <f>WinterCapacities!M834*WinterCapacities!M835/100</f>
        <v>1805.646</v>
      </c>
      <c r="U34" s="144"/>
      <c r="V34" s="144"/>
      <c r="W34" s="144"/>
      <c r="X34" s="144"/>
      <c r="Y34" s="144"/>
    </row>
    <row r="35" spans="2:25">
      <c r="B35" s="125"/>
      <c r="C35" s="163" t="s">
        <v>2160</v>
      </c>
      <c r="D35" s="164">
        <f>WinterCapacities!I904*WinterCapacities!I905/100</f>
        <v>723.44300000000021</v>
      </c>
      <c r="E35" s="164">
        <f>WinterCapacities!J904*WinterCapacities!J905/100</f>
        <v>853.73400000000026</v>
      </c>
      <c r="F35" s="164">
        <f>WinterCapacities!K904*WinterCapacities!K905/100</f>
        <v>889.94500000000016</v>
      </c>
      <c r="G35" s="164">
        <f>WinterCapacities!L904*WinterCapacities!L905/100</f>
        <v>889.94500000000016</v>
      </c>
      <c r="H35" s="164">
        <f>WinterCapacities!M904*WinterCapacities!M905/100</f>
        <v>889.94500000000016</v>
      </c>
      <c r="U35" s="144"/>
      <c r="V35" s="144"/>
      <c r="W35" s="144"/>
      <c r="X35" s="144"/>
      <c r="Y35" s="144"/>
    </row>
    <row r="36" spans="2:25">
      <c r="B36" s="125"/>
      <c r="C36" s="163" t="s">
        <v>224</v>
      </c>
      <c r="D36" s="164">
        <f>WinterCapacities!I925*WinterCapacities!I926/100</f>
        <v>0</v>
      </c>
      <c r="E36" s="164">
        <f>WinterCapacities!J925*WinterCapacities!J926/100</f>
        <v>0</v>
      </c>
      <c r="F36" s="164">
        <f>WinterCapacities!K925*WinterCapacities!K926/100</f>
        <v>0</v>
      </c>
      <c r="G36" s="164">
        <f>WinterCapacities!L925*WinterCapacities!L926/100</f>
        <v>0</v>
      </c>
      <c r="H36" s="164">
        <f>WinterCapacities!M925*WinterCapacities!M926/100</f>
        <v>0</v>
      </c>
      <c r="U36" s="144"/>
      <c r="V36" s="144"/>
      <c r="W36" s="144"/>
      <c r="X36" s="144"/>
      <c r="Y36" s="144"/>
    </row>
    <row r="37" spans="2:25">
      <c r="B37" s="137"/>
      <c r="C37" s="165" t="s">
        <v>225</v>
      </c>
      <c r="D37" s="166">
        <f>SUM(D28:D36)</f>
        <v>86083.362668096423</v>
      </c>
      <c r="E37" s="166">
        <f t="shared" ref="E37:H37" si="3">SUM(E28:E36)</f>
        <v>86800.590668096411</v>
      </c>
      <c r="F37" s="166">
        <f t="shared" si="3"/>
        <v>86831.801668096421</v>
      </c>
      <c r="G37" s="166">
        <f t="shared" si="3"/>
        <v>86786.801668096421</v>
      </c>
      <c r="H37" s="166">
        <f t="shared" si="3"/>
        <v>86746.801668096421</v>
      </c>
      <c r="U37" s="144"/>
      <c r="V37" s="144"/>
      <c r="W37" s="144"/>
      <c r="X37" s="144"/>
      <c r="Y37" s="144"/>
    </row>
    <row r="38" spans="2:25">
      <c r="B38" s="127"/>
      <c r="C38" s="127"/>
      <c r="D38" s="102"/>
      <c r="E38" s="102"/>
      <c r="F38" s="102"/>
      <c r="G38" s="102"/>
      <c r="H38" s="102"/>
      <c r="U38" s="144"/>
      <c r="V38" s="144"/>
      <c r="W38" s="144"/>
      <c r="X38" s="144"/>
      <c r="Y38" s="144"/>
    </row>
    <row r="39" spans="2:25">
      <c r="B39" s="138"/>
      <c r="C39" s="138" t="s">
        <v>117</v>
      </c>
      <c r="D39" s="145">
        <f t="shared" ref="D39:H39" si="4">(D37 -D13)/D13</f>
        <v>0.47792353822133238</v>
      </c>
      <c r="E39" s="145">
        <f t="shared" si="4"/>
        <v>0.44190418095611117</v>
      </c>
      <c r="F39" s="145">
        <f t="shared" si="4"/>
        <v>0.40618746328384658</v>
      </c>
      <c r="G39" s="145">
        <f t="shared" si="4"/>
        <v>0.37482305154024576</v>
      </c>
      <c r="H39" s="145">
        <f t="shared" si="4"/>
        <v>0.34700181279205389</v>
      </c>
      <c r="U39" s="144"/>
      <c r="V39" s="144"/>
      <c r="W39" s="144"/>
      <c r="X39" s="144"/>
      <c r="Y39" s="144"/>
    </row>
    <row r="40" spans="2:25">
      <c r="B40" s="127"/>
      <c r="C40" s="128" t="s">
        <v>82</v>
      </c>
      <c r="D40" s="128"/>
      <c r="E40" s="127"/>
      <c r="F40" s="127"/>
      <c r="G40" s="127"/>
      <c r="H40" s="127"/>
      <c r="I40" s="127"/>
      <c r="J40" s="127"/>
      <c r="K40" s="127"/>
      <c r="L40" s="127"/>
      <c r="M40" s="127"/>
    </row>
    <row r="41" spans="2:25" ht="16.149999999999999" customHeight="1">
      <c r="B41" s="127"/>
      <c r="C41" s="129"/>
      <c r="D41" s="129"/>
      <c r="E41" s="129"/>
      <c r="F41" s="129"/>
      <c r="G41" s="129"/>
      <c r="H41" s="129"/>
      <c r="I41" s="129"/>
      <c r="J41" s="129"/>
      <c r="K41" s="129"/>
      <c r="L41" s="129"/>
      <c r="M41" s="129"/>
      <c r="N41" s="61"/>
      <c r="O41" s="61"/>
    </row>
    <row r="42" spans="2:25">
      <c r="B42" s="61"/>
    </row>
  </sheetData>
  <mergeCells count="2">
    <mergeCell ref="B1:H1"/>
    <mergeCell ref="B2:H2"/>
  </mergeCells>
  <pageMargins left="0.7" right="0.7" top="0.75" bottom="0.75" header="0.3" footer="0.3"/>
  <pageSetup scale="78" orientation="landscape" r:id="rId1"/>
  <headerFooter>
    <oddFooter>&amp;C&amp;P</oddFooter>
  </headerFooter>
  <rowBreaks count="1" manualBreakCount="1">
    <brk id="41" min="1" max="8"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965"/>
  <sheetViews>
    <sheetView zoomScale="86" zoomScaleNormal="86" zoomScaleSheetLayoutView="84" workbookViewId="0">
      <pane ySplit="3" topLeftCell="A4" activePane="bottomLeft" state="frozen"/>
      <selection pane="bottomLeft"/>
    </sheetView>
  </sheetViews>
  <sheetFormatPr defaultColWidth="8.85546875" defaultRowHeight="15"/>
  <cols>
    <col min="1" max="1" width="4" style="60" bestFit="1" customWidth="1"/>
    <col min="2" max="2" width="77.42578125" style="60" customWidth="1"/>
    <col min="3" max="3" width="14" style="60" customWidth="1"/>
    <col min="4" max="4" width="31.85546875" style="60" bestFit="1" customWidth="1"/>
    <col min="5" max="5" width="12.140625" style="60" customWidth="1"/>
    <col min="6" max="6" width="10" style="60" customWidth="1"/>
    <col min="7" max="7" width="12.28515625" style="60" customWidth="1"/>
    <col min="8" max="8" width="11.42578125" style="60" customWidth="1"/>
    <col min="9" max="9" width="10.5703125" style="60" bestFit="1" customWidth="1"/>
    <col min="10" max="18" width="10.85546875" style="60" bestFit="1" customWidth="1"/>
    <col min="19" max="16384" width="8.85546875" style="60"/>
  </cols>
  <sheetData>
    <row r="1" spans="1:18" ht="30">
      <c r="A1" s="70"/>
      <c r="B1" s="67" t="s">
        <v>2553</v>
      </c>
      <c r="C1" s="71"/>
      <c r="D1" s="72"/>
      <c r="E1" s="71"/>
      <c r="F1" s="71"/>
      <c r="G1" s="71"/>
      <c r="H1" s="73"/>
      <c r="I1" s="74"/>
      <c r="J1" s="74"/>
      <c r="K1" s="75"/>
      <c r="L1" s="75"/>
      <c r="M1" s="75"/>
      <c r="N1" s="76"/>
      <c r="O1" s="76"/>
      <c r="P1" s="76"/>
      <c r="Q1" s="265"/>
      <c r="R1" s="266"/>
    </row>
    <row r="2" spans="1:18" ht="40.9" customHeight="1">
      <c r="A2" s="147"/>
      <c r="B2" s="222" t="s">
        <v>226</v>
      </c>
      <c r="C2" s="222" t="s">
        <v>227</v>
      </c>
      <c r="D2" s="222" t="s">
        <v>228</v>
      </c>
      <c r="E2" s="222" t="s">
        <v>229</v>
      </c>
      <c r="F2" s="222" t="s">
        <v>230</v>
      </c>
      <c r="G2" s="222" t="s">
        <v>231</v>
      </c>
      <c r="H2" s="222" t="s">
        <v>232</v>
      </c>
      <c r="I2" s="222" t="s">
        <v>1956</v>
      </c>
      <c r="J2" s="222" t="s">
        <v>1957</v>
      </c>
      <c r="K2" s="222" t="s">
        <v>1958</v>
      </c>
      <c r="L2" s="222" t="s">
        <v>1959</v>
      </c>
      <c r="M2" s="222" t="s">
        <v>1960</v>
      </c>
      <c r="N2" s="222" t="s">
        <v>1961</v>
      </c>
      <c r="O2" s="222" t="s">
        <v>1962</v>
      </c>
      <c r="P2" s="222" t="s">
        <v>1963</v>
      </c>
      <c r="Q2" s="222" t="s">
        <v>2018</v>
      </c>
      <c r="R2" s="222" t="s">
        <v>2149</v>
      </c>
    </row>
    <row r="3" spans="1:18">
      <c r="A3" s="10"/>
      <c r="B3" s="148" t="s">
        <v>233</v>
      </c>
      <c r="C3" s="148"/>
      <c r="D3" s="148"/>
      <c r="E3" s="148"/>
      <c r="F3" s="148"/>
      <c r="G3" s="148"/>
      <c r="H3" s="149"/>
      <c r="I3" s="150"/>
      <c r="J3" s="150"/>
      <c r="K3" s="150"/>
      <c r="L3" s="151"/>
      <c r="M3" s="151"/>
      <c r="N3" s="151"/>
      <c r="O3" s="151"/>
      <c r="P3" s="151"/>
      <c r="Q3" s="151"/>
      <c r="R3" s="152"/>
    </row>
    <row r="4" spans="1:18">
      <c r="A4" s="16">
        <v>4</v>
      </c>
      <c r="B4" s="94" t="s">
        <v>234</v>
      </c>
      <c r="C4" s="94" t="s">
        <v>781</v>
      </c>
      <c r="D4" s="94" t="s">
        <v>235</v>
      </c>
      <c r="E4" s="94" t="s">
        <v>236</v>
      </c>
      <c r="F4" s="94" t="s">
        <v>237</v>
      </c>
      <c r="G4" s="94" t="s">
        <v>52</v>
      </c>
      <c r="H4" s="95">
        <v>1990</v>
      </c>
      <c r="I4" s="153">
        <v>1235</v>
      </c>
      <c r="J4" s="153">
        <v>1235</v>
      </c>
      <c r="K4" s="153">
        <v>1235</v>
      </c>
      <c r="L4" s="152">
        <v>1235</v>
      </c>
      <c r="M4" s="152">
        <v>1235</v>
      </c>
      <c r="N4" s="152">
        <v>1235</v>
      </c>
      <c r="O4" s="152">
        <v>1235</v>
      </c>
      <c r="P4" s="152">
        <v>1235</v>
      </c>
      <c r="Q4" s="152">
        <v>1235</v>
      </c>
      <c r="R4" s="152">
        <v>1235</v>
      </c>
    </row>
    <row r="5" spans="1:18">
      <c r="A5" s="16">
        <f>A4+1</f>
        <v>5</v>
      </c>
      <c r="B5" s="94" t="s">
        <v>238</v>
      </c>
      <c r="C5" s="94" t="s">
        <v>781</v>
      </c>
      <c r="D5" s="94" t="s">
        <v>239</v>
      </c>
      <c r="E5" s="94" t="s">
        <v>236</v>
      </c>
      <c r="F5" s="94" t="s">
        <v>237</v>
      </c>
      <c r="G5" s="94" t="s">
        <v>52</v>
      </c>
      <c r="H5" s="95">
        <v>1993</v>
      </c>
      <c r="I5" s="153">
        <v>1225</v>
      </c>
      <c r="J5" s="153">
        <v>1225</v>
      </c>
      <c r="K5" s="153">
        <v>1225</v>
      </c>
      <c r="L5" s="152">
        <v>1225</v>
      </c>
      <c r="M5" s="152">
        <v>1225</v>
      </c>
      <c r="N5" s="152">
        <v>1225</v>
      </c>
      <c r="O5" s="152">
        <v>1225</v>
      </c>
      <c r="P5" s="152">
        <v>1225</v>
      </c>
      <c r="Q5" s="152">
        <v>1225</v>
      </c>
      <c r="R5" s="152">
        <v>1225</v>
      </c>
    </row>
    <row r="6" spans="1:18">
      <c r="A6" s="16">
        <f t="shared" ref="A6:A69" si="0">A5+1</f>
        <v>6</v>
      </c>
      <c r="B6" s="94" t="s">
        <v>240</v>
      </c>
      <c r="C6" s="94" t="s">
        <v>241</v>
      </c>
      <c r="D6" s="94" t="s">
        <v>242</v>
      </c>
      <c r="E6" s="94" t="s">
        <v>243</v>
      </c>
      <c r="F6" s="94" t="s">
        <v>237</v>
      </c>
      <c r="G6" s="94" t="s">
        <v>98</v>
      </c>
      <c r="H6" s="95">
        <v>1988</v>
      </c>
      <c r="I6" s="153">
        <v>1353.2</v>
      </c>
      <c r="J6" s="153">
        <v>1353.2</v>
      </c>
      <c r="K6" s="153">
        <v>1353.2</v>
      </c>
      <c r="L6" s="152">
        <v>1353.2</v>
      </c>
      <c r="M6" s="152">
        <v>1353.2</v>
      </c>
      <c r="N6" s="152">
        <v>1353.2</v>
      </c>
      <c r="O6" s="152">
        <v>1353.2</v>
      </c>
      <c r="P6" s="152">
        <v>1353.2</v>
      </c>
      <c r="Q6" s="152">
        <v>1353.2</v>
      </c>
      <c r="R6" s="152">
        <v>1353.2</v>
      </c>
    </row>
    <row r="7" spans="1:18">
      <c r="A7" s="16">
        <f t="shared" si="0"/>
        <v>7</v>
      </c>
      <c r="B7" s="94" t="s">
        <v>244</v>
      </c>
      <c r="C7" s="94" t="s">
        <v>781</v>
      </c>
      <c r="D7" s="94" t="s">
        <v>245</v>
      </c>
      <c r="E7" s="94" t="s">
        <v>243</v>
      </c>
      <c r="F7" s="94" t="s">
        <v>237</v>
      </c>
      <c r="G7" s="94" t="s">
        <v>98</v>
      </c>
      <c r="H7" s="95">
        <v>1989</v>
      </c>
      <c r="I7" s="153">
        <v>1340</v>
      </c>
      <c r="J7" s="153">
        <v>1340</v>
      </c>
      <c r="K7" s="153">
        <v>1340</v>
      </c>
      <c r="L7" s="152">
        <v>1340</v>
      </c>
      <c r="M7" s="152">
        <v>1340</v>
      </c>
      <c r="N7" s="152">
        <v>1340</v>
      </c>
      <c r="O7" s="152">
        <v>1340</v>
      </c>
      <c r="P7" s="152">
        <v>1340</v>
      </c>
      <c r="Q7" s="152">
        <v>1340</v>
      </c>
      <c r="R7" s="152">
        <v>1340</v>
      </c>
    </row>
    <row r="8" spans="1:18">
      <c r="A8" s="16">
        <f t="shared" si="0"/>
        <v>8</v>
      </c>
      <c r="B8" s="94" t="s">
        <v>246</v>
      </c>
      <c r="C8" s="94" t="s">
        <v>781</v>
      </c>
      <c r="D8" s="94" t="s">
        <v>247</v>
      </c>
      <c r="E8" s="94" t="s">
        <v>248</v>
      </c>
      <c r="F8" s="94" t="s">
        <v>249</v>
      </c>
      <c r="G8" s="94" t="s">
        <v>53</v>
      </c>
      <c r="H8" s="95">
        <v>1980</v>
      </c>
      <c r="I8" s="153">
        <v>655</v>
      </c>
      <c r="J8" s="153">
        <v>655</v>
      </c>
      <c r="K8" s="153">
        <v>655</v>
      </c>
      <c r="L8" s="152">
        <v>655</v>
      </c>
      <c r="M8" s="152">
        <v>655</v>
      </c>
      <c r="N8" s="152">
        <v>655</v>
      </c>
      <c r="O8" s="152">
        <v>655</v>
      </c>
      <c r="P8" s="152">
        <v>655</v>
      </c>
      <c r="Q8" s="152">
        <v>655</v>
      </c>
      <c r="R8" s="152">
        <v>655</v>
      </c>
    </row>
    <row r="9" spans="1:18">
      <c r="A9" s="16">
        <f t="shared" si="0"/>
        <v>9</v>
      </c>
      <c r="B9" s="94" t="s">
        <v>99</v>
      </c>
      <c r="C9" s="94" t="s">
        <v>781</v>
      </c>
      <c r="D9" s="94" t="s">
        <v>42</v>
      </c>
      <c r="E9" s="94" t="s">
        <v>250</v>
      </c>
      <c r="F9" s="94" t="s">
        <v>249</v>
      </c>
      <c r="G9" s="94" t="s">
        <v>53</v>
      </c>
      <c r="H9" s="95">
        <v>1979</v>
      </c>
      <c r="I9" s="153">
        <v>603</v>
      </c>
      <c r="J9" s="153">
        <v>603</v>
      </c>
      <c r="K9" s="153">
        <v>603</v>
      </c>
      <c r="L9" s="152">
        <v>603</v>
      </c>
      <c r="M9" s="152">
        <v>603</v>
      </c>
      <c r="N9" s="152">
        <v>603</v>
      </c>
      <c r="O9" s="152">
        <v>603</v>
      </c>
      <c r="P9" s="152">
        <v>603</v>
      </c>
      <c r="Q9" s="152">
        <v>603</v>
      </c>
      <c r="R9" s="152">
        <v>603</v>
      </c>
    </row>
    <row r="10" spans="1:18">
      <c r="A10" s="16">
        <f t="shared" si="0"/>
        <v>10</v>
      </c>
      <c r="B10" s="94" t="s">
        <v>100</v>
      </c>
      <c r="C10" s="94" t="s">
        <v>781</v>
      </c>
      <c r="D10" s="94" t="s">
        <v>43</v>
      </c>
      <c r="E10" s="94" t="s">
        <v>250</v>
      </c>
      <c r="F10" s="94" t="s">
        <v>249</v>
      </c>
      <c r="G10" s="94" t="s">
        <v>53</v>
      </c>
      <c r="H10" s="95">
        <v>1980</v>
      </c>
      <c r="I10" s="153">
        <v>605</v>
      </c>
      <c r="J10" s="153">
        <v>605</v>
      </c>
      <c r="K10" s="153">
        <v>605</v>
      </c>
      <c r="L10" s="152">
        <v>605</v>
      </c>
      <c r="M10" s="152">
        <v>605</v>
      </c>
      <c r="N10" s="152">
        <v>605</v>
      </c>
      <c r="O10" s="152">
        <v>605</v>
      </c>
      <c r="P10" s="152">
        <v>605</v>
      </c>
      <c r="Q10" s="152">
        <v>605</v>
      </c>
      <c r="R10" s="152">
        <v>605</v>
      </c>
    </row>
    <row r="11" spans="1:18">
      <c r="A11" s="16">
        <f t="shared" si="0"/>
        <v>11</v>
      </c>
      <c r="B11" s="94" t="s">
        <v>101</v>
      </c>
      <c r="C11" s="94" t="s">
        <v>781</v>
      </c>
      <c r="D11" s="94" t="s">
        <v>44</v>
      </c>
      <c r="E11" s="94" t="s">
        <v>250</v>
      </c>
      <c r="F11" s="94" t="s">
        <v>249</v>
      </c>
      <c r="G11" s="94" t="s">
        <v>53</v>
      </c>
      <c r="H11" s="95">
        <v>1988</v>
      </c>
      <c r="I11" s="153">
        <v>449</v>
      </c>
      <c r="J11" s="153">
        <v>449</v>
      </c>
      <c r="K11" s="153">
        <v>449</v>
      </c>
      <c r="L11" s="152">
        <v>449</v>
      </c>
      <c r="M11" s="152">
        <v>449</v>
      </c>
      <c r="N11" s="152">
        <v>449</v>
      </c>
      <c r="O11" s="152">
        <v>449</v>
      </c>
      <c r="P11" s="152">
        <v>449</v>
      </c>
      <c r="Q11" s="152">
        <v>449</v>
      </c>
      <c r="R11" s="152">
        <v>449</v>
      </c>
    </row>
    <row r="12" spans="1:18">
      <c r="A12" s="16">
        <f t="shared" si="0"/>
        <v>12</v>
      </c>
      <c r="B12" s="94" t="s">
        <v>251</v>
      </c>
      <c r="C12" s="94" t="s">
        <v>781</v>
      </c>
      <c r="D12" s="94" t="s">
        <v>252</v>
      </c>
      <c r="E12" s="94" t="s">
        <v>58</v>
      </c>
      <c r="F12" s="94" t="s">
        <v>249</v>
      </c>
      <c r="G12" s="94" t="s">
        <v>53</v>
      </c>
      <c r="H12" s="95">
        <v>1992</v>
      </c>
      <c r="I12" s="153">
        <v>560</v>
      </c>
      <c r="J12" s="153">
        <v>560</v>
      </c>
      <c r="K12" s="153">
        <v>560</v>
      </c>
      <c r="L12" s="152">
        <v>560</v>
      </c>
      <c r="M12" s="152">
        <v>560</v>
      </c>
      <c r="N12" s="152">
        <v>560</v>
      </c>
      <c r="O12" s="152">
        <v>560</v>
      </c>
      <c r="P12" s="152">
        <v>560</v>
      </c>
      <c r="Q12" s="152">
        <v>560</v>
      </c>
      <c r="R12" s="152">
        <v>560</v>
      </c>
    </row>
    <row r="13" spans="1:18">
      <c r="A13" s="16">
        <f t="shared" si="0"/>
        <v>13</v>
      </c>
      <c r="B13" s="94" t="s">
        <v>253</v>
      </c>
      <c r="C13" s="94" t="s">
        <v>781</v>
      </c>
      <c r="D13" s="94" t="s">
        <v>254</v>
      </c>
      <c r="E13" s="94" t="s">
        <v>58</v>
      </c>
      <c r="F13" s="94" t="s">
        <v>249</v>
      </c>
      <c r="G13" s="94" t="s">
        <v>53</v>
      </c>
      <c r="H13" s="95">
        <v>2010</v>
      </c>
      <c r="I13" s="153">
        <v>785</v>
      </c>
      <c r="J13" s="153">
        <v>785</v>
      </c>
      <c r="K13" s="153">
        <v>785</v>
      </c>
      <c r="L13" s="152">
        <v>785</v>
      </c>
      <c r="M13" s="152">
        <v>785</v>
      </c>
      <c r="N13" s="152">
        <v>785</v>
      </c>
      <c r="O13" s="152">
        <v>785</v>
      </c>
      <c r="P13" s="152">
        <v>785</v>
      </c>
      <c r="Q13" s="152">
        <v>785</v>
      </c>
      <c r="R13" s="152">
        <v>785</v>
      </c>
    </row>
    <row r="14" spans="1:18">
      <c r="A14" s="16">
        <f t="shared" si="0"/>
        <v>14</v>
      </c>
      <c r="B14" s="94" t="s">
        <v>255</v>
      </c>
      <c r="C14" s="94" t="s">
        <v>781</v>
      </c>
      <c r="D14" s="94" t="s">
        <v>256</v>
      </c>
      <c r="E14" s="94" t="s">
        <v>257</v>
      </c>
      <c r="F14" s="94" t="s">
        <v>249</v>
      </c>
      <c r="G14" s="94" t="s">
        <v>52</v>
      </c>
      <c r="H14" s="95">
        <v>1985</v>
      </c>
      <c r="I14" s="153">
        <v>824</v>
      </c>
      <c r="J14" s="153">
        <v>824</v>
      </c>
      <c r="K14" s="153">
        <v>824</v>
      </c>
      <c r="L14" s="152">
        <v>824</v>
      </c>
      <c r="M14" s="152">
        <v>824</v>
      </c>
      <c r="N14" s="152">
        <v>824</v>
      </c>
      <c r="O14" s="152">
        <v>824</v>
      </c>
      <c r="P14" s="152">
        <v>824</v>
      </c>
      <c r="Q14" s="152">
        <v>824</v>
      </c>
      <c r="R14" s="152">
        <v>824</v>
      </c>
    </row>
    <row r="15" spans="1:18">
      <c r="A15" s="16">
        <f t="shared" si="0"/>
        <v>15</v>
      </c>
      <c r="B15" s="94" t="s">
        <v>258</v>
      </c>
      <c r="C15" s="94" t="s">
        <v>781</v>
      </c>
      <c r="D15" s="94" t="s">
        <v>259</v>
      </c>
      <c r="E15" s="94" t="s">
        <v>257</v>
      </c>
      <c r="F15" s="94" t="s">
        <v>249</v>
      </c>
      <c r="G15" s="94" t="s">
        <v>52</v>
      </c>
      <c r="H15" s="95">
        <v>1986</v>
      </c>
      <c r="I15" s="153">
        <v>836</v>
      </c>
      <c r="J15" s="153">
        <v>836</v>
      </c>
      <c r="K15" s="153">
        <v>836</v>
      </c>
      <c r="L15" s="152">
        <v>836</v>
      </c>
      <c r="M15" s="152">
        <v>836</v>
      </c>
      <c r="N15" s="152">
        <v>836</v>
      </c>
      <c r="O15" s="152">
        <v>836</v>
      </c>
      <c r="P15" s="152">
        <v>836</v>
      </c>
      <c r="Q15" s="152">
        <v>836</v>
      </c>
      <c r="R15" s="152">
        <v>836</v>
      </c>
    </row>
    <row r="16" spans="1:18">
      <c r="A16" s="16">
        <f t="shared" si="0"/>
        <v>16</v>
      </c>
      <c r="B16" s="94" t="s">
        <v>260</v>
      </c>
      <c r="C16" s="94" t="s">
        <v>781</v>
      </c>
      <c r="D16" s="94" t="s">
        <v>261</v>
      </c>
      <c r="E16" s="94" t="s">
        <v>262</v>
      </c>
      <c r="F16" s="94" t="s">
        <v>249</v>
      </c>
      <c r="G16" s="94" t="s">
        <v>52</v>
      </c>
      <c r="H16" s="95">
        <v>1977</v>
      </c>
      <c r="I16" s="153">
        <v>815</v>
      </c>
      <c r="J16" s="153">
        <v>815</v>
      </c>
      <c r="K16" s="153">
        <v>815</v>
      </c>
      <c r="L16" s="152">
        <v>815</v>
      </c>
      <c r="M16" s="152">
        <v>815</v>
      </c>
      <c r="N16" s="152">
        <v>815</v>
      </c>
      <c r="O16" s="152">
        <v>815</v>
      </c>
      <c r="P16" s="152">
        <v>815</v>
      </c>
      <c r="Q16" s="152">
        <v>815</v>
      </c>
      <c r="R16" s="152">
        <v>815</v>
      </c>
    </row>
    <row r="17" spans="1:18">
      <c r="A17" s="16">
        <f t="shared" si="0"/>
        <v>17</v>
      </c>
      <c r="B17" s="94" t="s">
        <v>263</v>
      </c>
      <c r="C17" s="94" t="s">
        <v>781</v>
      </c>
      <c r="D17" s="94" t="s">
        <v>264</v>
      </c>
      <c r="E17" s="94" t="s">
        <v>262</v>
      </c>
      <c r="F17" s="94" t="s">
        <v>249</v>
      </c>
      <c r="G17" s="94" t="s">
        <v>52</v>
      </c>
      <c r="H17" s="95">
        <v>1978</v>
      </c>
      <c r="I17" s="153">
        <v>820</v>
      </c>
      <c r="J17" s="153">
        <v>820</v>
      </c>
      <c r="K17" s="153">
        <v>820</v>
      </c>
      <c r="L17" s="152">
        <v>820</v>
      </c>
      <c r="M17" s="152">
        <v>820</v>
      </c>
      <c r="N17" s="152">
        <v>820</v>
      </c>
      <c r="O17" s="152">
        <v>820</v>
      </c>
      <c r="P17" s="152">
        <v>820</v>
      </c>
      <c r="Q17" s="152">
        <v>820</v>
      </c>
      <c r="R17" s="152">
        <v>820</v>
      </c>
    </row>
    <row r="18" spans="1:18">
      <c r="A18" s="16">
        <f t="shared" si="0"/>
        <v>18</v>
      </c>
      <c r="B18" s="94" t="s">
        <v>265</v>
      </c>
      <c r="C18" s="94" t="s">
        <v>781</v>
      </c>
      <c r="D18" s="94" t="s">
        <v>266</v>
      </c>
      <c r="E18" s="94" t="s">
        <v>262</v>
      </c>
      <c r="F18" s="94" t="s">
        <v>249</v>
      </c>
      <c r="G18" s="94" t="s">
        <v>52</v>
      </c>
      <c r="H18" s="95">
        <v>1979</v>
      </c>
      <c r="I18" s="153">
        <v>820</v>
      </c>
      <c r="J18" s="153">
        <v>820</v>
      </c>
      <c r="K18" s="153">
        <v>820</v>
      </c>
      <c r="L18" s="152">
        <v>820</v>
      </c>
      <c r="M18" s="152">
        <v>820</v>
      </c>
      <c r="N18" s="152">
        <v>820</v>
      </c>
      <c r="O18" s="152">
        <v>820</v>
      </c>
      <c r="P18" s="152">
        <v>820</v>
      </c>
      <c r="Q18" s="152">
        <v>820</v>
      </c>
      <c r="R18" s="152">
        <v>820</v>
      </c>
    </row>
    <row r="19" spans="1:18">
      <c r="A19" s="16">
        <f t="shared" si="0"/>
        <v>19</v>
      </c>
      <c r="B19" s="94" t="s">
        <v>267</v>
      </c>
      <c r="C19" s="94" t="s">
        <v>781</v>
      </c>
      <c r="D19" s="94" t="s">
        <v>268</v>
      </c>
      <c r="E19" s="94" t="s">
        <v>269</v>
      </c>
      <c r="F19" s="94" t="s">
        <v>249</v>
      </c>
      <c r="G19" s="94" t="s">
        <v>52</v>
      </c>
      <c r="H19" s="95">
        <v>2010</v>
      </c>
      <c r="I19" s="153">
        <v>855</v>
      </c>
      <c r="J19" s="153">
        <v>855</v>
      </c>
      <c r="K19" s="153">
        <v>855</v>
      </c>
      <c r="L19" s="152">
        <v>855</v>
      </c>
      <c r="M19" s="152">
        <v>855</v>
      </c>
      <c r="N19" s="152">
        <v>855</v>
      </c>
      <c r="O19" s="152">
        <v>855</v>
      </c>
      <c r="P19" s="152">
        <v>855</v>
      </c>
      <c r="Q19" s="152">
        <v>855</v>
      </c>
      <c r="R19" s="152">
        <v>855</v>
      </c>
    </row>
    <row r="20" spans="1:18">
      <c r="A20" s="16">
        <f t="shared" si="0"/>
        <v>20</v>
      </c>
      <c r="B20" s="94" t="s">
        <v>270</v>
      </c>
      <c r="C20" s="94" t="s">
        <v>781</v>
      </c>
      <c r="D20" s="94" t="s">
        <v>271</v>
      </c>
      <c r="E20" s="94" t="s">
        <v>269</v>
      </c>
      <c r="F20" s="94" t="s">
        <v>249</v>
      </c>
      <c r="G20" s="94" t="s">
        <v>52</v>
      </c>
      <c r="H20" s="95">
        <v>2011</v>
      </c>
      <c r="I20" s="153">
        <v>855</v>
      </c>
      <c r="J20" s="153">
        <v>855</v>
      </c>
      <c r="K20" s="153">
        <v>855</v>
      </c>
      <c r="L20" s="152">
        <v>855</v>
      </c>
      <c r="M20" s="152">
        <v>855</v>
      </c>
      <c r="N20" s="152">
        <v>855</v>
      </c>
      <c r="O20" s="152">
        <v>855</v>
      </c>
      <c r="P20" s="152">
        <v>855</v>
      </c>
      <c r="Q20" s="152">
        <v>855</v>
      </c>
      <c r="R20" s="152">
        <v>855</v>
      </c>
    </row>
    <row r="21" spans="1:18">
      <c r="A21" s="16">
        <f t="shared" si="0"/>
        <v>21</v>
      </c>
      <c r="B21" s="94" t="s">
        <v>273</v>
      </c>
      <c r="C21" s="94" t="s">
        <v>781</v>
      </c>
      <c r="D21" s="94" t="s">
        <v>274</v>
      </c>
      <c r="E21" s="94" t="s">
        <v>275</v>
      </c>
      <c r="F21" s="94" t="s">
        <v>249</v>
      </c>
      <c r="G21" s="94" t="s">
        <v>53</v>
      </c>
      <c r="H21" s="95">
        <v>1982</v>
      </c>
      <c r="I21" s="153">
        <v>391</v>
      </c>
      <c r="J21" s="153">
        <v>391</v>
      </c>
      <c r="K21" s="153">
        <v>391</v>
      </c>
      <c r="L21" s="152">
        <v>391</v>
      </c>
      <c r="M21" s="152">
        <v>391</v>
      </c>
      <c r="N21" s="152">
        <v>391</v>
      </c>
      <c r="O21" s="152">
        <v>391</v>
      </c>
      <c r="P21" s="152">
        <v>391</v>
      </c>
      <c r="Q21" s="152">
        <v>391</v>
      </c>
      <c r="R21" s="152">
        <v>391</v>
      </c>
    </row>
    <row r="22" spans="1:18">
      <c r="A22" s="16">
        <f t="shared" si="0"/>
        <v>22</v>
      </c>
      <c r="B22" s="94" t="s">
        <v>276</v>
      </c>
      <c r="C22" s="94" t="s">
        <v>781</v>
      </c>
      <c r="D22" s="94" t="s">
        <v>277</v>
      </c>
      <c r="E22" s="94" t="s">
        <v>278</v>
      </c>
      <c r="F22" s="94" t="s">
        <v>249</v>
      </c>
      <c r="G22" s="94" t="s">
        <v>52</v>
      </c>
      <c r="H22" s="95">
        <v>2013</v>
      </c>
      <c r="I22" s="153">
        <v>950</v>
      </c>
      <c r="J22" s="153">
        <v>950</v>
      </c>
      <c r="K22" s="153">
        <v>950</v>
      </c>
      <c r="L22" s="152">
        <v>950</v>
      </c>
      <c r="M22" s="152">
        <v>950</v>
      </c>
      <c r="N22" s="152">
        <v>950</v>
      </c>
      <c r="O22" s="152">
        <v>950</v>
      </c>
      <c r="P22" s="152">
        <v>950</v>
      </c>
      <c r="Q22" s="152">
        <v>950</v>
      </c>
      <c r="R22" s="152">
        <v>950</v>
      </c>
    </row>
    <row r="23" spans="1:18">
      <c r="A23" s="16">
        <f t="shared" si="0"/>
        <v>23</v>
      </c>
      <c r="B23" s="94" t="s">
        <v>279</v>
      </c>
      <c r="C23" s="94" t="s">
        <v>781</v>
      </c>
      <c r="D23" s="94" t="s">
        <v>280</v>
      </c>
      <c r="E23" s="94" t="s">
        <v>269</v>
      </c>
      <c r="F23" s="94" t="s">
        <v>249</v>
      </c>
      <c r="G23" s="94" t="s">
        <v>52</v>
      </c>
      <c r="H23" s="95">
        <v>1990</v>
      </c>
      <c r="I23" s="153">
        <v>155</v>
      </c>
      <c r="J23" s="153">
        <v>155</v>
      </c>
      <c r="K23" s="153">
        <v>155</v>
      </c>
      <c r="L23" s="152">
        <v>155</v>
      </c>
      <c r="M23" s="152">
        <v>155</v>
      </c>
      <c r="N23" s="152">
        <v>155</v>
      </c>
      <c r="O23" s="152">
        <v>155</v>
      </c>
      <c r="P23" s="152">
        <v>155</v>
      </c>
      <c r="Q23" s="152">
        <v>155</v>
      </c>
      <c r="R23" s="152">
        <v>155</v>
      </c>
    </row>
    <row r="24" spans="1:18">
      <c r="A24" s="16">
        <f t="shared" si="0"/>
        <v>24</v>
      </c>
      <c r="B24" s="94" t="s">
        <v>281</v>
      </c>
      <c r="C24" s="94" t="s">
        <v>781</v>
      </c>
      <c r="D24" s="94" t="s">
        <v>282</v>
      </c>
      <c r="E24" s="94" t="s">
        <v>269</v>
      </c>
      <c r="F24" s="94" t="s">
        <v>249</v>
      </c>
      <c r="G24" s="94" t="s">
        <v>52</v>
      </c>
      <c r="H24" s="95">
        <v>1991</v>
      </c>
      <c r="I24" s="153">
        <v>155</v>
      </c>
      <c r="J24" s="153">
        <v>155</v>
      </c>
      <c r="K24" s="153">
        <v>155</v>
      </c>
      <c r="L24" s="152">
        <v>155</v>
      </c>
      <c r="M24" s="152">
        <v>155</v>
      </c>
      <c r="N24" s="152">
        <v>155</v>
      </c>
      <c r="O24" s="152">
        <v>155</v>
      </c>
      <c r="P24" s="152">
        <v>155</v>
      </c>
      <c r="Q24" s="152">
        <v>155</v>
      </c>
      <c r="R24" s="152">
        <v>155</v>
      </c>
    </row>
    <row r="25" spans="1:18">
      <c r="A25" s="16">
        <f t="shared" si="0"/>
        <v>25</v>
      </c>
      <c r="B25" s="94" t="s">
        <v>283</v>
      </c>
      <c r="C25" s="94" t="s">
        <v>781</v>
      </c>
      <c r="D25" s="94" t="s">
        <v>284</v>
      </c>
      <c r="E25" s="94" t="s">
        <v>331</v>
      </c>
      <c r="F25" s="94" t="s">
        <v>249</v>
      </c>
      <c r="G25" s="94" t="s">
        <v>285</v>
      </c>
      <c r="H25" s="95">
        <v>1977</v>
      </c>
      <c r="I25" s="153">
        <v>664</v>
      </c>
      <c r="J25" s="153">
        <v>664</v>
      </c>
      <c r="K25" s="153">
        <v>664</v>
      </c>
      <c r="L25" s="152">
        <v>664</v>
      </c>
      <c r="M25" s="152">
        <v>664</v>
      </c>
      <c r="N25" s="152">
        <v>664</v>
      </c>
      <c r="O25" s="152">
        <v>664</v>
      </c>
      <c r="P25" s="152">
        <v>664</v>
      </c>
      <c r="Q25" s="152">
        <v>664</v>
      </c>
      <c r="R25" s="152">
        <v>664</v>
      </c>
    </row>
    <row r="26" spans="1:18">
      <c r="A26" s="16">
        <f t="shared" si="0"/>
        <v>26</v>
      </c>
      <c r="B26" s="94" t="s">
        <v>286</v>
      </c>
      <c r="C26" s="94" t="s">
        <v>781</v>
      </c>
      <c r="D26" s="94" t="s">
        <v>287</v>
      </c>
      <c r="E26" s="94" t="s">
        <v>331</v>
      </c>
      <c r="F26" s="94" t="s">
        <v>249</v>
      </c>
      <c r="G26" s="94" t="s">
        <v>285</v>
      </c>
      <c r="H26" s="95">
        <v>1978</v>
      </c>
      <c r="I26" s="153">
        <v>663</v>
      </c>
      <c r="J26" s="153">
        <v>663</v>
      </c>
      <c r="K26" s="153">
        <v>663</v>
      </c>
      <c r="L26" s="152">
        <v>663</v>
      </c>
      <c r="M26" s="152">
        <v>663</v>
      </c>
      <c r="N26" s="152">
        <v>663</v>
      </c>
      <c r="O26" s="152">
        <v>663</v>
      </c>
      <c r="P26" s="152">
        <v>663</v>
      </c>
      <c r="Q26" s="152">
        <v>663</v>
      </c>
      <c r="R26" s="152">
        <v>663</v>
      </c>
    </row>
    <row r="27" spans="1:18">
      <c r="A27" s="16">
        <f t="shared" si="0"/>
        <v>27</v>
      </c>
      <c r="B27" s="94" t="s">
        <v>288</v>
      </c>
      <c r="C27" s="94" t="s">
        <v>781</v>
      </c>
      <c r="D27" s="94" t="s">
        <v>289</v>
      </c>
      <c r="E27" s="94" t="s">
        <v>331</v>
      </c>
      <c r="F27" s="94" t="s">
        <v>249</v>
      </c>
      <c r="G27" s="94" t="s">
        <v>285</v>
      </c>
      <c r="H27" s="95">
        <v>1980</v>
      </c>
      <c r="I27" s="153">
        <v>577</v>
      </c>
      <c r="J27" s="153">
        <v>577</v>
      </c>
      <c r="K27" s="153">
        <v>577</v>
      </c>
      <c r="L27" s="152">
        <v>577</v>
      </c>
      <c r="M27" s="152">
        <v>577</v>
      </c>
      <c r="N27" s="152">
        <v>577</v>
      </c>
      <c r="O27" s="152">
        <v>577</v>
      </c>
      <c r="P27" s="152">
        <v>577</v>
      </c>
      <c r="Q27" s="152">
        <v>577</v>
      </c>
      <c r="R27" s="152">
        <v>577</v>
      </c>
    </row>
    <row r="28" spans="1:18">
      <c r="A28" s="16">
        <f t="shared" si="0"/>
        <v>28</v>
      </c>
      <c r="B28" s="94" t="s">
        <v>290</v>
      </c>
      <c r="C28" s="94" t="s">
        <v>781</v>
      </c>
      <c r="D28" s="94" t="s">
        <v>291</v>
      </c>
      <c r="E28" s="94" t="s">
        <v>331</v>
      </c>
      <c r="F28" s="94" t="s">
        <v>249</v>
      </c>
      <c r="G28" s="94" t="s">
        <v>285</v>
      </c>
      <c r="H28" s="95">
        <v>1982</v>
      </c>
      <c r="I28" s="153">
        <v>610</v>
      </c>
      <c r="J28" s="153">
        <v>610</v>
      </c>
      <c r="K28" s="153">
        <v>610</v>
      </c>
      <c r="L28" s="152">
        <v>610</v>
      </c>
      <c r="M28" s="152">
        <v>610</v>
      </c>
      <c r="N28" s="152">
        <v>610</v>
      </c>
      <c r="O28" s="152">
        <v>610</v>
      </c>
      <c r="P28" s="152">
        <v>610</v>
      </c>
      <c r="Q28" s="152">
        <v>610</v>
      </c>
      <c r="R28" s="152">
        <v>610</v>
      </c>
    </row>
    <row r="29" spans="1:18">
      <c r="A29" s="16">
        <f t="shared" si="0"/>
        <v>29</v>
      </c>
      <c r="B29" s="94" t="s">
        <v>292</v>
      </c>
      <c r="C29" s="94" t="s">
        <v>781</v>
      </c>
      <c r="D29" s="94" t="s">
        <v>293</v>
      </c>
      <c r="E29" s="94" t="s">
        <v>58</v>
      </c>
      <c r="F29" s="94" t="s">
        <v>294</v>
      </c>
      <c r="G29" s="94" t="s">
        <v>53</v>
      </c>
      <c r="H29" s="95">
        <v>2000</v>
      </c>
      <c r="I29" s="153">
        <v>169</v>
      </c>
      <c r="J29" s="153">
        <v>169</v>
      </c>
      <c r="K29" s="153">
        <v>169</v>
      </c>
      <c r="L29" s="152">
        <v>169</v>
      </c>
      <c r="M29" s="152">
        <v>169</v>
      </c>
      <c r="N29" s="152">
        <v>169</v>
      </c>
      <c r="O29" s="152">
        <v>169</v>
      </c>
      <c r="P29" s="152">
        <v>169</v>
      </c>
      <c r="Q29" s="152">
        <v>169</v>
      </c>
      <c r="R29" s="152">
        <v>169</v>
      </c>
    </row>
    <row r="30" spans="1:18">
      <c r="A30" s="16">
        <f t="shared" si="0"/>
        <v>30</v>
      </c>
      <c r="B30" s="94" t="s">
        <v>295</v>
      </c>
      <c r="C30" s="94" t="s">
        <v>781</v>
      </c>
      <c r="D30" s="94" t="s">
        <v>296</v>
      </c>
      <c r="E30" s="94" t="s">
        <v>58</v>
      </c>
      <c r="F30" s="94" t="s">
        <v>294</v>
      </c>
      <c r="G30" s="94" t="s">
        <v>53</v>
      </c>
      <c r="H30" s="95">
        <v>2000</v>
      </c>
      <c r="I30" s="153">
        <v>169</v>
      </c>
      <c r="J30" s="153">
        <v>169</v>
      </c>
      <c r="K30" s="153">
        <v>169</v>
      </c>
      <c r="L30" s="152">
        <v>169</v>
      </c>
      <c r="M30" s="152">
        <v>169</v>
      </c>
      <c r="N30" s="152">
        <v>169</v>
      </c>
      <c r="O30" s="152">
        <v>169</v>
      </c>
      <c r="P30" s="152">
        <v>169</v>
      </c>
      <c r="Q30" s="152">
        <v>169</v>
      </c>
      <c r="R30" s="152">
        <v>169</v>
      </c>
    </row>
    <row r="31" spans="1:18">
      <c r="A31" s="16">
        <f t="shared" si="0"/>
        <v>31</v>
      </c>
      <c r="B31" s="94" t="s">
        <v>297</v>
      </c>
      <c r="C31" s="94" t="s">
        <v>781</v>
      </c>
      <c r="D31" s="94" t="s">
        <v>298</v>
      </c>
      <c r="E31" s="94" t="s">
        <v>58</v>
      </c>
      <c r="F31" s="94" t="s">
        <v>294</v>
      </c>
      <c r="G31" s="94" t="s">
        <v>53</v>
      </c>
      <c r="H31" s="95">
        <v>2000</v>
      </c>
      <c r="I31" s="153">
        <v>190</v>
      </c>
      <c r="J31" s="153">
        <v>190</v>
      </c>
      <c r="K31" s="153">
        <v>190</v>
      </c>
      <c r="L31" s="152">
        <v>190</v>
      </c>
      <c r="M31" s="152">
        <v>190</v>
      </c>
      <c r="N31" s="152">
        <v>190</v>
      </c>
      <c r="O31" s="152">
        <v>190</v>
      </c>
      <c r="P31" s="152">
        <v>190</v>
      </c>
      <c r="Q31" s="152">
        <v>190</v>
      </c>
      <c r="R31" s="152">
        <v>190</v>
      </c>
    </row>
    <row r="32" spans="1:18">
      <c r="A32" s="16">
        <f t="shared" si="0"/>
        <v>32</v>
      </c>
      <c r="B32" s="94" t="s">
        <v>299</v>
      </c>
      <c r="C32" s="94" t="s">
        <v>781</v>
      </c>
      <c r="D32" s="94" t="s">
        <v>300</v>
      </c>
      <c r="E32" s="94" t="s">
        <v>301</v>
      </c>
      <c r="F32" s="94" t="s">
        <v>294</v>
      </c>
      <c r="G32" s="94" t="s">
        <v>52</v>
      </c>
      <c r="H32" s="95">
        <v>1973</v>
      </c>
      <c r="I32" s="153">
        <v>20</v>
      </c>
      <c r="J32" s="153">
        <v>20</v>
      </c>
      <c r="K32" s="153">
        <v>20</v>
      </c>
      <c r="L32" s="152">
        <v>20</v>
      </c>
      <c r="M32" s="152">
        <v>20</v>
      </c>
      <c r="N32" s="152">
        <v>20</v>
      </c>
      <c r="O32" s="152">
        <v>20</v>
      </c>
      <c r="P32" s="152">
        <v>20</v>
      </c>
      <c r="Q32" s="152">
        <v>20</v>
      </c>
      <c r="R32" s="152">
        <v>20</v>
      </c>
    </row>
    <row r="33" spans="1:18">
      <c r="A33" s="16">
        <f t="shared" si="0"/>
        <v>33</v>
      </c>
      <c r="B33" s="94" t="s">
        <v>304</v>
      </c>
      <c r="C33" s="94" t="s">
        <v>781</v>
      </c>
      <c r="D33" s="94" t="s">
        <v>302</v>
      </c>
      <c r="E33" s="94" t="s">
        <v>303</v>
      </c>
      <c r="F33" s="94" t="s">
        <v>294</v>
      </c>
      <c r="G33" s="94" t="s">
        <v>98</v>
      </c>
      <c r="H33" s="95">
        <v>2010</v>
      </c>
      <c r="I33" s="153">
        <v>165</v>
      </c>
      <c r="J33" s="153">
        <v>165</v>
      </c>
      <c r="K33" s="153">
        <v>165</v>
      </c>
      <c r="L33" s="152">
        <v>165</v>
      </c>
      <c r="M33" s="152">
        <v>165</v>
      </c>
      <c r="N33" s="152">
        <v>165</v>
      </c>
      <c r="O33" s="152">
        <v>165</v>
      </c>
      <c r="P33" s="152">
        <v>165</v>
      </c>
      <c r="Q33" s="152">
        <v>165</v>
      </c>
      <c r="R33" s="152">
        <v>165</v>
      </c>
    </row>
    <row r="34" spans="1:18">
      <c r="A34" s="16">
        <f t="shared" si="0"/>
        <v>34</v>
      </c>
      <c r="B34" s="94" t="s">
        <v>306</v>
      </c>
      <c r="C34" s="94" t="s">
        <v>781</v>
      </c>
      <c r="D34" s="94" t="s">
        <v>305</v>
      </c>
      <c r="E34" s="94" t="s">
        <v>303</v>
      </c>
      <c r="F34" s="94" t="s">
        <v>294</v>
      </c>
      <c r="G34" s="94" t="s">
        <v>98</v>
      </c>
      <c r="H34" s="95">
        <v>2010</v>
      </c>
      <c r="I34" s="153">
        <v>165</v>
      </c>
      <c r="J34" s="153">
        <v>165</v>
      </c>
      <c r="K34" s="153">
        <v>165</v>
      </c>
      <c r="L34" s="152">
        <v>165</v>
      </c>
      <c r="M34" s="152">
        <v>165</v>
      </c>
      <c r="N34" s="152">
        <v>165</v>
      </c>
      <c r="O34" s="152">
        <v>165</v>
      </c>
      <c r="P34" s="152">
        <v>165</v>
      </c>
      <c r="Q34" s="152">
        <v>165</v>
      </c>
      <c r="R34" s="152">
        <v>165</v>
      </c>
    </row>
    <row r="35" spans="1:18">
      <c r="A35" s="16">
        <f t="shared" si="0"/>
        <v>35</v>
      </c>
      <c r="B35" s="94" t="s">
        <v>308</v>
      </c>
      <c r="C35" s="94" t="s">
        <v>781</v>
      </c>
      <c r="D35" s="94" t="s">
        <v>309</v>
      </c>
      <c r="E35" s="94" t="s">
        <v>303</v>
      </c>
      <c r="F35" s="94" t="s">
        <v>294</v>
      </c>
      <c r="G35" s="94" t="s">
        <v>98</v>
      </c>
      <c r="H35" s="95">
        <v>1974</v>
      </c>
      <c r="I35" s="153">
        <v>330</v>
      </c>
      <c r="J35" s="153">
        <v>330</v>
      </c>
      <c r="K35" s="153">
        <v>330</v>
      </c>
      <c r="L35" s="152">
        <v>330</v>
      </c>
      <c r="M35" s="152">
        <v>330</v>
      </c>
      <c r="N35" s="152">
        <v>330</v>
      </c>
      <c r="O35" s="152">
        <v>330</v>
      </c>
      <c r="P35" s="152">
        <v>330</v>
      </c>
      <c r="Q35" s="152">
        <v>330</v>
      </c>
      <c r="R35" s="152">
        <v>330</v>
      </c>
    </row>
    <row r="36" spans="1:18">
      <c r="A36" s="16">
        <f t="shared" si="0"/>
        <v>36</v>
      </c>
      <c r="B36" s="94" t="s">
        <v>313</v>
      </c>
      <c r="C36" s="94" t="s">
        <v>781</v>
      </c>
      <c r="D36" s="94" t="s">
        <v>307</v>
      </c>
      <c r="E36" s="94" t="s">
        <v>303</v>
      </c>
      <c r="F36" s="94" t="s">
        <v>294</v>
      </c>
      <c r="G36" s="94" t="s">
        <v>98</v>
      </c>
      <c r="H36" s="95">
        <v>1976</v>
      </c>
      <c r="I36" s="153">
        <v>325</v>
      </c>
      <c r="J36" s="153">
        <v>325</v>
      </c>
      <c r="K36" s="153">
        <v>325</v>
      </c>
      <c r="L36" s="152">
        <v>325</v>
      </c>
      <c r="M36" s="152">
        <v>325</v>
      </c>
      <c r="N36" s="152">
        <v>325</v>
      </c>
      <c r="O36" s="152">
        <v>325</v>
      </c>
      <c r="P36" s="152">
        <v>325</v>
      </c>
      <c r="Q36" s="152">
        <v>325</v>
      </c>
      <c r="R36" s="152">
        <v>325</v>
      </c>
    </row>
    <row r="37" spans="1:18">
      <c r="A37" s="16">
        <f t="shared" si="0"/>
        <v>37</v>
      </c>
      <c r="B37" s="94" t="s">
        <v>310</v>
      </c>
      <c r="C37" s="94" t="s">
        <v>781</v>
      </c>
      <c r="D37" s="94" t="s">
        <v>311</v>
      </c>
      <c r="E37" s="94" t="s">
        <v>312</v>
      </c>
      <c r="F37" s="94" t="s">
        <v>294</v>
      </c>
      <c r="G37" s="94" t="s">
        <v>53</v>
      </c>
      <c r="H37" s="95">
        <v>2002</v>
      </c>
      <c r="I37" s="153">
        <v>167</v>
      </c>
      <c r="J37" s="153">
        <v>167</v>
      </c>
      <c r="K37" s="153">
        <v>167</v>
      </c>
      <c r="L37" s="152">
        <v>167</v>
      </c>
      <c r="M37" s="152">
        <v>167</v>
      </c>
      <c r="N37" s="152">
        <v>167</v>
      </c>
      <c r="O37" s="152">
        <v>167</v>
      </c>
      <c r="P37" s="152">
        <v>167</v>
      </c>
      <c r="Q37" s="152">
        <v>167</v>
      </c>
      <c r="R37" s="152">
        <v>167</v>
      </c>
    </row>
    <row r="38" spans="1:18">
      <c r="A38" s="16">
        <f t="shared" si="0"/>
        <v>38</v>
      </c>
      <c r="B38" s="94" t="s">
        <v>314</v>
      </c>
      <c r="C38" s="94" t="s">
        <v>781</v>
      </c>
      <c r="D38" s="94" t="s">
        <v>315</v>
      </c>
      <c r="E38" s="94" t="s">
        <v>312</v>
      </c>
      <c r="F38" s="94" t="s">
        <v>294</v>
      </c>
      <c r="G38" s="94" t="s">
        <v>53</v>
      </c>
      <c r="H38" s="95">
        <v>2002</v>
      </c>
      <c r="I38" s="153">
        <v>167</v>
      </c>
      <c r="J38" s="153">
        <v>167</v>
      </c>
      <c r="K38" s="153">
        <v>167</v>
      </c>
      <c r="L38" s="152">
        <v>167</v>
      </c>
      <c r="M38" s="152">
        <v>167</v>
      </c>
      <c r="N38" s="152">
        <v>167</v>
      </c>
      <c r="O38" s="152">
        <v>167</v>
      </c>
      <c r="P38" s="152">
        <v>167</v>
      </c>
      <c r="Q38" s="152">
        <v>167</v>
      </c>
      <c r="R38" s="152">
        <v>167</v>
      </c>
    </row>
    <row r="39" spans="1:18">
      <c r="A39" s="16">
        <f t="shared" si="0"/>
        <v>39</v>
      </c>
      <c r="B39" s="94" t="s">
        <v>316</v>
      </c>
      <c r="C39" s="94" t="s">
        <v>781</v>
      </c>
      <c r="D39" s="94" t="s">
        <v>317</v>
      </c>
      <c r="E39" s="94" t="s">
        <v>312</v>
      </c>
      <c r="F39" s="94" t="s">
        <v>294</v>
      </c>
      <c r="G39" s="94" t="s">
        <v>53</v>
      </c>
      <c r="H39" s="95">
        <v>2002</v>
      </c>
      <c r="I39" s="153">
        <v>234</v>
      </c>
      <c r="J39" s="153">
        <v>234</v>
      </c>
      <c r="K39" s="153">
        <v>234</v>
      </c>
      <c r="L39" s="152">
        <v>234</v>
      </c>
      <c r="M39" s="152">
        <v>234</v>
      </c>
      <c r="N39" s="152">
        <v>234</v>
      </c>
      <c r="O39" s="152">
        <v>234</v>
      </c>
      <c r="P39" s="152">
        <v>234</v>
      </c>
      <c r="Q39" s="152">
        <v>234</v>
      </c>
      <c r="R39" s="152">
        <v>234</v>
      </c>
    </row>
    <row r="40" spans="1:18">
      <c r="A40" s="16">
        <f t="shared" si="0"/>
        <v>40</v>
      </c>
      <c r="B40" s="94" t="s">
        <v>318</v>
      </c>
      <c r="C40" s="94" t="s">
        <v>781</v>
      </c>
      <c r="D40" s="94" t="s">
        <v>319</v>
      </c>
      <c r="E40" s="94" t="s">
        <v>320</v>
      </c>
      <c r="F40" s="94" t="s">
        <v>294</v>
      </c>
      <c r="G40" s="94" t="s">
        <v>52</v>
      </c>
      <c r="H40" s="95">
        <v>2000</v>
      </c>
      <c r="I40" s="153">
        <v>170.9</v>
      </c>
      <c r="J40" s="153">
        <v>170.9</v>
      </c>
      <c r="K40" s="153">
        <v>170.9</v>
      </c>
      <c r="L40" s="152">
        <v>170.9</v>
      </c>
      <c r="M40" s="152">
        <v>170.9</v>
      </c>
      <c r="N40" s="152">
        <v>170.9</v>
      </c>
      <c r="O40" s="152">
        <v>170.9</v>
      </c>
      <c r="P40" s="152">
        <v>170.9</v>
      </c>
      <c r="Q40" s="152">
        <v>170.9</v>
      </c>
      <c r="R40" s="152">
        <v>170.9</v>
      </c>
    </row>
    <row r="41" spans="1:18">
      <c r="A41" s="16">
        <f t="shared" si="0"/>
        <v>41</v>
      </c>
      <c r="B41" s="94" t="s">
        <v>323</v>
      </c>
      <c r="C41" s="94" t="s">
        <v>781</v>
      </c>
      <c r="D41" s="94" t="s">
        <v>324</v>
      </c>
      <c r="E41" s="94" t="s">
        <v>320</v>
      </c>
      <c r="F41" s="94" t="s">
        <v>294</v>
      </c>
      <c r="G41" s="94" t="s">
        <v>52</v>
      </c>
      <c r="H41" s="95">
        <v>2000</v>
      </c>
      <c r="I41" s="153">
        <v>170.9</v>
      </c>
      <c r="J41" s="153">
        <v>170.9</v>
      </c>
      <c r="K41" s="153">
        <v>170.9</v>
      </c>
      <c r="L41" s="152">
        <v>170.9</v>
      </c>
      <c r="M41" s="152">
        <v>170.9</v>
      </c>
      <c r="N41" s="152">
        <v>170.9</v>
      </c>
      <c r="O41" s="152">
        <v>170.9</v>
      </c>
      <c r="P41" s="152">
        <v>170.9</v>
      </c>
      <c r="Q41" s="152">
        <v>170.9</v>
      </c>
      <c r="R41" s="152">
        <v>170.9</v>
      </c>
    </row>
    <row r="42" spans="1:18">
      <c r="A42" s="16">
        <f t="shared" si="0"/>
        <v>42</v>
      </c>
      <c r="B42" s="94" t="s">
        <v>325</v>
      </c>
      <c r="C42" s="94" t="s">
        <v>781</v>
      </c>
      <c r="D42" s="94" t="s">
        <v>326</v>
      </c>
      <c r="E42" s="94" t="s">
        <v>320</v>
      </c>
      <c r="F42" s="94" t="s">
        <v>294</v>
      </c>
      <c r="G42" s="94" t="s">
        <v>52</v>
      </c>
      <c r="H42" s="95">
        <v>2001</v>
      </c>
      <c r="I42" s="153">
        <v>168.5</v>
      </c>
      <c r="J42" s="153">
        <v>168.5</v>
      </c>
      <c r="K42" s="153">
        <v>168.5</v>
      </c>
      <c r="L42" s="152">
        <v>168.5</v>
      </c>
      <c r="M42" s="152">
        <v>168.5</v>
      </c>
      <c r="N42" s="152">
        <v>168.5</v>
      </c>
      <c r="O42" s="152">
        <v>168.5</v>
      </c>
      <c r="P42" s="152">
        <v>168.5</v>
      </c>
      <c r="Q42" s="152">
        <v>168.5</v>
      </c>
      <c r="R42" s="152">
        <v>168.5</v>
      </c>
    </row>
    <row r="43" spans="1:18">
      <c r="A43" s="16">
        <f t="shared" si="0"/>
        <v>43</v>
      </c>
      <c r="B43" s="94" t="s">
        <v>321</v>
      </c>
      <c r="C43" s="94" t="s">
        <v>781</v>
      </c>
      <c r="D43" s="94" t="s">
        <v>322</v>
      </c>
      <c r="E43" s="94" t="s">
        <v>320</v>
      </c>
      <c r="F43" s="94" t="s">
        <v>294</v>
      </c>
      <c r="G43" s="94" t="s">
        <v>52</v>
      </c>
      <c r="H43" s="95">
        <v>2001</v>
      </c>
      <c r="I43" s="153">
        <v>85.2</v>
      </c>
      <c r="J43" s="153">
        <v>85.2</v>
      </c>
      <c r="K43" s="153">
        <v>85.2</v>
      </c>
      <c r="L43" s="152">
        <v>85.2</v>
      </c>
      <c r="M43" s="152">
        <v>85.2</v>
      </c>
      <c r="N43" s="152">
        <v>85.2</v>
      </c>
      <c r="O43" s="152">
        <v>85.2</v>
      </c>
      <c r="P43" s="152">
        <v>85.2</v>
      </c>
      <c r="Q43" s="152">
        <v>85.2</v>
      </c>
      <c r="R43" s="152">
        <v>85.2</v>
      </c>
    </row>
    <row r="44" spans="1:18">
      <c r="A44" s="16">
        <f t="shared" si="0"/>
        <v>44</v>
      </c>
      <c r="B44" s="94" t="s">
        <v>327</v>
      </c>
      <c r="C44" s="94" t="s">
        <v>781</v>
      </c>
      <c r="D44" s="94" t="s">
        <v>328</v>
      </c>
      <c r="E44" s="94" t="s">
        <v>320</v>
      </c>
      <c r="F44" s="94" t="s">
        <v>294</v>
      </c>
      <c r="G44" s="94" t="s">
        <v>52</v>
      </c>
      <c r="H44" s="95">
        <v>2009</v>
      </c>
      <c r="I44" s="153">
        <v>226.7</v>
      </c>
      <c r="J44" s="153">
        <v>226.7</v>
      </c>
      <c r="K44" s="153">
        <v>226.7</v>
      </c>
      <c r="L44" s="152">
        <v>226.7</v>
      </c>
      <c r="M44" s="152">
        <v>226.7</v>
      </c>
      <c r="N44" s="152">
        <v>226.7</v>
      </c>
      <c r="O44" s="152">
        <v>226.7</v>
      </c>
      <c r="P44" s="152">
        <v>226.7</v>
      </c>
      <c r="Q44" s="152">
        <v>226.7</v>
      </c>
      <c r="R44" s="152">
        <v>226.7</v>
      </c>
    </row>
    <row r="45" spans="1:18">
      <c r="A45" s="16">
        <f t="shared" si="0"/>
        <v>45</v>
      </c>
      <c r="B45" s="94" t="s">
        <v>334</v>
      </c>
      <c r="C45" s="94" t="s">
        <v>781</v>
      </c>
      <c r="D45" s="94" t="s">
        <v>2019</v>
      </c>
      <c r="E45" s="94" t="s">
        <v>335</v>
      </c>
      <c r="F45" s="94" t="s">
        <v>294</v>
      </c>
      <c r="G45" s="94" t="s">
        <v>62</v>
      </c>
      <c r="H45" s="95">
        <v>1990</v>
      </c>
      <c r="I45" s="153">
        <v>21.5</v>
      </c>
      <c r="J45" s="153">
        <v>21.5</v>
      </c>
      <c r="K45" s="153">
        <v>21.5</v>
      </c>
      <c r="L45" s="152">
        <v>21.5</v>
      </c>
      <c r="M45" s="152">
        <v>21.5</v>
      </c>
      <c r="N45" s="152">
        <v>21.5</v>
      </c>
      <c r="O45" s="152">
        <v>21.5</v>
      </c>
      <c r="P45" s="152">
        <v>21.5</v>
      </c>
      <c r="Q45" s="152">
        <v>21.5</v>
      </c>
      <c r="R45" s="152">
        <v>21.5</v>
      </c>
    </row>
    <row r="46" spans="1:18">
      <c r="A46" s="16">
        <f t="shared" si="0"/>
        <v>46</v>
      </c>
      <c r="B46" s="94" t="s">
        <v>329</v>
      </c>
      <c r="C46" s="94" t="s">
        <v>781</v>
      </c>
      <c r="D46" s="94" t="s">
        <v>330</v>
      </c>
      <c r="E46" s="94" t="s">
        <v>331</v>
      </c>
      <c r="F46" s="94" t="s">
        <v>294</v>
      </c>
      <c r="G46" s="94" t="s">
        <v>285</v>
      </c>
      <c r="H46" s="95">
        <v>2003</v>
      </c>
      <c r="I46" s="153">
        <v>168</v>
      </c>
      <c r="J46" s="153">
        <v>168</v>
      </c>
      <c r="K46" s="153">
        <v>168</v>
      </c>
      <c r="L46" s="152">
        <v>168</v>
      </c>
      <c r="M46" s="152">
        <v>168</v>
      </c>
      <c r="N46" s="152">
        <v>168</v>
      </c>
      <c r="O46" s="152">
        <v>168</v>
      </c>
      <c r="P46" s="152">
        <v>168</v>
      </c>
      <c r="Q46" s="152">
        <v>168</v>
      </c>
      <c r="R46" s="152">
        <v>168</v>
      </c>
    </row>
    <row r="47" spans="1:18">
      <c r="A47" s="16">
        <f t="shared" si="0"/>
        <v>47</v>
      </c>
      <c r="B47" s="94" t="s">
        <v>332</v>
      </c>
      <c r="C47" s="94" t="s">
        <v>781</v>
      </c>
      <c r="D47" s="94" t="s">
        <v>333</v>
      </c>
      <c r="E47" s="94" t="s">
        <v>331</v>
      </c>
      <c r="F47" s="94" t="s">
        <v>294</v>
      </c>
      <c r="G47" s="94" t="s">
        <v>285</v>
      </c>
      <c r="H47" s="95">
        <v>2003</v>
      </c>
      <c r="I47" s="153">
        <v>168</v>
      </c>
      <c r="J47" s="153">
        <v>168</v>
      </c>
      <c r="K47" s="153">
        <v>168</v>
      </c>
      <c r="L47" s="152">
        <v>168</v>
      </c>
      <c r="M47" s="152">
        <v>168</v>
      </c>
      <c r="N47" s="152">
        <v>168</v>
      </c>
      <c r="O47" s="152">
        <v>168</v>
      </c>
      <c r="P47" s="152">
        <v>168</v>
      </c>
      <c r="Q47" s="152">
        <v>168</v>
      </c>
      <c r="R47" s="152">
        <v>168</v>
      </c>
    </row>
    <row r="48" spans="1:18">
      <c r="A48" s="16">
        <f t="shared" si="0"/>
        <v>48</v>
      </c>
      <c r="B48" s="94" t="s">
        <v>336</v>
      </c>
      <c r="C48" s="94" t="s">
        <v>781</v>
      </c>
      <c r="D48" s="94" t="s">
        <v>337</v>
      </c>
      <c r="E48" s="94" t="s">
        <v>331</v>
      </c>
      <c r="F48" s="94" t="s">
        <v>294</v>
      </c>
      <c r="G48" s="94" t="s">
        <v>285</v>
      </c>
      <c r="H48" s="95">
        <v>2003</v>
      </c>
      <c r="I48" s="153">
        <v>270</v>
      </c>
      <c r="J48" s="153">
        <v>270</v>
      </c>
      <c r="K48" s="153">
        <v>270</v>
      </c>
      <c r="L48" s="152">
        <v>270</v>
      </c>
      <c r="M48" s="152">
        <v>270</v>
      </c>
      <c r="N48" s="152">
        <v>270</v>
      </c>
      <c r="O48" s="152">
        <v>270</v>
      </c>
      <c r="P48" s="152">
        <v>270</v>
      </c>
      <c r="Q48" s="152">
        <v>270</v>
      </c>
      <c r="R48" s="152">
        <v>270</v>
      </c>
    </row>
    <row r="49" spans="1:18">
      <c r="A49" s="16">
        <f t="shared" si="0"/>
        <v>49</v>
      </c>
      <c r="B49" s="94" t="s">
        <v>338</v>
      </c>
      <c r="C49" s="94" t="s">
        <v>781</v>
      </c>
      <c r="D49" s="94" t="s">
        <v>339</v>
      </c>
      <c r="E49" s="94" t="s">
        <v>340</v>
      </c>
      <c r="F49" s="94" t="s">
        <v>294</v>
      </c>
      <c r="G49" s="94" t="s">
        <v>54</v>
      </c>
      <c r="H49" s="95">
        <v>1987</v>
      </c>
      <c r="I49" s="153">
        <v>77.5</v>
      </c>
      <c r="J49" s="153">
        <v>77.5</v>
      </c>
      <c r="K49" s="153">
        <v>77.5</v>
      </c>
      <c r="L49" s="152">
        <v>77.5</v>
      </c>
      <c r="M49" s="152">
        <v>77.5</v>
      </c>
      <c r="N49" s="152">
        <v>77.5</v>
      </c>
      <c r="O49" s="152">
        <v>77.5</v>
      </c>
      <c r="P49" s="152">
        <v>77.5</v>
      </c>
      <c r="Q49" s="152">
        <v>77.5</v>
      </c>
      <c r="R49" s="152">
        <v>77.5</v>
      </c>
    </row>
    <row r="50" spans="1:18">
      <c r="A50" s="16">
        <f t="shared" si="0"/>
        <v>50</v>
      </c>
      <c r="B50" s="94" t="s">
        <v>341</v>
      </c>
      <c r="C50" s="94" t="s">
        <v>781</v>
      </c>
      <c r="D50" s="94" t="s">
        <v>342</v>
      </c>
      <c r="E50" s="94" t="s">
        <v>340</v>
      </c>
      <c r="F50" s="94" t="s">
        <v>294</v>
      </c>
      <c r="G50" s="94" t="s">
        <v>54</v>
      </c>
      <c r="H50" s="95">
        <v>1987</v>
      </c>
      <c r="I50" s="153">
        <v>77.5</v>
      </c>
      <c r="J50" s="153">
        <v>77.5</v>
      </c>
      <c r="K50" s="153">
        <v>77.5</v>
      </c>
      <c r="L50" s="152">
        <v>77.5</v>
      </c>
      <c r="M50" s="152">
        <v>77.5</v>
      </c>
      <c r="N50" s="152">
        <v>77.5</v>
      </c>
      <c r="O50" s="152">
        <v>77.5</v>
      </c>
      <c r="P50" s="152">
        <v>77.5</v>
      </c>
      <c r="Q50" s="152">
        <v>77.5</v>
      </c>
      <c r="R50" s="152">
        <v>77.5</v>
      </c>
    </row>
    <row r="51" spans="1:18">
      <c r="A51" s="16">
        <f t="shared" si="0"/>
        <v>51</v>
      </c>
      <c r="B51" s="94" t="s">
        <v>343</v>
      </c>
      <c r="C51" s="94" t="s">
        <v>781</v>
      </c>
      <c r="D51" s="94" t="s">
        <v>344</v>
      </c>
      <c r="E51" s="94" t="s">
        <v>340</v>
      </c>
      <c r="F51" s="94" t="s">
        <v>294</v>
      </c>
      <c r="G51" s="94" t="s">
        <v>54</v>
      </c>
      <c r="H51" s="95">
        <v>1988</v>
      </c>
      <c r="I51" s="153">
        <v>74</v>
      </c>
      <c r="J51" s="153">
        <v>74</v>
      </c>
      <c r="K51" s="153">
        <v>74</v>
      </c>
      <c r="L51" s="152">
        <v>74</v>
      </c>
      <c r="M51" s="152">
        <v>74</v>
      </c>
      <c r="N51" s="152">
        <v>74</v>
      </c>
      <c r="O51" s="152">
        <v>74</v>
      </c>
      <c r="P51" s="152">
        <v>74</v>
      </c>
      <c r="Q51" s="152">
        <v>74</v>
      </c>
      <c r="R51" s="152">
        <v>74</v>
      </c>
    </row>
    <row r="52" spans="1:18">
      <c r="A52" s="16">
        <f t="shared" si="0"/>
        <v>52</v>
      </c>
      <c r="B52" s="94" t="s">
        <v>351</v>
      </c>
      <c r="C52" s="94" t="s">
        <v>781</v>
      </c>
      <c r="D52" s="94" t="s">
        <v>345</v>
      </c>
      <c r="E52" s="94" t="s">
        <v>346</v>
      </c>
      <c r="F52" s="94" t="s">
        <v>294</v>
      </c>
      <c r="G52" s="94" t="s">
        <v>98</v>
      </c>
      <c r="H52" s="95">
        <v>2017</v>
      </c>
      <c r="I52" s="153">
        <v>49.8</v>
      </c>
      <c r="J52" s="153">
        <v>49.8</v>
      </c>
      <c r="K52" s="153">
        <v>49.8</v>
      </c>
      <c r="L52" s="152">
        <v>49.8</v>
      </c>
      <c r="M52" s="152">
        <v>49.8</v>
      </c>
      <c r="N52" s="152">
        <v>49.8</v>
      </c>
      <c r="O52" s="152">
        <v>49.8</v>
      </c>
      <c r="P52" s="152">
        <v>49.8</v>
      </c>
      <c r="Q52" s="152">
        <v>49.8</v>
      </c>
      <c r="R52" s="152">
        <v>49.8</v>
      </c>
    </row>
    <row r="53" spans="1:18">
      <c r="A53" s="16">
        <f t="shared" si="0"/>
        <v>53</v>
      </c>
      <c r="B53" s="94" t="s">
        <v>354</v>
      </c>
      <c r="C53" s="94" t="s">
        <v>781</v>
      </c>
      <c r="D53" s="94" t="s">
        <v>347</v>
      </c>
      <c r="E53" s="94" t="s">
        <v>346</v>
      </c>
      <c r="F53" s="94" t="s">
        <v>294</v>
      </c>
      <c r="G53" s="94" t="s">
        <v>98</v>
      </c>
      <c r="H53" s="95">
        <v>2017</v>
      </c>
      <c r="I53" s="153">
        <v>49.8</v>
      </c>
      <c r="J53" s="153">
        <v>49.8</v>
      </c>
      <c r="K53" s="153">
        <v>49.8</v>
      </c>
      <c r="L53" s="152">
        <v>49.8</v>
      </c>
      <c r="M53" s="152">
        <v>49.8</v>
      </c>
      <c r="N53" s="152">
        <v>49.8</v>
      </c>
      <c r="O53" s="152">
        <v>49.8</v>
      </c>
      <c r="P53" s="152">
        <v>49.8</v>
      </c>
      <c r="Q53" s="152">
        <v>49.8</v>
      </c>
      <c r="R53" s="152">
        <v>49.8</v>
      </c>
    </row>
    <row r="54" spans="1:18">
      <c r="A54" s="16">
        <f t="shared" si="0"/>
        <v>54</v>
      </c>
      <c r="B54" s="94" t="s">
        <v>357</v>
      </c>
      <c r="C54" s="94" t="s">
        <v>781</v>
      </c>
      <c r="D54" s="94" t="s">
        <v>358</v>
      </c>
      <c r="E54" s="94" t="s">
        <v>359</v>
      </c>
      <c r="F54" s="94" t="s">
        <v>294</v>
      </c>
      <c r="G54" s="94" t="s">
        <v>285</v>
      </c>
      <c r="H54" s="95">
        <v>2017</v>
      </c>
      <c r="I54" s="153">
        <v>49.8</v>
      </c>
      <c r="J54" s="153">
        <v>49.8</v>
      </c>
      <c r="K54" s="153">
        <v>49.8</v>
      </c>
      <c r="L54" s="152">
        <v>49.8</v>
      </c>
      <c r="M54" s="152">
        <v>49.8</v>
      </c>
      <c r="N54" s="152">
        <v>49.8</v>
      </c>
      <c r="O54" s="152">
        <v>49.8</v>
      </c>
      <c r="P54" s="152">
        <v>49.8</v>
      </c>
      <c r="Q54" s="152">
        <v>49.8</v>
      </c>
      <c r="R54" s="152">
        <v>49.8</v>
      </c>
    </row>
    <row r="55" spans="1:18">
      <c r="A55" s="16">
        <f t="shared" si="0"/>
        <v>55</v>
      </c>
      <c r="B55" s="94" t="s">
        <v>363</v>
      </c>
      <c r="C55" s="94" t="s">
        <v>781</v>
      </c>
      <c r="D55" s="94" t="s">
        <v>364</v>
      </c>
      <c r="E55" s="94" t="s">
        <v>359</v>
      </c>
      <c r="F55" s="94" t="s">
        <v>294</v>
      </c>
      <c r="G55" s="94" t="s">
        <v>285</v>
      </c>
      <c r="H55" s="95">
        <v>2017</v>
      </c>
      <c r="I55" s="153">
        <v>49.8</v>
      </c>
      <c r="J55" s="153">
        <v>49.8</v>
      </c>
      <c r="K55" s="153">
        <v>49.8</v>
      </c>
      <c r="L55" s="152">
        <v>49.8</v>
      </c>
      <c r="M55" s="152">
        <v>49.8</v>
      </c>
      <c r="N55" s="152">
        <v>49.8</v>
      </c>
      <c r="O55" s="152">
        <v>49.8</v>
      </c>
      <c r="P55" s="152">
        <v>49.8</v>
      </c>
      <c r="Q55" s="152">
        <v>49.8</v>
      </c>
      <c r="R55" s="152">
        <v>49.8</v>
      </c>
    </row>
    <row r="56" spans="1:18">
      <c r="A56" s="16">
        <f t="shared" si="0"/>
        <v>56</v>
      </c>
      <c r="B56" s="94" t="s">
        <v>348</v>
      </c>
      <c r="C56" s="94" t="s">
        <v>781</v>
      </c>
      <c r="D56" s="94" t="s">
        <v>349</v>
      </c>
      <c r="E56" s="94" t="s">
        <v>350</v>
      </c>
      <c r="F56" s="94" t="s">
        <v>294</v>
      </c>
      <c r="G56" s="94" t="s">
        <v>285</v>
      </c>
      <c r="H56" s="95">
        <v>2009</v>
      </c>
      <c r="I56" s="153">
        <v>173</v>
      </c>
      <c r="J56" s="153">
        <v>173</v>
      </c>
      <c r="K56" s="153">
        <v>173</v>
      </c>
      <c r="L56" s="152">
        <v>173</v>
      </c>
      <c r="M56" s="152">
        <v>173</v>
      </c>
      <c r="N56" s="152">
        <v>173</v>
      </c>
      <c r="O56" s="152">
        <v>173</v>
      </c>
      <c r="P56" s="152">
        <v>173</v>
      </c>
      <c r="Q56" s="152">
        <v>173</v>
      </c>
      <c r="R56" s="152">
        <v>173</v>
      </c>
    </row>
    <row r="57" spans="1:18">
      <c r="A57" s="16">
        <f t="shared" si="0"/>
        <v>57</v>
      </c>
      <c r="B57" s="94" t="s">
        <v>352</v>
      </c>
      <c r="C57" s="94" t="s">
        <v>781</v>
      </c>
      <c r="D57" s="94" t="s">
        <v>353</v>
      </c>
      <c r="E57" s="94" t="s">
        <v>350</v>
      </c>
      <c r="F57" s="94" t="s">
        <v>294</v>
      </c>
      <c r="G57" s="94" t="s">
        <v>285</v>
      </c>
      <c r="H57" s="95">
        <v>2009</v>
      </c>
      <c r="I57" s="153">
        <v>173</v>
      </c>
      <c r="J57" s="153">
        <v>173</v>
      </c>
      <c r="K57" s="153">
        <v>173</v>
      </c>
      <c r="L57" s="152">
        <v>173</v>
      </c>
      <c r="M57" s="152">
        <v>173</v>
      </c>
      <c r="N57" s="152">
        <v>173</v>
      </c>
      <c r="O57" s="152">
        <v>173</v>
      </c>
      <c r="P57" s="152">
        <v>173</v>
      </c>
      <c r="Q57" s="152">
        <v>173</v>
      </c>
      <c r="R57" s="152">
        <v>173</v>
      </c>
    </row>
    <row r="58" spans="1:18">
      <c r="A58" s="16">
        <f t="shared" si="0"/>
        <v>58</v>
      </c>
      <c r="B58" s="94" t="s">
        <v>355</v>
      </c>
      <c r="C58" s="94" t="s">
        <v>781</v>
      </c>
      <c r="D58" s="94" t="s">
        <v>356</v>
      </c>
      <c r="E58" s="94" t="s">
        <v>350</v>
      </c>
      <c r="F58" s="94" t="s">
        <v>294</v>
      </c>
      <c r="G58" s="94" t="s">
        <v>285</v>
      </c>
      <c r="H58" s="95">
        <v>2009</v>
      </c>
      <c r="I58" s="153">
        <v>186</v>
      </c>
      <c r="J58" s="153">
        <v>186</v>
      </c>
      <c r="K58" s="153">
        <v>186</v>
      </c>
      <c r="L58" s="152">
        <v>186</v>
      </c>
      <c r="M58" s="152">
        <v>186</v>
      </c>
      <c r="N58" s="152">
        <v>186</v>
      </c>
      <c r="O58" s="152">
        <v>186</v>
      </c>
      <c r="P58" s="152">
        <v>186</v>
      </c>
      <c r="Q58" s="152">
        <v>186</v>
      </c>
      <c r="R58" s="152">
        <v>186</v>
      </c>
    </row>
    <row r="59" spans="1:18">
      <c r="A59" s="16">
        <f t="shared" si="0"/>
        <v>59</v>
      </c>
      <c r="B59" s="94" t="s">
        <v>373</v>
      </c>
      <c r="C59" s="94" t="s">
        <v>781</v>
      </c>
      <c r="D59" s="94" t="s">
        <v>374</v>
      </c>
      <c r="E59" s="94" t="s">
        <v>350</v>
      </c>
      <c r="F59" s="94" t="s">
        <v>294</v>
      </c>
      <c r="G59" s="94" t="s">
        <v>285</v>
      </c>
      <c r="H59" s="95">
        <v>1970</v>
      </c>
      <c r="I59" s="153">
        <v>745</v>
      </c>
      <c r="J59" s="153">
        <v>745</v>
      </c>
      <c r="K59" s="153">
        <v>745</v>
      </c>
      <c r="L59" s="152">
        <v>745</v>
      </c>
      <c r="M59" s="152">
        <v>745</v>
      </c>
      <c r="N59" s="152">
        <v>745</v>
      </c>
      <c r="O59" s="152">
        <v>745</v>
      </c>
      <c r="P59" s="152">
        <v>745</v>
      </c>
      <c r="Q59" s="152">
        <v>745</v>
      </c>
      <c r="R59" s="152">
        <v>745</v>
      </c>
    </row>
    <row r="60" spans="1:18">
      <c r="A60" s="16">
        <f t="shared" si="0"/>
        <v>60</v>
      </c>
      <c r="B60" s="94" t="s">
        <v>377</v>
      </c>
      <c r="C60" s="94" t="s">
        <v>781</v>
      </c>
      <c r="D60" s="94" t="s">
        <v>378</v>
      </c>
      <c r="E60" s="94" t="s">
        <v>350</v>
      </c>
      <c r="F60" s="94" t="s">
        <v>294</v>
      </c>
      <c r="G60" s="94" t="s">
        <v>285</v>
      </c>
      <c r="H60" s="95">
        <v>1972</v>
      </c>
      <c r="I60" s="153">
        <v>749</v>
      </c>
      <c r="J60" s="153">
        <v>749</v>
      </c>
      <c r="K60" s="153">
        <v>749</v>
      </c>
      <c r="L60" s="152">
        <v>749</v>
      </c>
      <c r="M60" s="152">
        <v>749</v>
      </c>
      <c r="N60" s="152">
        <v>749</v>
      </c>
      <c r="O60" s="152">
        <v>749</v>
      </c>
      <c r="P60" s="152">
        <v>749</v>
      </c>
      <c r="Q60" s="152">
        <v>749</v>
      </c>
      <c r="R60" s="152">
        <v>749</v>
      </c>
    </row>
    <row r="61" spans="1:18">
      <c r="A61" s="16">
        <f t="shared" si="0"/>
        <v>61</v>
      </c>
      <c r="B61" s="94" t="s">
        <v>360</v>
      </c>
      <c r="C61" s="94" t="s">
        <v>2020</v>
      </c>
      <c r="D61" s="94" t="s">
        <v>361</v>
      </c>
      <c r="E61" s="94" t="s">
        <v>362</v>
      </c>
      <c r="F61" s="94" t="s">
        <v>294</v>
      </c>
      <c r="G61" s="94" t="s">
        <v>53</v>
      </c>
      <c r="H61" s="95">
        <v>2007</v>
      </c>
      <c r="I61" s="153">
        <v>79</v>
      </c>
      <c r="J61" s="153">
        <v>79</v>
      </c>
      <c r="K61" s="153">
        <v>79</v>
      </c>
      <c r="L61" s="152">
        <v>79</v>
      </c>
      <c r="M61" s="152">
        <v>79</v>
      </c>
      <c r="N61" s="152">
        <v>79</v>
      </c>
      <c r="O61" s="152">
        <v>79</v>
      </c>
      <c r="P61" s="152">
        <v>79</v>
      </c>
      <c r="Q61" s="152">
        <v>79</v>
      </c>
      <c r="R61" s="152">
        <v>79</v>
      </c>
    </row>
    <row r="62" spans="1:18">
      <c r="A62" s="16">
        <f t="shared" si="0"/>
        <v>62</v>
      </c>
      <c r="B62" s="94" t="s">
        <v>365</v>
      </c>
      <c r="C62" s="94" t="s">
        <v>2020</v>
      </c>
      <c r="D62" s="94" t="s">
        <v>366</v>
      </c>
      <c r="E62" s="94" t="s">
        <v>362</v>
      </c>
      <c r="F62" s="94" t="s">
        <v>294</v>
      </c>
      <c r="G62" s="94" t="s">
        <v>53</v>
      </c>
      <c r="H62" s="95">
        <v>2007</v>
      </c>
      <c r="I62" s="153">
        <v>72</v>
      </c>
      <c r="J62" s="153">
        <v>72</v>
      </c>
      <c r="K62" s="153">
        <v>72</v>
      </c>
      <c r="L62" s="152">
        <v>72</v>
      </c>
      <c r="M62" s="152">
        <v>72</v>
      </c>
      <c r="N62" s="152">
        <v>72</v>
      </c>
      <c r="O62" s="152">
        <v>72</v>
      </c>
      <c r="P62" s="152">
        <v>72</v>
      </c>
      <c r="Q62" s="152">
        <v>72</v>
      </c>
      <c r="R62" s="152">
        <v>72</v>
      </c>
    </row>
    <row r="63" spans="1:18">
      <c r="A63" s="16">
        <f t="shared" si="0"/>
        <v>63</v>
      </c>
      <c r="B63" s="94" t="s">
        <v>369</v>
      </c>
      <c r="C63" s="94" t="s">
        <v>2020</v>
      </c>
      <c r="D63" s="94" t="s">
        <v>370</v>
      </c>
      <c r="E63" s="94" t="s">
        <v>362</v>
      </c>
      <c r="F63" s="94" t="s">
        <v>294</v>
      </c>
      <c r="G63" s="94" t="s">
        <v>53</v>
      </c>
      <c r="H63" s="95">
        <v>2008</v>
      </c>
      <c r="I63" s="153">
        <v>77</v>
      </c>
      <c r="J63" s="153">
        <v>77</v>
      </c>
      <c r="K63" s="153">
        <v>77</v>
      </c>
      <c r="L63" s="152">
        <v>77</v>
      </c>
      <c r="M63" s="152">
        <v>77</v>
      </c>
      <c r="N63" s="152">
        <v>77</v>
      </c>
      <c r="O63" s="152">
        <v>77</v>
      </c>
      <c r="P63" s="152">
        <v>77</v>
      </c>
      <c r="Q63" s="152">
        <v>77</v>
      </c>
      <c r="R63" s="152">
        <v>77</v>
      </c>
    </row>
    <row r="64" spans="1:18">
      <c r="A64" s="16">
        <f t="shared" si="0"/>
        <v>64</v>
      </c>
      <c r="B64" s="94" t="s">
        <v>371</v>
      </c>
      <c r="C64" s="94" t="s">
        <v>2020</v>
      </c>
      <c r="D64" s="94" t="s">
        <v>372</v>
      </c>
      <c r="E64" s="94" t="s">
        <v>362</v>
      </c>
      <c r="F64" s="94" t="s">
        <v>294</v>
      </c>
      <c r="G64" s="94" t="s">
        <v>53</v>
      </c>
      <c r="H64" s="95">
        <v>2008</v>
      </c>
      <c r="I64" s="153">
        <v>73</v>
      </c>
      <c r="J64" s="153">
        <v>73</v>
      </c>
      <c r="K64" s="153">
        <v>73</v>
      </c>
      <c r="L64" s="152">
        <v>73</v>
      </c>
      <c r="M64" s="152">
        <v>73</v>
      </c>
      <c r="N64" s="152">
        <v>73</v>
      </c>
      <c r="O64" s="152">
        <v>73</v>
      </c>
      <c r="P64" s="152">
        <v>73</v>
      </c>
      <c r="Q64" s="152">
        <v>73</v>
      </c>
      <c r="R64" s="152">
        <v>73</v>
      </c>
    </row>
    <row r="65" spans="1:18">
      <c r="A65" s="16">
        <f t="shared" si="0"/>
        <v>65</v>
      </c>
      <c r="B65" s="94" t="s">
        <v>367</v>
      </c>
      <c r="C65" s="94" t="s">
        <v>2020</v>
      </c>
      <c r="D65" s="94" t="s">
        <v>368</v>
      </c>
      <c r="E65" s="94" t="s">
        <v>362</v>
      </c>
      <c r="F65" s="94" t="s">
        <v>294</v>
      </c>
      <c r="G65" s="94" t="s">
        <v>53</v>
      </c>
      <c r="H65" s="95">
        <v>2007</v>
      </c>
      <c r="I65" s="153">
        <v>102</v>
      </c>
      <c r="J65" s="153">
        <v>102</v>
      </c>
      <c r="K65" s="153">
        <v>102</v>
      </c>
      <c r="L65" s="152">
        <v>102</v>
      </c>
      <c r="M65" s="152">
        <v>102</v>
      </c>
      <c r="N65" s="152">
        <v>102</v>
      </c>
      <c r="O65" s="152">
        <v>102</v>
      </c>
      <c r="P65" s="152">
        <v>102</v>
      </c>
      <c r="Q65" s="152">
        <v>102</v>
      </c>
      <c r="R65" s="152">
        <v>102</v>
      </c>
    </row>
    <row r="66" spans="1:18">
      <c r="A66" s="16">
        <f t="shared" si="0"/>
        <v>66</v>
      </c>
      <c r="B66" s="94" t="s">
        <v>375</v>
      </c>
      <c r="C66" s="94" t="s">
        <v>2020</v>
      </c>
      <c r="D66" s="94" t="s">
        <v>376</v>
      </c>
      <c r="E66" s="94" t="s">
        <v>362</v>
      </c>
      <c r="F66" s="94" t="s">
        <v>294</v>
      </c>
      <c r="G66" s="94" t="s">
        <v>53</v>
      </c>
      <c r="H66" s="95">
        <v>2008</v>
      </c>
      <c r="I66" s="153">
        <v>108</v>
      </c>
      <c r="J66" s="153">
        <v>108</v>
      </c>
      <c r="K66" s="153">
        <v>108</v>
      </c>
      <c r="L66" s="152">
        <v>108</v>
      </c>
      <c r="M66" s="152">
        <v>108</v>
      </c>
      <c r="N66" s="152">
        <v>108</v>
      </c>
      <c r="O66" s="152">
        <v>108</v>
      </c>
      <c r="P66" s="152">
        <v>108</v>
      </c>
      <c r="Q66" s="152">
        <v>108</v>
      </c>
      <c r="R66" s="152">
        <v>108</v>
      </c>
    </row>
    <row r="67" spans="1:18">
      <c r="A67" s="16">
        <f t="shared" si="0"/>
        <v>67</v>
      </c>
      <c r="B67" s="94" t="s">
        <v>391</v>
      </c>
      <c r="C67" s="94" t="s">
        <v>379</v>
      </c>
      <c r="D67" s="94" t="s">
        <v>380</v>
      </c>
      <c r="E67" s="94" t="s">
        <v>362</v>
      </c>
      <c r="F67" s="94" t="s">
        <v>294</v>
      </c>
      <c r="G67" s="94" t="s">
        <v>53</v>
      </c>
      <c r="H67" s="95">
        <v>2017</v>
      </c>
      <c r="I67" s="153">
        <v>360.2</v>
      </c>
      <c r="J67" s="153">
        <v>360.2</v>
      </c>
      <c r="K67" s="153">
        <v>360.2</v>
      </c>
      <c r="L67" s="152">
        <v>360.2</v>
      </c>
      <c r="M67" s="152">
        <v>360.2</v>
      </c>
      <c r="N67" s="152">
        <v>360.2</v>
      </c>
      <c r="O67" s="152">
        <v>360.2</v>
      </c>
      <c r="P67" s="152">
        <v>360.2</v>
      </c>
      <c r="Q67" s="152">
        <v>360.2</v>
      </c>
      <c r="R67" s="152">
        <v>360.2</v>
      </c>
    </row>
    <row r="68" spans="1:18">
      <c r="A68" s="16">
        <f t="shared" si="0"/>
        <v>68</v>
      </c>
      <c r="B68" s="94" t="s">
        <v>394</v>
      </c>
      <c r="C68" s="94" t="s">
        <v>379</v>
      </c>
      <c r="D68" s="94" t="s">
        <v>381</v>
      </c>
      <c r="E68" s="94" t="s">
        <v>362</v>
      </c>
      <c r="F68" s="94" t="s">
        <v>294</v>
      </c>
      <c r="G68" s="94" t="s">
        <v>53</v>
      </c>
      <c r="H68" s="95">
        <v>2017</v>
      </c>
      <c r="I68" s="153">
        <v>359.6</v>
      </c>
      <c r="J68" s="153">
        <v>359.6</v>
      </c>
      <c r="K68" s="153">
        <v>359.6</v>
      </c>
      <c r="L68" s="152">
        <v>359.6</v>
      </c>
      <c r="M68" s="152">
        <v>359.6</v>
      </c>
      <c r="N68" s="152">
        <v>359.6</v>
      </c>
      <c r="O68" s="152">
        <v>359.6</v>
      </c>
      <c r="P68" s="152">
        <v>359.6</v>
      </c>
      <c r="Q68" s="152">
        <v>359.6</v>
      </c>
      <c r="R68" s="152">
        <v>359.6</v>
      </c>
    </row>
    <row r="69" spans="1:18">
      <c r="A69" s="16">
        <f t="shared" si="0"/>
        <v>69</v>
      </c>
      <c r="B69" s="94" t="s">
        <v>397</v>
      </c>
      <c r="C69" s="94" t="s">
        <v>379</v>
      </c>
      <c r="D69" s="94" t="s">
        <v>382</v>
      </c>
      <c r="E69" s="94" t="s">
        <v>362</v>
      </c>
      <c r="F69" s="94" t="s">
        <v>294</v>
      </c>
      <c r="G69" s="94" t="s">
        <v>53</v>
      </c>
      <c r="H69" s="95">
        <v>2017</v>
      </c>
      <c r="I69" s="153">
        <v>490.5</v>
      </c>
      <c r="J69" s="153">
        <v>490.5</v>
      </c>
      <c r="K69" s="153">
        <v>490.5</v>
      </c>
      <c r="L69" s="152">
        <v>490.5</v>
      </c>
      <c r="M69" s="152">
        <v>490.5</v>
      </c>
      <c r="N69" s="152">
        <v>490.5</v>
      </c>
      <c r="O69" s="152">
        <v>490.5</v>
      </c>
      <c r="P69" s="152">
        <v>490.5</v>
      </c>
      <c r="Q69" s="152">
        <v>490.5</v>
      </c>
      <c r="R69" s="152">
        <v>490.5</v>
      </c>
    </row>
    <row r="70" spans="1:18">
      <c r="A70" s="16">
        <f t="shared" ref="A70:A133" si="1">A69+1</f>
        <v>70</v>
      </c>
      <c r="B70" s="94" t="s">
        <v>383</v>
      </c>
      <c r="C70" s="94" t="s">
        <v>781</v>
      </c>
      <c r="D70" s="94" t="s">
        <v>384</v>
      </c>
      <c r="E70" s="94" t="s">
        <v>359</v>
      </c>
      <c r="F70" s="94" t="s">
        <v>294</v>
      </c>
      <c r="G70" s="94" t="s">
        <v>285</v>
      </c>
      <c r="H70" s="95">
        <v>2008</v>
      </c>
      <c r="I70" s="153">
        <v>185</v>
      </c>
      <c r="J70" s="153">
        <v>185</v>
      </c>
      <c r="K70" s="153">
        <v>185</v>
      </c>
      <c r="L70" s="152">
        <v>185</v>
      </c>
      <c r="M70" s="152">
        <v>185</v>
      </c>
      <c r="N70" s="152">
        <v>185</v>
      </c>
      <c r="O70" s="152">
        <v>185</v>
      </c>
      <c r="P70" s="152">
        <v>185</v>
      </c>
      <c r="Q70" s="152">
        <v>185</v>
      </c>
      <c r="R70" s="152">
        <v>185</v>
      </c>
    </row>
    <row r="71" spans="1:18">
      <c r="A71" s="16">
        <f t="shared" si="1"/>
        <v>71</v>
      </c>
      <c r="B71" s="94" t="s">
        <v>385</v>
      </c>
      <c r="C71" s="94" t="s">
        <v>781</v>
      </c>
      <c r="D71" s="94" t="s">
        <v>386</v>
      </c>
      <c r="E71" s="94" t="s">
        <v>359</v>
      </c>
      <c r="F71" s="94" t="s">
        <v>294</v>
      </c>
      <c r="G71" s="94" t="s">
        <v>285</v>
      </c>
      <c r="H71" s="95">
        <v>2008</v>
      </c>
      <c r="I71" s="153">
        <v>182</v>
      </c>
      <c r="J71" s="153">
        <v>182</v>
      </c>
      <c r="K71" s="153">
        <v>182</v>
      </c>
      <c r="L71" s="152">
        <v>182</v>
      </c>
      <c r="M71" s="152">
        <v>182</v>
      </c>
      <c r="N71" s="152">
        <v>182</v>
      </c>
      <c r="O71" s="152">
        <v>182</v>
      </c>
      <c r="P71" s="152">
        <v>182</v>
      </c>
      <c r="Q71" s="152">
        <v>182</v>
      </c>
      <c r="R71" s="152">
        <v>182</v>
      </c>
    </row>
    <row r="72" spans="1:18">
      <c r="A72" s="16">
        <f t="shared" si="1"/>
        <v>72</v>
      </c>
      <c r="B72" s="94" t="s">
        <v>387</v>
      </c>
      <c r="C72" s="94" t="s">
        <v>781</v>
      </c>
      <c r="D72" s="94" t="s">
        <v>388</v>
      </c>
      <c r="E72" s="94" t="s">
        <v>359</v>
      </c>
      <c r="F72" s="94" t="s">
        <v>294</v>
      </c>
      <c r="G72" s="94" t="s">
        <v>285</v>
      </c>
      <c r="H72" s="95">
        <v>2008</v>
      </c>
      <c r="I72" s="153">
        <v>181</v>
      </c>
      <c r="J72" s="153">
        <v>181</v>
      </c>
      <c r="K72" s="153">
        <v>181</v>
      </c>
      <c r="L72" s="152">
        <v>181</v>
      </c>
      <c r="M72" s="152">
        <v>181</v>
      </c>
      <c r="N72" s="152">
        <v>181</v>
      </c>
      <c r="O72" s="152">
        <v>181</v>
      </c>
      <c r="P72" s="152">
        <v>181</v>
      </c>
      <c r="Q72" s="152">
        <v>181</v>
      </c>
      <c r="R72" s="152">
        <v>181</v>
      </c>
    </row>
    <row r="73" spans="1:18">
      <c r="A73" s="16">
        <f t="shared" si="1"/>
        <v>73</v>
      </c>
      <c r="B73" s="94" t="s">
        <v>389</v>
      </c>
      <c r="C73" s="94" t="s">
        <v>781</v>
      </c>
      <c r="D73" s="94" t="s">
        <v>390</v>
      </c>
      <c r="E73" s="94" t="s">
        <v>359</v>
      </c>
      <c r="F73" s="94" t="s">
        <v>294</v>
      </c>
      <c r="G73" s="94" t="s">
        <v>285</v>
      </c>
      <c r="H73" s="95">
        <v>2008</v>
      </c>
      <c r="I73" s="153">
        <v>144</v>
      </c>
      <c r="J73" s="153">
        <v>144</v>
      </c>
      <c r="K73" s="153">
        <v>144</v>
      </c>
      <c r="L73" s="152">
        <v>144</v>
      </c>
      <c r="M73" s="152">
        <v>144</v>
      </c>
      <c r="N73" s="152">
        <v>144</v>
      </c>
      <c r="O73" s="152">
        <v>144</v>
      </c>
      <c r="P73" s="152">
        <v>144</v>
      </c>
      <c r="Q73" s="152">
        <v>144</v>
      </c>
      <c r="R73" s="152">
        <v>144</v>
      </c>
    </row>
    <row r="74" spans="1:18">
      <c r="A74" s="16">
        <f t="shared" si="1"/>
        <v>74</v>
      </c>
      <c r="B74" s="94" t="s">
        <v>407</v>
      </c>
      <c r="C74" s="94" t="s">
        <v>781</v>
      </c>
      <c r="D74" s="94" t="s">
        <v>408</v>
      </c>
      <c r="E74" s="94" t="s">
        <v>301</v>
      </c>
      <c r="F74" s="94" t="s">
        <v>294</v>
      </c>
      <c r="G74" s="94" t="s">
        <v>52</v>
      </c>
      <c r="H74" s="95">
        <v>2004</v>
      </c>
      <c r="I74" s="153">
        <v>48</v>
      </c>
      <c r="J74" s="153">
        <v>48</v>
      </c>
      <c r="K74" s="153">
        <v>48</v>
      </c>
      <c r="L74" s="152">
        <v>48</v>
      </c>
      <c r="M74" s="152">
        <v>48</v>
      </c>
      <c r="N74" s="152">
        <v>48</v>
      </c>
      <c r="O74" s="152">
        <v>48</v>
      </c>
      <c r="P74" s="152">
        <v>48</v>
      </c>
      <c r="Q74" s="152">
        <v>48</v>
      </c>
      <c r="R74" s="152">
        <v>48</v>
      </c>
    </row>
    <row r="75" spans="1:18">
      <c r="A75" s="16">
        <f t="shared" si="1"/>
        <v>75</v>
      </c>
      <c r="B75" s="94" t="s">
        <v>411</v>
      </c>
      <c r="C75" s="94" t="s">
        <v>781</v>
      </c>
      <c r="D75" s="94" t="s">
        <v>412</v>
      </c>
      <c r="E75" s="94" t="s">
        <v>301</v>
      </c>
      <c r="F75" s="94" t="s">
        <v>294</v>
      </c>
      <c r="G75" s="94" t="s">
        <v>52</v>
      </c>
      <c r="H75" s="95">
        <v>2010</v>
      </c>
      <c r="I75" s="153">
        <v>50</v>
      </c>
      <c r="J75" s="153">
        <v>50</v>
      </c>
      <c r="K75" s="153">
        <v>50</v>
      </c>
      <c r="L75" s="152">
        <v>50</v>
      </c>
      <c r="M75" s="152">
        <v>50</v>
      </c>
      <c r="N75" s="152">
        <v>50</v>
      </c>
      <c r="O75" s="152">
        <v>50</v>
      </c>
      <c r="P75" s="152">
        <v>50</v>
      </c>
      <c r="Q75" s="152">
        <v>50</v>
      </c>
      <c r="R75" s="152">
        <v>50</v>
      </c>
    </row>
    <row r="76" spans="1:18">
      <c r="A76" s="16">
        <f t="shared" si="1"/>
        <v>76</v>
      </c>
      <c r="B76" s="94" t="s">
        <v>415</v>
      </c>
      <c r="C76" s="94" t="s">
        <v>781</v>
      </c>
      <c r="D76" s="94" t="s">
        <v>416</v>
      </c>
      <c r="E76" s="94" t="s">
        <v>301</v>
      </c>
      <c r="F76" s="94" t="s">
        <v>294</v>
      </c>
      <c r="G76" s="94" t="s">
        <v>52</v>
      </c>
      <c r="H76" s="95">
        <v>1978</v>
      </c>
      <c r="I76" s="153">
        <v>110</v>
      </c>
      <c r="J76" s="153">
        <v>110</v>
      </c>
      <c r="K76" s="153">
        <v>110</v>
      </c>
      <c r="L76" s="152">
        <v>110</v>
      </c>
      <c r="M76" s="152">
        <v>110</v>
      </c>
      <c r="N76" s="152">
        <v>110</v>
      </c>
      <c r="O76" s="152">
        <v>110</v>
      </c>
      <c r="P76" s="152">
        <v>110</v>
      </c>
      <c r="Q76" s="152">
        <v>110</v>
      </c>
      <c r="R76" s="152">
        <v>110</v>
      </c>
    </row>
    <row r="77" spans="1:18">
      <c r="A77" s="16">
        <f t="shared" si="1"/>
        <v>77</v>
      </c>
      <c r="B77" s="94" t="s">
        <v>75</v>
      </c>
      <c r="C77" s="94" t="s">
        <v>781</v>
      </c>
      <c r="D77" s="94" t="s">
        <v>38</v>
      </c>
      <c r="E77" s="94" t="s">
        <v>418</v>
      </c>
      <c r="F77" s="94" t="s">
        <v>294</v>
      </c>
      <c r="G77" s="94" t="s">
        <v>53</v>
      </c>
      <c r="H77" s="95">
        <v>1989</v>
      </c>
      <c r="I77" s="153">
        <v>54</v>
      </c>
      <c r="J77" s="153">
        <v>54</v>
      </c>
      <c r="K77" s="153">
        <v>54</v>
      </c>
      <c r="L77" s="152">
        <v>54</v>
      </c>
      <c r="M77" s="152">
        <v>54</v>
      </c>
      <c r="N77" s="152">
        <v>54</v>
      </c>
      <c r="O77" s="152">
        <v>54</v>
      </c>
      <c r="P77" s="152">
        <v>54</v>
      </c>
      <c r="Q77" s="152">
        <v>54</v>
      </c>
      <c r="R77" s="152">
        <v>54</v>
      </c>
    </row>
    <row r="78" spans="1:18">
      <c r="A78" s="16">
        <f t="shared" si="1"/>
        <v>78</v>
      </c>
      <c r="B78" s="94" t="s">
        <v>76</v>
      </c>
      <c r="C78" s="94" t="s">
        <v>781</v>
      </c>
      <c r="D78" s="94" t="s">
        <v>39</v>
      </c>
      <c r="E78" s="94" t="s">
        <v>418</v>
      </c>
      <c r="F78" s="94" t="s">
        <v>294</v>
      </c>
      <c r="G78" s="94" t="s">
        <v>53</v>
      </c>
      <c r="H78" s="95">
        <v>1989</v>
      </c>
      <c r="I78" s="153">
        <v>54</v>
      </c>
      <c r="J78" s="153">
        <v>54</v>
      </c>
      <c r="K78" s="153">
        <v>54</v>
      </c>
      <c r="L78" s="152">
        <v>54</v>
      </c>
      <c r="M78" s="152">
        <v>54</v>
      </c>
      <c r="N78" s="152">
        <v>54</v>
      </c>
      <c r="O78" s="152">
        <v>54</v>
      </c>
      <c r="P78" s="152">
        <v>54</v>
      </c>
      <c r="Q78" s="152">
        <v>54</v>
      </c>
      <c r="R78" s="152">
        <v>54</v>
      </c>
    </row>
    <row r="79" spans="1:18">
      <c r="A79" s="16">
        <f t="shared" si="1"/>
        <v>79</v>
      </c>
      <c r="B79" s="94" t="s">
        <v>77</v>
      </c>
      <c r="C79" s="94" t="s">
        <v>781</v>
      </c>
      <c r="D79" s="94" t="s">
        <v>40</v>
      </c>
      <c r="E79" s="94" t="s">
        <v>418</v>
      </c>
      <c r="F79" s="94" t="s">
        <v>294</v>
      </c>
      <c r="G79" s="94" t="s">
        <v>53</v>
      </c>
      <c r="H79" s="95">
        <v>1989</v>
      </c>
      <c r="I79" s="153">
        <v>54</v>
      </c>
      <c r="J79" s="153">
        <v>54</v>
      </c>
      <c r="K79" s="153">
        <v>54</v>
      </c>
      <c r="L79" s="152">
        <v>54</v>
      </c>
      <c r="M79" s="152">
        <v>54</v>
      </c>
      <c r="N79" s="152">
        <v>54</v>
      </c>
      <c r="O79" s="152">
        <v>54</v>
      </c>
      <c r="P79" s="152">
        <v>54</v>
      </c>
      <c r="Q79" s="152">
        <v>54</v>
      </c>
      <c r="R79" s="152">
        <v>54</v>
      </c>
    </row>
    <row r="80" spans="1:18">
      <c r="A80" s="16">
        <f t="shared" si="1"/>
        <v>80</v>
      </c>
      <c r="B80" s="94" t="s">
        <v>78</v>
      </c>
      <c r="C80" s="94" t="s">
        <v>781</v>
      </c>
      <c r="D80" s="94" t="s">
        <v>41</v>
      </c>
      <c r="E80" s="94" t="s">
        <v>418</v>
      </c>
      <c r="F80" s="94" t="s">
        <v>294</v>
      </c>
      <c r="G80" s="94" t="s">
        <v>53</v>
      </c>
      <c r="H80" s="95">
        <v>1989</v>
      </c>
      <c r="I80" s="153">
        <v>54</v>
      </c>
      <c r="J80" s="153">
        <v>54</v>
      </c>
      <c r="K80" s="153">
        <v>54</v>
      </c>
      <c r="L80" s="152">
        <v>54</v>
      </c>
      <c r="M80" s="152">
        <v>54</v>
      </c>
      <c r="N80" s="152">
        <v>54</v>
      </c>
      <c r="O80" s="152">
        <v>54</v>
      </c>
      <c r="P80" s="152">
        <v>54</v>
      </c>
      <c r="Q80" s="152">
        <v>54</v>
      </c>
      <c r="R80" s="152">
        <v>54</v>
      </c>
    </row>
    <row r="81" spans="1:18">
      <c r="A81" s="16">
        <f t="shared" si="1"/>
        <v>81</v>
      </c>
      <c r="B81" s="94" t="s">
        <v>201</v>
      </c>
      <c r="C81" s="94" t="s">
        <v>781</v>
      </c>
      <c r="D81" s="94" t="s">
        <v>36</v>
      </c>
      <c r="E81" s="94" t="s">
        <v>418</v>
      </c>
      <c r="F81" s="94" t="s">
        <v>294</v>
      </c>
      <c r="G81" s="94" t="s">
        <v>53</v>
      </c>
      <c r="H81" s="95">
        <v>1971</v>
      </c>
      <c r="I81" s="153">
        <v>320</v>
      </c>
      <c r="J81" s="153">
        <v>320</v>
      </c>
      <c r="K81" s="153">
        <v>320</v>
      </c>
      <c r="L81" s="152">
        <v>320</v>
      </c>
      <c r="M81" s="152">
        <v>320</v>
      </c>
      <c r="N81" s="152">
        <v>320</v>
      </c>
      <c r="O81" s="152">
        <v>320</v>
      </c>
      <c r="P81" s="152">
        <v>320</v>
      </c>
      <c r="Q81" s="152">
        <v>320</v>
      </c>
      <c r="R81" s="152">
        <v>320</v>
      </c>
    </row>
    <row r="82" spans="1:18">
      <c r="A82" s="16">
        <f t="shared" si="1"/>
        <v>82</v>
      </c>
      <c r="B82" s="94" t="s">
        <v>202</v>
      </c>
      <c r="C82" s="94" t="s">
        <v>781</v>
      </c>
      <c r="D82" s="94" t="s">
        <v>37</v>
      </c>
      <c r="E82" s="94" t="s">
        <v>418</v>
      </c>
      <c r="F82" s="94" t="s">
        <v>294</v>
      </c>
      <c r="G82" s="94" t="s">
        <v>53</v>
      </c>
      <c r="H82" s="95">
        <v>1978</v>
      </c>
      <c r="I82" s="153">
        <v>428</v>
      </c>
      <c r="J82" s="153">
        <v>428</v>
      </c>
      <c r="K82" s="153">
        <v>428</v>
      </c>
      <c r="L82" s="152">
        <v>428</v>
      </c>
      <c r="M82" s="152">
        <v>428</v>
      </c>
      <c r="N82" s="152">
        <v>428</v>
      </c>
      <c r="O82" s="152">
        <v>428</v>
      </c>
      <c r="P82" s="152">
        <v>428</v>
      </c>
      <c r="Q82" s="152">
        <v>428</v>
      </c>
      <c r="R82" s="152">
        <v>428</v>
      </c>
    </row>
    <row r="83" spans="1:18">
      <c r="A83" s="16">
        <f t="shared" si="1"/>
        <v>83</v>
      </c>
      <c r="B83" s="94" t="s">
        <v>430</v>
      </c>
      <c r="C83" s="94" t="s">
        <v>781</v>
      </c>
      <c r="D83" s="94" t="s">
        <v>431</v>
      </c>
      <c r="E83" s="94" t="s">
        <v>432</v>
      </c>
      <c r="F83" s="94" t="s">
        <v>294</v>
      </c>
      <c r="G83" s="94" t="s">
        <v>52</v>
      </c>
      <c r="H83" s="95">
        <v>1990</v>
      </c>
      <c r="I83" s="153">
        <v>88</v>
      </c>
      <c r="J83" s="153">
        <v>88</v>
      </c>
      <c r="K83" s="153">
        <v>88</v>
      </c>
      <c r="L83" s="152">
        <v>88</v>
      </c>
      <c r="M83" s="152">
        <v>88</v>
      </c>
      <c r="N83" s="152">
        <v>88</v>
      </c>
      <c r="O83" s="152">
        <v>88</v>
      </c>
      <c r="P83" s="152">
        <v>88</v>
      </c>
      <c r="Q83" s="152">
        <v>88</v>
      </c>
      <c r="R83" s="152">
        <v>88</v>
      </c>
    </row>
    <row r="84" spans="1:18">
      <c r="A84" s="16">
        <f t="shared" si="1"/>
        <v>84</v>
      </c>
      <c r="B84" s="94" t="s">
        <v>435</v>
      </c>
      <c r="C84" s="94" t="s">
        <v>781</v>
      </c>
      <c r="D84" s="94" t="s">
        <v>436</v>
      </c>
      <c r="E84" s="94" t="s">
        <v>432</v>
      </c>
      <c r="F84" s="94" t="s">
        <v>294</v>
      </c>
      <c r="G84" s="94" t="s">
        <v>52</v>
      </c>
      <c r="H84" s="95">
        <v>1990</v>
      </c>
      <c r="I84" s="153">
        <v>87</v>
      </c>
      <c r="J84" s="153">
        <v>87</v>
      </c>
      <c r="K84" s="153">
        <v>87</v>
      </c>
      <c r="L84" s="152">
        <v>87</v>
      </c>
      <c r="M84" s="152">
        <v>87</v>
      </c>
      <c r="N84" s="152">
        <v>87</v>
      </c>
      <c r="O84" s="152">
        <v>87</v>
      </c>
      <c r="P84" s="152">
        <v>87</v>
      </c>
      <c r="Q84" s="152">
        <v>87</v>
      </c>
      <c r="R84" s="152">
        <v>87</v>
      </c>
    </row>
    <row r="85" spans="1:18">
      <c r="A85" s="16">
        <f t="shared" si="1"/>
        <v>85</v>
      </c>
      <c r="B85" s="94" t="s">
        <v>439</v>
      </c>
      <c r="C85" s="94" t="s">
        <v>781</v>
      </c>
      <c r="D85" s="94" t="s">
        <v>440</v>
      </c>
      <c r="E85" s="94" t="s">
        <v>432</v>
      </c>
      <c r="F85" s="94" t="s">
        <v>294</v>
      </c>
      <c r="G85" s="94" t="s">
        <v>52</v>
      </c>
      <c r="H85" s="95">
        <v>1990</v>
      </c>
      <c r="I85" s="153">
        <v>86</v>
      </c>
      <c r="J85" s="153">
        <v>86</v>
      </c>
      <c r="K85" s="153">
        <v>86</v>
      </c>
      <c r="L85" s="152">
        <v>86</v>
      </c>
      <c r="M85" s="152">
        <v>86</v>
      </c>
      <c r="N85" s="152">
        <v>86</v>
      </c>
      <c r="O85" s="152">
        <v>86</v>
      </c>
      <c r="P85" s="152">
        <v>86</v>
      </c>
      <c r="Q85" s="152">
        <v>86</v>
      </c>
      <c r="R85" s="152">
        <v>86</v>
      </c>
    </row>
    <row r="86" spans="1:18">
      <c r="A86" s="16">
        <f t="shared" si="1"/>
        <v>86</v>
      </c>
      <c r="B86" s="94" t="s">
        <v>443</v>
      </c>
      <c r="C86" s="94" t="s">
        <v>781</v>
      </c>
      <c r="D86" s="94" t="s">
        <v>444</v>
      </c>
      <c r="E86" s="94" t="s">
        <v>432</v>
      </c>
      <c r="F86" s="94" t="s">
        <v>294</v>
      </c>
      <c r="G86" s="94" t="s">
        <v>52</v>
      </c>
      <c r="H86" s="95">
        <v>1990</v>
      </c>
      <c r="I86" s="153">
        <v>86</v>
      </c>
      <c r="J86" s="153">
        <v>86</v>
      </c>
      <c r="K86" s="153">
        <v>86</v>
      </c>
      <c r="L86" s="152">
        <v>86</v>
      </c>
      <c r="M86" s="152">
        <v>86</v>
      </c>
      <c r="N86" s="152">
        <v>86</v>
      </c>
      <c r="O86" s="152">
        <v>86</v>
      </c>
      <c r="P86" s="152">
        <v>86</v>
      </c>
      <c r="Q86" s="152">
        <v>86</v>
      </c>
      <c r="R86" s="152">
        <v>86</v>
      </c>
    </row>
    <row r="87" spans="1:18">
      <c r="A87" s="16">
        <f t="shared" si="1"/>
        <v>87</v>
      </c>
      <c r="B87" s="94" t="s">
        <v>392</v>
      </c>
      <c r="C87" s="94" t="s">
        <v>781</v>
      </c>
      <c r="D87" s="94" t="s">
        <v>393</v>
      </c>
      <c r="E87" s="94" t="s">
        <v>359</v>
      </c>
      <c r="F87" s="94" t="s">
        <v>294</v>
      </c>
      <c r="G87" s="94" t="s">
        <v>285</v>
      </c>
      <c r="H87" s="95">
        <v>2002</v>
      </c>
      <c r="I87" s="153">
        <v>203</v>
      </c>
      <c r="J87" s="153">
        <v>203</v>
      </c>
      <c r="K87" s="153">
        <v>203</v>
      </c>
      <c r="L87" s="152">
        <v>203</v>
      </c>
      <c r="M87" s="152">
        <v>203</v>
      </c>
      <c r="N87" s="152">
        <v>203</v>
      </c>
      <c r="O87" s="152">
        <v>203</v>
      </c>
      <c r="P87" s="152">
        <v>203</v>
      </c>
      <c r="Q87" s="152">
        <v>203</v>
      </c>
      <c r="R87" s="152">
        <v>203</v>
      </c>
    </row>
    <row r="88" spans="1:18">
      <c r="A88" s="16">
        <f t="shared" si="1"/>
        <v>88</v>
      </c>
      <c r="B88" s="94" t="s">
        <v>395</v>
      </c>
      <c r="C88" s="94" t="s">
        <v>781</v>
      </c>
      <c r="D88" s="94" t="s">
        <v>396</v>
      </c>
      <c r="E88" s="94" t="s">
        <v>359</v>
      </c>
      <c r="F88" s="94" t="s">
        <v>294</v>
      </c>
      <c r="G88" s="94" t="s">
        <v>285</v>
      </c>
      <c r="H88" s="95">
        <v>2002</v>
      </c>
      <c r="I88" s="153">
        <v>215</v>
      </c>
      <c r="J88" s="153">
        <v>215</v>
      </c>
      <c r="K88" s="153">
        <v>215</v>
      </c>
      <c r="L88" s="152">
        <v>215</v>
      </c>
      <c r="M88" s="152">
        <v>215</v>
      </c>
      <c r="N88" s="152">
        <v>215</v>
      </c>
      <c r="O88" s="152">
        <v>215</v>
      </c>
      <c r="P88" s="152">
        <v>215</v>
      </c>
      <c r="Q88" s="152">
        <v>215</v>
      </c>
      <c r="R88" s="152">
        <v>215</v>
      </c>
    </row>
    <row r="89" spans="1:18">
      <c r="A89" s="16">
        <f t="shared" si="1"/>
        <v>89</v>
      </c>
      <c r="B89" s="94" t="s">
        <v>398</v>
      </c>
      <c r="C89" s="94" t="s">
        <v>781</v>
      </c>
      <c r="D89" s="94" t="s">
        <v>399</v>
      </c>
      <c r="E89" s="94" t="s">
        <v>359</v>
      </c>
      <c r="F89" s="94" t="s">
        <v>294</v>
      </c>
      <c r="G89" s="94" t="s">
        <v>285</v>
      </c>
      <c r="H89" s="95">
        <v>2002</v>
      </c>
      <c r="I89" s="153">
        <v>203</v>
      </c>
      <c r="J89" s="153">
        <v>203</v>
      </c>
      <c r="K89" s="153">
        <v>203</v>
      </c>
      <c r="L89" s="152">
        <v>203</v>
      </c>
      <c r="M89" s="152">
        <v>203</v>
      </c>
      <c r="N89" s="152">
        <v>203</v>
      </c>
      <c r="O89" s="152">
        <v>203</v>
      </c>
      <c r="P89" s="152">
        <v>203</v>
      </c>
      <c r="Q89" s="152">
        <v>203</v>
      </c>
      <c r="R89" s="152">
        <v>203</v>
      </c>
    </row>
    <row r="90" spans="1:18">
      <c r="A90" s="16">
        <f t="shared" si="1"/>
        <v>90</v>
      </c>
      <c r="B90" s="94" t="s">
        <v>400</v>
      </c>
      <c r="C90" s="94" t="s">
        <v>781</v>
      </c>
      <c r="D90" s="94" t="s">
        <v>401</v>
      </c>
      <c r="E90" s="94" t="s">
        <v>359</v>
      </c>
      <c r="F90" s="94" t="s">
        <v>294</v>
      </c>
      <c r="G90" s="94" t="s">
        <v>285</v>
      </c>
      <c r="H90" s="95">
        <v>2002</v>
      </c>
      <c r="I90" s="153">
        <v>215</v>
      </c>
      <c r="J90" s="153">
        <v>215</v>
      </c>
      <c r="K90" s="153">
        <v>215</v>
      </c>
      <c r="L90" s="152">
        <v>215</v>
      </c>
      <c r="M90" s="152">
        <v>215</v>
      </c>
      <c r="N90" s="152">
        <v>215</v>
      </c>
      <c r="O90" s="152">
        <v>215</v>
      </c>
      <c r="P90" s="152">
        <v>215</v>
      </c>
      <c r="Q90" s="152">
        <v>215</v>
      </c>
      <c r="R90" s="152">
        <v>215</v>
      </c>
    </row>
    <row r="91" spans="1:18">
      <c r="A91" s="16">
        <f t="shared" si="1"/>
        <v>91</v>
      </c>
      <c r="B91" s="94" t="s">
        <v>403</v>
      </c>
      <c r="C91" s="94" t="s">
        <v>781</v>
      </c>
      <c r="D91" s="94" t="s">
        <v>404</v>
      </c>
      <c r="E91" s="94" t="s">
        <v>359</v>
      </c>
      <c r="F91" s="94" t="s">
        <v>294</v>
      </c>
      <c r="G91" s="94" t="s">
        <v>285</v>
      </c>
      <c r="H91" s="95">
        <v>2014</v>
      </c>
      <c r="I91" s="153">
        <v>190</v>
      </c>
      <c r="J91" s="153">
        <v>190</v>
      </c>
      <c r="K91" s="153">
        <v>190</v>
      </c>
      <c r="L91" s="152">
        <v>190</v>
      </c>
      <c r="M91" s="152">
        <v>190</v>
      </c>
      <c r="N91" s="152">
        <v>190</v>
      </c>
      <c r="O91" s="152">
        <v>190</v>
      </c>
      <c r="P91" s="152">
        <v>190</v>
      </c>
      <c r="Q91" s="152">
        <v>190</v>
      </c>
      <c r="R91" s="152">
        <v>190</v>
      </c>
    </row>
    <row r="92" spans="1:18">
      <c r="A92" s="16">
        <f t="shared" si="1"/>
        <v>92</v>
      </c>
      <c r="B92" s="94" t="s">
        <v>458</v>
      </c>
      <c r="C92" s="94" t="s">
        <v>781</v>
      </c>
      <c r="D92" s="94" t="s">
        <v>402</v>
      </c>
      <c r="E92" s="94" t="s">
        <v>359</v>
      </c>
      <c r="F92" s="94" t="s">
        <v>294</v>
      </c>
      <c r="G92" s="94" t="s">
        <v>285</v>
      </c>
      <c r="H92" s="95">
        <v>2002</v>
      </c>
      <c r="I92" s="153">
        <v>290</v>
      </c>
      <c r="J92" s="153">
        <v>290</v>
      </c>
      <c r="K92" s="153">
        <v>290</v>
      </c>
      <c r="L92" s="152">
        <v>290</v>
      </c>
      <c r="M92" s="152">
        <v>290</v>
      </c>
      <c r="N92" s="152">
        <v>290</v>
      </c>
      <c r="O92" s="152">
        <v>290</v>
      </c>
      <c r="P92" s="152">
        <v>290</v>
      </c>
      <c r="Q92" s="152">
        <v>290</v>
      </c>
      <c r="R92" s="152">
        <v>290</v>
      </c>
    </row>
    <row r="93" spans="1:18">
      <c r="A93" s="16">
        <f t="shared" si="1"/>
        <v>93</v>
      </c>
      <c r="B93" s="94" t="s">
        <v>461</v>
      </c>
      <c r="C93" s="94" t="s">
        <v>781</v>
      </c>
      <c r="D93" s="94" t="s">
        <v>462</v>
      </c>
      <c r="E93" s="94" t="s">
        <v>463</v>
      </c>
      <c r="F93" s="94" t="s">
        <v>294</v>
      </c>
      <c r="G93" s="94" t="s">
        <v>52</v>
      </c>
      <c r="H93" s="95">
        <v>2018</v>
      </c>
      <c r="I93" s="153">
        <v>56.5</v>
      </c>
      <c r="J93" s="153">
        <v>56.5</v>
      </c>
      <c r="K93" s="153">
        <v>56.5</v>
      </c>
      <c r="L93" s="152">
        <v>56.5</v>
      </c>
      <c r="M93" s="152">
        <v>56.5</v>
      </c>
      <c r="N93" s="152">
        <v>56.5</v>
      </c>
      <c r="O93" s="152">
        <v>56.5</v>
      </c>
      <c r="P93" s="152">
        <v>56.5</v>
      </c>
      <c r="Q93" s="152">
        <v>56.5</v>
      </c>
      <c r="R93" s="152">
        <v>56.5</v>
      </c>
    </row>
    <row r="94" spans="1:18">
      <c r="A94" s="16">
        <f t="shared" si="1"/>
        <v>94</v>
      </c>
      <c r="B94" s="94" t="s">
        <v>465</v>
      </c>
      <c r="C94" s="94" t="s">
        <v>781</v>
      </c>
      <c r="D94" s="94" t="s">
        <v>466</v>
      </c>
      <c r="E94" s="94" t="s">
        <v>463</v>
      </c>
      <c r="F94" s="94" t="s">
        <v>294</v>
      </c>
      <c r="G94" s="94" t="s">
        <v>52</v>
      </c>
      <c r="H94" s="95">
        <v>2018</v>
      </c>
      <c r="I94" s="153">
        <v>56.5</v>
      </c>
      <c r="J94" s="153">
        <v>56.5</v>
      </c>
      <c r="K94" s="153">
        <v>56.5</v>
      </c>
      <c r="L94" s="152">
        <v>56.5</v>
      </c>
      <c r="M94" s="152">
        <v>56.5</v>
      </c>
      <c r="N94" s="152">
        <v>56.5</v>
      </c>
      <c r="O94" s="152">
        <v>56.5</v>
      </c>
      <c r="P94" s="152">
        <v>56.5</v>
      </c>
      <c r="Q94" s="152">
        <v>56.5</v>
      </c>
      <c r="R94" s="152">
        <v>56.5</v>
      </c>
    </row>
    <row r="95" spans="1:18">
      <c r="A95" s="16">
        <f t="shared" si="1"/>
        <v>95</v>
      </c>
      <c r="B95" s="94" t="s">
        <v>468</v>
      </c>
      <c r="C95" s="94" t="s">
        <v>781</v>
      </c>
      <c r="D95" s="94" t="s">
        <v>469</v>
      </c>
      <c r="E95" s="94" t="s">
        <v>463</v>
      </c>
      <c r="F95" s="94" t="s">
        <v>294</v>
      </c>
      <c r="G95" s="94" t="s">
        <v>52</v>
      </c>
      <c r="H95" s="95">
        <v>2018</v>
      </c>
      <c r="I95" s="153">
        <v>56.5</v>
      </c>
      <c r="J95" s="153">
        <v>56.5</v>
      </c>
      <c r="K95" s="153">
        <v>56.5</v>
      </c>
      <c r="L95" s="152">
        <v>56.5</v>
      </c>
      <c r="M95" s="152">
        <v>56.5</v>
      </c>
      <c r="N95" s="152">
        <v>56.5</v>
      </c>
      <c r="O95" s="152">
        <v>56.5</v>
      </c>
      <c r="P95" s="152">
        <v>56.5</v>
      </c>
      <c r="Q95" s="152">
        <v>56.5</v>
      </c>
      <c r="R95" s="152">
        <v>56.5</v>
      </c>
    </row>
    <row r="96" spans="1:18">
      <c r="A96" s="16">
        <f t="shared" si="1"/>
        <v>96</v>
      </c>
      <c r="B96" s="94" t="s">
        <v>473</v>
      </c>
      <c r="C96" s="94" t="s">
        <v>781</v>
      </c>
      <c r="D96" s="94" t="s">
        <v>474</v>
      </c>
      <c r="E96" s="94" t="s">
        <v>463</v>
      </c>
      <c r="F96" s="94" t="s">
        <v>294</v>
      </c>
      <c r="G96" s="94" t="s">
        <v>52</v>
      </c>
      <c r="H96" s="95">
        <v>2018</v>
      </c>
      <c r="I96" s="153">
        <v>56.5</v>
      </c>
      <c r="J96" s="153">
        <v>56.5</v>
      </c>
      <c r="K96" s="153">
        <v>56.5</v>
      </c>
      <c r="L96" s="152">
        <v>56.5</v>
      </c>
      <c r="M96" s="152">
        <v>56.5</v>
      </c>
      <c r="N96" s="152">
        <v>56.5</v>
      </c>
      <c r="O96" s="152">
        <v>56.5</v>
      </c>
      <c r="P96" s="152">
        <v>56.5</v>
      </c>
      <c r="Q96" s="152">
        <v>56.5</v>
      </c>
      <c r="R96" s="152">
        <v>56.5</v>
      </c>
    </row>
    <row r="97" spans="1:18">
      <c r="A97" s="16">
        <f t="shared" si="1"/>
        <v>97</v>
      </c>
      <c r="B97" s="94" t="s">
        <v>477</v>
      </c>
      <c r="C97" s="94" t="s">
        <v>781</v>
      </c>
      <c r="D97" s="94" t="s">
        <v>478</v>
      </c>
      <c r="E97" s="94" t="s">
        <v>64</v>
      </c>
      <c r="F97" s="94" t="s">
        <v>294</v>
      </c>
      <c r="G97" s="94" t="s">
        <v>54</v>
      </c>
      <c r="H97" s="95">
        <v>2015</v>
      </c>
      <c r="I97" s="153">
        <v>170.4</v>
      </c>
      <c r="J97" s="153">
        <v>170.4</v>
      </c>
      <c r="K97" s="153">
        <v>170.4</v>
      </c>
      <c r="L97" s="152">
        <v>170.4</v>
      </c>
      <c r="M97" s="152">
        <v>170.4</v>
      </c>
      <c r="N97" s="152">
        <v>170.4</v>
      </c>
      <c r="O97" s="152">
        <v>170.4</v>
      </c>
      <c r="P97" s="152">
        <v>170.4</v>
      </c>
      <c r="Q97" s="152">
        <v>170.4</v>
      </c>
      <c r="R97" s="152">
        <v>170.4</v>
      </c>
    </row>
    <row r="98" spans="1:18">
      <c r="A98" s="16">
        <f t="shared" si="1"/>
        <v>98</v>
      </c>
      <c r="B98" s="94" t="s">
        <v>481</v>
      </c>
      <c r="C98" s="94" t="s">
        <v>781</v>
      </c>
      <c r="D98" s="94" t="s">
        <v>482</v>
      </c>
      <c r="E98" s="94" t="s">
        <v>64</v>
      </c>
      <c r="F98" s="94" t="s">
        <v>294</v>
      </c>
      <c r="G98" s="94" t="s">
        <v>54</v>
      </c>
      <c r="H98" s="95">
        <v>2015</v>
      </c>
      <c r="I98" s="153">
        <v>170.4</v>
      </c>
      <c r="J98" s="153">
        <v>170.4</v>
      </c>
      <c r="K98" s="153">
        <v>170.4</v>
      </c>
      <c r="L98" s="152">
        <v>170.4</v>
      </c>
      <c r="M98" s="152">
        <v>170.4</v>
      </c>
      <c r="N98" s="152">
        <v>170.4</v>
      </c>
      <c r="O98" s="152">
        <v>170.4</v>
      </c>
      <c r="P98" s="152">
        <v>170.4</v>
      </c>
      <c r="Q98" s="152">
        <v>170.4</v>
      </c>
      <c r="R98" s="152">
        <v>170.4</v>
      </c>
    </row>
    <row r="99" spans="1:18">
      <c r="A99" s="16">
        <f t="shared" si="1"/>
        <v>99</v>
      </c>
      <c r="B99" s="94" t="s">
        <v>485</v>
      </c>
      <c r="C99" s="94" t="s">
        <v>781</v>
      </c>
      <c r="D99" s="94" t="s">
        <v>486</v>
      </c>
      <c r="E99" s="94" t="s">
        <v>487</v>
      </c>
      <c r="F99" s="94" t="s">
        <v>294</v>
      </c>
      <c r="G99" s="94" t="s">
        <v>62</v>
      </c>
      <c r="H99" s="95">
        <v>2016</v>
      </c>
      <c r="I99" s="153">
        <v>200</v>
      </c>
      <c r="J99" s="153">
        <v>200</v>
      </c>
      <c r="K99" s="153">
        <v>200</v>
      </c>
      <c r="L99" s="152">
        <v>200</v>
      </c>
      <c r="M99" s="152">
        <v>200</v>
      </c>
      <c r="N99" s="152">
        <v>200</v>
      </c>
      <c r="O99" s="152">
        <v>200</v>
      </c>
      <c r="P99" s="152">
        <v>200</v>
      </c>
      <c r="Q99" s="152">
        <v>200</v>
      </c>
      <c r="R99" s="152">
        <v>200</v>
      </c>
    </row>
    <row r="100" spans="1:18">
      <c r="A100" s="16">
        <f t="shared" si="1"/>
        <v>100</v>
      </c>
      <c r="B100" s="94" t="s">
        <v>405</v>
      </c>
      <c r="C100" s="94" t="s">
        <v>490</v>
      </c>
      <c r="D100" s="94" t="s">
        <v>406</v>
      </c>
      <c r="E100" s="94" t="s">
        <v>69</v>
      </c>
      <c r="F100" s="94" t="s">
        <v>294</v>
      </c>
      <c r="G100" s="94" t="s">
        <v>52</v>
      </c>
      <c r="H100" s="95">
        <v>2002</v>
      </c>
      <c r="I100" s="153">
        <v>245</v>
      </c>
      <c r="J100" s="153">
        <v>245</v>
      </c>
      <c r="K100" s="153">
        <v>245</v>
      </c>
      <c r="L100" s="152">
        <v>245</v>
      </c>
      <c r="M100" s="152">
        <v>245</v>
      </c>
      <c r="N100" s="152">
        <v>245</v>
      </c>
      <c r="O100" s="152">
        <v>245</v>
      </c>
      <c r="P100" s="152">
        <v>245</v>
      </c>
      <c r="Q100" s="152">
        <v>245</v>
      </c>
      <c r="R100" s="152">
        <v>245</v>
      </c>
    </row>
    <row r="101" spans="1:18">
      <c r="A101" s="16">
        <f t="shared" si="1"/>
        <v>101</v>
      </c>
      <c r="B101" s="94" t="s">
        <v>409</v>
      </c>
      <c r="C101" s="94" t="s">
        <v>490</v>
      </c>
      <c r="D101" s="94" t="s">
        <v>410</v>
      </c>
      <c r="E101" s="94" t="s">
        <v>69</v>
      </c>
      <c r="F101" s="94" t="s">
        <v>294</v>
      </c>
      <c r="G101" s="94" t="s">
        <v>52</v>
      </c>
      <c r="H101" s="95">
        <v>2002</v>
      </c>
      <c r="I101" s="153">
        <v>116</v>
      </c>
      <c r="J101" s="153">
        <v>116</v>
      </c>
      <c r="K101" s="153">
        <v>116</v>
      </c>
      <c r="L101" s="152">
        <v>116</v>
      </c>
      <c r="M101" s="152">
        <v>116</v>
      </c>
      <c r="N101" s="152">
        <v>116</v>
      </c>
      <c r="O101" s="152">
        <v>116</v>
      </c>
      <c r="P101" s="152">
        <v>116</v>
      </c>
      <c r="Q101" s="152">
        <v>116</v>
      </c>
      <c r="R101" s="152">
        <v>116</v>
      </c>
    </row>
    <row r="102" spans="1:18">
      <c r="A102" s="16">
        <f t="shared" si="1"/>
        <v>102</v>
      </c>
      <c r="B102" s="94" t="s">
        <v>496</v>
      </c>
      <c r="C102" s="94" t="s">
        <v>781</v>
      </c>
      <c r="D102" s="94" t="s">
        <v>497</v>
      </c>
      <c r="E102" s="94" t="s">
        <v>359</v>
      </c>
      <c r="F102" s="94" t="s">
        <v>294</v>
      </c>
      <c r="G102" s="94" t="s">
        <v>285</v>
      </c>
      <c r="H102" s="95">
        <v>2009</v>
      </c>
      <c r="I102" s="153">
        <v>40</v>
      </c>
      <c r="J102" s="153">
        <v>40</v>
      </c>
      <c r="K102" s="153">
        <v>40</v>
      </c>
      <c r="L102" s="152">
        <v>40</v>
      </c>
      <c r="M102" s="152">
        <v>40</v>
      </c>
      <c r="N102" s="152">
        <v>40</v>
      </c>
      <c r="O102" s="152">
        <v>40</v>
      </c>
      <c r="P102" s="152">
        <v>40</v>
      </c>
      <c r="Q102" s="152">
        <v>40</v>
      </c>
      <c r="R102" s="152">
        <v>40</v>
      </c>
    </row>
    <row r="103" spans="1:18">
      <c r="A103" s="16">
        <f t="shared" si="1"/>
        <v>103</v>
      </c>
      <c r="B103" s="94" t="s">
        <v>500</v>
      </c>
      <c r="C103" s="94" t="s">
        <v>781</v>
      </c>
      <c r="D103" s="94" t="s">
        <v>501</v>
      </c>
      <c r="E103" s="94" t="s">
        <v>359</v>
      </c>
      <c r="F103" s="94" t="s">
        <v>294</v>
      </c>
      <c r="G103" s="94" t="s">
        <v>285</v>
      </c>
      <c r="H103" s="95">
        <v>2009</v>
      </c>
      <c r="I103" s="153">
        <v>40</v>
      </c>
      <c r="J103" s="153">
        <v>40</v>
      </c>
      <c r="K103" s="153">
        <v>40</v>
      </c>
      <c r="L103" s="152">
        <v>40</v>
      </c>
      <c r="M103" s="152">
        <v>40</v>
      </c>
      <c r="N103" s="152">
        <v>40</v>
      </c>
      <c r="O103" s="152">
        <v>40</v>
      </c>
      <c r="P103" s="152">
        <v>40</v>
      </c>
      <c r="Q103" s="152">
        <v>40</v>
      </c>
      <c r="R103" s="152">
        <v>40</v>
      </c>
    </row>
    <row r="104" spans="1:18">
      <c r="A104" s="16">
        <f t="shared" si="1"/>
        <v>104</v>
      </c>
      <c r="B104" s="94" t="s">
        <v>504</v>
      </c>
      <c r="C104" s="94" t="s">
        <v>781</v>
      </c>
      <c r="D104" s="94" t="s">
        <v>505</v>
      </c>
      <c r="E104" s="94" t="s">
        <v>359</v>
      </c>
      <c r="F104" s="94" t="s">
        <v>294</v>
      </c>
      <c r="G104" s="94" t="s">
        <v>285</v>
      </c>
      <c r="H104" s="95">
        <v>2009</v>
      </c>
      <c r="I104" s="153">
        <v>40</v>
      </c>
      <c r="J104" s="153">
        <v>40</v>
      </c>
      <c r="K104" s="153">
        <v>40</v>
      </c>
      <c r="L104" s="152">
        <v>40</v>
      </c>
      <c r="M104" s="152">
        <v>40</v>
      </c>
      <c r="N104" s="152">
        <v>40</v>
      </c>
      <c r="O104" s="152">
        <v>40</v>
      </c>
      <c r="P104" s="152">
        <v>40</v>
      </c>
      <c r="Q104" s="152">
        <v>40</v>
      </c>
      <c r="R104" s="152">
        <v>40</v>
      </c>
    </row>
    <row r="105" spans="1:18">
      <c r="A105" s="16">
        <f t="shared" si="1"/>
        <v>105</v>
      </c>
      <c r="B105" s="94" t="s">
        <v>508</v>
      </c>
      <c r="C105" s="94" t="s">
        <v>781</v>
      </c>
      <c r="D105" s="94" t="s">
        <v>509</v>
      </c>
      <c r="E105" s="94" t="s">
        <v>359</v>
      </c>
      <c r="F105" s="94" t="s">
        <v>294</v>
      </c>
      <c r="G105" s="94" t="s">
        <v>285</v>
      </c>
      <c r="H105" s="95">
        <v>2009</v>
      </c>
      <c r="I105" s="153">
        <v>40</v>
      </c>
      <c r="J105" s="153">
        <v>40</v>
      </c>
      <c r="K105" s="153">
        <v>40</v>
      </c>
      <c r="L105" s="152">
        <v>40</v>
      </c>
      <c r="M105" s="152">
        <v>40</v>
      </c>
      <c r="N105" s="152">
        <v>40</v>
      </c>
      <c r="O105" s="152">
        <v>40</v>
      </c>
      <c r="P105" s="152">
        <v>40</v>
      </c>
      <c r="Q105" s="152">
        <v>40</v>
      </c>
      <c r="R105" s="152">
        <v>40</v>
      </c>
    </row>
    <row r="106" spans="1:18">
      <c r="A106" s="16">
        <f t="shared" si="1"/>
        <v>106</v>
      </c>
      <c r="B106" s="94" t="s">
        <v>512</v>
      </c>
      <c r="C106" s="94" t="s">
        <v>781</v>
      </c>
      <c r="D106" s="94" t="s">
        <v>413</v>
      </c>
      <c r="E106" s="94" t="s">
        <v>414</v>
      </c>
      <c r="F106" s="94" t="s">
        <v>294</v>
      </c>
      <c r="G106" s="94" t="s">
        <v>53</v>
      </c>
      <c r="H106" s="95">
        <v>2014</v>
      </c>
      <c r="I106" s="153">
        <v>180</v>
      </c>
      <c r="J106" s="153">
        <v>180</v>
      </c>
      <c r="K106" s="153">
        <v>180</v>
      </c>
      <c r="L106" s="152">
        <v>180</v>
      </c>
      <c r="M106" s="152">
        <v>180</v>
      </c>
      <c r="N106" s="152">
        <v>180</v>
      </c>
      <c r="O106" s="152">
        <v>180</v>
      </c>
      <c r="P106" s="152">
        <v>180</v>
      </c>
      <c r="Q106" s="152">
        <v>180</v>
      </c>
      <c r="R106" s="152">
        <v>180</v>
      </c>
    </row>
    <row r="107" spans="1:18">
      <c r="A107" s="16">
        <f t="shared" si="1"/>
        <v>107</v>
      </c>
      <c r="B107" s="94" t="s">
        <v>515</v>
      </c>
      <c r="C107" s="94" t="s">
        <v>781</v>
      </c>
      <c r="D107" s="94" t="s">
        <v>417</v>
      </c>
      <c r="E107" s="94" t="s">
        <v>414</v>
      </c>
      <c r="F107" s="94" t="s">
        <v>294</v>
      </c>
      <c r="G107" s="94" t="s">
        <v>53</v>
      </c>
      <c r="H107" s="95">
        <v>2014</v>
      </c>
      <c r="I107" s="153">
        <v>180</v>
      </c>
      <c r="J107" s="153">
        <v>180</v>
      </c>
      <c r="K107" s="153">
        <v>180</v>
      </c>
      <c r="L107" s="152">
        <v>180</v>
      </c>
      <c r="M107" s="152">
        <v>180</v>
      </c>
      <c r="N107" s="152">
        <v>180</v>
      </c>
      <c r="O107" s="152">
        <v>180</v>
      </c>
      <c r="P107" s="152">
        <v>180</v>
      </c>
      <c r="Q107" s="152">
        <v>180</v>
      </c>
      <c r="R107" s="152">
        <v>180</v>
      </c>
    </row>
    <row r="108" spans="1:18">
      <c r="A108" s="16">
        <f t="shared" si="1"/>
        <v>108</v>
      </c>
      <c r="B108" s="94" t="s">
        <v>517</v>
      </c>
      <c r="C108" s="94" t="s">
        <v>781</v>
      </c>
      <c r="D108" s="94" t="s">
        <v>419</v>
      </c>
      <c r="E108" s="94" t="s">
        <v>414</v>
      </c>
      <c r="F108" s="94" t="s">
        <v>294</v>
      </c>
      <c r="G108" s="94" t="s">
        <v>53</v>
      </c>
      <c r="H108" s="95">
        <v>2014</v>
      </c>
      <c r="I108" s="153">
        <v>194</v>
      </c>
      <c r="J108" s="153">
        <v>194</v>
      </c>
      <c r="K108" s="153">
        <v>194</v>
      </c>
      <c r="L108" s="152">
        <v>194</v>
      </c>
      <c r="M108" s="152">
        <v>194</v>
      </c>
      <c r="N108" s="152">
        <v>194</v>
      </c>
      <c r="O108" s="152">
        <v>194</v>
      </c>
      <c r="P108" s="152">
        <v>194</v>
      </c>
      <c r="Q108" s="152">
        <v>194</v>
      </c>
      <c r="R108" s="152">
        <v>194</v>
      </c>
    </row>
    <row r="109" spans="1:18">
      <c r="A109" s="16">
        <f t="shared" si="1"/>
        <v>109</v>
      </c>
      <c r="B109" s="94" t="s">
        <v>420</v>
      </c>
      <c r="C109" s="94" t="s">
        <v>781</v>
      </c>
      <c r="D109" s="94" t="s">
        <v>421</v>
      </c>
      <c r="E109" s="94" t="s">
        <v>66</v>
      </c>
      <c r="F109" s="94" t="s">
        <v>294</v>
      </c>
      <c r="G109" s="94" t="s">
        <v>52</v>
      </c>
      <c r="H109" s="95">
        <v>2003</v>
      </c>
      <c r="I109" s="153">
        <v>195</v>
      </c>
      <c r="J109" s="153">
        <v>195</v>
      </c>
      <c r="K109" s="153">
        <v>195</v>
      </c>
      <c r="L109" s="152">
        <v>195</v>
      </c>
      <c r="M109" s="152">
        <v>195</v>
      </c>
      <c r="N109" s="152">
        <v>195</v>
      </c>
      <c r="O109" s="152">
        <v>195</v>
      </c>
      <c r="P109" s="152">
        <v>195</v>
      </c>
      <c r="Q109" s="152">
        <v>195</v>
      </c>
      <c r="R109" s="152">
        <v>195</v>
      </c>
    </row>
    <row r="110" spans="1:18">
      <c r="A110" s="16">
        <f t="shared" si="1"/>
        <v>110</v>
      </c>
      <c r="B110" s="94" t="s">
        <v>422</v>
      </c>
      <c r="C110" s="94" t="s">
        <v>781</v>
      </c>
      <c r="D110" s="94" t="s">
        <v>423</v>
      </c>
      <c r="E110" s="94" t="s">
        <v>66</v>
      </c>
      <c r="F110" s="94" t="s">
        <v>294</v>
      </c>
      <c r="G110" s="94" t="s">
        <v>52</v>
      </c>
      <c r="H110" s="95">
        <v>2003</v>
      </c>
      <c r="I110" s="153">
        <v>185</v>
      </c>
      <c r="J110" s="153">
        <v>185</v>
      </c>
      <c r="K110" s="153">
        <v>185</v>
      </c>
      <c r="L110" s="152">
        <v>185</v>
      </c>
      <c r="M110" s="152">
        <v>185</v>
      </c>
      <c r="N110" s="152">
        <v>185</v>
      </c>
      <c r="O110" s="152">
        <v>185</v>
      </c>
      <c r="P110" s="152">
        <v>185</v>
      </c>
      <c r="Q110" s="152">
        <v>185</v>
      </c>
      <c r="R110" s="152">
        <v>185</v>
      </c>
    </row>
    <row r="111" spans="1:18">
      <c r="A111" s="16">
        <f t="shared" si="1"/>
        <v>111</v>
      </c>
      <c r="B111" s="94" t="s">
        <v>424</v>
      </c>
      <c r="C111" s="94" t="s">
        <v>781</v>
      </c>
      <c r="D111" s="94" t="s">
        <v>425</v>
      </c>
      <c r="E111" s="94" t="s">
        <v>66</v>
      </c>
      <c r="F111" s="94" t="s">
        <v>294</v>
      </c>
      <c r="G111" s="94" t="s">
        <v>52</v>
      </c>
      <c r="H111" s="95">
        <v>2003</v>
      </c>
      <c r="I111" s="153">
        <v>185</v>
      </c>
      <c r="J111" s="153">
        <v>185</v>
      </c>
      <c r="K111" s="153">
        <v>185</v>
      </c>
      <c r="L111" s="152">
        <v>185</v>
      </c>
      <c r="M111" s="152">
        <v>185</v>
      </c>
      <c r="N111" s="152">
        <v>185</v>
      </c>
      <c r="O111" s="152">
        <v>185</v>
      </c>
      <c r="P111" s="152">
        <v>185</v>
      </c>
      <c r="Q111" s="152">
        <v>185</v>
      </c>
      <c r="R111" s="152">
        <v>185</v>
      </c>
    </row>
    <row r="112" spans="1:18">
      <c r="A112" s="16">
        <f t="shared" si="1"/>
        <v>112</v>
      </c>
      <c r="B112" s="94" t="s">
        <v>426</v>
      </c>
      <c r="C112" s="94" t="s">
        <v>781</v>
      </c>
      <c r="D112" s="94" t="s">
        <v>427</v>
      </c>
      <c r="E112" s="94" t="s">
        <v>66</v>
      </c>
      <c r="F112" s="94" t="s">
        <v>294</v>
      </c>
      <c r="G112" s="94" t="s">
        <v>52</v>
      </c>
      <c r="H112" s="95">
        <v>2003</v>
      </c>
      <c r="I112" s="153">
        <v>195</v>
      </c>
      <c r="J112" s="153">
        <v>195</v>
      </c>
      <c r="K112" s="153">
        <v>195</v>
      </c>
      <c r="L112" s="152">
        <v>195</v>
      </c>
      <c r="M112" s="152">
        <v>195</v>
      </c>
      <c r="N112" s="152">
        <v>195</v>
      </c>
      <c r="O112" s="152">
        <v>195</v>
      </c>
      <c r="P112" s="152">
        <v>195</v>
      </c>
      <c r="Q112" s="152">
        <v>195</v>
      </c>
      <c r="R112" s="152">
        <v>195</v>
      </c>
    </row>
    <row r="113" spans="1:18">
      <c r="A113" s="16">
        <f t="shared" si="1"/>
        <v>113</v>
      </c>
      <c r="B113" s="94" t="s">
        <v>428</v>
      </c>
      <c r="C113" s="94" t="s">
        <v>781</v>
      </c>
      <c r="D113" s="94" t="s">
        <v>429</v>
      </c>
      <c r="E113" s="94" t="s">
        <v>66</v>
      </c>
      <c r="F113" s="94" t="s">
        <v>294</v>
      </c>
      <c r="G113" s="94" t="s">
        <v>52</v>
      </c>
      <c r="H113" s="95">
        <v>2003</v>
      </c>
      <c r="I113" s="153">
        <v>185</v>
      </c>
      <c r="J113" s="153">
        <v>185</v>
      </c>
      <c r="K113" s="153">
        <v>185</v>
      </c>
      <c r="L113" s="152">
        <v>185</v>
      </c>
      <c r="M113" s="152">
        <v>185</v>
      </c>
      <c r="N113" s="152">
        <v>185</v>
      </c>
      <c r="O113" s="152">
        <v>185</v>
      </c>
      <c r="P113" s="152">
        <v>185</v>
      </c>
      <c r="Q113" s="152">
        <v>185</v>
      </c>
      <c r="R113" s="152">
        <v>185</v>
      </c>
    </row>
    <row r="114" spans="1:18">
      <c r="A114" s="16">
        <f t="shared" si="1"/>
        <v>114</v>
      </c>
      <c r="B114" s="94" t="s">
        <v>433</v>
      </c>
      <c r="C114" s="94" t="s">
        <v>781</v>
      </c>
      <c r="D114" s="94" t="s">
        <v>434</v>
      </c>
      <c r="E114" s="94" t="s">
        <v>66</v>
      </c>
      <c r="F114" s="94" t="s">
        <v>294</v>
      </c>
      <c r="G114" s="94" t="s">
        <v>52</v>
      </c>
      <c r="H114" s="95">
        <v>2003</v>
      </c>
      <c r="I114" s="153">
        <v>185</v>
      </c>
      <c r="J114" s="153">
        <v>185</v>
      </c>
      <c r="K114" s="153">
        <v>185</v>
      </c>
      <c r="L114" s="152">
        <v>185</v>
      </c>
      <c r="M114" s="152">
        <v>185</v>
      </c>
      <c r="N114" s="152">
        <v>185</v>
      </c>
      <c r="O114" s="152">
        <v>185</v>
      </c>
      <c r="P114" s="152">
        <v>185</v>
      </c>
      <c r="Q114" s="152">
        <v>185</v>
      </c>
      <c r="R114" s="152">
        <v>185</v>
      </c>
    </row>
    <row r="115" spans="1:18">
      <c r="A115" s="16">
        <f t="shared" si="1"/>
        <v>115</v>
      </c>
      <c r="B115" s="94" t="s">
        <v>437</v>
      </c>
      <c r="C115" s="94" t="s">
        <v>781</v>
      </c>
      <c r="D115" s="94" t="s">
        <v>438</v>
      </c>
      <c r="E115" s="94" t="s">
        <v>66</v>
      </c>
      <c r="F115" s="94" t="s">
        <v>294</v>
      </c>
      <c r="G115" s="94" t="s">
        <v>52</v>
      </c>
      <c r="H115" s="95">
        <v>2003</v>
      </c>
      <c r="I115" s="153">
        <v>418</v>
      </c>
      <c r="J115" s="153">
        <v>418</v>
      </c>
      <c r="K115" s="153">
        <v>418</v>
      </c>
      <c r="L115" s="152">
        <v>418</v>
      </c>
      <c r="M115" s="152">
        <v>418</v>
      </c>
      <c r="N115" s="152">
        <v>418</v>
      </c>
      <c r="O115" s="152">
        <v>418</v>
      </c>
      <c r="P115" s="152">
        <v>418</v>
      </c>
      <c r="Q115" s="152">
        <v>418</v>
      </c>
      <c r="R115" s="152">
        <v>418</v>
      </c>
    </row>
    <row r="116" spans="1:18">
      <c r="A116" s="16">
        <f t="shared" si="1"/>
        <v>116</v>
      </c>
      <c r="B116" s="94" t="s">
        <v>441</v>
      </c>
      <c r="C116" s="94" t="s">
        <v>781</v>
      </c>
      <c r="D116" s="94" t="s">
        <v>442</v>
      </c>
      <c r="E116" s="94" t="s">
        <v>66</v>
      </c>
      <c r="F116" s="94" t="s">
        <v>294</v>
      </c>
      <c r="G116" s="94" t="s">
        <v>52</v>
      </c>
      <c r="H116" s="95">
        <v>2003</v>
      </c>
      <c r="I116" s="153">
        <v>418</v>
      </c>
      <c r="J116" s="153">
        <v>418</v>
      </c>
      <c r="K116" s="153">
        <v>418</v>
      </c>
      <c r="L116" s="152">
        <v>418</v>
      </c>
      <c r="M116" s="152">
        <v>418</v>
      </c>
      <c r="N116" s="152">
        <v>418</v>
      </c>
      <c r="O116" s="152">
        <v>418</v>
      </c>
      <c r="P116" s="152">
        <v>418</v>
      </c>
      <c r="Q116" s="152">
        <v>418</v>
      </c>
      <c r="R116" s="152">
        <v>418</v>
      </c>
    </row>
    <row r="117" spans="1:18">
      <c r="A117" s="16">
        <f t="shared" si="1"/>
        <v>117</v>
      </c>
      <c r="B117" s="94" t="s">
        <v>445</v>
      </c>
      <c r="C117" s="94" t="s">
        <v>781</v>
      </c>
      <c r="D117" s="94" t="s">
        <v>446</v>
      </c>
      <c r="E117" s="94" t="s">
        <v>447</v>
      </c>
      <c r="F117" s="94" t="s">
        <v>294</v>
      </c>
      <c r="G117" s="94" t="s">
        <v>52</v>
      </c>
      <c r="H117" s="95">
        <v>2002</v>
      </c>
      <c r="I117" s="153">
        <v>160.69999999999999</v>
      </c>
      <c r="J117" s="153">
        <v>160.69999999999999</v>
      </c>
      <c r="K117" s="153">
        <v>160.69999999999999</v>
      </c>
      <c r="L117" s="152">
        <v>160.69999999999999</v>
      </c>
      <c r="M117" s="152">
        <v>160.69999999999999</v>
      </c>
      <c r="N117" s="152">
        <v>160.69999999999999</v>
      </c>
      <c r="O117" s="152">
        <v>160.69999999999999</v>
      </c>
      <c r="P117" s="152">
        <v>160.69999999999999</v>
      </c>
      <c r="Q117" s="152">
        <v>160.69999999999999</v>
      </c>
      <c r="R117" s="152">
        <v>160.69999999999999</v>
      </c>
    </row>
    <row r="118" spans="1:18">
      <c r="A118" s="16">
        <f t="shared" si="1"/>
        <v>118</v>
      </c>
      <c r="B118" s="94" t="s">
        <v>448</v>
      </c>
      <c r="C118" s="94" t="s">
        <v>781</v>
      </c>
      <c r="D118" s="94" t="s">
        <v>449</v>
      </c>
      <c r="E118" s="94" t="s">
        <v>447</v>
      </c>
      <c r="F118" s="94" t="s">
        <v>294</v>
      </c>
      <c r="G118" s="94" t="s">
        <v>52</v>
      </c>
      <c r="H118" s="95">
        <v>2002</v>
      </c>
      <c r="I118" s="153">
        <v>160.69999999999999</v>
      </c>
      <c r="J118" s="153">
        <v>160.69999999999999</v>
      </c>
      <c r="K118" s="153">
        <v>160.69999999999999</v>
      </c>
      <c r="L118" s="152">
        <v>160.69999999999999</v>
      </c>
      <c r="M118" s="152">
        <v>160.69999999999999</v>
      </c>
      <c r="N118" s="152">
        <v>160.69999999999999</v>
      </c>
      <c r="O118" s="152">
        <v>160.69999999999999</v>
      </c>
      <c r="P118" s="152">
        <v>160.69999999999999</v>
      </c>
      <c r="Q118" s="152">
        <v>160.69999999999999</v>
      </c>
      <c r="R118" s="152">
        <v>160.69999999999999</v>
      </c>
    </row>
    <row r="119" spans="1:18">
      <c r="A119" s="16">
        <f t="shared" si="1"/>
        <v>119</v>
      </c>
      <c r="B119" s="94" t="s">
        <v>452</v>
      </c>
      <c r="C119" s="94" t="s">
        <v>781</v>
      </c>
      <c r="D119" s="94" t="s">
        <v>453</v>
      </c>
      <c r="E119" s="94" t="s">
        <v>447</v>
      </c>
      <c r="F119" s="94" t="s">
        <v>294</v>
      </c>
      <c r="G119" s="94" t="s">
        <v>52</v>
      </c>
      <c r="H119" s="95">
        <v>2002</v>
      </c>
      <c r="I119" s="153">
        <v>161.1</v>
      </c>
      <c r="J119" s="153">
        <v>161.1</v>
      </c>
      <c r="K119" s="153">
        <v>161.1</v>
      </c>
      <c r="L119" s="152">
        <v>161.1</v>
      </c>
      <c r="M119" s="152">
        <v>161.1</v>
      </c>
      <c r="N119" s="152">
        <v>161.1</v>
      </c>
      <c r="O119" s="152">
        <v>161.1</v>
      </c>
      <c r="P119" s="152">
        <v>161.1</v>
      </c>
      <c r="Q119" s="152">
        <v>161.1</v>
      </c>
      <c r="R119" s="152">
        <v>161.1</v>
      </c>
    </row>
    <row r="120" spans="1:18">
      <c r="A120" s="16">
        <f t="shared" si="1"/>
        <v>120</v>
      </c>
      <c r="B120" s="94" t="s">
        <v>454</v>
      </c>
      <c r="C120" s="94" t="s">
        <v>781</v>
      </c>
      <c r="D120" s="94" t="s">
        <v>455</v>
      </c>
      <c r="E120" s="94" t="s">
        <v>447</v>
      </c>
      <c r="F120" s="94" t="s">
        <v>294</v>
      </c>
      <c r="G120" s="94" t="s">
        <v>52</v>
      </c>
      <c r="H120" s="95">
        <v>2002</v>
      </c>
      <c r="I120" s="153">
        <v>161.1</v>
      </c>
      <c r="J120" s="153">
        <v>161.1</v>
      </c>
      <c r="K120" s="153">
        <v>161.1</v>
      </c>
      <c r="L120" s="152">
        <v>161.1</v>
      </c>
      <c r="M120" s="152">
        <v>161.1</v>
      </c>
      <c r="N120" s="152">
        <v>161.1</v>
      </c>
      <c r="O120" s="152">
        <v>161.1</v>
      </c>
      <c r="P120" s="152">
        <v>161.1</v>
      </c>
      <c r="Q120" s="152">
        <v>161.1</v>
      </c>
      <c r="R120" s="152">
        <v>161.1</v>
      </c>
    </row>
    <row r="121" spans="1:18">
      <c r="A121" s="16">
        <f t="shared" si="1"/>
        <v>121</v>
      </c>
      <c r="B121" s="94" t="s">
        <v>450</v>
      </c>
      <c r="C121" s="94" t="s">
        <v>781</v>
      </c>
      <c r="D121" s="94" t="s">
        <v>451</v>
      </c>
      <c r="E121" s="94" t="s">
        <v>447</v>
      </c>
      <c r="F121" s="94" t="s">
        <v>294</v>
      </c>
      <c r="G121" s="94" t="s">
        <v>52</v>
      </c>
      <c r="H121" s="95">
        <v>2002</v>
      </c>
      <c r="I121" s="153">
        <v>179.8</v>
      </c>
      <c r="J121" s="153">
        <v>179.8</v>
      </c>
      <c r="K121" s="153">
        <v>179.8</v>
      </c>
      <c r="L121" s="152">
        <v>179.8</v>
      </c>
      <c r="M121" s="152">
        <v>179.8</v>
      </c>
      <c r="N121" s="152">
        <v>179.8</v>
      </c>
      <c r="O121" s="152">
        <v>179.8</v>
      </c>
      <c r="P121" s="152">
        <v>179.8</v>
      </c>
      <c r="Q121" s="152">
        <v>179.8</v>
      </c>
      <c r="R121" s="152">
        <v>179.8</v>
      </c>
    </row>
    <row r="122" spans="1:18">
      <c r="A122" s="16">
        <f t="shared" si="1"/>
        <v>122</v>
      </c>
      <c r="B122" s="94" t="s">
        <v>456</v>
      </c>
      <c r="C122" s="94" t="s">
        <v>781</v>
      </c>
      <c r="D122" s="94" t="s">
        <v>457</v>
      </c>
      <c r="E122" s="94" t="s">
        <v>447</v>
      </c>
      <c r="F122" s="94" t="s">
        <v>294</v>
      </c>
      <c r="G122" s="94" t="s">
        <v>52</v>
      </c>
      <c r="H122" s="95">
        <v>2002</v>
      </c>
      <c r="I122" s="153">
        <v>179.7</v>
      </c>
      <c r="J122" s="153">
        <v>179.7</v>
      </c>
      <c r="K122" s="153">
        <v>179.7</v>
      </c>
      <c r="L122" s="152">
        <v>179.7</v>
      </c>
      <c r="M122" s="152">
        <v>179.7</v>
      </c>
      <c r="N122" s="152">
        <v>179.7</v>
      </c>
      <c r="O122" s="152">
        <v>179.7</v>
      </c>
      <c r="P122" s="152">
        <v>179.7</v>
      </c>
      <c r="Q122" s="152">
        <v>179.7</v>
      </c>
      <c r="R122" s="152">
        <v>179.7</v>
      </c>
    </row>
    <row r="123" spans="1:18">
      <c r="A123" s="16">
        <f t="shared" si="1"/>
        <v>123</v>
      </c>
      <c r="B123" s="94" t="s">
        <v>548</v>
      </c>
      <c r="C123" s="94" t="s">
        <v>781</v>
      </c>
      <c r="D123" s="94" t="s">
        <v>549</v>
      </c>
      <c r="E123" s="94" t="s">
        <v>359</v>
      </c>
      <c r="F123" s="94" t="s">
        <v>294</v>
      </c>
      <c r="G123" s="94" t="s">
        <v>285</v>
      </c>
      <c r="H123" s="95">
        <v>2018</v>
      </c>
      <c r="I123" s="153">
        <v>119</v>
      </c>
      <c r="J123" s="153">
        <v>119</v>
      </c>
      <c r="K123" s="153">
        <v>119</v>
      </c>
      <c r="L123" s="152">
        <v>119</v>
      </c>
      <c r="M123" s="152">
        <v>119</v>
      </c>
      <c r="N123" s="152">
        <v>119</v>
      </c>
      <c r="O123" s="152">
        <v>119</v>
      </c>
      <c r="P123" s="152">
        <v>119</v>
      </c>
      <c r="Q123" s="152">
        <v>119</v>
      </c>
      <c r="R123" s="152">
        <v>119</v>
      </c>
    </row>
    <row r="124" spans="1:18">
      <c r="A124" s="16">
        <f t="shared" si="1"/>
        <v>124</v>
      </c>
      <c r="B124" s="94" t="s">
        <v>552</v>
      </c>
      <c r="C124" s="94" t="s">
        <v>781</v>
      </c>
      <c r="D124" s="94" t="s">
        <v>553</v>
      </c>
      <c r="E124" s="94" t="s">
        <v>554</v>
      </c>
      <c r="F124" s="94" t="s">
        <v>294</v>
      </c>
      <c r="G124" s="94" t="s">
        <v>54</v>
      </c>
      <c r="H124" s="95">
        <v>1960</v>
      </c>
      <c r="I124" s="153">
        <v>234</v>
      </c>
      <c r="J124" s="153">
        <v>234</v>
      </c>
      <c r="K124" s="153">
        <v>234</v>
      </c>
      <c r="L124" s="152">
        <v>234</v>
      </c>
      <c r="M124" s="152">
        <v>234</v>
      </c>
      <c r="N124" s="152">
        <v>234</v>
      </c>
      <c r="O124" s="152">
        <v>234</v>
      </c>
      <c r="P124" s="152">
        <v>234</v>
      </c>
      <c r="Q124" s="152">
        <v>234</v>
      </c>
      <c r="R124" s="152">
        <v>234</v>
      </c>
    </row>
    <row r="125" spans="1:18">
      <c r="A125" s="16">
        <f t="shared" si="1"/>
        <v>125</v>
      </c>
      <c r="B125" s="94" t="s">
        <v>556</v>
      </c>
      <c r="C125" s="94" t="s">
        <v>781</v>
      </c>
      <c r="D125" s="94" t="s">
        <v>557</v>
      </c>
      <c r="E125" s="94" t="s">
        <v>554</v>
      </c>
      <c r="F125" s="94" t="s">
        <v>294</v>
      </c>
      <c r="G125" s="94" t="s">
        <v>54</v>
      </c>
      <c r="H125" s="95">
        <v>1969</v>
      </c>
      <c r="I125" s="153">
        <v>390</v>
      </c>
      <c r="J125" s="153">
        <v>390</v>
      </c>
      <c r="K125" s="153">
        <v>390</v>
      </c>
      <c r="L125" s="152">
        <v>390</v>
      </c>
      <c r="M125" s="152">
        <v>390</v>
      </c>
      <c r="N125" s="152">
        <v>390</v>
      </c>
      <c r="O125" s="152">
        <v>390</v>
      </c>
      <c r="P125" s="152">
        <v>390</v>
      </c>
      <c r="Q125" s="152">
        <v>390</v>
      </c>
      <c r="R125" s="152">
        <v>390</v>
      </c>
    </row>
    <row r="126" spans="1:18">
      <c r="A126" s="16">
        <f t="shared" si="1"/>
        <v>126</v>
      </c>
      <c r="B126" s="94" t="s">
        <v>560</v>
      </c>
      <c r="C126" s="94" t="s">
        <v>781</v>
      </c>
      <c r="D126" s="94" t="s">
        <v>561</v>
      </c>
      <c r="E126" s="94" t="s">
        <v>359</v>
      </c>
      <c r="F126" s="94" t="s">
        <v>294</v>
      </c>
      <c r="G126" s="94" t="s">
        <v>285</v>
      </c>
      <c r="H126" s="95">
        <v>1976</v>
      </c>
      <c r="I126" s="153">
        <v>65</v>
      </c>
      <c r="J126" s="153">
        <v>65</v>
      </c>
      <c r="K126" s="153">
        <v>65</v>
      </c>
      <c r="L126" s="152">
        <v>65</v>
      </c>
      <c r="M126" s="152">
        <v>65</v>
      </c>
      <c r="N126" s="152">
        <v>65</v>
      </c>
      <c r="O126" s="152">
        <v>65</v>
      </c>
      <c r="P126" s="152">
        <v>65</v>
      </c>
      <c r="Q126" s="152">
        <v>65</v>
      </c>
      <c r="R126" s="152">
        <v>65</v>
      </c>
    </row>
    <row r="127" spans="1:18">
      <c r="A127" s="16">
        <f t="shared" si="1"/>
        <v>127</v>
      </c>
      <c r="B127" s="94" t="s">
        <v>564</v>
      </c>
      <c r="C127" s="94" t="s">
        <v>781</v>
      </c>
      <c r="D127" s="94" t="s">
        <v>565</v>
      </c>
      <c r="E127" s="94" t="s">
        <v>359</v>
      </c>
      <c r="F127" s="94" t="s">
        <v>294</v>
      </c>
      <c r="G127" s="94" t="s">
        <v>285</v>
      </c>
      <c r="H127" s="95">
        <v>1976</v>
      </c>
      <c r="I127" s="153">
        <v>65</v>
      </c>
      <c r="J127" s="153">
        <v>65</v>
      </c>
      <c r="K127" s="153">
        <v>65</v>
      </c>
      <c r="L127" s="152">
        <v>65</v>
      </c>
      <c r="M127" s="152">
        <v>65</v>
      </c>
      <c r="N127" s="152">
        <v>65</v>
      </c>
      <c r="O127" s="152">
        <v>65</v>
      </c>
      <c r="P127" s="152">
        <v>65</v>
      </c>
      <c r="Q127" s="152">
        <v>65</v>
      </c>
      <c r="R127" s="152">
        <v>65</v>
      </c>
    </row>
    <row r="128" spans="1:18">
      <c r="A128" s="16">
        <f t="shared" si="1"/>
        <v>128</v>
      </c>
      <c r="B128" s="94" t="s">
        <v>567</v>
      </c>
      <c r="C128" s="94" t="s">
        <v>781</v>
      </c>
      <c r="D128" s="94" t="s">
        <v>568</v>
      </c>
      <c r="E128" s="94" t="s">
        <v>359</v>
      </c>
      <c r="F128" s="94" t="s">
        <v>294</v>
      </c>
      <c r="G128" s="94" t="s">
        <v>285</v>
      </c>
      <c r="H128" s="95">
        <v>1976</v>
      </c>
      <c r="I128" s="153">
        <v>65</v>
      </c>
      <c r="J128" s="153">
        <v>65</v>
      </c>
      <c r="K128" s="153">
        <v>65</v>
      </c>
      <c r="L128" s="152">
        <v>65</v>
      </c>
      <c r="M128" s="152">
        <v>65</v>
      </c>
      <c r="N128" s="152">
        <v>65</v>
      </c>
      <c r="O128" s="152">
        <v>65</v>
      </c>
      <c r="P128" s="152">
        <v>65</v>
      </c>
      <c r="Q128" s="152">
        <v>65</v>
      </c>
      <c r="R128" s="152">
        <v>65</v>
      </c>
    </row>
    <row r="129" spans="1:18">
      <c r="A129" s="16">
        <f t="shared" si="1"/>
        <v>129</v>
      </c>
      <c r="B129" s="94" t="s">
        <v>570</v>
      </c>
      <c r="C129" s="94" t="s">
        <v>781</v>
      </c>
      <c r="D129" s="94" t="s">
        <v>571</v>
      </c>
      <c r="E129" s="94" t="s">
        <v>359</v>
      </c>
      <c r="F129" s="94" t="s">
        <v>294</v>
      </c>
      <c r="G129" s="94" t="s">
        <v>285</v>
      </c>
      <c r="H129" s="95">
        <v>1976</v>
      </c>
      <c r="I129" s="153">
        <v>50</v>
      </c>
      <c r="J129" s="153">
        <v>50</v>
      </c>
      <c r="K129" s="153">
        <v>50</v>
      </c>
      <c r="L129" s="152">
        <v>50</v>
      </c>
      <c r="M129" s="152">
        <v>50</v>
      </c>
      <c r="N129" s="152">
        <v>50</v>
      </c>
      <c r="O129" s="152">
        <v>50</v>
      </c>
      <c r="P129" s="152">
        <v>50</v>
      </c>
      <c r="Q129" s="152">
        <v>50</v>
      </c>
      <c r="R129" s="152">
        <v>50</v>
      </c>
    </row>
    <row r="130" spans="1:18">
      <c r="A130" s="16">
        <f t="shared" si="1"/>
        <v>130</v>
      </c>
      <c r="B130" s="94" t="s">
        <v>573</v>
      </c>
      <c r="C130" s="94" t="s">
        <v>781</v>
      </c>
      <c r="D130" s="94" t="s">
        <v>574</v>
      </c>
      <c r="E130" s="94" t="s">
        <v>359</v>
      </c>
      <c r="F130" s="94" t="s">
        <v>294</v>
      </c>
      <c r="G130" s="94" t="s">
        <v>285</v>
      </c>
      <c r="H130" s="95">
        <v>1976</v>
      </c>
      <c r="I130" s="153">
        <v>65</v>
      </c>
      <c r="J130" s="153">
        <v>65</v>
      </c>
      <c r="K130" s="153">
        <v>65</v>
      </c>
      <c r="L130" s="152">
        <v>65</v>
      </c>
      <c r="M130" s="152">
        <v>65</v>
      </c>
      <c r="N130" s="152">
        <v>65</v>
      </c>
      <c r="O130" s="152">
        <v>65</v>
      </c>
      <c r="P130" s="152">
        <v>65</v>
      </c>
      <c r="Q130" s="152">
        <v>65</v>
      </c>
      <c r="R130" s="152">
        <v>65</v>
      </c>
    </row>
    <row r="131" spans="1:18">
      <c r="A131" s="16">
        <f t="shared" si="1"/>
        <v>131</v>
      </c>
      <c r="B131" s="94" t="s">
        <v>576</v>
      </c>
      <c r="C131" s="94" t="s">
        <v>781</v>
      </c>
      <c r="D131" s="94" t="s">
        <v>577</v>
      </c>
      <c r="E131" s="94" t="s">
        <v>359</v>
      </c>
      <c r="F131" s="94" t="s">
        <v>294</v>
      </c>
      <c r="G131" s="94" t="s">
        <v>285</v>
      </c>
      <c r="H131" s="95">
        <v>1976</v>
      </c>
      <c r="I131" s="153">
        <v>65</v>
      </c>
      <c r="J131" s="153">
        <v>65</v>
      </c>
      <c r="K131" s="153">
        <v>65</v>
      </c>
      <c r="L131" s="152">
        <v>65</v>
      </c>
      <c r="M131" s="152">
        <v>65</v>
      </c>
      <c r="N131" s="152">
        <v>65</v>
      </c>
      <c r="O131" s="152">
        <v>65</v>
      </c>
      <c r="P131" s="152">
        <v>65</v>
      </c>
      <c r="Q131" s="152">
        <v>65</v>
      </c>
      <c r="R131" s="152">
        <v>65</v>
      </c>
    </row>
    <row r="132" spans="1:18">
      <c r="A132" s="16">
        <f t="shared" si="1"/>
        <v>132</v>
      </c>
      <c r="B132" s="94" t="s">
        <v>579</v>
      </c>
      <c r="C132" s="94" t="s">
        <v>781</v>
      </c>
      <c r="D132" s="94" t="s">
        <v>580</v>
      </c>
      <c r="E132" s="94" t="s">
        <v>581</v>
      </c>
      <c r="F132" s="94" t="s">
        <v>294</v>
      </c>
      <c r="G132" s="94" t="s">
        <v>52</v>
      </c>
      <c r="H132" s="95">
        <v>2010</v>
      </c>
      <c r="I132" s="153">
        <v>8.1999999999999993</v>
      </c>
      <c r="J132" s="153">
        <v>8.1999999999999993</v>
      </c>
      <c r="K132" s="153">
        <v>8.1999999999999993</v>
      </c>
      <c r="L132" s="152">
        <v>8.1999999999999993</v>
      </c>
      <c r="M132" s="152">
        <v>8.1999999999999993</v>
      </c>
      <c r="N132" s="152">
        <v>8.1999999999999993</v>
      </c>
      <c r="O132" s="152">
        <v>8.1999999999999993</v>
      </c>
      <c r="P132" s="152">
        <v>8.1999999999999993</v>
      </c>
      <c r="Q132" s="152">
        <v>8.1999999999999993</v>
      </c>
      <c r="R132" s="152">
        <v>8.1999999999999993</v>
      </c>
    </row>
    <row r="133" spans="1:18">
      <c r="A133" s="16">
        <f t="shared" si="1"/>
        <v>133</v>
      </c>
      <c r="B133" s="94" t="s">
        <v>583</v>
      </c>
      <c r="C133" s="94" t="s">
        <v>781</v>
      </c>
      <c r="D133" s="94" t="s">
        <v>584</v>
      </c>
      <c r="E133" s="94" t="s">
        <v>581</v>
      </c>
      <c r="F133" s="94" t="s">
        <v>294</v>
      </c>
      <c r="G133" s="94" t="s">
        <v>52</v>
      </c>
      <c r="H133" s="95">
        <v>2010</v>
      </c>
      <c r="I133" s="153">
        <v>8.1999999999999993</v>
      </c>
      <c r="J133" s="153">
        <v>8.1999999999999993</v>
      </c>
      <c r="K133" s="153">
        <v>8.1999999999999993</v>
      </c>
      <c r="L133" s="152">
        <v>8.1999999999999993</v>
      </c>
      <c r="M133" s="152">
        <v>8.1999999999999993</v>
      </c>
      <c r="N133" s="152">
        <v>8.1999999999999993</v>
      </c>
      <c r="O133" s="152">
        <v>8.1999999999999993</v>
      </c>
      <c r="P133" s="152">
        <v>8.1999999999999993</v>
      </c>
      <c r="Q133" s="152">
        <v>8.1999999999999993</v>
      </c>
      <c r="R133" s="152">
        <v>8.1999999999999993</v>
      </c>
    </row>
    <row r="134" spans="1:18">
      <c r="A134" s="16">
        <f t="shared" ref="A134:A197" si="2">A133+1</f>
        <v>134</v>
      </c>
      <c r="B134" s="94" t="s">
        <v>586</v>
      </c>
      <c r="C134" s="94" t="s">
        <v>781</v>
      </c>
      <c r="D134" s="94" t="s">
        <v>587</v>
      </c>
      <c r="E134" s="94" t="s">
        <v>581</v>
      </c>
      <c r="F134" s="94" t="s">
        <v>294</v>
      </c>
      <c r="G134" s="94" t="s">
        <v>52</v>
      </c>
      <c r="H134" s="95">
        <v>2010</v>
      </c>
      <c r="I134" s="153">
        <v>8.1999999999999993</v>
      </c>
      <c r="J134" s="153">
        <v>8.1999999999999993</v>
      </c>
      <c r="K134" s="153">
        <v>8.1999999999999993</v>
      </c>
      <c r="L134" s="152">
        <v>8.1999999999999993</v>
      </c>
      <c r="M134" s="152">
        <v>8.1999999999999993</v>
      </c>
      <c r="N134" s="152">
        <v>8.1999999999999993</v>
      </c>
      <c r="O134" s="152">
        <v>8.1999999999999993</v>
      </c>
      <c r="P134" s="152">
        <v>8.1999999999999993</v>
      </c>
      <c r="Q134" s="152">
        <v>8.1999999999999993</v>
      </c>
      <c r="R134" s="152">
        <v>8.1999999999999993</v>
      </c>
    </row>
    <row r="135" spans="1:18">
      <c r="A135" s="16">
        <f t="shared" si="2"/>
        <v>135</v>
      </c>
      <c r="B135" s="94" t="s">
        <v>470</v>
      </c>
      <c r="C135" s="94" t="s">
        <v>781</v>
      </c>
      <c r="D135" s="94" t="s">
        <v>471</v>
      </c>
      <c r="E135" s="94" t="s">
        <v>472</v>
      </c>
      <c r="F135" s="94" t="s">
        <v>294</v>
      </c>
      <c r="G135" s="94" t="s">
        <v>53</v>
      </c>
      <c r="H135" s="95">
        <v>2000</v>
      </c>
      <c r="I135" s="153">
        <v>167</v>
      </c>
      <c r="J135" s="153">
        <v>167</v>
      </c>
      <c r="K135" s="153">
        <v>167</v>
      </c>
      <c r="L135" s="152">
        <v>167</v>
      </c>
      <c r="M135" s="152">
        <v>167</v>
      </c>
      <c r="N135" s="152">
        <v>167</v>
      </c>
      <c r="O135" s="152">
        <v>167</v>
      </c>
      <c r="P135" s="152">
        <v>167</v>
      </c>
      <c r="Q135" s="152">
        <v>167</v>
      </c>
      <c r="R135" s="152">
        <v>167</v>
      </c>
    </row>
    <row r="136" spans="1:18">
      <c r="A136" s="16">
        <f t="shared" si="2"/>
        <v>136</v>
      </c>
      <c r="B136" s="94" t="s">
        <v>475</v>
      </c>
      <c r="C136" s="94" t="s">
        <v>781</v>
      </c>
      <c r="D136" s="94" t="s">
        <v>476</v>
      </c>
      <c r="E136" s="94" t="s">
        <v>472</v>
      </c>
      <c r="F136" s="94" t="s">
        <v>294</v>
      </c>
      <c r="G136" s="94" t="s">
        <v>53</v>
      </c>
      <c r="H136" s="95">
        <v>2000</v>
      </c>
      <c r="I136" s="153">
        <v>167</v>
      </c>
      <c r="J136" s="153">
        <v>167</v>
      </c>
      <c r="K136" s="153">
        <v>167</v>
      </c>
      <c r="L136" s="152">
        <v>167</v>
      </c>
      <c r="M136" s="152">
        <v>167</v>
      </c>
      <c r="N136" s="152">
        <v>167</v>
      </c>
      <c r="O136" s="152">
        <v>167</v>
      </c>
      <c r="P136" s="152">
        <v>167</v>
      </c>
      <c r="Q136" s="152">
        <v>167</v>
      </c>
      <c r="R136" s="152">
        <v>167</v>
      </c>
    </row>
    <row r="137" spans="1:18">
      <c r="A137" s="16">
        <f t="shared" si="2"/>
        <v>137</v>
      </c>
      <c r="B137" s="94" t="s">
        <v>479</v>
      </c>
      <c r="C137" s="94" t="s">
        <v>781</v>
      </c>
      <c r="D137" s="94" t="s">
        <v>480</v>
      </c>
      <c r="E137" s="94" t="s">
        <v>472</v>
      </c>
      <c r="F137" s="94" t="s">
        <v>294</v>
      </c>
      <c r="G137" s="94" t="s">
        <v>53</v>
      </c>
      <c r="H137" s="95">
        <v>2000</v>
      </c>
      <c r="I137" s="153">
        <v>167</v>
      </c>
      <c r="J137" s="153">
        <v>167</v>
      </c>
      <c r="K137" s="153">
        <v>167</v>
      </c>
      <c r="L137" s="152">
        <v>167</v>
      </c>
      <c r="M137" s="152">
        <v>167</v>
      </c>
      <c r="N137" s="152">
        <v>167</v>
      </c>
      <c r="O137" s="152">
        <v>167</v>
      </c>
      <c r="P137" s="152">
        <v>167</v>
      </c>
      <c r="Q137" s="152">
        <v>167</v>
      </c>
      <c r="R137" s="152">
        <v>167</v>
      </c>
    </row>
    <row r="138" spans="1:18">
      <c r="A138" s="16">
        <f t="shared" si="2"/>
        <v>138</v>
      </c>
      <c r="B138" s="94" t="s">
        <v>483</v>
      </c>
      <c r="C138" s="94" t="s">
        <v>781</v>
      </c>
      <c r="D138" s="94" t="s">
        <v>484</v>
      </c>
      <c r="E138" s="94" t="s">
        <v>472</v>
      </c>
      <c r="F138" s="94" t="s">
        <v>294</v>
      </c>
      <c r="G138" s="94" t="s">
        <v>53</v>
      </c>
      <c r="H138" s="95">
        <v>2000</v>
      </c>
      <c r="I138" s="153">
        <v>167</v>
      </c>
      <c r="J138" s="153">
        <v>167</v>
      </c>
      <c r="K138" s="153">
        <v>167</v>
      </c>
      <c r="L138" s="152">
        <v>167</v>
      </c>
      <c r="M138" s="152">
        <v>167</v>
      </c>
      <c r="N138" s="152">
        <v>167</v>
      </c>
      <c r="O138" s="152">
        <v>167</v>
      </c>
      <c r="P138" s="152">
        <v>167</v>
      </c>
      <c r="Q138" s="152">
        <v>167</v>
      </c>
      <c r="R138" s="152">
        <v>167</v>
      </c>
    </row>
    <row r="139" spans="1:18">
      <c r="A139" s="16">
        <f t="shared" si="2"/>
        <v>139</v>
      </c>
      <c r="B139" s="94" t="s">
        <v>488</v>
      </c>
      <c r="C139" s="94" t="s">
        <v>781</v>
      </c>
      <c r="D139" s="94" t="s">
        <v>489</v>
      </c>
      <c r="E139" s="94" t="s">
        <v>472</v>
      </c>
      <c r="F139" s="94" t="s">
        <v>294</v>
      </c>
      <c r="G139" s="94" t="s">
        <v>53</v>
      </c>
      <c r="H139" s="95">
        <v>2000</v>
      </c>
      <c r="I139" s="153">
        <v>203</v>
      </c>
      <c r="J139" s="153">
        <v>203</v>
      </c>
      <c r="K139" s="153">
        <v>203</v>
      </c>
      <c r="L139" s="152">
        <v>203</v>
      </c>
      <c r="M139" s="152">
        <v>203</v>
      </c>
      <c r="N139" s="152">
        <v>203</v>
      </c>
      <c r="O139" s="152">
        <v>203</v>
      </c>
      <c r="P139" s="152">
        <v>203</v>
      </c>
      <c r="Q139" s="152">
        <v>203</v>
      </c>
      <c r="R139" s="152">
        <v>203</v>
      </c>
    </row>
    <row r="140" spans="1:18">
      <c r="A140" s="16">
        <f t="shared" si="2"/>
        <v>140</v>
      </c>
      <c r="B140" s="94" t="s">
        <v>491</v>
      </c>
      <c r="C140" s="94" t="s">
        <v>781</v>
      </c>
      <c r="D140" s="94" t="s">
        <v>492</v>
      </c>
      <c r="E140" s="94" t="s">
        <v>472</v>
      </c>
      <c r="F140" s="94" t="s">
        <v>294</v>
      </c>
      <c r="G140" s="94" t="s">
        <v>53</v>
      </c>
      <c r="H140" s="95">
        <v>2000</v>
      </c>
      <c r="I140" s="153">
        <v>203</v>
      </c>
      <c r="J140" s="153">
        <v>203</v>
      </c>
      <c r="K140" s="153">
        <v>203</v>
      </c>
      <c r="L140" s="152">
        <v>203</v>
      </c>
      <c r="M140" s="152">
        <v>203</v>
      </c>
      <c r="N140" s="152">
        <v>203</v>
      </c>
      <c r="O140" s="152">
        <v>203</v>
      </c>
      <c r="P140" s="152">
        <v>203</v>
      </c>
      <c r="Q140" s="152">
        <v>203</v>
      </c>
      <c r="R140" s="152">
        <v>203</v>
      </c>
    </row>
    <row r="141" spans="1:18">
      <c r="A141" s="16">
        <f t="shared" si="2"/>
        <v>141</v>
      </c>
      <c r="B141" s="94" t="s">
        <v>602</v>
      </c>
      <c r="C141" s="94" t="s">
        <v>781</v>
      </c>
      <c r="D141" s="94" t="s">
        <v>603</v>
      </c>
      <c r="E141" s="94" t="s">
        <v>604</v>
      </c>
      <c r="F141" s="94" t="s">
        <v>294</v>
      </c>
      <c r="G141" s="94" t="s">
        <v>52</v>
      </c>
      <c r="H141" s="95">
        <v>1963</v>
      </c>
      <c r="I141" s="153">
        <v>395</v>
      </c>
      <c r="J141" s="153">
        <v>395</v>
      </c>
      <c r="K141" s="153">
        <v>395</v>
      </c>
      <c r="L141" s="152">
        <v>395</v>
      </c>
      <c r="M141" s="152">
        <v>395</v>
      </c>
      <c r="N141" s="152">
        <v>395</v>
      </c>
      <c r="O141" s="152">
        <v>395</v>
      </c>
      <c r="P141" s="152">
        <v>395</v>
      </c>
      <c r="Q141" s="152">
        <v>395</v>
      </c>
      <c r="R141" s="152">
        <v>395</v>
      </c>
    </row>
    <row r="142" spans="1:18">
      <c r="A142" s="16">
        <f t="shared" si="2"/>
        <v>142</v>
      </c>
      <c r="B142" s="94" t="s">
        <v>607</v>
      </c>
      <c r="C142" s="94" t="s">
        <v>781</v>
      </c>
      <c r="D142" s="94" t="s">
        <v>608</v>
      </c>
      <c r="E142" s="94" t="s">
        <v>604</v>
      </c>
      <c r="F142" s="94" t="s">
        <v>294</v>
      </c>
      <c r="G142" s="94" t="s">
        <v>52</v>
      </c>
      <c r="H142" s="95">
        <v>1976</v>
      </c>
      <c r="I142" s="153">
        <v>435</v>
      </c>
      <c r="J142" s="153">
        <v>435</v>
      </c>
      <c r="K142" s="153">
        <v>435</v>
      </c>
      <c r="L142" s="152">
        <v>435</v>
      </c>
      <c r="M142" s="152">
        <v>435</v>
      </c>
      <c r="N142" s="152">
        <v>435</v>
      </c>
      <c r="O142" s="152">
        <v>435</v>
      </c>
      <c r="P142" s="152">
        <v>435</v>
      </c>
      <c r="Q142" s="152">
        <v>435</v>
      </c>
      <c r="R142" s="152">
        <v>435</v>
      </c>
    </row>
    <row r="143" spans="1:18">
      <c r="A143" s="16">
        <f t="shared" si="2"/>
        <v>143</v>
      </c>
      <c r="B143" s="94" t="s">
        <v>611</v>
      </c>
      <c r="C143" s="94" t="s">
        <v>781</v>
      </c>
      <c r="D143" s="94" t="s">
        <v>612</v>
      </c>
      <c r="E143" s="94" t="s">
        <v>604</v>
      </c>
      <c r="F143" s="94" t="s">
        <v>294</v>
      </c>
      <c r="G143" s="94" t="s">
        <v>52</v>
      </c>
      <c r="H143" s="95">
        <v>1977</v>
      </c>
      <c r="I143" s="153">
        <v>435</v>
      </c>
      <c r="J143" s="153">
        <v>435</v>
      </c>
      <c r="K143" s="153">
        <v>435</v>
      </c>
      <c r="L143" s="152">
        <v>435</v>
      </c>
      <c r="M143" s="152">
        <v>435</v>
      </c>
      <c r="N143" s="152">
        <v>435</v>
      </c>
      <c r="O143" s="152">
        <v>435</v>
      </c>
      <c r="P143" s="152">
        <v>435</v>
      </c>
      <c r="Q143" s="152">
        <v>435</v>
      </c>
      <c r="R143" s="152">
        <v>435</v>
      </c>
    </row>
    <row r="144" spans="1:18">
      <c r="A144" s="16">
        <f t="shared" si="2"/>
        <v>144</v>
      </c>
      <c r="B144" s="94" t="s">
        <v>493</v>
      </c>
      <c r="C144" s="94" t="s">
        <v>781</v>
      </c>
      <c r="D144" s="94" t="s">
        <v>494</v>
      </c>
      <c r="E144" s="94" t="s">
        <v>495</v>
      </c>
      <c r="F144" s="94" t="s">
        <v>294</v>
      </c>
      <c r="G144" s="94" t="s">
        <v>53</v>
      </c>
      <c r="H144" s="95">
        <v>2002</v>
      </c>
      <c r="I144" s="153">
        <v>239</v>
      </c>
      <c r="J144" s="153">
        <v>239</v>
      </c>
      <c r="K144" s="153">
        <v>239</v>
      </c>
      <c r="L144" s="152">
        <v>239</v>
      </c>
      <c r="M144" s="152">
        <v>239</v>
      </c>
      <c r="N144" s="152">
        <v>239</v>
      </c>
      <c r="O144" s="152">
        <v>239</v>
      </c>
      <c r="P144" s="152">
        <v>239</v>
      </c>
      <c r="Q144" s="152">
        <v>239</v>
      </c>
      <c r="R144" s="152">
        <v>239</v>
      </c>
    </row>
    <row r="145" spans="1:18">
      <c r="A145" s="16">
        <f t="shared" si="2"/>
        <v>145</v>
      </c>
      <c r="B145" s="94" t="s">
        <v>498</v>
      </c>
      <c r="C145" s="94" t="s">
        <v>781</v>
      </c>
      <c r="D145" s="94" t="s">
        <v>499</v>
      </c>
      <c r="E145" s="94" t="s">
        <v>495</v>
      </c>
      <c r="F145" s="94" t="s">
        <v>294</v>
      </c>
      <c r="G145" s="94" t="s">
        <v>53</v>
      </c>
      <c r="H145" s="95">
        <v>2002</v>
      </c>
      <c r="I145" s="153">
        <v>240</v>
      </c>
      <c r="J145" s="153">
        <v>240</v>
      </c>
      <c r="K145" s="153">
        <v>240</v>
      </c>
      <c r="L145" s="152">
        <v>240</v>
      </c>
      <c r="M145" s="152">
        <v>240</v>
      </c>
      <c r="N145" s="152">
        <v>240</v>
      </c>
      <c r="O145" s="152">
        <v>240</v>
      </c>
      <c r="P145" s="152">
        <v>240</v>
      </c>
      <c r="Q145" s="152">
        <v>240</v>
      </c>
      <c r="R145" s="152">
        <v>240</v>
      </c>
    </row>
    <row r="146" spans="1:18">
      <c r="A146" s="16">
        <f t="shared" si="2"/>
        <v>146</v>
      </c>
      <c r="B146" s="94" t="s">
        <v>502</v>
      </c>
      <c r="C146" s="94" t="s">
        <v>781</v>
      </c>
      <c r="D146" s="94" t="s">
        <v>503</v>
      </c>
      <c r="E146" s="94" t="s">
        <v>495</v>
      </c>
      <c r="F146" s="94" t="s">
        <v>294</v>
      </c>
      <c r="G146" s="94" t="s">
        <v>53</v>
      </c>
      <c r="H146" s="95">
        <v>2002</v>
      </c>
      <c r="I146" s="153">
        <v>242</v>
      </c>
      <c r="J146" s="153">
        <v>242</v>
      </c>
      <c r="K146" s="153">
        <v>242</v>
      </c>
      <c r="L146" s="152">
        <v>242</v>
      </c>
      <c r="M146" s="152">
        <v>242</v>
      </c>
      <c r="N146" s="152">
        <v>242</v>
      </c>
      <c r="O146" s="152">
        <v>242</v>
      </c>
      <c r="P146" s="152">
        <v>242</v>
      </c>
      <c r="Q146" s="152">
        <v>242</v>
      </c>
      <c r="R146" s="152">
        <v>242</v>
      </c>
    </row>
    <row r="147" spans="1:18">
      <c r="A147" s="16">
        <f t="shared" si="2"/>
        <v>147</v>
      </c>
      <c r="B147" s="94" t="s">
        <v>506</v>
      </c>
      <c r="C147" s="94" t="s">
        <v>781</v>
      </c>
      <c r="D147" s="94" t="s">
        <v>507</v>
      </c>
      <c r="E147" s="94" t="s">
        <v>495</v>
      </c>
      <c r="F147" s="94" t="s">
        <v>294</v>
      </c>
      <c r="G147" s="94" t="s">
        <v>53</v>
      </c>
      <c r="H147" s="95">
        <v>2002</v>
      </c>
      <c r="I147" s="153">
        <v>243</v>
      </c>
      <c r="J147" s="153">
        <v>243</v>
      </c>
      <c r="K147" s="153">
        <v>243</v>
      </c>
      <c r="L147" s="152">
        <v>243</v>
      </c>
      <c r="M147" s="152">
        <v>243</v>
      </c>
      <c r="N147" s="152">
        <v>243</v>
      </c>
      <c r="O147" s="152">
        <v>243</v>
      </c>
      <c r="P147" s="152">
        <v>243</v>
      </c>
      <c r="Q147" s="152">
        <v>243</v>
      </c>
      <c r="R147" s="152">
        <v>243</v>
      </c>
    </row>
    <row r="148" spans="1:18">
      <c r="A148" s="16">
        <f t="shared" si="2"/>
        <v>148</v>
      </c>
      <c r="B148" s="94" t="s">
        <v>510</v>
      </c>
      <c r="C148" s="94" t="s">
        <v>781</v>
      </c>
      <c r="D148" s="94" t="s">
        <v>511</v>
      </c>
      <c r="E148" s="94" t="s">
        <v>70</v>
      </c>
      <c r="F148" s="94" t="s">
        <v>294</v>
      </c>
      <c r="G148" s="94" t="s">
        <v>53</v>
      </c>
      <c r="H148" s="95">
        <v>2000</v>
      </c>
      <c r="I148" s="153">
        <v>150</v>
      </c>
      <c r="J148" s="153">
        <v>150</v>
      </c>
      <c r="K148" s="153">
        <v>150</v>
      </c>
      <c r="L148" s="152">
        <v>150</v>
      </c>
      <c r="M148" s="152">
        <v>150</v>
      </c>
      <c r="N148" s="152">
        <v>150</v>
      </c>
      <c r="O148" s="152">
        <v>150</v>
      </c>
      <c r="P148" s="152">
        <v>150</v>
      </c>
      <c r="Q148" s="152">
        <v>150</v>
      </c>
      <c r="R148" s="152">
        <v>150</v>
      </c>
    </row>
    <row r="149" spans="1:18">
      <c r="A149" s="16">
        <f t="shared" si="2"/>
        <v>149</v>
      </c>
      <c r="B149" s="94" t="s">
        <v>513</v>
      </c>
      <c r="C149" s="94" t="s">
        <v>781</v>
      </c>
      <c r="D149" s="94" t="s">
        <v>514</v>
      </c>
      <c r="E149" s="94" t="s">
        <v>70</v>
      </c>
      <c r="F149" s="94" t="s">
        <v>294</v>
      </c>
      <c r="G149" s="94" t="s">
        <v>53</v>
      </c>
      <c r="H149" s="95">
        <v>2000</v>
      </c>
      <c r="I149" s="153">
        <v>150</v>
      </c>
      <c r="J149" s="153">
        <v>150</v>
      </c>
      <c r="K149" s="153">
        <v>150</v>
      </c>
      <c r="L149" s="152">
        <v>150</v>
      </c>
      <c r="M149" s="152">
        <v>150</v>
      </c>
      <c r="N149" s="152">
        <v>150</v>
      </c>
      <c r="O149" s="152">
        <v>150</v>
      </c>
      <c r="P149" s="152">
        <v>150</v>
      </c>
      <c r="Q149" s="152">
        <v>150</v>
      </c>
      <c r="R149" s="152">
        <v>150</v>
      </c>
    </row>
    <row r="150" spans="1:18">
      <c r="A150" s="16">
        <f t="shared" si="2"/>
        <v>150</v>
      </c>
      <c r="B150" s="94" t="s">
        <v>622</v>
      </c>
      <c r="C150" s="94" t="s">
        <v>781</v>
      </c>
      <c r="D150" s="94" t="s">
        <v>516</v>
      </c>
      <c r="E150" s="94" t="s">
        <v>70</v>
      </c>
      <c r="F150" s="94" t="s">
        <v>294</v>
      </c>
      <c r="G150" s="94" t="s">
        <v>53</v>
      </c>
      <c r="H150" s="95">
        <v>2000</v>
      </c>
      <c r="I150" s="153">
        <v>176</v>
      </c>
      <c r="J150" s="153">
        <v>176</v>
      </c>
      <c r="K150" s="153">
        <v>176</v>
      </c>
      <c r="L150" s="152">
        <v>176</v>
      </c>
      <c r="M150" s="152">
        <v>176</v>
      </c>
      <c r="N150" s="152">
        <v>176</v>
      </c>
      <c r="O150" s="152">
        <v>176</v>
      </c>
      <c r="P150" s="152">
        <v>176</v>
      </c>
      <c r="Q150" s="152">
        <v>176</v>
      </c>
      <c r="R150" s="152">
        <v>176</v>
      </c>
    </row>
    <row r="151" spans="1:18">
      <c r="A151" s="16">
        <f t="shared" si="2"/>
        <v>151</v>
      </c>
      <c r="B151" s="94" t="s">
        <v>518</v>
      </c>
      <c r="C151" s="94" t="s">
        <v>781</v>
      </c>
      <c r="D151" s="94" t="s">
        <v>519</v>
      </c>
      <c r="E151" s="94" t="s">
        <v>520</v>
      </c>
      <c r="F151" s="94" t="s">
        <v>294</v>
      </c>
      <c r="G151" s="94" t="s">
        <v>52</v>
      </c>
      <c r="H151" s="95">
        <v>2006</v>
      </c>
      <c r="I151" s="153">
        <v>160</v>
      </c>
      <c r="J151" s="153">
        <v>160</v>
      </c>
      <c r="K151" s="153">
        <v>160</v>
      </c>
      <c r="L151" s="152">
        <v>160</v>
      </c>
      <c r="M151" s="152">
        <v>160</v>
      </c>
      <c r="N151" s="152">
        <v>160</v>
      </c>
      <c r="O151" s="152">
        <v>160</v>
      </c>
      <c r="P151" s="152">
        <v>160</v>
      </c>
      <c r="Q151" s="152">
        <v>160</v>
      </c>
      <c r="R151" s="152">
        <v>160</v>
      </c>
    </row>
    <row r="152" spans="1:18">
      <c r="A152" s="16">
        <f t="shared" si="2"/>
        <v>152</v>
      </c>
      <c r="B152" s="94" t="s">
        <v>521</v>
      </c>
      <c r="C152" s="94" t="s">
        <v>781</v>
      </c>
      <c r="D152" s="94" t="s">
        <v>522</v>
      </c>
      <c r="E152" s="94" t="s">
        <v>520</v>
      </c>
      <c r="F152" s="94" t="s">
        <v>294</v>
      </c>
      <c r="G152" s="94" t="s">
        <v>52</v>
      </c>
      <c r="H152" s="95">
        <v>2006</v>
      </c>
      <c r="I152" s="153">
        <v>160</v>
      </c>
      <c r="J152" s="153">
        <v>160</v>
      </c>
      <c r="K152" s="153">
        <v>160</v>
      </c>
      <c r="L152" s="152">
        <v>160</v>
      </c>
      <c r="M152" s="152">
        <v>160</v>
      </c>
      <c r="N152" s="152">
        <v>160</v>
      </c>
      <c r="O152" s="152">
        <v>160</v>
      </c>
      <c r="P152" s="152">
        <v>160</v>
      </c>
      <c r="Q152" s="152">
        <v>160</v>
      </c>
      <c r="R152" s="152">
        <v>160</v>
      </c>
    </row>
    <row r="153" spans="1:18">
      <c r="A153" s="16">
        <f t="shared" si="2"/>
        <v>153</v>
      </c>
      <c r="B153" s="94" t="s">
        <v>525</v>
      </c>
      <c r="C153" s="94" t="s">
        <v>781</v>
      </c>
      <c r="D153" s="94" t="s">
        <v>526</v>
      </c>
      <c r="E153" s="94" t="s">
        <v>520</v>
      </c>
      <c r="F153" s="94" t="s">
        <v>294</v>
      </c>
      <c r="G153" s="94" t="s">
        <v>52</v>
      </c>
      <c r="H153" s="95">
        <v>2011</v>
      </c>
      <c r="I153" s="153">
        <v>165</v>
      </c>
      <c r="J153" s="153">
        <v>165</v>
      </c>
      <c r="K153" s="153">
        <v>165</v>
      </c>
      <c r="L153" s="152">
        <v>165</v>
      </c>
      <c r="M153" s="152">
        <v>165</v>
      </c>
      <c r="N153" s="152">
        <v>165</v>
      </c>
      <c r="O153" s="152">
        <v>165</v>
      </c>
      <c r="P153" s="152">
        <v>165</v>
      </c>
      <c r="Q153" s="152">
        <v>165</v>
      </c>
      <c r="R153" s="152">
        <v>165</v>
      </c>
    </row>
    <row r="154" spans="1:18">
      <c r="A154" s="16">
        <f t="shared" si="2"/>
        <v>154</v>
      </c>
      <c r="B154" s="94" t="s">
        <v>527</v>
      </c>
      <c r="C154" s="94" t="s">
        <v>781</v>
      </c>
      <c r="D154" s="94" t="s">
        <v>528</v>
      </c>
      <c r="E154" s="94" t="s">
        <v>520</v>
      </c>
      <c r="F154" s="94" t="s">
        <v>294</v>
      </c>
      <c r="G154" s="94" t="s">
        <v>52</v>
      </c>
      <c r="H154" s="95">
        <v>2011</v>
      </c>
      <c r="I154" s="153">
        <v>165</v>
      </c>
      <c r="J154" s="153">
        <v>165</v>
      </c>
      <c r="K154" s="153">
        <v>165</v>
      </c>
      <c r="L154" s="152">
        <v>165</v>
      </c>
      <c r="M154" s="152">
        <v>165</v>
      </c>
      <c r="N154" s="152">
        <v>165</v>
      </c>
      <c r="O154" s="152">
        <v>165</v>
      </c>
      <c r="P154" s="152">
        <v>165</v>
      </c>
      <c r="Q154" s="152">
        <v>165</v>
      </c>
      <c r="R154" s="152">
        <v>165</v>
      </c>
    </row>
    <row r="155" spans="1:18">
      <c r="A155" s="16">
        <f t="shared" si="2"/>
        <v>155</v>
      </c>
      <c r="B155" s="94" t="s">
        <v>523</v>
      </c>
      <c r="C155" s="94" t="s">
        <v>781</v>
      </c>
      <c r="D155" s="94" t="s">
        <v>524</v>
      </c>
      <c r="E155" s="94" t="s">
        <v>520</v>
      </c>
      <c r="F155" s="94" t="s">
        <v>294</v>
      </c>
      <c r="G155" s="94" t="s">
        <v>52</v>
      </c>
      <c r="H155" s="95">
        <v>2006</v>
      </c>
      <c r="I155" s="153">
        <v>293</v>
      </c>
      <c r="J155" s="153">
        <v>293</v>
      </c>
      <c r="K155" s="153">
        <v>293</v>
      </c>
      <c r="L155" s="152">
        <v>293</v>
      </c>
      <c r="M155" s="152">
        <v>293</v>
      </c>
      <c r="N155" s="152">
        <v>293</v>
      </c>
      <c r="O155" s="152">
        <v>293</v>
      </c>
      <c r="P155" s="152">
        <v>293</v>
      </c>
      <c r="Q155" s="152">
        <v>293</v>
      </c>
      <c r="R155" s="152">
        <v>293</v>
      </c>
    </row>
    <row r="156" spans="1:18">
      <c r="A156" s="16">
        <f t="shared" si="2"/>
        <v>156</v>
      </c>
      <c r="B156" s="94" t="s">
        <v>529</v>
      </c>
      <c r="C156" s="94" t="s">
        <v>781</v>
      </c>
      <c r="D156" s="94" t="s">
        <v>530</v>
      </c>
      <c r="E156" s="94" t="s">
        <v>520</v>
      </c>
      <c r="F156" s="94" t="s">
        <v>294</v>
      </c>
      <c r="G156" s="94" t="s">
        <v>52</v>
      </c>
      <c r="H156" s="95">
        <v>2011</v>
      </c>
      <c r="I156" s="153">
        <v>310</v>
      </c>
      <c r="J156" s="153">
        <v>310</v>
      </c>
      <c r="K156" s="153">
        <v>310</v>
      </c>
      <c r="L156" s="152">
        <v>310</v>
      </c>
      <c r="M156" s="152">
        <v>310</v>
      </c>
      <c r="N156" s="152">
        <v>310</v>
      </c>
      <c r="O156" s="152">
        <v>310</v>
      </c>
      <c r="P156" s="152">
        <v>310</v>
      </c>
      <c r="Q156" s="152">
        <v>310</v>
      </c>
      <c r="R156" s="152">
        <v>310</v>
      </c>
    </row>
    <row r="157" spans="1:18">
      <c r="A157" s="16">
        <f t="shared" si="2"/>
        <v>157</v>
      </c>
      <c r="B157" s="94" t="s">
        <v>634</v>
      </c>
      <c r="C157" s="94" t="s">
        <v>781</v>
      </c>
      <c r="D157" s="94" t="s">
        <v>531</v>
      </c>
      <c r="E157" s="94" t="s">
        <v>532</v>
      </c>
      <c r="F157" s="94" t="s">
        <v>294</v>
      </c>
      <c r="G157" s="94" t="s">
        <v>52</v>
      </c>
      <c r="H157" s="95">
        <v>1997</v>
      </c>
      <c r="I157" s="153">
        <v>177</v>
      </c>
      <c r="J157" s="153">
        <v>177</v>
      </c>
      <c r="K157" s="153">
        <v>177</v>
      </c>
      <c r="L157" s="152">
        <v>177</v>
      </c>
      <c r="M157" s="152">
        <v>177</v>
      </c>
      <c r="N157" s="152">
        <v>177</v>
      </c>
      <c r="O157" s="152">
        <v>177</v>
      </c>
      <c r="P157" s="152">
        <v>177</v>
      </c>
      <c r="Q157" s="152">
        <v>177</v>
      </c>
      <c r="R157" s="152">
        <v>177</v>
      </c>
    </row>
    <row r="158" spans="1:18">
      <c r="A158" s="16">
        <f t="shared" si="2"/>
        <v>158</v>
      </c>
      <c r="B158" s="94" t="s">
        <v>637</v>
      </c>
      <c r="C158" s="94" t="s">
        <v>781</v>
      </c>
      <c r="D158" s="94" t="s">
        <v>533</v>
      </c>
      <c r="E158" s="94" t="s">
        <v>532</v>
      </c>
      <c r="F158" s="94" t="s">
        <v>294</v>
      </c>
      <c r="G158" s="94" t="s">
        <v>52</v>
      </c>
      <c r="H158" s="95">
        <v>1997</v>
      </c>
      <c r="I158" s="153">
        <v>106</v>
      </c>
      <c r="J158" s="153">
        <v>106</v>
      </c>
      <c r="K158" s="153">
        <v>106</v>
      </c>
      <c r="L158" s="152">
        <v>106</v>
      </c>
      <c r="M158" s="152">
        <v>106</v>
      </c>
      <c r="N158" s="152">
        <v>106</v>
      </c>
      <c r="O158" s="152">
        <v>106</v>
      </c>
      <c r="P158" s="152">
        <v>106</v>
      </c>
      <c r="Q158" s="152">
        <v>106</v>
      </c>
      <c r="R158" s="152">
        <v>106</v>
      </c>
    </row>
    <row r="159" spans="1:18">
      <c r="A159" s="16">
        <f t="shared" si="2"/>
        <v>159</v>
      </c>
      <c r="B159" s="94" t="s">
        <v>640</v>
      </c>
      <c r="C159" s="94" t="s">
        <v>781</v>
      </c>
      <c r="D159" s="94" t="s">
        <v>641</v>
      </c>
      <c r="E159" s="94" t="s">
        <v>642</v>
      </c>
      <c r="F159" s="94" t="s">
        <v>294</v>
      </c>
      <c r="G159" s="94" t="s">
        <v>52</v>
      </c>
      <c r="H159" s="95">
        <v>1970</v>
      </c>
      <c r="I159" s="153">
        <v>392</v>
      </c>
      <c r="J159" s="153">
        <v>392</v>
      </c>
      <c r="K159" s="153">
        <v>392</v>
      </c>
      <c r="L159" s="152">
        <v>392</v>
      </c>
      <c r="M159" s="152">
        <v>392</v>
      </c>
      <c r="N159" s="152">
        <v>392</v>
      </c>
      <c r="O159" s="152">
        <v>392</v>
      </c>
      <c r="P159" s="152">
        <v>392</v>
      </c>
      <c r="Q159" s="152">
        <v>392</v>
      </c>
      <c r="R159" s="152">
        <v>392</v>
      </c>
    </row>
    <row r="160" spans="1:18">
      <c r="A160" s="16">
        <f t="shared" si="2"/>
        <v>160</v>
      </c>
      <c r="B160" s="94" t="s">
        <v>645</v>
      </c>
      <c r="C160" s="94" t="s">
        <v>781</v>
      </c>
      <c r="D160" s="94" t="s">
        <v>646</v>
      </c>
      <c r="E160" s="94" t="s">
        <v>642</v>
      </c>
      <c r="F160" s="94" t="s">
        <v>294</v>
      </c>
      <c r="G160" s="94" t="s">
        <v>52</v>
      </c>
      <c r="H160" s="95">
        <v>1973</v>
      </c>
      <c r="I160" s="153">
        <v>523</v>
      </c>
      <c r="J160" s="153">
        <v>523</v>
      </c>
      <c r="K160" s="153">
        <v>523</v>
      </c>
      <c r="L160" s="152">
        <v>523</v>
      </c>
      <c r="M160" s="152">
        <v>523</v>
      </c>
      <c r="N160" s="152">
        <v>523</v>
      </c>
      <c r="O160" s="152">
        <v>523</v>
      </c>
      <c r="P160" s="152">
        <v>523</v>
      </c>
      <c r="Q160" s="152">
        <v>523</v>
      </c>
      <c r="R160" s="152">
        <v>523</v>
      </c>
    </row>
    <row r="161" spans="1:18">
      <c r="A161" s="16">
        <f t="shared" si="2"/>
        <v>161</v>
      </c>
      <c r="B161" s="94" t="s">
        <v>534</v>
      </c>
      <c r="C161" s="94" t="s">
        <v>781</v>
      </c>
      <c r="D161" s="94" t="s">
        <v>535</v>
      </c>
      <c r="E161" s="94" t="s">
        <v>536</v>
      </c>
      <c r="F161" s="94" t="s">
        <v>294</v>
      </c>
      <c r="G161" s="94" t="s">
        <v>52</v>
      </c>
      <c r="H161" s="95">
        <v>2000</v>
      </c>
      <c r="I161" s="153">
        <v>186</v>
      </c>
      <c r="J161" s="153">
        <v>186</v>
      </c>
      <c r="K161" s="153">
        <v>186</v>
      </c>
      <c r="L161" s="152">
        <v>186</v>
      </c>
      <c r="M161" s="152">
        <v>186</v>
      </c>
      <c r="N161" s="152">
        <v>186</v>
      </c>
      <c r="O161" s="152">
        <v>186</v>
      </c>
      <c r="P161" s="152">
        <v>186</v>
      </c>
      <c r="Q161" s="152">
        <v>186</v>
      </c>
      <c r="R161" s="152">
        <v>186</v>
      </c>
    </row>
    <row r="162" spans="1:18">
      <c r="A162" s="16">
        <f t="shared" si="2"/>
        <v>162</v>
      </c>
      <c r="B162" s="94" t="s">
        <v>537</v>
      </c>
      <c r="C162" s="94" t="s">
        <v>781</v>
      </c>
      <c r="D162" s="94" t="s">
        <v>538</v>
      </c>
      <c r="E162" s="94" t="s">
        <v>536</v>
      </c>
      <c r="F162" s="94" t="s">
        <v>294</v>
      </c>
      <c r="G162" s="94" t="s">
        <v>52</v>
      </c>
      <c r="H162" s="95">
        <v>2000</v>
      </c>
      <c r="I162" s="153">
        <v>178</v>
      </c>
      <c r="J162" s="153">
        <v>178</v>
      </c>
      <c r="K162" s="153">
        <v>178</v>
      </c>
      <c r="L162" s="152">
        <v>178</v>
      </c>
      <c r="M162" s="152">
        <v>178</v>
      </c>
      <c r="N162" s="152">
        <v>178</v>
      </c>
      <c r="O162" s="152">
        <v>178</v>
      </c>
      <c r="P162" s="152">
        <v>178</v>
      </c>
      <c r="Q162" s="152">
        <v>178</v>
      </c>
      <c r="R162" s="152">
        <v>178</v>
      </c>
    </row>
    <row r="163" spans="1:18">
      <c r="A163" s="16">
        <f t="shared" si="2"/>
        <v>163</v>
      </c>
      <c r="B163" s="94" t="s">
        <v>539</v>
      </c>
      <c r="C163" s="94" t="s">
        <v>781</v>
      </c>
      <c r="D163" s="94" t="s">
        <v>540</v>
      </c>
      <c r="E163" s="94" t="s">
        <v>536</v>
      </c>
      <c r="F163" s="94" t="s">
        <v>294</v>
      </c>
      <c r="G163" s="94" t="s">
        <v>52</v>
      </c>
      <c r="H163" s="95">
        <v>2000</v>
      </c>
      <c r="I163" s="153">
        <v>178</v>
      </c>
      <c r="J163" s="153">
        <v>178</v>
      </c>
      <c r="K163" s="153">
        <v>178</v>
      </c>
      <c r="L163" s="152">
        <v>178</v>
      </c>
      <c r="M163" s="152">
        <v>178</v>
      </c>
      <c r="N163" s="152">
        <v>178</v>
      </c>
      <c r="O163" s="152">
        <v>178</v>
      </c>
      <c r="P163" s="152">
        <v>178</v>
      </c>
      <c r="Q163" s="152">
        <v>178</v>
      </c>
      <c r="R163" s="152">
        <v>178</v>
      </c>
    </row>
    <row r="164" spans="1:18">
      <c r="A164" s="16">
        <f t="shared" si="2"/>
        <v>164</v>
      </c>
      <c r="B164" s="94" t="s">
        <v>541</v>
      </c>
      <c r="C164" s="94" t="s">
        <v>781</v>
      </c>
      <c r="D164" s="94" t="s">
        <v>542</v>
      </c>
      <c r="E164" s="94" t="s">
        <v>536</v>
      </c>
      <c r="F164" s="94" t="s">
        <v>294</v>
      </c>
      <c r="G164" s="94" t="s">
        <v>52</v>
      </c>
      <c r="H164" s="95">
        <v>2000</v>
      </c>
      <c r="I164" s="153">
        <v>186</v>
      </c>
      <c r="J164" s="153">
        <v>186</v>
      </c>
      <c r="K164" s="153">
        <v>186</v>
      </c>
      <c r="L164" s="152">
        <v>186</v>
      </c>
      <c r="M164" s="152">
        <v>186</v>
      </c>
      <c r="N164" s="152">
        <v>186</v>
      </c>
      <c r="O164" s="152">
        <v>186</v>
      </c>
      <c r="P164" s="152">
        <v>186</v>
      </c>
      <c r="Q164" s="152">
        <v>186</v>
      </c>
      <c r="R164" s="152">
        <v>186</v>
      </c>
    </row>
    <row r="165" spans="1:18">
      <c r="A165" s="16">
        <f t="shared" si="2"/>
        <v>165</v>
      </c>
      <c r="B165" s="94" t="s">
        <v>656</v>
      </c>
      <c r="C165" s="94" t="s">
        <v>781</v>
      </c>
      <c r="D165" s="94" t="s">
        <v>543</v>
      </c>
      <c r="E165" s="94" t="s">
        <v>536</v>
      </c>
      <c r="F165" s="94" t="s">
        <v>294</v>
      </c>
      <c r="G165" s="94" t="s">
        <v>52</v>
      </c>
      <c r="H165" s="95">
        <v>2000</v>
      </c>
      <c r="I165" s="153">
        <v>204</v>
      </c>
      <c r="J165" s="153">
        <v>204</v>
      </c>
      <c r="K165" s="153">
        <v>204</v>
      </c>
      <c r="L165" s="152">
        <v>204</v>
      </c>
      <c r="M165" s="152">
        <v>204</v>
      </c>
      <c r="N165" s="152">
        <v>204</v>
      </c>
      <c r="O165" s="152">
        <v>204</v>
      </c>
      <c r="P165" s="152">
        <v>204</v>
      </c>
      <c r="Q165" s="152">
        <v>204</v>
      </c>
      <c r="R165" s="152">
        <v>204</v>
      </c>
    </row>
    <row r="166" spans="1:18">
      <c r="A166" s="16">
        <f t="shared" si="2"/>
        <v>166</v>
      </c>
      <c r="B166" s="94" t="s">
        <v>544</v>
      </c>
      <c r="C166" s="94" t="s">
        <v>781</v>
      </c>
      <c r="D166" s="94" t="s">
        <v>545</v>
      </c>
      <c r="E166" s="94" t="s">
        <v>536</v>
      </c>
      <c r="F166" s="94" t="s">
        <v>294</v>
      </c>
      <c r="G166" s="94" t="s">
        <v>52</v>
      </c>
      <c r="H166" s="95">
        <v>2000</v>
      </c>
      <c r="I166" s="153">
        <v>204</v>
      </c>
      <c r="J166" s="153">
        <v>204</v>
      </c>
      <c r="K166" s="153">
        <v>204</v>
      </c>
      <c r="L166" s="152">
        <v>204</v>
      </c>
      <c r="M166" s="152">
        <v>204</v>
      </c>
      <c r="N166" s="152">
        <v>204</v>
      </c>
      <c r="O166" s="152">
        <v>204</v>
      </c>
      <c r="P166" s="152">
        <v>204</v>
      </c>
      <c r="Q166" s="152">
        <v>204</v>
      </c>
      <c r="R166" s="152">
        <v>204</v>
      </c>
    </row>
    <row r="167" spans="1:18">
      <c r="A167" s="16">
        <f t="shared" si="2"/>
        <v>167</v>
      </c>
      <c r="B167" s="94" t="s">
        <v>660</v>
      </c>
      <c r="C167" s="94" t="s">
        <v>781</v>
      </c>
      <c r="D167" s="94" t="s">
        <v>661</v>
      </c>
      <c r="E167" s="94" t="s">
        <v>662</v>
      </c>
      <c r="F167" s="94" t="s">
        <v>294</v>
      </c>
      <c r="G167" s="94" t="s">
        <v>53</v>
      </c>
      <c r="H167" s="95">
        <v>2008</v>
      </c>
      <c r="I167" s="153">
        <v>97.4</v>
      </c>
      <c r="J167" s="153">
        <v>97.4</v>
      </c>
      <c r="K167" s="153">
        <v>97.4</v>
      </c>
      <c r="L167" s="152">
        <v>97.4</v>
      </c>
      <c r="M167" s="152">
        <v>97.4</v>
      </c>
      <c r="N167" s="152">
        <v>97.4</v>
      </c>
      <c r="O167" s="152">
        <v>97.4</v>
      </c>
      <c r="P167" s="152">
        <v>97.4</v>
      </c>
      <c r="Q167" s="152">
        <v>97.4</v>
      </c>
      <c r="R167" s="152">
        <v>97.4</v>
      </c>
    </row>
    <row r="168" spans="1:18">
      <c r="A168" s="16">
        <f t="shared" si="2"/>
        <v>168</v>
      </c>
      <c r="B168" s="94" t="s">
        <v>665</v>
      </c>
      <c r="C168" s="94" t="s">
        <v>781</v>
      </c>
      <c r="D168" s="94" t="s">
        <v>666</v>
      </c>
      <c r="E168" s="94" t="s">
        <v>662</v>
      </c>
      <c r="F168" s="94" t="s">
        <v>294</v>
      </c>
      <c r="G168" s="94" t="s">
        <v>53</v>
      </c>
      <c r="H168" s="95">
        <v>2008</v>
      </c>
      <c r="I168" s="153">
        <v>94.4</v>
      </c>
      <c r="J168" s="153">
        <v>94.4</v>
      </c>
      <c r="K168" s="153">
        <v>94.4</v>
      </c>
      <c r="L168" s="152">
        <v>94.4</v>
      </c>
      <c r="M168" s="152">
        <v>94.4</v>
      </c>
      <c r="N168" s="152">
        <v>94.4</v>
      </c>
      <c r="O168" s="152">
        <v>94.4</v>
      </c>
      <c r="P168" s="152">
        <v>94.4</v>
      </c>
      <c r="Q168" s="152">
        <v>94.4</v>
      </c>
      <c r="R168" s="152">
        <v>94.4</v>
      </c>
    </row>
    <row r="169" spans="1:18">
      <c r="A169" s="16">
        <f t="shared" si="2"/>
        <v>169</v>
      </c>
      <c r="B169" s="94" t="s">
        <v>669</v>
      </c>
      <c r="C169" s="94" t="s">
        <v>781</v>
      </c>
      <c r="D169" s="94" t="s">
        <v>670</v>
      </c>
      <c r="E169" s="94" t="s">
        <v>58</v>
      </c>
      <c r="F169" s="94" t="s">
        <v>294</v>
      </c>
      <c r="G169" s="94" t="s">
        <v>53</v>
      </c>
      <c r="H169" s="95">
        <v>2004</v>
      </c>
      <c r="I169" s="153">
        <v>46</v>
      </c>
      <c r="J169" s="153">
        <v>46</v>
      </c>
      <c r="K169" s="153">
        <v>46</v>
      </c>
      <c r="L169" s="152">
        <v>46</v>
      </c>
      <c r="M169" s="152">
        <v>46</v>
      </c>
      <c r="N169" s="152">
        <v>46</v>
      </c>
      <c r="O169" s="152">
        <v>46</v>
      </c>
      <c r="P169" s="152">
        <v>46</v>
      </c>
      <c r="Q169" s="152">
        <v>46</v>
      </c>
      <c r="R169" s="152">
        <v>46</v>
      </c>
    </row>
    <row r="170" spans="1:18">
      <c r="A170" s="16">
        <f t="shared" si="2"/>
        <v>170</v>
      </c>
      <c r="B170" s="94" t="s">
        <v>673</v>
      </c>
      <c r="C170" s="94" t="s">
        <v>781</v>
      </c>
      <c r="D170" s="94" t="s">
        <v>674</v>
      </c>
      <c r="E170" s="94" t="s">
        <v>58</v>
      </c>
      <c r="F170" s="94" t="s">
        <v>294</v>
      </c>
      <c r="G170" s="94" t="s">
        <v>53</v>
      </c>
      <c r="H170" s="95">
        <v>2004</v>
      </c>
      <c r="I170" s="153">
        <v>46</v>
      </c>
      <c r="J170" s="153">
        <v>46</v>
      </c>
      <c r="K170" s="153">
        <v>46</v>
      </c>
      <c r="L170" s="152">
        <v>46</v>
      </c>
      <c r="M170" s="152">
        <v>46</v>
      </c>
      <c r="N170" s="152">
        <v>46</v>
      </c>
      <c r="O170" s="152">
        <v>46</v>
      </c>
      <c r="P170" s="152">
        <v>46</v>
      </c>
      <c r="Q170" s="152">
        <v>46</v>
      </c>
      <c r="R170" s="152">
        <v>46</v>
      </c>
    </row>
    <row r="171" spans="1:18">
      <c r="A171" s="16">
        <f t="shared" si="2"/>
        <v>171</v>
      </c>
      <c r="B171" s="94" t="s">
        <v>678</v>
      </c>
      <c r="C171" s="94" t="s">
        <v>781</v>
      </c>
      <c r="D171" s="94" t="s">
        <v>679</v>
      </c>
      <c r="E171" s="94" t="s">
        <v>58</v>
      </c>
      <c r="F171" s="94" t="s">
        <v>294</v>
      </c>
      <c r="G171" s="94" t="s">
        <v>53</v>
      </c>
      <c r="H171" s="95">
        <v>2004</v>
      </c>
      <c r="I171" s="153">
        <v>46</v>
      </c>
      <c r="J171" s="153">
        <v>46</v>
      </c>
      <c r="K171" s="153">
        <v>46</v>
      </c>
      <c r="L171" s="152">
        <v>46</v>
      </c>
      <c r="M171" s="152">
        <v>46</v>
      </c>
      <c r="N171" s="152">
        <v>46</v>
      </c>
      <c r="O171" s="152">
        <v>46</v>
      </c>
      <c r="P171" s="152">
        <v>46</v>
      </c>
      <c r="Q171" s="152">
        <v>46</v>
      </c>
      <c r="R171" s="152">
        <v>46</v>
      </c>
    </row>
    <row r="172" spans="1:18">
      <c r="A172" s="16">
        <f t="shared" si="2"/>
        <v>172</v>
      </c>
      <c r="B172" s="94" t="s">
        <v>682</v>
      </c>
      <c r="C172" s="94" t="s">
        <v>781</v>
      </c>
      <c r="D172" s="94" t="s">
        <v>683</v>
      </c>
      <c r="E172" s="94" t="s">
        <v>58</v>
      </c>
      <c r="F172" s="94" t="s">
        <v>294</v>
      </c>
      <c r="G172" s="94" t="s">
        <v>53</v>
      </c>
      <c r="H172" s="95">
        <v>2004</v>
      </c>
      <c r="I172" s="153">
        <v>46</v>
      </c>
      <c r="J172" s="153">
        <v>46</v>
      </c>
      <c r="K172" s="153">
        <v>46</v>
      </c>
      <c r="L172" s="152">
        <v>46</v>
      </c>
      <c r="M172" s="152">
        <v>46</v>
      </c>
      <c r="N172" s="152">
        <v>46</v>
      </c>
      <c r="O172" s="152">
        <v>46</v>
      </c>
      <c r="P172" s="152">
        <v>46</v>
      </c>
      <c r="Q172" s="152">
        <v>46</v>
      </c>
      <c r="R172" s="152">
        <v>46</v>
      </c>
    </row>
    <row r="173" spans="1:18">
      <c r="A173" s="16">
        <f t="shared" si="2"/>
        <v>173</v>
      </c>
      <c r="B173" s="94" t="s">
        <v>546</v>
      </c>
      <c r="C173" s="94" t="s">
        <v>781</v>
      </c>
      <c r="D173" s="94" t="s">
        <v>547</v>
      </c>
      <c r="E173" s="94" t="s">
        <v>312</v>
      </c>
      <c r="F173" s="94" t="s">
        <v>294</v>
      </c>
      <c r="G173" s="94" t="s">
        <v>53</v>
      </c>
      <c r="H173" s="95">
        <v>2001</v>
      </c>
      <c r="I173" s="153">
        <v>183</v>
      </c>
      <c r="J173" s="153">
        <v>183</v>
      </c>
      <c r="K173" s="153">
        <v>183</v>
      </c>
      <c r="L173" s="152">
        <v>183</v>
      </c>
      <c r="M173" s="152">
        <v>183</v>
      </c>
      <c r="N173" s="152">
        <v>183</v>
      </c>
      <c r="O173" s="152">
        <v>183</v>
      </c>
      <c r="P173" s="152">
        <v>183</v>
      </c>
      <c r="Q173" s="152">
        <v>183</v>
      </c>
      <c r="R173" s="152">
        <v>183</v>
      </c>
    </row>
    <row r="174" spans="1:18">
      <c r="A174" s="16">
        <f t="shared" si="2"/>
        <v>174</v>
      </c>
      <c r="B174" s="94" t="s">
        <v>550</v>
      </c>
      <c r="C174" s="94" t="s">
        <v>781</v>
      </c>
      <c r="D174" s="94" t="s">
        <v>551</v>
      </c>
      <c r="E174" s="94" t="s">
        <v>312</v>
      </c>
      <c r="F174" s="94" t="s">
        <v>294</v>
      </c>
      <c r="G174" s="94" t="s">
        <v>53</v>
      </c>
      <c r="H174" s="95">
        <v>2001</v>
      </c>
      <c r="I174" s="153">
        <v>183</v>
      </c>
      <c r="J174" s="153">
        <v>183</v>
      </c>
      <c r="K174" s="153">
        <v>183</v>
      </c>
      <c r="L174" s="152">
        <v>183</v>
      </c>
      <c r="M174" s="152">
        <v>183</v>
      </c>
      <c r="N174" s="152">
        <v>183</v>
      </c>
      <c r="O174" s="152">
        <v>183</v>
      </c>
      <c r="P174" s="152">
        <v>183</v>
      </c>
      <c r="Q174" s="152">
        <v>183</v>
      </c>
      <c r="R174" s="152">
        <v>183</v>
      </c>
    </row>
    <row r="175" spans="1:18">
      <c r="A175" s="16">
        <f t="shared" si="2"/>
        <v>175</v>
      </c>
      <c r="B175" s="94" t="s">
        <v>690</v>
      </c>
      <c r="C175" s="94" t="s">
        <v>781</v>
      </c>
      <c r="D175" s="94" t="s">
        <v>555</v>
      </c>
      <c r="E175" s="94" t="s">
        <v>312</v>
      </c>
      <c r="F175" s="94" t="s">
        <v>294</v>
      </c>
      <c r="G175" s="94" t="s">
        <v>53</v>
      </c>
      <c r="H175" s="95">
        <v>2001</v>
      </c>
      <c r="I175" s="153">
        <v>192</v>
      </c>
      <c r="J175" s="153">
        <v>192</v>
      </c>
      <c r="K175" s="153">
        <v>192</v>
      </c>
      <c r="L175" s="152">
        <v>192</v>
      </c>
      <c r="M175" s="152">
        <v>192</v>
      </c>
      <c r="N175" s="152">
        <v>192</v>
      </c>
      <c r="O175" s="152">
        <v>192</v>
      </c>
      <c r="P175" s="152">
        <v>192</v>
      </c>
      <c r="Q175" s="152">
        <v>192</v>
      </c>
      <c r="R175" s="152">
        <v>192</v>
      </c>
    </row>
    <row r="176" spans="1:18">
      <c r="A176" s="16">
        <f t="shared" si="2"/>
        <v>176</v>
      </c>
      <c r="B176" s="94" t="s">
        <v>558</v>
      </c>
      <c r="C176" s="94" t="s">
        <v>781</v>
      </c>
      <c r="D176" s="94" t="s">
        <v>559</v>
      </c>
      <c r="E176" s="94" t="s">
        <v>70</v>
      </c>
      <c r="F176" s="94" t="s">
        <v>294</v>
      </c>
      <c r="G176" s="94" t="s">
        <v>53</v>
      </c>
      <c r="H176" s="95">
        <v>2001</v>
      </c>
      <c r="I176" s="153">
        <v>218.6</v>
      </c>
      <c r="J176" s="153">
        <v>218.6</v>
      </c>
      <c r="K176" s="153">
        <v>218.6</v>
      </c>
      <c r="L176" s="152">
        <v>218.6</v>
      </c>
      <c r="M176" s="152">
        <v>218.6</v>
      </c>
      <c r="N176" s="152">
        <v>218.6</v>
      </c>
      <c r="O176" s="152">
        <v>218.6</v>
      </c>
      <c r="P176" s="152">
        <v>218.6</v>
      </c>
      <c r="Q176" s="152">
        <v>218.6</v>
      </c>
      <c r="R176" s="152">
        <v>218.6</v>
      </c>
    </row>
    <row r="177" spans="1:18">
      <c r="A177" s="16">
        <f t="shared" si="2"/>
        <v>177</v>
      </c>
      <c r="B177" s="94" t="s">
        <v>562</v>
      </c>
      <c r="C177" s="94" t="s">
        <v>781</v>
      </c>
      <c r="D177" s="94" t="s">
        <v>563</v>
      </c>
      <c r="E177" s="94" t="s">
        <v>70</v>
      </c>
      <c r="F177" s="94" t="s">
        <v>294</v>
      </c>
      <c r="G177" s="94" t="s">
        <v>53</v>
      </c>
      <c r="H177" s="95">
        <v>2001</v>
      </c>
      <c r="I177" s="153">
        <v>218.6</v>
      </c>
      <c r="J177" s="153">
        <v>218.6</v>
      </c>
      <c r="K177" s="153">
        <v>218.6</v>
      </c>
      <c r="L177" s="152">
        <v>218.6</v>
      </c>
      <c r="M177" s="152">
        <v>218.6</v>
      </c>
      <c r="N177" s="152">
        <v>218.6</v>
      </c>
      <c r="O177" s="152">
        <v>218.6</v>
      </c>
      <c r="P177" s="152">
        <v>218.6</v>
      </c>
      <c r="Q177" s="152">
        <v>218.6</v>
      </c>
      <c r="R177" s="152">
        <v>218.6</v>
      </c>
    </row>
    <row r="178" spans="1:18">
      <c r="A178" s="16">
        <f t="shared" si="2"/>
        <v>178</v>
      </c>
      <c r="B178" s="94" t="s">
        <v>697</v>
      </c>
      <c r="C178" s="94" t="s">
        <v>781</v>
      </c>
      <c r="D178" s="94" t="s">
        <v>566</v>
      </c>
      <c r="E178" s="94" t="s">
        <v>70</v>
      </c>
      <c r="F178" s="94" t="s">
        <v>294</v>
      </c>
      <c r="G178" s="94" t="s">
        <v>53</v>
      </c>
      <c r="H178" s="95">
        <v>2001</v>
      </c>
      <c r="I178" s="153">
        <v>257.89999999999998</v>
      </c>
      <c r="J178" s="153">
        <v>257.89999999999998</v>
      </c>
      <c r="K178" s="153">
        <v>257.89999999999998</v>
      </c>
      <c r="L178" s="152">
        <v>257.89999999999998</v>
      </c>
      <c r="M178" s="152">
        <v>257.89999999999998</v>
      </c>
      <c r="N178" s="152">
        <v>257.89999999999998</v>
      </c>
      <c r="O178" s="152">
        <v>257.89999999999998</v>
      </c>
      <c r="P178" s="152">
        <v>257.89999999999998</v>
      </c>
      <c r="Q178" s="152">
        <v>257.89999999999998</v>
      </c>
      <c r="R178" s="152">
        <v>257.89999999999998</v>
      </c>
    </row>
    <row r="179" spans="1:18">
      <c r="A179" s="16">
        <f t="shared" si="2"/>
        <v>179</v>
      </c>
      <c r="B179" s="94" t="s">
        <v>700</v>
      </c>
      <c r="C179" s="94" t="s">
        <v>781</v>
      </c>
      <c r="D179" s="94" t="s">
        <v>569</v>
      </c>
      <c r="E179" s="94" t="s">
        <v>69</v>
      </c>
      <c r="F179" s="94" t="s">
        <v>294</v>
      </c>
      <c r="G179" s="94" t="s">
        <v>52</v>
      </c>
      <c r="H179" s="95">
        <v>2001</v>
      </c>
      <c r="I179" s="153">
        <v>258</v>
      </c>
      <c r="J179" s="153">
        <v>258</v>
      </c>
      <c r="K179" s="153">
        <v>258</v>
      </c>
      <c r="L179" s="152">
        <v>258</v>
      </c>
      <c r="M179" s="152">
        <v>258</v>
      </c>
      <c r="N179" s="152">
        <v>258</v>
      </c>
      <c r="O179" s="152">
        <v>258</v>
      </c>
      <c r="P179" s="152">
        <v>258</v>
      </c>
      <c r="Q179" s="152">
        <v>258</v>
      </c>
      <c r="R179" s="152">
        <v>258</v>
      </c>
    </row>
    <row r="180" spans="1:18">
      <c r="A180" s="16">
        <f t="shared" si="2"/>
        <v>180</v>
      </c>
      <c r="B180" s="94" t="s">
        <v>703</v>
      </c>
      <c r="C180" s="94" t="s">
        <v>781</v>
      </c>
      <c r="D180" s="94" t="s">
        <v>572</v>
      </c>
      <c r="E180" s="94" t="s">
        <v>69</v>
      </c>
      <c r="F180" s="94" t="s">
        <v>294</v>
      </c>
      <c r="G180" s="94" t="s">
        <v>52</v>
      </c>
      <c r="H180" s="95">
        <v>2001</v>
      </c>
      <c r="I180" s="153">
        <v>256</v>
      </c>
      <c r="J180" s="153">
        <v>256</v>
      </c>
      <c r="K180" s="153">
        <v>256</v>
      </c>
      <c r="L180" s="152">
        <v>256</v>
      </c>
      <c r="M180" s="152">
        <v>256</v>
      </c>
      <c r="N180" s="152">
        <v>256</v>
      </c>
      <c r="O180" s="152">
        <v>256</v>
      </c>
      <c r="P180" s="152">
        <v>256</v>
      </c>
      <c r="Q180" s="152">
        <v>256</v>
      </c>
      <c r="R180" s="152">
        <v>256</v>
      </c>
    </row>
    <row r="181" spans="1:18">
      <c r="A181" s="16">
        <f t="shared" si="2"/>
        <v>181</v>
      </c>
      <c r="B181" s="94" t="s">
        <v>706</v>
      </c>
      <c r="C181" s="94" t="s">
        <v>781</v>
      </c>
      <c r="D181" s="94" t="s">
        <v>575</v>
      </c>
      <c r="E181" s="94" t="s">
        <v>69</v>
      </c>
      <c r="F181" s="94" t="s">
        <v>294</v>
      </c>
      <c r="G181" s="94" t="s">
        <v>52</v>
      </c>
      <c r="H181" s="95">
        <v>2001</v>
      </c>
      <c r="I181" s="153">
        <v>255</v>
      </c>
      <c r="J181" s="153">
        <v>255</v>
      </c>
      <c r="K181" s="153">
        <v>255</v>
      </c>
      <c r="L181" s="152">
        <v>255</v>
      </c>
      <c r="M181" s="152">
        <v>255</v>
      </c>
      <c r="N181" s="152">
        <v>255</v>
      </c>
      <c r="O181" s="152">
        <v>255</v>
      </c>
      <c r="P181" s="152">
        <v>255</v>
      </c>
      <c r="Q181" s="152">
        <v>255</v>
      </c>
      <c r="R181" s="152">
        <v>255</v>
      </c>
    </row>
    <row r="182" spans="1:18">
      <c r="A182" s="16">
        <f t="shared" si="2"/>
        <v>182</v>
      </c>
      <c r="B182" s="94" t="s">
        <v>709</v>
      </c>
      <c r="C182" s="94" t="s">
        <v>781</v>
      </c>
      <c r="D182" s="94" t="s">
        <v>578</v>
      </c>
      <c r="E182" s="94" t="s">
        <v>69</v>
      </c>
      <c r="F182" s="94" t="s">
        <v>294</v>
      </c>
      <c r="G182" s="94" t="s">
        <v>52</v>
      </c>
      <c r="H182" s="95">
        <v>2001</v>
      </c>
      <c r="I182" s="153">
        <v>258</v>
      </c>
      <c r="J182" s="153">
        <v>258</v>
      </c>
      <c r="K182" s="153">
        <v>258</v>
      </c>
      <c r="L182" s="152">
        <v>258</v>
      </c>
      <c r="M182" s="152">
        <v>258</v>
      </c>
      <c r="N182" s="152">
        <v>258</v>
      </c>
      <c r="O182" s="152">
        <v>258</v>
      </c>
      <c r="P182" s="152">
        <v>258</v>
      </c>
      <c r="Q182" s="152">
        <v>258</v>
      </c>
      <c r="R182" s="152">
        <v>258</v>
      </c>
    </row>
    <row r="183" spans="1:18">
      <c r="A183" s="16">
        <f t="shared" si="2"/>
        <v>183</v>
      </c>
      <c r="B183" s="94" t="s">
        <v>712</v>
      </c>
      <c r="C183" s="94" t="s">
        <v>781</v>
      </c>
      <c r="D183" s="94" t="s">
        <v>582</v>
      </c>
      <c r="E183" s="94" t="s">
        <v>69</v>
      </c>
      <c r="F183" s="94" t="s">
        <v>294</v>
      </c>
      <c r="G183" s="94" t="s">
        <v>52</v>
      </c>
      <c r="H183" s="95">
        <v>2002</v>
      </c>
      <c r="I183" s="153">
        <v>276</v>
      </c>
      <c r="J183" s="153">
        <v>276</v>
      </c>
      <c r="K183" s="153">
        <v>276</v>
      </c>
      <c r="L183" s="152">
        <v>276</v>
      </c>
      <c r="M183" s="152">
        <v>276</v>
      </c>
      <c r="N183" s="152">
        <v>276</v>
      </c>
      <c r="O183" s="152">
        <v>276</v>
      </c>
      <c r="P183" s="152">
        <v>276</v>
      </c>
      <c r="Q183" s="152">
        <v>276</v>
      </c>
      <c r="R183" s="152">
        <v>276</v>
      </c>
    </row>
    <row r="184" spans="1:18">
      <c r="A184" s="16">
        <f t="shared" si="2"/>
        <v>184</v>
      </c>
      <c r="B184" s="94" t="s">
        <v>715</v>
      </c>
      <c r="C184" s="94" t="s">
        <v>781</v>
      </c>
      <c r="D184" s="94" t="s">
        <v>585</v>
      </c>
      <c r="E184" s="94" t="s">
        <v>69</v>
      </c>
      <c r="F184" s="94" t="s">
        <v>294</v>
      </c>
      <c r="G184" s="94" t="s">
        <v>52</v>
      </c>
      <c r="H184" s="95">
        <v>2002</v>
      </c>
      <c r="I184" s="153">
        <v>278</v>
      </c>
      <c r="J184" s="153">
        <v>278</v>
      </c>
      <c r="K184" s="153">
        <v>278</v>
      </c>
      <c r="L184" s="152">
        <v>278</v>
      </c>
      <c r="M184" s="152">
        <v>278</v>
      </c>
      <c r="N184" s="152">
        <v>278</v>
      </c>
      <c r="O184" s="152">
        <v>278</v>
      </c>
      <c r="P184" s="152">
        <v>278</v>
      </c>
      <c r="Q184" s="152">
        <v>278</v>
      </c>
      <c r="R184" s="152">
        <v>278</v>
      </c>
    </row>
    <row r="185" spans="1:18">
      <c r="A185" s="16">
        <f t="shared" si="2"/>
        <v>185</v>
      </c>
      <c r="B185" s="94" t="s">
        <v>718</v>
      </c>
      <c r="C185" s="94" t="s">
        <v>781</v>
      </c>
      <c r="D185" s="94" t="s">
        <v>719</v>
      </c>
      <c r="E185" s="94" t="s">
        <v>720</v>
      </c>
      <c r="F185" s="94" t="s">
        <v>294</v>
      </c>
      <c r="G185" s="94" t="s">
        <v>54</v>
      </c>
      <c r="H185" s="95">
        <v>1988</v>
      </c>
      <c r="I185" s="153">
        <v>82</v>
      </c>
      <c r="J185" s="153">
        <v>82</v>
      </c>
      <c r="K185" s="153">
        <v>82</v>
      </c>
      <c r="L185" s="152">
        <v>82</v>
      </c>
      <c r="M185" s="152">
        <v>82</v>
      </c>
      <c r="N185" s="152">
        <v>82</v>
      </c>
      <c r="O185" s="152">
        <v>82</v>
      </c>
      <c r="P185" s="152">
        <v>82</v>
      </c>
      <c r="Q185" s="152">
        <v>82</v>
      </c>
      <c r="R185" s="152">
        <v>82</v>
      </c>
    </row>
    <row r="186" spans="1:18">
      <c r="A186" s="16">
        <f t="shared" si="2"/>
        <v>186</v>
      </c>
      <c r="B186" s="94" t="s">
        <v>723</v>
      </c>
      <c r="C186" s="94" t="s">
        <v>781</v>
      </c>
      <c r="D186" s="94" t="s">
        <v>724</v>
      </c>
      <c r="E186" s="94" t="s">
        <v>720</v>
      </c>
      <c r="F186" s="94" t="s">
        <v>294</v>
      </c>
      <c r="G186" s="94" t="s">
        <v>54</v>
      </c>
      <c r="H186" s="95">
        <v>1988</v>
      </c>
      <c r="I186" s="153">
        <v>80</v>
      </c>
      <c r="J186" s="153">
        <v>80</v>
      </c>
      <c r="K186" s="153">
        <v>80</v>
      </c>
      <c r="L186" s="152">
        <v>80</v>
      </c>
      <c r="M186" s="152">
        <v>80</v>
      </c>
      <c r="N186" s="152">
        <v>80</v>
      </c>
      <c r="O186" s="152">
        <v>80</v>
      </c>
      <c r="P186" s="152">
        <v>80</v>
      </c>
      <c r="Q186" s="152">
        <v>80</v>
      </c>
      <c r="R186" s="152">
        <v>80</v>
      </c>
    </row>
    <row r="187" spans="1:18">
      <c r="A187" s="16">
        <f t="shared" si="2"/>
        <v>187</v>
      </c>
      <c r="B187" s="94" t="s">
        <v>727</v>
      </c>
      <c r="C187" s="94" t="s">
        <v>781</v>
      </c>
      <c r="D187" s="94" t="s">
        <v>728</v>
      </c>
      <c r="E187" s="94" t="s">
        <v>720</v>
      </c>
      <c r="F187" s="94" t="s">
        <v>294</v>
      </c>
      <c r="G187" s="94" t="s">
        <v>54</v>
      </c>
      <c r="H187" s="95">
        <v>1988</v>
      </c>
      <c r="I187" s="153">
        <v>80</v>
      </c>
      <c r="J187" s="153">
        <v>80</v>
      </c>
      <c r="K187" s="153">
        <v>80</v>
      </c>
      <c r="L187" s="152">
        <v>80</v>
      </c>
      <c r="M187" s="152">
        <v>80</v>
      </c>
      <c r="N187" s="152">
        <v>80</v>
      </c>
      <c r="O187" s="152">
        <v>80</v>
      </c>
      <c r="P187" s="152">
        <v>80</v>
      </c>
      <c r="Q187" s="152">
        <v>80</v>
      </c>
      <c r="R187" s="152">
        <v>80</v>
      </c>
    </row>
    <row r="188" spans="1:18">
      <c r="A188" s="16">
        <f t="shared" si="2"/>
        <v>188</v>
      </c>
      <c r="B188" s="94" t="s">
        <v>731</v>
      </c>
      <c r="C188" s="94" t="s">
        <v>781</v>
      </c>
      <c r="D188" s="94" t="s">
        <v>732</v>
      </c>
      <c r="E188" s="94" t="s">
        <v>720</v>
      </c>
      <c r="F188" s="94" t="s">
        <v>294</v>
      </c>
      <c r="G188" s="94" t="s">
        <v>54</v>
      </c>
      <c r="H188" s="95">
        <v>1988</v>
      </c>
      <c r="I188" s="153">
        <v>81</v>
      </c>
      <c r="J188" s="153">
        <v>81</v>
      </c>
      <c r="K188" s="153">
        <v>81</v>
      </c>
      <c r="L188" s="152">
        <v>81</v>
      </c>
      <c r="M188" s="152">
        <v>81</v>
      </c>
      <c r="N188" s="152">
        <v>81</v>
      </c>
      <c r="O188" s="152">
        <v>81</v>
      </c>
      <c r="P188" s="152">
        <v>81</v>
      </c>
      <c r="Q188" s="152">
        <v>81</v>
      </c>
      <c r="R188" s="152">
        <v>81</v>
      </c>
    </row>
    <row r="189" spans="1:18">
      <c r="A189" s="16">
        <f t="shared" si="2"/>
        <v>189</v>
      </c>
      <c r="B189" s="94" t="s">
        <v>736</v>
      </c>
      <c r="C189" s="94" t="s">
        <v>781</v>
      </c>
      <c r="D189" s="94" t="s">
        <v>737</v>
      </c>
      <c r="E189" s="94" t="s">
        <v>720</v>
      </c>
      <c r="F189" s="94" t="s">
        <v>294</v>
      </c>
      <c r="G189" s="94" t="s">
        <v>54</v>
      </c>
      <c r="H189" s="95">
        <v>1988</v>
      </c>
      <c r="I189" s="153">
        <v>80</v>
      </c>
      <c r="J189" s="153">
        <v>80</v>
      </c>
      <c r="K189" s="153">
        <v>80</v>
      </c>
      <c r="L189" s="152">
        <v>80</v>
      </c>
      <c r="M189" s="152">
        <v>80</v>
      </c>
      <c r="N189" s="152">
        <v>80</v>
      </c>
      <c r="O189" s="152">
        <v>80</v>
      </c>
      <c r="P189" s="152">
        <v>80</v>
      </c>
      <c r="Q189" s="152">
        <v>80</v>
      </c>
      <c r="R189" s="152">
        <v>80</v>
      </c>
    </row>
    <row r="190" spans="1:18">
      <c r="A190" s="16">
        <f t="shared" si="2"/>
        <v>190</v>
      </c>
      <c r="B190" s="94" t="s">
        <v>740</v>
      </c>
      <c r="C190" s="94" t="s">
        <v>781</v>
      </c>
      <c r="D190" s="94" t="s">
        <v>741</v>
      </c>
      <c r="E190" s="94" t="s">
        <v>720</v>
      </c>
      <c r="F190" s="94" t="s">
        <v>294</v>
      </c>
      <c r="G190" s="94" t="s">
        <v>54</v>
      </c>
      <c r="H190" s="95">
        <v>1988</v>
      </c>
      <c r="I190" s="153">
        <v>82</v>
      </c>
      <c r="J190" s="153">
        <v>82</v>
      </c>
      <c r="K190" s="153">
        <v>82</v>
      </c>
      <c r="L190" s="152">
        <v>82</v>
      </c>
      <c r="M190" s="152">
        <v>82</v>
      </c>
      <c r="N190" s="152">
        <v>82</v>
      </c>
      <c r="O190" s="152">
        <v>82</v>
      </c>
      <c r="P190" s="152">
        <v>82</v>
      </c>
      <c r="Q190" s="152">
        <v>82</v>
      </c>
      <c r="R190" s="152">
        <v>82</v>
      </c>
    </row>
    <row r="191" spans="1:18">
      <c r="A191" s="16">
        <f t="shared" si="2"/>
        <v>191</v>
      </c>
      <c r="B191" s="94" t="s">
        <v>744</v>
      </c>
      <c r="C191" s="94" t="s">
        <v>781</v>
      </c>
      <c r="D191" s="94" t="s">
        <v>745</v>
      </c>
      <c r="E191" s="94" t="s">
        <v>642</v>
      </c>
      <c r="F191" s="94" t="s">
        <v>294</v>
      </c>
      <c r="G191" s="94" t="s">
        <v>52</v>
      </c>
      <c r="H191" s="95">
        <v>1956</v>
      </c>
      <c r="I191" s="153">
        <v>122</v>
      </c>
      <c r="J191" s="153">
        <v>122</v>
      </c>
      <c r="K191" s="153">
        <v>122</v>
      </c>
      <c r="L191" s="152">
        <v>122</v>
      </c>
      <c r="M191" s="152">
        <v>122</v>
      </c>
      <c r="N191" s="152">
        <v>122</v>
      </c>
      <c r="O191" s="152">
        <v>122</v>
      </c>
      <c r="P191" s="152">
        <v>122</v>
      </c>
      <c r="Q191" s="152">
        <v>122</v>
      </c>
      <c r="R191" s="152">
        <v>122</v>
      </c>
    </row>
    <row r="192" spans="1:18">
      <c r="A192" s="16">
        <f t="shared" si="2"/>
        <v>192</v>
      </c>
      <c r="B192" s="94" t="s">
        <v>748</v>
      </c>
      <c r="C192" s="94" t="s">
        <v>781</v>
      </c>
      <c r="D192" s="94" t="s">
        <v>749</v>
      </c>
      <c r="E192" s="94" t="s">
        <v>642</v>
      </c>
      <c r="F192" s="94" t="s">
        <v>294</v>
      </c>
      <c r="G192" s="94" t="s">
        <v>52</v>
      </c>
      <c r="H192" s="95">
        <v>1958</v>
      </c>
      <c r="I192" s="153">
        <v>118</v>
      </c>
      <c r="J192" s="153">
        <v>118</v>
      </c>
      <c r="K192" s="153">
        <v>118</v>
      </c>
      <c r="L192" s="152">
        <v>118</v>
      </c>
      <c r="M192" s="152">
        <v>118</v>
      </c>
      <c r="N192" s="152">
        <v>118</v>
      </c>
      <c r="O192" s="152">
        <v>118</v>
      </c>
      <c r="P192" s="152">
        <v>118</v>
      </c>
      <c r="Q192" s="152">
        <v>118</v>
      </c>
      <c r="R192" s="152">
        <v>118</v>
      </c>
    </row>
    <row r="193" spans="1:18">
      <c r="A193" s="16">
        <f t="shared" si="2"/>
        <v>193</v>
      </c>
      <c r="B193" s="94" t="s">
        <v>752</v>
      </c>
      <c r="C193" s="94" t="s">
        <v>781</v>
      </c>
      <c r="D193" s="94" t="s">
        <v>753</v>
      </c>
      <c r="E193" s="94" t="s">
        <v>642</v>
      </c>
      <c r="F193" s="94" t="s">
        <v>294</v>
      </c>
      <c r="G193" s="94" t="s">
        <v>52</v>
      </c>
      <c r="H193" s="95">
        <v>1967</v>
      </c>
      <c r="I193" s="153">
        <v>568</v>
      </c>
      <c r="J193" s="153">
        <v>568</v>
      </c>
      <c r="K193" s="153">
        <v>568</v>
      </c>
      <c r="L193" s="152">
        <v>568</v>
      </c>
      <c r="M193" s="152">
        <v>568</v>
      </c>
      <c r="N193" s="152">
        <v>568</v>
      </c>
      <c r="O193" s="152">
        <v>568</v>
      </c>
      <c r="P193" s="152">
        <v>568</v>
      </c>
      <c r="Q193" s="152">
        <v>568</v>
      </c>
      <c r="R193" s="152">
        <v>568</v>
      </c>
    </row>
    <row r="194" spans="1:18">
      <c r="A194" s="16">
        <f t="shared" si="2"/>
        <v>194</v>
      </c>
      <c r="B194" s="94" t="s">
        <v>588</v>
      </c>
      <c r="C194" s="94" t="s">
        <v>781</v>
      </c>
      <c r="D194" s="94" t="s">
        <v>589</v>
      </c>
      <c r="E194" s="94" t="s">
        <v>303</v>
      </c>
      <c r="F194" s="94" t="s">
        <v>294</v>
      </c>
      <c r="G194" s="94" t="s">
        <v>98</v>
      </c>
      <c r="H194" s="95">
        <v>2010</v>
      </c>
      <c r="I194" s="153">
        <v>165</v>
      </c>
      <c r="J194" s="153">
        <v>165</v>
      </c>
      <c r="K194" s="153">
        <v>165</v>
      </c>
      <c r="L194" s="152">
        <v>165</v>
      </c>
      <c r="M194" s="152">
        <v>165</v>
      </c>
      <c r="N194" s="152">
        <v>165</v>
      </c>
      <c r="O194" s="152">
        <v>165</v>
      </c>
      <c r="P194" s="152">
        <v>165</v>
      </c>
      <c r="Q194" s="152">
        <v>165</v>
      </c>
      <c r="R194" s="152">
        <v>165</v>
      </c>
    </row>
    <row r="195" spans="1:18">
      <c r="A195" s="16">
        <f t="shared" si="2"/>
        <v>195</v>
      </c>
      <c r="B195" s="94" t="s">
        <v>590</v>
      </c>
      <c r="C195" s="94" t="s">
        <v>781</v>
      </c>
      <c r="D195" s="94" t="s">
        <v>591</v>
      </c>
      <c r="E195" s="94" t="s">
        <v>303</v>
      </c>
      <c r="F195" s="94" t="s">
        <v>294</v>
      </c>
      <c r="G195" s="94" t="s">
        <v>98</v>
      </c>
      <c r="H195" s="95">
        <v>2010</v>
      </c>
      <c r="I195" s="153">
        <v>165</v>
      </c>
      <c r="J195" s="153">
        <v>165</v>
      </c>
      <c r="K195" s="153">
        <v>165</v>
      </c>
      <c r="L195" s="152">
        <v>165</v>
      </c>
      <c r="M195" s="152">
        <v>165</v>
      </c>
      <c r="N195" s="152">
        <v>165</v>
      </c>
      <c r="O195" s="152">
        <v>165</v>
      </c>
      <c r="P195" s="152">
        <v>165</v>
      </c>
      <c r="Q195" s="152">
        <v>165</v>
      </c>
      <c r="R195" s="152">
        <v>165</v>
      </c>
    </row>
    <row r="196" spans="1:18">
      <c r="A196" s="16">
        <f t="shared" si="2"/>
        <v>196</v>
      </c>
      <c r="B196" s="94" t="s">
        <v>592</v>
      </c>
      <c r="C196" s="94" t="s">
        <v>781</v>
      </c>
      <c r="D196" s="94" t="s">
        <v>593</v>
      </c>
      <c r="E196" s="94" t="s">
        <v>303</v>
      </c>
      <c r="F196" s="94" t="s">
        <v>294</v>
      </c>
      <c r="G196" s="94" t="s">
        <v>98</v>
      </c>
      <c r="H196" s="95">
        <v>1972</v>
      </c>
      <c r="I196" s="153">
        <v>325</v>
      </c>
      <c r="J196" s="153">
        <v>325</v>
      </c>
      <c r="K196" s="153">
        <v>325</v>
      </c>
      <c r="L196" s="152">
        <v>325</v>
      </c>
      <c r="M196" s="152">
        <v>325</v>
      </c>
      <c r="N196" s="152">
        <v>325</v>
      </c>
      <c r="O196" s="152">
        <v>325</v>
      </c>
      <c r="P196" s="152">
        <v>325</v>
      </c>
      <c r="Q196" s="152">
        <v>325</v>
      </c>
      <c r="R196" s="152">
        <v>325</v>
      </c>
    </row>
    <row r="197" spans="1:18">
      <c r="A197" s="16">
        <f t="shared" si="2"/>
        <v>197</v>
      </c>
      <c r="B197" s="94" t="s">
        <v>763</v>
      </c>
      <c r="C197" s="94" t="s">
        <v>781</v>
      </c>
      <c r="D197" s="94" t="s">
        <v>764</v>
      </c>
      <c r="E197" s="94" t="s">
        <v>58</v>
      </c>
      <c r="F197" s="94" t="s">
        <v>294</v>
      </c>
      <c r="G197" s="94" t="s">
        <v>53</v>
      </c>
      <c r="H197" s="95">
        <v>1972</v>
      </c>
      <c r="I197" s="153">
        <v>420</v>
      </c>
      <c r="J197" s="153">
        <v>420</v>
      </c>
      <c r="K197" s="153">
        <v>420</v>
      </c>
      <c r="L197" s="152">
        <v>420</v>
      </c>
      <c r="M197" s="152">
        <v>420</v>
      </c>
      <c r="N197" s="152">
        <v>420</v>
      </c>
      <c r="O197" s="152">
        <v>420</v>
      </c>
      <c r="P197" s="152">
        <v>420</v>
      </c>
      <c r="Q197" s="152">
        <v>420</v>
      </c>
      <c r="R197" s="152">
        <v>420</v>
      </c>
    </row>
    <row r="198" spans="1:18">
      <c r="A198" s="16">
        <f t="shared" ref="A198:A261" si="3">A197+1</f>
        <v>198</v>
      </c>
      <c r="B198" s="94" t="s">
        <v>767</v>
      </c>
      <c r="C198" s="94" t="s">
        <v>781</v>
      </c>
      <c r="D198" s="94" t="s">
        <v>768</v>
      </c>
      <c r="E198" s="94" t="s">
        <v>58</v>
      </c>
      <c r="F198" s="94" t="s">
        <v>294</v>
      </c>
      <c r="G198" s="94" t="s">
        <v>53</v>
      </c>
      <c r="H198" s="95">
        <v>1974</v>
      </c>
      <c r="I198" s="153">
        <v>410</v>
      </c>
      <c r="J198" s="153">
        <v>410</v>
      </c>
      <c r="K198" s="153">
        <v>410</v>
      </c>
      <c r="L198" s="152">
        <v>410</v>
      </c>
      <c r="M198" s="152">
        <v>410</v>
      </c>
      <c r="N198" s="152">
        <v>410</v>
      </c>
      <c r="O198" s="152">
        <v>410</v>
      </c>
      <c r="P198" s="152">
        <v>410</v>
      </c>
      <c r="Q198" s="152">
        <v>410</v>
      </c>
      <c r="R198" s="152">
        <v>410</v>
      </c>
    </row>
    <row r="199" spans="1:18">
      <c r="A199" s="16">
        <f t="shared" si="3"/>
        <v>199</v>
      </c>
      <c r="B199" s="94" t="s">
        <v>594</v>
      </c>
      <c r="C199" s="94" t="s">
        <v>781</v>
      </c>
      <c r="D199" s="94" t="s">
        <v>595</v>
      </c>
      <c r="E199" s="94" t="s">
        <v>64</v>
      </c>
      <c r="F199" s="94" t="s">
        <v>294</v>
      </c>
      <c r="G199" s="94" t="s">
        <v>54</v>
      </c>
      <c r="H199" s="95">
        <v>2001</v>
      </c>
      <c r="I199" s="153">
        <v>195.2</v>
      </c>
      <c r="J199" s="153">
        <v>195.2</v>
      </c>
      <c r="K199" s="153">
        <v>195.2</v>
      </c>
      <c r="L199" s="152">
        <v>195.2</v>
      </c>
      <c r="M199" s="152">
        <v>195.2</v>
      </c>
      <c r="N199" s="152">
        <v>195.2</v>
      </c>
      <c r="O199" s="152">
        <v>195.2</v>
      </c>
      <c r="P199" s="152">
        <v>195.2</v>
      </c>
      <c r="Q199" s="152">
        <v>195.2</v>
      </c>
      <c r="R199" s="152">
        <v>195.2</v>
      </c>
    </row>
    <row r="200" spans="1:18">
      <c r="A200" s="16">
        <f t="shared" si="3"/>
        <v>200</v>
      </c>
      <c r="B200" s="94" t="s">
        <v>596</v>
      </c>
      <c r="C200" s="94" t="s">
        <v>781</v>
      </c>
      <c r="D200" s="94" t="s">
        <v>597</v>
      </c>
      <c r="E200" s="94" t="s">
        <v>64</v>
      </c>
      <c r="F200" s="94" t="s">
        <v>294</v>
      </c>
      <c r="G200" s="94" t="s">
        <v>54</v>
      </c>
      <c r="H200" s="95">
        <v>2001</v>
      </c>
      <c r="I200" s="153">
        <v>189.1</v>
      </c>
      <c r="J200" s="153">
        <v>189.1</v>
      </c>
      <c r="K200" s="153">
        <v>189.1</v>
      </c>
      <c r="L200" s="152">
        <v>189.1</v>
      </c>
      <c r="M200" s="152">
        <v>189.1</v>
      </c>
      <c r="N200" s="152">
        <v>189.1</v>
      </c>
      <c r="O200" s="152">
        <v>189.1</v>
      </c>
      <c r="P200" s="152">
        <v>189.1</v>
      </c>
      <c r="Q200" s="152">
        <v>189.1</v>
      </c>
      <c r="R200" s="152">
        <v>189.1</v>
      </c>
    </row>
    <row r="201" spans="1:18">
      <c r="A201" s="16">
        <f t="shared" si="3"/>
        <v>201</v>
      </c>
      <c r="B201" s="94" t="s">
        <v>598</v>
      </c>
      <c r="C201" s="94" t="s">
        <v>776</v>
      </c>
      <c r="D201" s="94" t="s">
        <v>599</v>
      </c>
      <c r="E201" s="94" t="s">
        <v>64</v>
      </c>
      <c r="F201" s="94" t="s">
        <v>294</v>
      </c>
      <c r="G201" s="94" t="s">
        <v>54</v>
      </c>
      <c r="H201" s="95">
        <v>2001</v>
      </c>
      <c r="I201" s="153">
        <v>195.2</v>
      </c>
      <c r="J201" s="153">
        <v>195.2</v>
      </c>
      <c r="K201" s="153">
        <v>195.2</v>
      </c>
      <c r="L201" s="152">
        <v>195.2</v>
      </c>
      <c r="M201" s="152">
        <v>195.2</v>
      </c>
      <c r="N201" s="152">
        <v>195.2</v>
      </c>
      <c r="O201" s="152">
        <v>195.2</v>
      </c>
      <c r="P201" s="152">
        <v>195.2</v>
      </c>
      <c r="Q201" s="152">
        <v>195.2</v>
      </c>
      <c r="R201" s="152">
        <v>195.2</v>
      </c>
    </row>
    <row r="202" spans="1:18">
      <c r="A202" s="16">
        <f t="shared" si="3"/>
        <v>202</v>
      </c>
      <c r="B202" s="94" t="s">
        <v>600</v>
      </c>
      <c r="C202" s="94" t="s">
        <v>776</v>
      </c>
      <c r="D202" s="94" t="s">
        <v>601</v>
      </c>
      <c r="E202" s="94" t="s">
        <v>64</v>
      </c>
      <c r="F202" s="94" t="s">
        <v>294</v>
      </c>
      <c r="G202" s="94" t="s">
        <v>54</v>
      </c>
      <c r="H202" s="95">
        <v>2001</v>
      </c>
      <c r="I202" s="153">
        <v>189.1</v>
      </c>
      <c r="J202" s="153">
        <v>189.1</v>
      </c>
      <c r="K202" s="153">
        <v>189.1</v>
      </c>
      <c r="L202" s="152">
        <v>189.1</v>
      </c>
      <c r="M202" s="152">
        <v>189.1</v>
      </c>
      <c r="N202" s="152">
        <v>189.1</v>
      </c>
      <c r="O202" s="152">
        <v>189.1</v>
      </c>
      <c r="P202" s="152">
        <v>189.1</v>
      </c>
      <c r="Q202" s="152">
        <v>189.1</v>
      </c>
      <c r="R202" s="152">
        <v>189.1</v>
      </c>
    </row>
    <row r="203" spans="1:18">
      <c r="A203" s="16">
        <f t="shared" si="3"/>
        <v>203</v>
      </c>
      <c r="B203" s="94" t="s">
        <v>605</v>
      </c>
      <c r="C203" s="94" t="s">
        <v>781</v>
      </c>
      <c r="D203" s="94" t="s">
        <v>606</v>
      </c>
      <c r="E203" s="94" t="s">
        <v>64</v>
      </c>
      <c r="F203" s="94" t="s">
        <v>294</v>
      </c>
      <c r="G203" s="94" t="s">
        <v>54</v>
      </c>
      <c r="H203" s="95">
        <v>2001</v>
      </c>
      <c r="I203" s="153">
        <v>217</v>
      </c>
      <c r="J203" s="153">
        <v>217</v>
      </c>
      <c r="K203" s="153">
        <v>217</v>
      </c>
      <c r="L203" s="152">
        <v>217</v>
      </c>
      <c r="M203" s="152">
        <v>217</v>
      </c>
      <c r="N203" s="152">
        <v>217</v>
      </c>
      <c r="O203" s="152">
        <v>217</v>
      </c>
      <c r="P203" s="152">
        <v>217</v>
      </c>
      <c r="Q203" s="152">
        <v>217</v>
      </c>
      <c r="R203" s="152">
        <v>217</v>
      </c>
    </row>
    <row r="204" spans="1:18">
      <c r="A204" s="16">
        <f t="shared" si="3"/>
        <v>204</v>
      </c>
      <c r="B204" s="94" t="s">
        <v>609</v>
      </c>
      <c r="C204" s="94" t="s">
        <v>776</v>
      </c>
      <c r="D204" s="94" t="s">
        <v>610</v>
      </c>
      <c r="E204" s="94" t="s">
        <v>64</v>
      </c>
      <c r="F204" s="94" t="s">
        <v>294</v>
      </c>
      <c r="G204" s="94" t="s">
        <v>54</v>
      </c>
      <c r="H204" s="95">
        <v>2001</v>
      </c>
      <c r="I204" s="153">
        <v>217</v>
      </c>
      <c r="J204" s="153">
        <v>217</v>
      </c>
      <c r="K204" s="153">
        <v>217</v>
      </c>
      <c r="L204" s="152">
        <v>217</v>
      </c>
      <c r="M204" s="152">
        <v>217</v>
      </c>
      <c r="N204" s="152">
        <v>217</v>
      </c>
      <c r="O204" s="152">
        <v>217</v>
      </c>
      <c r="P204" s="152">
        <v>217</v>
      </c>
      <c r="Q204" s="152">
        <v>217</v>
      </c>
      <c r="R204" s="152">
        <v>217</v>
      </c>
    </row>
    <row r="205" spans="1:18">
      <c r="A205" s="16">
        <f t="shared" si="3"/>
        <v>205</v>
      </c>
      <c r="B205" s="94" t="s">
        <v>786</v>
      </c>
      <c r="C205" s="94" t="s">
        <v>781</v>
      </c>
      <c r="D205" s="94" t="s">
        <v>613</v>
      </c>
      <c r="E205" s="94" t="s">
        <v>614</v>
      </c>
      <c r="F205" s="94" t="s">
        <v>294</v>
      </c>
      <c r="G205" s="94" t="s">
        <v>52</v>
      </c>
      <c r="H205" s="95">
        <v>2014</v>
      </c>
      <c r="I205" s="153">
        <v>218.5</v>
      </c>
      <c r="J205" s="153">
        <v>218.5</v>
      </c>
      <c r="K205" s="153">
        <v>218.5</v>
      </c>
      <c r="L205" s="152">
        <v>218.5</v>
      </c>
      <c r="M205" s="152">
        <v>218.5</v>
      </c>
      <c r="N205" s="152">
        <v>218.5</v>
      </c>
      <c r="O205" s="152">
        <v>218.5</v>
      </c>
      <c r="P205" s="152">
        <v>218.5</v>
      </c>
      <c r="Q205" s="152">
        <v>218.5</v>
      </c>
      <c r="R205" s="152">
        <v>218.5</v>
      </c>
    </row>
    <row r="206" spans="1:18">
      <c r="A206" s="16">
        <f t="shared" si="3"/>
        <v>206</v>
      </c>
      <c r="B206" s="94" t="s">
        <v>788</v>
      </c>
      <c r="C206" s="94" t="s">
        <v>781</v>
      </c>
      <c r="D206" s="94" t="s">
        <v>615</v>
      </c>
      <c r="E206" s="94" t="s">
        <v>614</v>
      </c>
      <c r="F206" s="94" t="s">
        <v>294</v>
      </c>
      <c r="G206" s="94" t="s">
        <v>52</v>
      </c>
      <c r="H206" s="95">
        <v>2014</v>
      </c>
      <c r="I206" s="153">
        <v>218.5</v>
      </c>
      <c r="J206" s="153">
        <v>218.5</v>
      </c>
      <c r="K206" s="153">
        <v>218.5</v>
      </c>
      <c r="L206" s="152">
        <v>218.5</v>
      </c>
      <c r="M206" s="152">
        <v>218.5</v>
      </c>
      <c r="N206" s="152">
        <v>218.5</v>
      </c>
      <c r="O206" s="152">
        <v>218.5</v>
      </c>
      <c r="P206" s="152">
        <v>218.5</v>
      </c>
      <c r="Q206" s="152">
        <v>218.5</v>
      </c>
      <c r="R206" s="152">
        <v>218.5</v>
      </c>
    </row>
    <row r="207" spans="1:18">
      <c r="A207" s="16">
        <f t="shared" si="3"/>
        <v>207</v>
      </c>
      <c r="B207" s="94" t="s">
        <v>790</v>
      </c>
      <c r="C207" s="94" t="s">
        <v>781</v>
      </c>
      <c r="D207" s="94" t="s">
        <v>616</v>
      </c>
      <c r="E207" s="94" t="s">
        <v>614</v>
      </c>
      <c r="F207" s="94" t="s">
        <v>294</v>
      </c>
      <c r="G207" s="94" t="s">
        <v>52</v>
      </c>
      <c r="H207" s="95">
        <v>2014</v>
      </c>
      <c r="I207" s="153">
        <v>333.6</v>
      </c>
      <c r="J207" s="153">
        <v>333.6</v>
      </c>
      <c r="K207" s="153">
        <v>333.6</v>
      </c>
      <c r="L207" s="152">
        <v>333.6</v>
      </c>
      <c r="M207" s="152">
        <v>333.6</v>
      </c>
      <c r="N207" s="152">
        <v>333.6</v>
      </c>
      <c r="O207" s="152">
        <v>333.6</v>
      </c>
      <c r="P207" s="152">
        <v>333.6</v>
      </c>
      <c r="Q207" s="152">
        <v>333.6</v>
      </c>
      <c r="R207" s="152">
        <v>333.6</v>
      </c>
    </row>
    <row r="208" spans="1:18">
      <c r="A208" s="16">
        <f t="shared" si="3"/>
        <v>208</v>
      </c>
      <c r="B208" s="94" t="s">
        <v>791</v>
      </c>
      <c r="C208" s="94" t="s">
        <v>781</v>
      </c>
      <c r="D208" s="94" t="s">
        <v>617</v>
      </c>
      <c r="E208" s="94" t="s">
        <v>618</v>
      </c>
      <c r="F208" s="94" t="s">
        <v>294</v>
      </c>
      <c r="G208" s="94" t="s">
        <v>52</v>
      </c>
      <c r="H208" s="95">
        <v>2014</v>
      </c>
      <c r="I208" s="153">
        <v>218.5</v>
      </c>
      <c r="J208" s="153">
        <v>218.5</v>
      </c>
      <c r="K208" s="153">
        <v>218.5</v>
      </c>
      <c r="L208" s="152">
        <v>218.5</v>
      </c>
      <c r="M208" s="152">
        <v>218.5</v>
      </c>
      <c r="N208" s="152">
        <v>218.5</v>
      </c>
      <c r="O208" s="152">
        <v>218.5</v>
      </c>
      <c r="P208" s="152">
        <v>218.5</v>
      </c>
      <c r="Q208" s="152">
        <v>218.5</v>
      </c>
      <c r="R208" s="152">
        <v>218.5</v>
      </c>
    </row>
    <row r="209" spans="1:18">
      <c r="A209" s="16">
        <f t="shared" si="3"/>
        <v>209</v>
      </c>
      <c r="B209" s="94" t="s">
        <v>792</v>
      </c>
      <c r="C209" s="94" t="s">
        <v>781</v>
      </c>
      <c r="D209" s="94" t="s">
        <v>619</v>
      </c>
      <c r="E209" s="94" t="s">
        <v>618</v>
      </c>
      <c r="F209" s="94" t="s">
        <v>294</v>
      </c>
      <c r="G209" s="94" t="s">
        <v>52</v>
      </c>
      <c r="H209" s="95">
        <v>2014</v>
      </c>
      <c r="I209" s="153">
        <v>218.5</v>
      </c>
      <c r="J209" s="153">
        <v>218.5</v>
      </c>
      <c r="K209" s="153">
        <v>218.5</v>
      </c>
      <c r="L209" s="152">
        <v>218.5</v>
      </c>
      <c r="M209" s="152">
        <v>218.5</v>
      </c>
      <c r="N209" s="152">
        <v>218.5</v>
      </c>
      <c r="O209" s="152">
        <v>218.5</v>
      </c>
      <c r="P209" s="152">
        <v>218.5</v>
      </c>
      <c r="Q209" s="152">
        <v>218.5</v>
      </c>
      <c r="R209" s="152">
        <v>218.5</v>
      </c>
    </row>
    <row r="210" spans="1:18">
      <c r="A210" s="16">
        <f t="shared" si="3"/>
        <v>210</v>
      </c>
      <c r="B210" s="94" t="s">
        <v>793</v>
      </c>
      <c r="C210" s="94" t="s">
        <v>781</v>
      </c>
      <c r="D210" s="94" t="s">
        <v>620</v>
      </c>
      <c r="E210" s="94" t="s">
        <v>618</v>
      </c>
      <c r="F210" s="94" t="s">
        <v>294</v>
      </c>
      <c r="G210" s="94" t="s">
        <v>52</v>
      </c>
      <c r="H210" s="95">
        <v>2014</v>
      </c>
      <c r="I210" s="153">
        <v>333.6</v>
      </c>
      <c r="J210" s="153">
        <v>333.6</v>
      </c>
      <c r="K210" s="153">
        <v>333.6</v>
      </c>
      <c r="L210" s="152">
        <v>333.6</v>
      </c>
      <c r="M210" s="152">
        <v>333.6</v>
      </c>
      <c r="N210" s="152">
        <v>333.6</v>
      </c>
      <c r="O210" s="152">
        <v>333.6</v>
      </c>
      <c r="P210" s="152">
        <v>333.6</v>
      </c>
      <c r="Q210" s="152">
        <v>333.6</v>
      </c>
      <c r="R210" s="152">
        <v>333.6</v>
      </c>
    </row>
    <row r="211" spans="1:18">
      <c r="A211" s="16">
        <f t="shared" si="3"/>
        <v>211</v>
      </c>
      <c r="B211" s="94" t="s">
        <v>794</v>
      </c>
      <c r="C211" s="94" t="s">
        <v>781</v>
      </c>
      <c r="D211" s="94" t="s">
        <v>621</v>
      </c>
      <c r="E211" s="94" t="s">
        <v>618</v>
      </c>
      <c r="F211" s="94" t="s">
        <v>294</v>
      </c>
      <c r="G211" s="94" t="s">
        <v>52</v>
      </c>
      <c r="H211" s="95">
        <v>2015</v>
      </c>
      <c r="I211" s="153">
        <v>218.5</v>
      </c>
      <c r="J211" s="153">
        <v>218.5</v>
      </c>
      <c r="K211" s="153">
        <v>218.5</v>
      </c>
      <c r="L211" s="152">
        <v>218.5</v>
      </c>
      <c r="M211" s="152">
        <v>218.5</v>
      </c>
      <c r="N211" s="152">
        <v>218.5</v>
      </c>
      <c r="O211" s="152">
        <v>218.5</v>
      </c>
      <c r="P211" s="152">
        <v>218.5</v>
      </c>
      <c r="Q211" s="152">
        <v>218.5</v>
      </c>
      <c r="R211" s="152">
        <v>218.5</v>
      </c>
    </row>
    <row r="212" spans="1:18">
      <c r="A212" s="16">
        <f t="shared" si="3"/>
        <v>212</v>
      </c>
      <c r="B212" s="94" t="s">
        <v>795</v>
      </c>
      <c r="C212" s="94" t="s">
        <v>781</v>
      </c>
      <c r="D212" s="94" t="s">
        <v>623</v>
      </c>
      <c r="E212" s="94" t="s">
        <v>618</v>
      </c>
      <c r="F212" s="94" t="s">
        <v>294</v>
      </c>
      <c r="G212" s="94" t="s">
        <v>52</v>
      </c>
      <c r="H212" s="95">
        <v>2015</v>
      </c>
      <c r="I212" s="153">
        <v>218.5</v>
      </c>
      <c r="J212" s="153">
        <v>218.5</v>
      </c>
      <c r="K212" s="153">
        <v>218.5</v>
      </c>
      <c r="L212" s="152">
        <v>218.5</v>
      </c>
      <c r="M212" s="152">
        <v>218.5</v>
      </c>
      <c r="N212" s="152">
        <v>218.5</v>
      </c>
      <c r="O212" s="152">
        <v>218.5</v>
      </c>
      <c r="P212" s="152">
        <v>218.5</v>
      </c>
      <c r="Q212" s="152">
        <v>218.5</v>
      </c>
      <c r="R212" s="152">
        <v>218.5</v>
      </c>
    </row>
    <row r="213" spans="1:18">
      <c r="A213" s="16">
        <f t="shared" si="3"/>
        <v>213</v>
      </c>
      <c r="B213" s="94" t="s">
        <v>796</v>
      </c>
      <c r="C213" s="94" t="s">
        <v>781</v>
      </c>
      <c r="D213" s="94" t="s">
        <v>624</v>
      </c>
      <c r="E213" s="94" t="s">
        <v>618</v>
      </c>
      <c r="F213" s="94" t="s">
        <v>294</v>
      </c>
      <c r="G213" s="94" t="s">
        <v>52</v>
      </c>
      <c r="H213" s="95">
        <v>2015</v>
      </c>
      <c r="I213" s="153">
        <v>333.6</v>
      </c>
      <c r="J213" s="153">
        <v>333.6</v>
      </c>
      <c r="K213" s="153">
        <v>333.6</v>
      </c>
      <c r="L213" s="152">
        <v>333.6</v>
      </c>
      <c r="M213" s="152">
        <v>333.6</v>
      </c>
      <c r="N213" s="152">
        <v>333.6</v>
      </c>
      <c r="O213" s="152">
        <v>333.6</v>
      </c>
      <c r="P213" s="152">
        <v>333.6</v>
      </c>
      <c r="Q213" s="152">
        <v>333.6</v>
      </c>
      <c r="R213" s="152">
        <v>333.6</v>
      </c>
    </row>
    <row r="214" spans="1:18">
      <c r="A214" s="16">
        <f t="shared" si="3"/>
        <v>214</v>
      </c>
      <c r="B214" s="94" t="s">
        <v>625</v>
      </c>
      <c r="C214" s="94" t="s">
        <v>781</v>
      </c>
      <c r="D214" s="94" t="s">
        <v>626</v>
      </c>
      <c r="E214" s="94" t="s">
        <v>536</v>
      </c>
      <c r="F214" s="94" t="s">
        <v>294</v>
      </c>
      <c r="G214" s="94" t="s">
        <v>52</v>
      </c>
      <c r="H214" s="95">
        <v>1989</v>
      </c>
      <c r="I214" s="153">
        <v>87</v>
      </c>
      <c r="J214" s="153">
        <v>87</v>
      </c>
      <c r="K214" s="153">
        <v>87</v>
      </c>
      <c r="L214" s="152">
        <v>87</v>
      </c>
      <c r="M214" s="152">
        <v>87</v>
      </c>
      <c r="N214" s="152">
        <v>87</v>
      </c>
      <c r="O214" s="152">
        <v>87</v>
      </c>
      <c r="P214" s="152">
        <v>87</v>
      </c>
      <c r="Q214" s="152">
        <v>87</v>
      </c>
      <c r="R214" s="152">
        <v>87</v>
      </c>
    </row>
    <row r="215" spans="1:18">
      <c r="A215" s="16">
        <f t="shared" si="3"/>
        <v>215</v>
      </c>
      <c r="B215" s="94" t="s">
        <v>627</v>
      </c>
      <c r="C215" s="94" t="s">
        <v>781</v>
      </c>
      <c r="D215" s="94" t="s">
        <v>628</v>
      </c>
      <c r="E215" s="94" t="s">
        <v>536</v>
      </c>
      <c r="F215" s="94" t="s">
        <v>294</v>
      </c>
      <c r="G215" s="94" t="s">
        <v>52</v>
      </c>
      <c r="H215" s="95">
        <v>1989</v>
      </c>
      <c r="I215" s="153">
        <v>87</v>
      </c>
      <c r="J215" s="153">
        <v>87</v>
      </c>
      <c r="K215" s="153">
        <v>87</v>
      </c>
      <c r="L215" s="152">
        <v>87</v>
      </c>
      <c r="M215" s="152">
        <v>87</v>
      </c>
      <c r="N215" s="152">
        <v>87</v>
      </c>
      <c r="O215" s="152">
        <v>87</v>
      </c>
      <c r="P215" s="152">
        <v>87</v>
      </c>
      <c r="Q215" s="152">
        <v>87</v>
      </c>
      <c r="R215" s="152">
        <v>87</v>
      </c>
    </row>
    <row r="216" spans="1:18">
      <c r="A216" s="16">
        <f t="shared" si="3"/>
        <v>216</v>
      </c>
      <c r="B216" s="94" t="s">
        <v>797</v>
      </c>
      <c r="C216" s="94" t="s">
        <v>781</v>
      </c>
      <c r="D216" s="94" t="s">
        <v>629</v>
      </c>
      <c r="E216" s="94" t="s">
        <v>536</v>
      </c>
      <c r="F216" s="94" t="s">
        <v>294</v>
      </c>
      <c r="G216" s="94" t="s">
        <v>52</v>
      </c>
      <c r="H216" s="95">
        <v>1990</v>
      </c>
      <c r="I216" s="153">
        <v>89</v>
      </c>
      <c r="J216" s="153">
        <v>89</v>
      </c>
      <c r="K216" s="153">
        <v>89</v>
      </c>
      <c r="L216" s="152">
        <v>89</v>
      </c>
      <c r="M216" s="152">
        <v>89</v>
      </c>
      <c r="N216" s="152">
        <v>89</v>
      </c>
      <c r="O216" s="152">
        <v>89</v>
      </c>
      <c r="P216" s="152">
        <v>89</v>
      </c>
      <c r="Q216" s="152">
        <v>89</v>
      </c>
      <c r="R216" s="152">
        <v>89</v>
      </c>
    </row>
    <row r="217" spans="1:18">
      <c r="A217" s="16">
        <f t="shared" si="3"/>
        <v>217</v>
      </c>
      <c r="B217" s="94" t="s">
        <v>630</v>
      </c>
      <c r="C217" s="94" t="s">
        <v>781</v>
      </c>
      <c r="D217" s="94" t="s">
        <v>631</v>
      </c>
      <c r="E217" s="94" t="s">
        <v>359</v>
      </c>
      <c r="F217" s="94" t="s">
        <v>294</v>
      </c>
      <c r="G217" s="94" t="s">
        <v>285</v>
      </c>
      <c r="H217" s="95">
        <v>2000</v>
      </c>
      <c r="I217" s="153">
        <v>176</v>
      </c>
      <c r="J217" s="153">
        <v>176</v>
      </c>
      <c r="K217" s="153">
        <v>176</v>
      </c>
      <c r="L217" s="152">
        <v>176</v>
      </c>
      <c r="M217" s="152">
        <v>176</v>
      </c>
      <c r="N217" s="152">
        <v>176</v>
      </c>
      <c r="O217" s="152">
        <v>176</v>
      </c>
      <c r="P217" s="152">
        <v>176</v>
      </c>
      <c r="Q217" s="152">
        <v>176</v>
      </c>
      <c r="R217" s="152">
        <v>176</v>
      </c>
    </row>
    <row r="218" spans="1:18">
      <c r="A218" s="16">
        <f t="shared" si="3"/>
        <v>218</v>
      </c>
      <c r="B218" s="94" t="s">
        <v>632</v>
      </c>
      <c r="C218" s="94" t="s">
        <v>781</v>
      </c>
      <c r="D218" s="94" t="s">
        <v>633</v>
      </c>
      <c r="E218" s="94" t="s">
        <v>359</v>
      </c>
      <c r="F218" s="94" t="s">
        <v>294</v>
      </c>
      <c r="G218" s="94" t="s">
        <v>285</v>
      </c>
      <c r="H218" s="95">
        <v>2000</v>
      </c>
      <c r="I218" s="153">
        <v>176</v>
      </c>
      <c r="J218" s="153">
        <v>176</v>
      </c>
      <c r="K218" s="153">
        <v>176</v>
      </c>
      <c r="L218" s="152">
        <v>176</v>
      </c>
      <c r="M218" s="152">
        <v>176</v>
      </c>
      <c r="N218" s="152">
        <v>176</v>
      </c>
      <c r="O218" s="152">
        <v>176</v>
      </c>
      <c r="P218" s="152">
        <v>176</v>
      </c>
      <c r="Q218" s="152">
        <v>176</v>
      </c>
      <c r="R218" s="152">
        <v>176</v>
      </c>
    </row>
    <row r="219" spans="1:18">
      <c r="A219" s="16">
        <f t="shared" si="3"/>
        <v>219</v>
      </c>
      <c r="B219" s="94" t="s">
        <v>635</v>
      </c>
      <c r="C219" s="94" t="s">
        <v>781</v>
      </c>
      <c r="D219" s="94" t="s">
        <v>636</v>
      </c>
      <c r="E219" s="94" t="s">
        <v>359</v>
      </c>
      <c r="F219" s="94" t="s">
        <v>294</v>
      </c>
      <c r="G219" s="94" t="s">
        <v>285</v>
      </c>
      <c r="H219" s="95">
        <v>2000</v>
      </c>
      <c r="I219" s="153">
        <v>169</v>
      </c>
      <c r="J219" s="153">
        <v>169</v>
      </c>
      <c r="K219" s="153">
        <v>169</v>
      </c>
      <c r="L219" s="152">
        <v>169</v>
      </c>
      <c r="M219" s="152">
        <v>169</v>
      </c>
      <c r="N219" s="152">
        <v>169</v>
      </c>
      <c r="O219" s="152">
        <v>169</v>
      </c>
      <c r="P219" s="152">
        <v>169</v>
      </c>
      <c r="Q219" s="152">
        <v>169</v>
      </c>
      <c r="R219" s="152">
        <v>169</v>
      </c>
    </row>
    <row r="220" spans="1:18">
      <c r="A220" s="16">
        <f t="shared" si="3"/>
        <v>220</v>
      </c>
      <c r="B220" s="94" t="s">
        <v>798</v>
      </c>
      <c r="C220" s="94" t="s">
        <v>781</v>
      </c>
      <c r="D220" s="94" t="s">
        <v>799</v>
      </c>
      <c r="E220" s="94" t="s">
        <v>800</v>
      </c>
      <c r="F220" s="94" t="s">
        <v>294</v>
      </c>
      <c r="G220" s="94" t="s">
        <v>53</v>
      </c>
      <c r="H220" s="95">
        <v>2012</v>
      </c>
      <c r="I220" s="153">
        <v>50.6</v>
      </c>
      <c r="J220" s="153">
        <v>50.6</v>
      </c>
      <c r="K220" s="153">
        <v>50.6</v>
      </c>
      <c r="L220" s="152">
        <v>50.6</v>
      </c>
      <c r="M220" s="152">
        <v>50.6</v>
      </c>
      <c r="N220" s="152">
        <v>50.6</v>
      </c>
      <c r="O220" s="152">
        <v>50.6</v>
      </c>
      <c r="P220" s="152">
        <v>50.6</v>
      </c>
      <c r="Q220" s="152">
        <v>50.6</v>
      </c>
      <c r="R220" s="152">
        <v>50.6</v>
      </c>
    </row>
    <row r="221" spans="1:18">
      <c r="A221" s="16">
        <f t="shared" si="3"/>
        <v>221</v>
      </c>
      <c r="B221" s="94" t="s">
        <v>801</v>
      </c>
      <c r="C221" s="94" t="s">
        <v>781</v>
      </c>
      <c r="D221" s="94" t="s">
        <v>802</v>
      </c>
      <c r="E221" s="94" t="s">
        <v>800</v>
      </c>
      <c r="F221" s="94" t="s">
        <v>294</v>
      </c>
      <c r="G221" s="94" t="s">
        <v>53</v>
      </c>
      <c r="H221" s="95">
        <v>2012</v>
      </c>
      <c r="I221" s="153">
        <v>50.6</v>
      </c>
      <c r="J221" s="153">
        <v>50.6</v>
      </c>
      <c r="K221" s="153">
        <v>50.6</v>
      </c>
      <c r="L221" s="152">
        <v>50.6</v>
      </c>
      <c r="M221" s="152">
        <v>50.6</v>
      </c>
      <c r="N221" s="152">
        <v>50.6</v>
      </c>
      <c r="O221" s="152">
        <v>50.6</v>
      </c>
      <c r="P221" s="152">
        <v>50.6</v>
      </c>
      <c r="Q221" s="152">
        <v>50.6</v>
      </c>
      <c r="R221" s="152">
        <v>50.6</v>
      </c>
    </row>
    <row r="222" spans="1:18">
      <c r="A222" s="16">
        <f t="shared" si="3"/>
        <v>222</v>
      </c>
      <c r="B222" s="94" t="s">
        <v>803</v>
      </c>
      <c r="C222" s="94" t="s">
        <v>781</v>
      </c>
      <c r="D222" s="94" t="s">
        <v>804</v>
      </c>
      <c r="E222" s="94" t="s">
        <v>800</v>
      </c>
      <c r="F222" s="94" t="s">
        <v>294</v>
      </c>
      <c r="G222" s="94" t="s">
        <v>53</v>
      </c>
      <c r="H222" s="95">
        <v>2012</v>
      </c>
      <c r="I222" s="153">
        <v>50.6</v>
      </c>
      <c r="J222" s="153">
        <v>50.6</v>
      </c>
      <c r="K222" s="153">
        <v>50.6</v>
      </c>
      <c r="L222" s="152">
        <v>50.6</v>
      </c>
      <c r="M222" s="152">
        <v>50.6</v>
      </c>
      <c r="N222" s="152">
        <v>50.6</v>
      </c>
      <c r="O222" s="152">
        <v>50.6</v>
      </c>
      <c r="P222" s="152">
        <v>50.6</v>
      </c>
      <c r="Q222" s="152">
        <v>50.6</v>
      </c>
      <c r="R222" s="152">
        <v>50.6</v>
      </c>
    </row>
    <row r="223" spans="1:18">
      <c r="A223" s="16">
        <f t="shared" si="3"/>
        <v>223</v>
      </c>
      <c r="B223" s="94" t="s">
        <v>805</v>
      </c>
      <c r="C223" s="94" t="s">
        <v>781</v>
      </c>
      <c r="D223" s="94" t="s">
        <v>806</v>
      </c>
      <c r="E223" s="94" t="s">
        <v>800</v>
      </c>
      <c r="F223" s="94" t="s">
        <v>294</v>
      </c>
      <c r="G223" s="94" t="s">
        <v>53</v>
      </c>
      <c r="H223" s="95">
        <v>2012</v>
      </c>
      <c r="I223" s="153">
        <v>50.6</v>
      </c>
      <c r="J223" s="153">
        <v>50.6</v>
      </c>
      <c r="K223" s="153">
        <v>50.6</v>
      </c>
      <c r="L223" s="152">
        <v>50.6</v>
      </c>
      <c r="M223" s="152">
        <v>50.6</v>
      </c>
      <c r="N223" s="152">
        <v>50.6</v>
      </c>
      <c r="O223" s="152">
        <v>50.6</v>
      </c>
      <c r="P223" s="152">
        <v>50.6</v>
      </c>
      <c r="Q223" s="152">
        <v>50.6</v>
      </c>
      <c r="R223" s="152">
        <v>50.6</v>
      </c>
    </row>
    <row r="224" spans="1:18">
      <c r="A224" s="16">
        <f t="shared" si="3"/>
        <v>224</v>
      </c>
      <c r="B224" s="94" t="s">
        <v>807</v>
      </c>
      <c r="C224" s="94" t="s">
        <v>781</v>
      </c>
      <c r="D224" s="94" t="s">
        <v>808</v>
      </c>
      <c r="E224" s="94" t="s">
        <v>809</v>
      </c>
      <c r="F224" s="94" t="s">
        <v>294</v>
      </c>
      <c r="G224" s="94" t="s">
        <v>54</v>
      </c>
      <c r="H224" s="95">
        <v>1988</v>
      </c>
      <c r="I224" s="153">
        <v>79</v>
      </c>
      <c r="J224" s="153">
        <v>79</v>
      </c>
      <c r="K224" s="153">
        <v>79</v>
      </c>
      <c r="L224" s="152">
        <v>79</v>
      </c>
      <c r="M224" s="152">
        <v>79</v>
      </c>
      <c r="N224" s="152">
        <v>79</v>
      </c>
      <c r="O224" s="152">
        <v>79</v>
      </c>
      <c r="P224" s="152">
        <v>79</v>
      </c>
      <c r="Q224" s="152">
        <v>79</v>
      </c>
      <c r="R224" s="152">
        <v>79</v>
      </c>
    </row>
    <row r="225" spans="1:18">
      <c r="A225" s="16">
        <f t="shared" si="3"/>
        <v>225</v>
      </c>
      <c r="B225" s="94" t="s">
        <v>810</v>
      </c>
      <c r="C225" s="94" t="s">
        <v>781</v>
      </c>
      <c r="D225" s="94" t="s">
        <v>811</v>
      </c>
      <c r="E225" s="94" t="s">
        <v>809</v>
      </c>
      <c r="F225" s="94" t="s">
        <v>294</v>
      </c>
      <c r="G225" s="94" t="s">
        <v>54</v>
      </c>
      <c r="H225" s="95">
        <v>1988</v>
      </c>
      <c r="I225" s="153">
        <v>76</v>
      </c>
      <c r="J225" s="153">
        <v>76</v>
      </c>
      <c r="K225" s="153">
        <v>76</v>
      </c>
      <c r="L225" s="152">
        <v>76</v>
      </c>
      <c r="M225" s="152">
        <v>76</v>
      </c>
      <c r="N225" s="152">
        <v>76</v>
      </c>
      <c r="O225" s="152">
        <v>76</v>
      </c>
      <c r="P225" s="152">
        <v>76</v>
      </c>
      <c r="Q225" s="152">
        <v>76</v>
      </c>
      <c r="R225" s="152">
        <v>76</v>
      </c>
    </row>
    <row r="226" spans="1:18">
      <c r="A226" s="16">
        <f t="shared" si="3"/>
        <v>226</v>
      </c>
      <c r="B226" s="94" t="s">
        <v>812</v>
      </c>
      <c r="C226" s="94" t="s">
        <v>781</v>
      </c>
      <c r="D226" s="94" t="s">
        <v>813</v>
      </c>
      <c r="E226" s="94" t="s">
        <v>809</v>
      </c>
      <c r="F226" s="94" t="s">
        <v>294</v>
      </c>
      <c r="G226" s="94" t="s">
        <v>54</v>
      </c>
      <c r="H226" s="95">
        <v>1988</v>
      </c>
      <c r="I226" s="153">
        <v>78</v>
      </c>
      <c r="J226" s="153">
        <v>78</v>
      </c>
      <c r="K226" s="153">
        <v>78</v>
      </c>
      <c r="L226" s="152">
        <v>78</v>
      </c>
      <c r="M226" s="152">
        <v>78</v>
      </c>
      <c r="N226" s="152">
        <v>78</v>
      </c>
      <c r="O226" s="152">
        <v>78</v>
      </c>
      <c r="P226" s="152">
        <v>78</v>
      </c>
      <c r="Q226" s="152">
        <v>78</v>
      </c>
      <c r="R226" s="152">
        <v>78</v>
      </c>
    </row>
    <row r="227" spans="1:18">
      <c r="A227" s="16">
        <f t="shared" si="3"/>
        <v>227</v>
      </c>
      <c r="B227" s="94" t="s">
        <v>814</v>
      </c>
      <c r="C227" s="94" t="s">
        <v>781</v>
      </c>
      <c r="D227" s="94" t="s">
        <v>815</v>
      </c>
      <c r="E227" s="94" t="s">
        <v>809</v>
      </c>
      <c r="F227" s="94" t="s">
        <v>294</v>
      </c>
      <c r="G227" s="94" t="s">
        <v>54</v>
      </c>
      <c r="H227" s="95">
        <v>1990</v>
      </c>
      <c r="I227" s="153">
        <v>75</v>
      </c>
      <c r="J227" s="153">
        <v>75</v>
      </c>
      <c r="K227" s="153">
        <v>75</v>
      </c>
      <c r="L227" s="152">
        <v>75</v>
      </c>
      <c r="M227" s="152">
        <v>75</v>
      </c>
      <c r="N227" s="152">
        <v>75</v>
      </c>
      <c r="O227" s="152">
        <v>75</v>
      </c>
      <c r="P227" s="152">
        <v>75</v>
      </c>
      <c r="Q227" s="152">
        <v>75</v>
      </c>
      <c r="R227" s="152">
        <v>75</v>
      </c>
    </row>
    <row r="228" spans="1:18">
      <c r="A228" s="16">
        <f t="shared" si="3"/>
        <v>228</v>
      </c>
      <c r="B228" s="94" t="s">
        <v>816</v>
      </c>
      <c r="C228" s="94" t="s">
        <v>781</v>
      </c>
      <c r="D228" s="94" t="s">
        <v>817</v>
      </c>
      <c r="E228" s="94" t="s">
        <v>809</v>
      </c>
      <c r="F228" s="94" t="s">
        <v>294</v>
      </c>
      <c r="G228" s="94" t="s">
        <v>54</v>
      </c>
      <c r="H228" s="95">
        <v>1990</v>
      </c>
      <c r="I228" s="153">
        <v>79</v>
      </c>
      <c r="J228" s="153">
        <v>79</v>
      </c>
      <c r="K228" s="153">
        <v>79</v>
      </c>
      <c r="L228" s="152">
        <v>79</v>
      </c>
      <c r="M228" s="152">
        <v>79</v>
      </c>
      <c r="N228" s="152">
        <v>79</v>
      </c>
      <c r="O228" s="152">
        <v>79</v>
      </c>
      <c r="P228" s="152">
        <v>79</v>
      </c>
      <c r="Q228" s="152">
        <v>79</v>
      </c>
      <c r="R228" s="152">
        <v>79</v>
      </c>
    </row>
    <row r="229" spans="1:18">
      <c r="A229" s="16">
        <f t="shared" si="3"/>
        <v>229</v>
      </c>
      <c r="B229" s="94" t="s">
        <v>818</v>
      </c>
      <c r="C229" s="94" t="s">
        <v>781</v>
      </c>
      <c r="D229" s="94" t="s">
        <v>819</v>
      </c>
      <c r="E229" s="94" t="s">
        <v>735</v>
      </c>
      <c r="F229" s="94" t="s">
        <v>294</v>
      </c>
      <c r="G229" s="94" t="s">
        <v>285</v>
      </c>
      <c r="H229" s="95">
        <v>2018</v>
      </c>
      <c r="I229" s="153">
        <v>65</v>
      </c>
      <c r="J229" s="153">
        <v>65</v>
      </c>
      <c r="K229" s="153">
        <v>65</v>
      </c>
      <c r="L229" s="152">
        <v>65</v>
      </c>
      <c r="M229" s="152">
        <v>65</v>
      </c>
      <c r="N229" s="152">
        <v>65</v>
      </c>
      <c r="O229" s="152">
        <v>65</v>
      </c>
      <c r="P229" s="152">
        <v>65</v>
      </c>
      <c r="Q229" s="152">
        <v>65</v>
      </c>
      <c r="R229" s="152">
        <v>65</v>
      </c>
    </row>
    <row r="230" spans="1:18">
      <c r="A230" s="16">
        <f t="shared" si="3"/>
        <v>230</v>
      </c>
      <c r="B230" s="94" t="s">
        <v>820</v>
      </c>
      <c r="C230" s="94" t="s">
        <v>781</v>
      </c>
      <c r="D230" s="94" t="s">
        <v>821</v>
      </c>
      <c r="E230" s="94" t="s">
        <v>735</v>
      </c>
      <c r="F230" s="94" t="s">
        <v>294</v>
      </c>
      <c r="G230" s="94" t="s">
        <v>285</v>
      </c>
      <c r="H230" s="95">
        <v>2018</v>
      </c>
      <c r="I230" s="153">
        <v>65</v>
      </c>
      <c r="J230" s="153">
        <v>65</v>
      </c>
      <c r="K230" s="153">
        <v>65</v>
      </c>
      <c r="L230" s="152">
        <v>65</v>
      </c>
      <c r="M230" s="152">
        <v>65</v>
      </c>
      <c r="N230" s="152">
        <v>65</v>
      </c>
      <c r="O230" s="152">
        <v>65</v>
      </c>
      <c r="P230" s="152">
        <v>65</v>
      </c>
      <c r="Q230" s="152">
        <v>65</v>
      </c>
      <c r="R230" s="152">
        <v>65</v>
      </c>
    </row>
    <row r="231" spans="1:18">
      <c r="A231" s="16">
        <f t="shared" si="3"/>
        <v>231</v>
      </c>
      <c r="B231" s="94" t="s">
        <v>822</v>
      </c>
      <c r="C231" s="94" t="s">
        <v>781</v>
      </c>
      <c r="D231" s="94" t="s">
        <v>823</v>
      </c>
      <c r="E231" s="94" t="s">
        <v>735</v>
      </c>
      <c r="F231" s="94" t="s">
        <v>294</v>
      </c>
      <c r="G231" s="94" t="s">
        <v>285</v>
      </c>
      <c r="H231" s="95">
        <v>2018</v>
      </c>
      <c r="I231" s="153">
        <v>65</v>
      </c>
      <c r="J231" s="153">
        <v>65</v>
      </c>
      <c r="K231" s="153">
        <v>65</v>
      </c>
      <c r="L231" s="152">
        <v>65</v>
      </c>
      <c r="M231" s="152">
        <v>65</v>
      </c>
      <c r="N231" s="152">
        <v>65</v>
      </c>
      <c r="O231" s="152">
        <v>65</v>
      </c>
      <c r="P231" s="152">
        <v>65</v>
      </c>
      <c r="Q231" s="152">
        <v>65</v>
      </c>
      <c r="R231" s="152">
        <v>65</v>
      </c>
    </row>
    <row r="232" spans="1:18">
      <c r="A232" s="16">
        <f t="shared" si="3"/>
        <v>232</v>
      </c>
      <c r="B232" s="94" t="s">
        <v>824</v>
      </c>
      <c r="C232" s="94" t="s">
        <v>781</v>
      </c>
      <c r="D232" s="94" t="s">
        <v>825</v>
      </c>
      <c r="E232" s="94" t="s">
        <v>735</v>
      </c>
      <c r="F232" s="94" t="s">
        <v>294</v>
      </c>
      <c r="G232" s="94" t="s">
        <v>285</v>
      </c>
      <c r="H232" s="95">
        <v>2018</v>
      </c>
      <c r="I232" s="153">
        <v>65</v>
      </c>
      <c r="J232" s="153">
        <v>65</v>
      </c>
      <c r="K232" s="153">
        <v>65</v>
      </c>
      <c r="L232" s="152">
        <v>65</v>
      </c>
      <c r="M232" s="152">
        <v>65</v>
      </c>
      <c r="N232" s="152">
        <v>65</v>
      </c>
      <c r="O232" s="152">
        <v>65</v>
      </c>
      <c r="P232" s="152">
        <v>65</v>
      </c>
      <c r="Q232" s="152">
        <v>65</v>
      </c>
      <c r="R232" s="152">
        <v>65</v>
      </c>
    </row>
    <row r="233" spans="1:18">
      <c r="A233" s="16">
        <f t="shared" si="3"/>
        <v>233</v>
      </c>
      <c r="B233" s="94" t="s">
        <v>826</v>
      </c>
      <c r="C233" s="94" t="s">
        <v>781</v>
      </c>
      <c r="D233" s="94" t="s">
        <v>827</v>
      </c>
      <c r="E233" s="94" t="s">
        <v>735</v>
      </c>
      <c r="F233" s="94" t="s">
        <v>294</v>
      </c>
      <c r="G233" s="94" t="s">
        <v>285</v>
      </c>
      <c r="H233" s="95">
        <v>2018</v>
      </c>
      <c r="I233" s="153">
        <v>64</v>
      </c>
      <c r="J233" s="153">
        <v>64</v>
      </c>
      <c r="K233" s="153">
        <v>64</v>
      </c>
      <c r="L233" s="152">
        <v>64</v>
      </c>
      <c r="M233" s="152">
        <v>64</v>
      </c>
      <c r="N233" s="152">
        <v>64</v>
      </c>
      <c r="O233" s="152">
        <v>64</v>
      </c>
      <c r="P233" s="152">
        <v>64</v>
      </c>
      <c r="Q233" s="152">
        <v>64</v>
      </c>
      <c r="R233" s="152">
        <v>64</v>
      </c>
    </row>
    <row r="234" spans="1:18">
      <c r="A234" s="16">
        <f t="shared" si="3"/>
        <v>234</v>
      </c>
      <c r="B234" s="94" t="s">
        <v>828</v>
      </c>
      <c r="C234" s="94" t="s">
        <v>781</v>
      </c>
      <c r="D234" s="94" t="s">
        <v>829</v>
      </c>
      <c r="E234" s="94" t="s">
        <v>735</v>
      </c>
      <c r="F234" s="94" t="s">
        <v>294</v>
      </c>
      <c r="G234" s="94" t="s">
        <v>285</v>
      </c>
      <c r="H234" s="95">
        <v>2018</v>
      </c>
      <c r="I234" s="153">
        <v>65</v>
      </c>
      <c r="J234" s="153">
        <v>65</v>
      </c>
      <c r="K234" s="153">
        <v>65</v>
      </c>
      <c r="L234" s="152">
        <v>65</v>
      </c>
      <c r="M234" s="152">
        <v>65</v>
      </c>
      <c r="N234" s="152">
        <v>65</v>
      </c>
      <c r="O234" s="152">
        <v>65</v>
      </c>
      <c r="P234" s="152">
        <v>65</v>
      </c>
      <c r="Q234" s="152">
        <v>65</v>
      </c>
      <c r="R234" s="152">
        <v>65</v>
      </c>
    </row>
    <row r="235" spans="1:18">
      <c r="A235" s="16">
        <f t="shared" si="3"/>
        <v>235</v>
      </c>
      <c r="B235" s="94" t="s">
        <v>830</v>
      </c>
      <c r="C235" s="94" t="s">
        <v>781</v>
      </c>
      <c r="D235" s="94" t="s">
        <v>831</v>
      </c>
      <c r="E235" s="94" t="s">
        <v>581</v>
      </c>
      <c r="F235" s="94" t="s">
        <v>294</v>
      </c>
      <c r="G235" s="94" t="s">
        <v>52</v>
      </c>
      <c r="H235" s="95">
        <v>1966</v>
      </c>
      <c r="I235" s="153">
        <v>17.5</v>
      </c>
      <c r="J235" s="153">
        <v>17.5</v>
      </c>
      <c r="K235" s="153">
        <v>17.5</v>
      </c>
      <c r="L235" s="152">
        <v>17.5</v>
      </c>
      <c r="M235" s="152">
        <v>17.5</v>
      </c>
      <c r="N235" s="152">
        <v>17.5</v>
      </c>
      <c r="O235" s="152">
        <v>17.5</v>
      </c>
      <c r="P235" s="152">
        <v>17.5</v>
      </c>
      <c r="Q235" s="152">
        <v>17.5</v>
      </c>
      <c r="R235" s="152">
        <v>17.5</v>
      </c>
    </row>
    <row r="236" spans="1:18">
      <c r="A236" s="16">
        <f t="shared" si="3"/>
        <v>236</v>
      </c>
      <c r="B236" s="94" t="s">
        <v>832</v>
      </c>
      <c r="C236" s="94" t="s">
        <v>781</v>
      </c>
      <c r="D236" s="94" t="s">
        <v>833</v>
      </c>
      <c r="E236" s="94" t="s">
        <v>581</v>
      </c>
      <c r="F236" s="94" t="s">
        <v>294</v>
      </c>
      <c r="G236" s="94" t="s">
        <v>52</v>
      </c>
      <c r="H236" s="95">
        <v>1967</v>
      </c>
      <c r="I236" s="153">
        <v>23.5</v>
      </c>
      <c r="J236" s="153">
        <v>23.5</v>
      </c>
      <c r="K236" s="153">
        <v>23.5</v>
      </c>
      <c r="L236" s="152">
        <v>23.5</v>
      </c>
      <c r="M236" s="152">
        <v>23.5</v>
      </c>
      <c r="N236" s="152">
        <v>23.5</v>
      </c>
      <c r="O236" s="152">
        <v>23.5</v>
      </c>
      <c r="P236" s="152">
        <v>23.5</v>
      </c>
      <c r="Q236" s="152">
        <v>23.5</v>
      </c>
      <c r="R236" s="152">
        <v>23.5</v>
      </c>
    </row>
    <row r="237" spans="1:18">
      <c r="A237" s="16">
        <f t="shared" si="3"/>
        <v>237</v>
      </c>
      <c r="B237" s="94" t="s">
        <v>834</v>
      </c>
      <c r="C237" s="94" t="s">
        <v>781</v>
      </c>
      <c r="D237" s="94" t="s">
        <v>835</v>
      </c>
      <c r="E237" s="94" t="s">
        <v>581</v>
      </c>
      <c r="F237" s="94" t="s">
        <v>294</v>
      </c>
      <c r="G237" s="94" t="s">
        <v>52</v>
      </c>
      <c r="H237" s="95">
        <v>1978</v>
      </c>
      <c r="I237" s="153">
        <v>39.5</v>
      </c>
      <c r="J237" s="153">
        <v>39.5</v>
      </c>
      <c r="K237" s="153">
        <v>39.5</v>
      </c>
      <c r="L237" s="152">
        <v>39.5</v>
      </c>
      <c r="M237" s="152">
        <v>39.5</v>
      </c>
      <c r="N237" s="152">
        <v>39.5</v>
      </c>
      <c r="O237" s="152">
        <v>39.5</v>
      </c>
      <c r="P237" s="152">
        <v>39.5</v>
      </c>
      <c r="Q237" s="152">
        <v>39.5</v>
      </c>
      <c r="R237" s="152">
        <v>39.5</v>
      </c>
    </row>
    <row r="238" spans="1:18">
      <c r="A238" s="16">
        <f t="shared" si="3"/>
        <v>238</v>
      </c>
      <c r="B238" s="94" t="s">
        <v>638</v>
      </c>
      <c r="C238" s="94" t="s">
        <v>781</v>
      </c>
      <c r="D238" s="94" t="s">
        <v>639</v>
      </c>
      <c r="E238" s="94" t="s">
        <v>64</v>
      </c>
      <c r="F238" s="94" t="s">
        <v>294</v>
      </c>
      <c r="G238" s="94" t="s">
        <v>54</v>
      </c>
      <c r="H238" s="95">
        <v>2007</v>
      </c>
      <c r="I238" s="153">
        <v>84</v>
      </c>
      <c r="J238" s="153">
        <v>84</v>
      </c>
      <c r="K238" s="153">
        <v>84</v>
      </c>
      <c r="L238" s="152">
        <v>84</v>
      </c>
      <c r="M238" s="152">
        <v>84</v>
      </c>
      <c r="N238" s="152">
        <v>84</v>
      </c>
      <c r="O238" s="152">
        <v>84</v>
      </c>
      <c r="P238" s="152">
        <v>84</v>
      </c>
      <c r="Q238" s="152">
        <v>84</v>
      </c>
      <c r="R238" s="152">
        <v>84</v>
      </c>
    </row>
    <row r="239" spans="1:18">
      <c r="A239" s="16">
        <f t="shared" si="3"/>
        <v>239</v>
      </c>
      <c r="B239" s="94" t="s">
        <v>643</v>
      </c>
      <c r="C239" s="94" t="s">
        <v>781</v>
      </c>
      <c r="D239" s="94" t="s">
        <v>644</v>
      </c>
      <c r="E239" s="94" t="s">
        <v>64</v>
      </c>
      <c r="F239" s="94" t="s">
        <v>294</v>
      </c>
      <c r="G239" s="94" t="s">
        <v>54</v>
      </c>
      <c r="H239" s="95">
        <v>2007</v>
      </c>
      <c r="I239" s="153">
        <v>86</v>
      </c>
      <c r="J239" s="153">
        <v>86</v>
      </c>
      <c r="K239" s="153">
        <v>86</v>
      </c>
      <c r="L239" s="152">
        <v>86</v>
      </c>
      <c r="M239" s="152">
        <v>86</v>
      </c>
      <c r="N239" s="152">
        <v>86</v>
      </c>
      <c r="O239" s="152">
        <v>86</v>
      </c>
      <c r="P239" s="152">
        <v>86</v>
      </c>
      <c r="Q239" s="152">
        <v>86</v>
      </c>
      <c r="R239" s="152">
        <v>86</v>
      </c>
    </row>
    <row r="240" spans="1:18">
      <c r="A240" s="16">
        <f t="shared" si="3"/>
        <v>240</v>
      </c>
      <c r="B240" s="94" t="s">
        <v>649</v>
      </c>
      <c r="C240" s="94" t="s">
        <v>781</v>
      </c>
      <c r="D240" s="94" t="s">
        <v>650</v>
      </c>
      <c r="E240" s="94" t="s">
        <v>64</v>
      </c>
      <c r="F240" s="94" t="s">
        <v>294</v>
      </c>
      <c r="G240" s="94" t="s">
        <v>54</v>
      </c>
      <c r="H240" s="95">
        <v>2008</v>
      </c>
      <c r="I240" s="153">
        <v>81</v>
      </c>
      <c r="J240" s="153">
        <v>81</v>
      </c>
      <c r="K240" s="153">
        <v>81</v>
      </c>
      <c r="L240" s="152">
        <v>81</v>
      </c>
      <c r="M240" s="152">
        <v>81</v>
      </c>
      <c r="N240" s="152">
        <v>81</v>
      </c>
      <c r="O240" s="152">
        <v>81</v>
      </c>
      <c r="P240" s="152">
        <v>81</v>
      </c>
      <c r="Q240" s="152">
        <v>81</v>
      </c>
      <c r="R240" s="152">
        <v>81</v>
      </c>
    </row>
    <row r="241" spans="1:18">
      <c r="A241" s="16">
        <f t="shared" si="3"/>
        <v>241</v>
      </c>
      <c r="B241" s="94" t="s">
        <v>651</v>
      </c>
      <c r="C241" s="94" t="s">
        <v>781</v>
      </c>
      <c r="D241" s="94" t="s">
        <v>652</v>
      </c>
      <c r="E241" s="94" t="s">
        <v>64</v>
      </c>
      <c r="F241" s="94" t="s">
        <v>294</v>
      </c>
      <c r="G241" s="94" t="s">
        <v>54</v>
      </c>
      <c r="H241" s="95">
        <v>2008</v>
      </c>
      <c r="I241" s="153">
        <v>81</v>
      </c>
      <c r="J241" s="153">
        <v>81</v>
      </c>
      <c r="K241" s="153">
        <v>81</v>
      </c>
      <c r="L241" s="152">
        <v>81</v>
      </c>
      <c r="M241" s="152">
        <v>81</v>
      </c>
      <c r="N241" s="152">
        <v>81</v>
      </c>
      <c r="O241" s="152">
        <v>81</v>
      </c>
      <c r="P241" s="152">
        <v>81</v>
      </c>
      <c r="Q241" s="152">
        <v>81</v>
      </c>
      <c r="R241" s="152">
        <v>81</v>
      </c>
    </row>
    <row r="242" spans="1:18">
      <c r="A242" s="16">
        <f t="shared" si="3"/>
        <v>242</v>
      </c>
      <c r="B242" s="94" t="s">
        <v>647</v>
      </c>
      <c r="C242" s="94" t="s">
        <v>781</v>
      </c>
      <c r="D242" s="94" t="s">
        <v>648</v>
      </c>
      <c r="E242" s="94" t="s">
        <v>64</v>
      </c>
      <c r="F242" s="94" t="s">
        <v>294</v>
      </c>
      <c r="G242" s="94" t="s">
        <v>54</v>
      </c>
      <c r="H242" s="95">
        <v>2007</v>
      </c>
      <c r="I242" s="153">
        <v>98</v>
      </c>
      <c r="J242" s="153">
        <v>98</v>
      </c>
      <c r="K242" s="153">
        <v>98</v>
      </c>
      <c r="L242" s="152">
        <v>98</v>
      </c>
      <c r="M242" s="152">
        <v>98</v>
      </c>
      <c r="N242" s="152">
        <v>98</v>
      </c>
      <c r="O242" s="152">
        <v>98</v>
      </c>
      <c r="P242" s="152">
        <v>98</v>
      </c>
      <c r="Q242" s="152">
        <v>98</v>
      </c>
      <c r="R242" s="152">
        <v>98</v>
      </c>
    </row>
    <row r="243" spans="1:18">
      <c r="A243" s="16">
        <f t="shared" si="3"/>
        <v>243</v>
      </c>
      <c r="B243" s="94" t="s">
        <v>653</v>
      </c>
      <c r="C243" s="94" t="s">
        <v>781</v>
      </c>
      <c r="D243" s="94" t="s">
        <v>654</v>
      </c>
      <c r="E243" s="94" t="s">
        <v>64</v>
      </c>
      <c r="F243" s="94" t="s">
        <v>294</v>
      </c>
      <c r="G243" s="94" t="s">
        <v>54</v>
      </c>
      <c r="H243" s="95">
        <v>2008</v>
      </c>
      <c r="I243" s="153">
        <v>98</v>
      </c>
      <c r="J243" s="153">
        <v>98</v>
      </c>
      <c r="K243" s="153">
        <v>98</v>
      </c>
      <c r="L243" s="152">
        <v>98</v>
      </c>
      <c r="M243" s="152">
        <v>98</v>
      </c>
      <c r="N243" s="152">
        <v>98</v>
      </c>
      <c r="O243" s="152">
        <v>98</v>
      </c>
      <c r="P243" s="152">
        <v>98</v>
      </c>
      <c r="Q243" s="152">
        <v>98</v>
      </c>
      <c r="R243" s="152">
        <v>98</v>
      </c>
    </row>
    <row r="244" spans="1:18">
      <c r="A244" s="16">
        <f t="shared" si="3"/>
        <v>244</v>
      </c>
      <c r="B244" s="94" t="s">
        <v>657</v>
      </c>
      <c r="C244" s="94" t="s">
        <v>781</v>
      </c>
      <c r="D244" s="94" t="s">
        <v>2021</v>
      </c>
      <c r="E244" s="94" t="s">
        <v>335</v>
      </c>
      <c r="F244" s="94" t="s">
        <v>294</v>
      </c>
      <c r="G244" s="94" t="s">
        <v>62</v>
      </c>
      <c r="H244" s="95">
        <v>2000</v>
      </c>
      <c r="I244" s="153">
        <v>42</v>
      </c>
      <c r="J244" s="153">
        <v>42</v>
      </c>
      <c r="K244" s="153">
        <v>42</v>
      </c>
      <c r="L244" s="152">
        <v>42</v>
      </c>
      <c r="M244" s="152">
        <v>42</v>
      </c>
      <c r="N244" s="152">
        <v>42</v>
      </c>
      <c r="O244" s="152">
        <v>42</v>
      </c>
      <c r="P244" s="152">
        <v>42</v>
      </c>
      <c r="Q244" s="152">
        <v>42</v>
      </c>
      <c r="R244" s="152">
        <v>42</v>
      </c>
    </row>
    <row r="245" spans="1:18">
      <c r="A245" s="16">
        <f t="shared" si="3"/>
        <v>245</v>
      </c>
      <c r="B245" s="94" t="s">
        <v>655</v>
      </c>
      <c r="C245" s="94" t="s">
        <v>781</v>
      </c>
      <c r="D245" s="94" t="s">
        <v>2022</v>
      </c>
      <c r="E245" s="94" t="s">
        <v>335</v>
      </c>
      <c r="F245" s="94" t="s">
        <v>294</v>
      </c>
      <c r="G245" s="94" t="s">
        <v>62</v>
      </c>
      <c r="H245" s="95">
        <v>1959</v>
      </c>
      <c r="I245" s="153">
        <v>18</v>
      </c>
      <c r="J245" s="153">
        <v>18</v>
      </c>
      <c r="K245" s="153">
        <v>18</v>
      </c>
      <c r="L245" s="152">
        <v>18</v>
      </c>
      <c r="M245" s="152">
        <v>18</v>
      </c>
      <c r="N245" s="152">
        <v>18</v>
      </c>
      <c r="O245" s="152">
        <v>18</v>
      </c>
      <c r="P245" s="152">
        <v>18</v>
      </c>
      <c r="Q245" s="152">
        <v>18</v>
      </c>
      <c r="R245" s="152">
        <v>18</v>
      </c>
    </row>
    <row r="246" spans="1:18">
      <c r="A246" s="16">
        <f t="shared" si="3"/>
        <v>246</v>
      </c>
      <c r="B246" s="94" t="s">
        <v>836</v>
      </c>
      <c r="C246" s="94" t="s">
        <v>781</v>
      </c>
      <c r="D246" s="94" t="s">
        <v>837</v>
      </c>
      <c r="E246" s="94" t="s">
        <v>838</v>
      </c>
      <c r="F246" s="94" t="s">
        <v>294</v>
      </c>
      <c r="G246" s="94" t="s">
        <v>52</v>
      </c>
      <c r="H246" s="95">
        <v>1994</v>
      </c>
      <c r="I246" s="153">
        <v>115</v>
      </c>
      <c r="J246" s="153">
        <v>115</v>
      </c>
      <c r="K246" s="153">
        <v>115</v>
      </c>
      <c r="L246" s="152">
        <v>115</v>
      </c>
      <c r="M246" s="152">
        <v>115</v>
      </c>
      <c r="N246" s="152">
        <v>115</v>
      </c>
      <c r="O246" s="152">
        <v>115</v>
      </c>
      <c r="P246" s="152">
        <v>115</v>
      </c>
      <c r="Q246" s="152">
        <v>115</v>
      </c>
      <c r="R246" s="152">
        <v>115</v>
      </c>
    </row>
    <row r="247" spans="1:18">
      <c r="A247" s="16">
        <f t="shared" si="3"/>
        <v>247</v>
      </c>
      <c r="B247" s="94" t="s">
        <v>839</v>
      </c>
      <c r="C247" s="94" t="s">
        <v>781</v>
      </c>
      <c r="D247" s="94" t="s">
        <v>840</v>
      </c>
      <c r="E247" s="94" t="s">
        <v>838</v>
      </c>
      <c r="F247" s="94" t="s">
        <v>294</v>
      </c>
      <c r="G247" s="94" t="s">
        <v>52</v>
      </c>
      <c r="H247" s="95">
        <v>1994</v>
      </c>
      <c r="I247" s="153">
        <v>115</v>
      </c>
      <c r="J247" s="153">
        <v>115</v>
      </c>
      <c r="K247" s="153">
        <v>115</v>
      </c>
      <c r="L247" s="152">
        <v>115</v>
      </c>
      <c r="M247" s="152">
        <v>115</v>
      </c>
      <c r="N247" s="152">
        <v>115</v>
      </c>
      <c r="O247" s="152">
        <v>115</v>
      </c>
      <c r="P247" s="152">
        <v>115</v>
      </c>
      <c r="Q247" s="152">
        <v>115</v>
      </c>
      <c r="R247" s="152">
        <v>115</v>
      </c>
    </row>
    <row r="248" spans="1:18">
      <c r="A248" s="16">
        <f t="shared" si="3"/>
        <v>248</v>
      </c>
      <c r="B248" s="94" t="s">
        <v>841</v>
      </c>
      <c r="C248" s="94" t="s">
        <v>781</v>
      </c>
      <c r="D248" s="94" t="s">
        <v>842</v>
      </c>
      <c r="E248" s="94" t="s">
        <v>838</v>
      </c>
      <c r="F248" s="94" t="s">
        <v>294</v>
      </c>
      <c r="G248" s="94" t="s">
        <v>52</v>
      </c>
      <c r="H248" s="95">
        <v>1968</v>
      </c>
      <c r="I248" s="153">
        <v>75</v>
      </c>
      <c r="J248" s="153">
        <v>75</v>
      </c>
      <c r="K248" s="153">
        <v>75</v>
      </c>
      <c r="L248" s="152">
        <v>75</v>
      </c>
      <c r="M248" s="152">
        <v>75</v>
      </c>
      <c r="N248" s="152">
        <v>75</v>
      </c>
      <c r="O248" s="152">
        <v>75</v>
      </c>
      <c r="P248" s="152">
        <v>75</v>
      </c>
      <c r="Q248" s="152">
        <v>75</v>
      </c>
      <c r="R248" s="152">
        <v>75</v>
      </c>
    </row>
    <row r="249" spans="1:18">
      <c r="A249" s="16">
        <f t="shared" si="3"/>
        <v>249</v>
      </c>
      <c r="B249" s="94" t="s">
        <v>843</v>
      </c>
      <c r="C249" s="94" t="s">
        <v>781</v>
      </c>
      <c r="D249" s="94" t="s">
        <v>844</v>
      </c>
      <c r="E249" s="94" t="s">
        <v>838</v>
      </c>
      <c r="F249" s="94" t="s">
        <v>294</v>
      </c>
      <c r="G249" s="94" t="s">
        <v>52</v>
      </c>
      <c r="H249" s="95">
        <v>1972</v>
      </c>
      <c r="I249" s="153">
        <v>120</v>
      </c>
      <c r="J249" s="153">
        <v>120</v>
      </c>
      <c r="K249" s="153">
        <v>120</v>
      </c>
      <c r="L249" s="152">
        <v>120</v>
      </c>
      <c r="M249" s="152">
        <v>120</v>
      </c>
      <c r="N249" s="152">
        <v>120</v>
      </c>
      <c r="O249" s="152">
        <v>120</v>
      </c>
      <c r="P249" s="152">
        <v>120</v>
      </c>
      <c r="Q249" s="152">
        <v>120</v>
      </c>
      <c r="R249" s="152">
        <v>120</v>
      </c>
    </row>
    <row r="250" spans="1:18">
      <c r="A250" s="16">
        <f t="shared" si="3"/>
        <v>250</v>
      </c>
      <c r="B250" s="94" t="s">
        <v>845</v>
      </c>
      <c r="C250" s="94" t="s">
        <v>781</v>
      </c>
      <c r="D250" s="94" t="s">
        <v>846</v>
      </c>
      <c r="E250" s="94" t="s">
        <v>838</v>
      </c>
      <c r="F250" s="94" t="s">
        <v>294</v>
      </c>
      <c r="G250" s="94" t="s">
        <v>52</v>
      </c>
      <c r="H250" s="95">
        <v>1975</v>
      </c>
      <c r="I250" s="153">
        <v>208</v>
      </c>
      <c r="J250" s="153">
        <v>208</v>
      </c>
      <c r="K250" s="153">
        <v>208</v>
      </c>
      <c r="L250" s="152">
        <v>208</v>
      </c>
      <c r="M250" s="152">
        <v>208</v>
      </c>
      <c r="N250" s="152">
        <v>208</v>
      </c>
      <c r="O250" s="152">
        <v>208</v>
      </c>
      <c r="P250" s="152">
        <v>208</v>
      </c>
      <c r="Q250" s="152">
        <v>208</v>
      </c>
      <c r="R250" s="152">
        <v>208</v>
      </c>
    </row>
    <row r="251" spans="1:18">
      <c r="A251" s="16">
        <f t="shared" si="3"/>
        <v>251</v>
      </c>
      <c r="B251" s="94" t="s">
        <v>847</v>
      </c>
      <c r="C251" s="94" t="s">
        <v>781</v>
      </c>
      <c r="D251" s="94" t="s">
        <v>848</v>
      </c>
      <c r="E251" s="94" t="s">
        <v>849</v>
      </c>
      <c r="F251" s="94" t="s">
        <v>294</v>
      </c>
      <c r="G251" s="94" t="s">
        <v>52</v>
      </c>
      <c r="H251" s="95">
        <v>2001</v>
      </c>
      <c r="I251" s="153">
        <v>84</v>
      </c>
      <c r="J251" s="153">
        <v>84</v>
      </c>
      <c r="K251" s="153">
        <v>84</v>
      </c>
      <c r="L251" s="152">
        <v>84</v>
      </c>
      <c r="M251" s="152">
        <v>84</v>
      </c>
      <c r="N251" s="152">
        <v>84</v>
      </c>
      <c r="O251" s="152">
        <v>84</v>
      </c>
      <c r="P251" s="152">
        <v>84</v>
      </c>
      <c r="Q251" s="152">
        <v>84</v>
      </c>
      <c r="R251" s="152">
        <v>84</v>
      </c>
    </row>
    <row r="252" spans="1:18">
      <c r="A252" s="16">
        <f t="shared" si="3"/>
        <v>252</v>
      </c>
      <c r="B252" s="94" t="s">
        <v>850</v>
      </c>
      <c r="C252" s="94" t="s">
        <v>781</v>
      </c>
      <c r="D252" s="94" t="s">
        <v>851</v>
      </c>
      <c r="E252" s="94" t="s">
        <v>849</v>
      </c>
      <c r="F252" s="94" t="s">
        <v>294</v>
      </c>
      <c r="G252" s="94" t="s">
        <v>52</v>
      </c>
      <c r="H252" s="95">
        <v>1967</v>
      </c>
      <c r="I252" s="153">
        <v>78</v>
      </c>
      <c r="J252" s="153">
        <v>78</v>
      </c>
      <c r="K252" s="153">
        <v>78</v>
      </c>
      <c r="L252" s="152">
        <v>78</v>
      </c>
      <c r="M252" s="152">
        <v>78</v>
      </c>
      <c r="N252" s="152">
        <v>78</v>
      </c>
      <c r="O252" s="152">
        <v>78</v>
      </c>
      <c r="P252" s="152">
        <v>78</v>
      </c>
      <c r="Q252" s="152">
        <v>78</v>
      </c>
      <c r="R252" s="152">
        <v>78</v>
      </c>
    </row>
    <row r="253" spans="1:18">
      <c r="A253" s="16">
        <f t="shared" si="3"/>
        <v>253</v>
      </c>
      <c r="B253" s="94" t="s">
        <v>852</v>
      </c>
      <c r="C253" s="94" t="s">
        <v>781</v>
      </c>
      <c r="D253" s="94" t="s">
        <v>853</v>
      </c>
      <c r="E253" s="94" t="s">
        <v>849</v>
      </c>
      <c r="F253" s="94" t="s">
        <v>294</v>
      </c>
      <c r="G253" s="94" t="s">
        <v>52</v>
      </c>
      <c r="H253" s="95">
        <v>1971</v>
      </c>
      <c r="I253" s="153">
        <v>107</v>
      </c>
      <c r="J253" s="153">
        <v>107</v>
      </c>
      <c r="K253" s="153">
        <v>107</v>
      </c>
      <c r="L253" s="152">
        <v>107</v>
      </c>
      <c r="M253" s="152">
        <v>107</v>
      </c>
      <c r="N253" s="152">
        <v>107</v>
      </c>
      <c r="O253" s="152">
        <v>107</v>
      </c>
      <c r="P253" s="152">
        <v>107</v>
      </c>
      <c r="Q253" s="152">
        <v>107</v>
      </c>
      <c r="R253" s="152">
        <v>107</v>
      </c>
    </row>
    <row r="254" spans="1:18">
      <c r="A254" s="16">
        <f t="shared" si="3"/>
        <v>254</v>
      </c>
      <c r="B254" s="94" t="s">
        <v>854</v>
      </c>
      <c r="C254" s="94" t="s">
        <v>781</v>
      </c>
      <c r="D254" s="94" t="s">
        <v>855</v>
      </c>
      <c r="E254" s="94" t="s">
        <v>849</v>
      </c>
      <c r="F254" s="94" t="s">
        <v>294</v>
      </c>
      <c r="G254" s="94" t="s">
        <v>52</v>
      </c>
      <c r="H254" s="95">
        <v>1975</v>
      </c>
      <c r="I254" s="153">
        <v>146</v>
      </c>
      <c r="J254" s="153">
        <v>146</v>
      </c>
      <c r="K254" s="153">
        <v>146</v>
      </c>
      <c r="L254" s="152">
        <v>146</v>
      </c>
      <c r="M254" s="152">
        <v>146</v>
      </c>
      <c r="N254" s="152">
        <v>146</v>
      </c>
      <c r="O254" s="152">
        <v>146</v>
      </c>
      <c r="P254" s="152">
        <v>146</v>
      </c>
      <c r="Q254" s="152">
        <v>146</v>
      </c>
      <c r="R254" s="152">
        <v>146</v>
      </c>
    </row>
    <row r="255" spans="1:18">
      <c r="A255" s="16">
        <f t="shared" si="3"/>
        <v>255</v>
      </c>
      <c r="B255" s="94" t="s">
        <v>856</v>
      </c>
      <c r="C255" s="94" t="s">
        <v>781</v>
      </c>
      <c r="D255" s="94" t="s">
        <v>857</v>
      </c>
      <c r="E255" s="94" t="s">
        <v>70</v>
      </c>
      <c r="F255" s="94" t="s">
        <v>294</v>
      </c>
      <c r="G255" s="94" t="s">
        <v>53</v>
      </c>
      <c r="H255" s="95">
        <v>2016</v>
      </c>
      <c r="I255" s="153">
        <v>56.3</v>
      </c>
      <c r="J255" s="153">
        <v>56.3</v>
      </c>
      <c r="K255" s="153">
        <v>56.3</v>
      </c>
      <c r="L255" s="152">
        <v>56.3</v>
      </c>
      <c r="M255" s="152">
        <v>56.3</v>
      </c>
      <c r="N255" s="152">
        <v>56.3</v>
      </c>
      <c r="O255" s="152">
        <v>56.3</v>
      </c>
      <c r="P255" s="152">
        <v>56.3</v>
      </c>
      <c r="Q255" s="152">
        <v>56.3</v>
      </c>
      <c r="R255" s="152">
        <v>56.3</v>
      </c>
    </row>
    <row r="256" spans="1:18">
      <c r="A256" s="16">
        <f t="shared" si="3"/>
        <v>256</v>
      </c>
      <c r="B256" s="94" t="s">
        <v>858</v>
      </c>
      <c r="C256" s="94" t="s">
        <v>781</v>
      </c>
      <c r="D256" s="94" t="s">
        <v>859</v>
      </c>
      <c r="E256" s="94" t="s">
        <v>70</v>
      </c>
      <c r="F256" s="94" t="s">
        <v>294</v>
      </c>
      <c r="G256" s="94" t="s">
        <v>53</v>
      </c>
      <c r="H256" s="95">
        <v>2016</v>
      </c>
      <c r="I256" s="153">
        <v>56.3</v>
      </c>
      <c r="J256" s="153">
        <v>56.3</v>
      </c>
      <c r="K256" s="153">
        <v>56.3</v>
      </c>
      <c r="L256" s="152">
        <v>56.3</v>
      </c>
      <c r="M256" s="152">
        <v>56.3</v>
      </c>
      <c r="N256" s="152">
        <v>56.3</v>
      </c>
      <c r="O256" s="152">
        <v>56.3</v>
      </c>
      <c r="P256" s="152">
        <v>56.3</v>
      </c>
      <c r="Q256" s="152">
        <v>56.3</v>
      </c>
      <c r="R256" s="152">
        <v>56.3</v>
      </c>
    </row>
    <row r="257" spans="1:18">
      <c r="A257" s="16">
        <f t="shared" si="3"/>
        <v>257</v>
      </c>
      <c r="B257" s="94" t="s">
        <v>860</v>
      </c>
      <c r="C257" s="94" t="s">
        <v>781</v>
      </c>
      <c r="D257" s="94" t="s">
        <v>861</v>
      </c>
      <c r="E257" s="94" t="s">
        <v>70</v>
      </c>
      <c r="F257" s="94" t="s">
        <v>294</v>
      </c>
      <c r="G257" s="94" t="s">
        <v>53</v>
      </c>
      <c r="H257" s="95">
        <v>2016</v>
      </c>
      <c r="I257" s="153">
        <v>56.3</v>
      </c>
      <c r="J257" s="153">
        <v>56.3</v>
      </c>
      <c r="K257" s="153">
        <v>56.3</v>
      </c>
      <c r="L257" s="152">
        <v>56.3</v>
      </c>
      <c r="M257" s="152">
        <v>56.3</v>
      </c>
      <c r="N257" s="152">
        <v>56.3</v>
      </c>
      <c r="O257" s="152">
        <v>56.3</v>
      </c>
      <c r="P257" s="152">
        <v>56.3</v>
      </c>
      <c r="Q257" s="152">
        <v>56.3</v>
      </c>
      <c r="R257" s="152">
        <v>56.3</v>
      </c>
    </row>
    <row r="258" spans="1:18">
      <c r="A258" s="16">
        <f t="shared" si="3"/>
        <v>258</v>
      </c>
      <c r="B258" s="94" t="s">
        <v>862</v>
      </c>
      <c r="C258" s="94" t="s">
        <v>781</v>
      </c>
      <c r="D258" s="94" t="s">
        <v>863</v>
      </c>
      <c r="E258" s="94" t="s">
        <v>70</v>
      </c>
      <c r="F258" s="94" t="s">
        <v>294</v>
      </c>
      <c r="G258" s="94" t="s">
        <v>53</v>
      </c>
      <c r="H258" s="95">
        <v>2016</v>
      </c>
      <c r="I258" s="153">
        <v>56.3</v>
      </c>
      <c r="J258" s="153">
        <v>56.3</v>
      </c>
      <c r="K258" s="153">
        <v>56.3</v>
      </c>
      <c r="L258" s="152">
        <v>56.3</v>
      </c>
      <c r="M258" s="152">
        <v>56.3</v>
      </c>
      <c r="N258" s="152">
        <v>56.3</v>
      </c>
      <c r="O258" s="152">
        <v>56.3</v>
      </c>
      <c r="P258" s="152">
        <v>56.3</v>
      </c>
      <c r="Q258" s="152">
        <v>56.3</v>
      </c>
      <c r="R258" s="152">
        <v>56.3</v>
      </c>
    </row>
    <row r="259" spans="1:18">
      <c r="A259" s="16">
        <f t="shared" si="3"/>
        <v>259</v>
      </c>
      <c r="B259" s="94" t="s">
        <v>658</v>
      </c>
      <c r="C259" s="94" t="s">
        <v>781</v>
      </c>
      <c r="D259" s="94" t="s">
        <v>659</v>
      </c>
      <c r="E259" s="94" t="s">
        <v>472</v>
      </c>
      <c r="F259" s="94" t="s">
        <v>294</v>
      </c>
      <c r="G259" s="94" t="s">
        <v>53</v>
      </c>
      <c r="H259" s="95">
        <v>2002</v>
      </c>
      <c r="I259" s="153">
        <v>182</v>
      </c>
      <c r="J259" s="153">
        <v>182</v>
      </c>
      <c r="K259" s="153">
        <v>182</v>
      </c>
      <c r="L259" s="152">
        <v>182</v>
      </c>
      <c r="M259" s="152">
        <v>182</v>
      </c>
      <c r="N259" s="152">
        <v>182</v>
      </c>
      <c r="O259" s="152">
        <v>182</v>
      </c>
      <c r="P259" s="152">
        <v>182</v>
      </c>
      <c r="Q259" s="152">
        <v>182</v>
      </c>
      <c r="R259" s="152">
        <v>182</v>
      </c>
    </row>
    <row r="260" spans="1:18">
      <c r="A260" s="16">
        <f t="shared" si="3"/>
        <v>260</v>
      </c>
      <c r="B260" s="94" t="s">
        <v>663</v>
      </c>
      <c r="C260" s="94" t="s">
        <v>864</v>
      </c>
      <c r="D260" s="94" t="s">
        <v>664</v>
      </c>
      <c r="E260" s="94" t="s">
        <v>472</v>
      </c>
      <c r="F260" s="94" t="s">
        <v>294</v>
      </c>
      <c r="G260" s="94" t="s">
        <v>53</v>
      </c>
      <c r="H260" s="95">
        <v>2002</v>
      </c>
      <c r="I260" s="153">
        <v>170</v>
      </c>
      <c r="J260" s="153">
        <v>170</v>
      </c>
      <c r="K260" s="153">
        <v>170</v>
      </c>
      <c r="L260" s="152">
        <v>170</v>
      </c>
      <c r="M260" s="152">
        <v>170</v>
      </c>
      <c r="N260" s="152">
        <v>170</v>
      </c>
      <c r="O260" s="152">
        <v>170</v>
      </c>
      <c r="P260" s="152">
        <v>170</v>
      </c>
      <c r="Q260" s="152">
        <v>170</v>
      </c>
      <c r="R260" s="152">
        <v>170</v>
      </c>
    </row>
    <row r="261" spans="1:18">
      <c r="A261" s="16">
        <f t="shared" si="3"/>
        <v>261</v>
      </c>
      <c r="B261" s="94" t="s">
        <v>667</v>
      </c>
      <c r="C261" s="94" t="s">
        <v>865</v>
      </c>
      <c r="D261" s="94" t="s">
        <v>668</v>
      </c>
      <c r="E261" s="94" t="s">
        <v>472</v>
      </c>
      <c r="F261" s="94" t="s">
        <v>294</v>
      </c>
      <c r="G261" s="94" t="s">
        <v>53</v>
      </c>
      <c r="H261" s="95">
        <v>2002</v>
      </c>
      <c r="I261" s="153">
        <v>182</v>
      </c>
      <c r="J261" s="153">
        <v>182</v>
      </c>
      <c r="K261" s="153">
        <v>182</v>
      </c>
      <c r="L261" s="152">
        <v>182</v>
      </c>
      <c r="M261" s="152">
        <v>182</v>
      </c>
      <c r="N261" s="152">
        <v>182</v>
      </c>
      <c r="O261" s="152">
        <v>182</v>
      </c>
      <c r="P261" s="152">
        <v>182</v>
      </c>
      <c r="Q261" s="152">
        <v>182</v>
      </c>
      <c r="R261" s="152">
        <v>182</v>
      </c>
    </row>
    <row r="262" spans="1:18">
      <c r="A262" s="16">
        <f t="shared" ref="A262:A325" si="4">A261+1</f>
        <v>262</v>
      </c>
      <c r="B262" s="94" t="s">
        <v>671</v>
      </c>
      <c r="C262" s="94" t="s">
        <v>781</v>
      </c>
      <c r="D262" s="94" t="s">
        <v>672</v>
      </c>
      <c r="E262" s="94" t="s">
        <v>472</v>
      </c>
      <c r="F262" s="94" t="s">
        <v>294</v>
      </c>
      <c r="G262" s="94" t="s">
        <v>53</v>
      </c>
      <c r="H262" s="95">
        <v>2002</v>
      </c>
      <c r="I262" s="153">
        <v>314</v>
      </c>
      <c r="J262" s="153">
        <v>314</v>
      </c>
      <c r="K262" s="153">
        <v>314</v>
      </c>
      <c r="L262" s="152">
        <v>314</v>
      </c>
      <c r="M262" s="152">
        <v>314</v>
      </c>
      <c r="N262" s="152">
        <v>314</v>
      </c>
      <c r="O262" s="152">
        <v>314</v>
      </c>
      <c r="P262" s="152">
        <v>314</v>
      </c>
      <c r="Q262" s="152">
        <v>314</v>
      </c>
      <c r="R262" s="152">
        <v>314</v>
      </c>
    </row>
    <row r="263" spans="1:18">
      <c r="A263" s="16">
        <f t="shared" si="4"/>
        <v>263</v>
      </c>
      <c r="B263" s="94" t="s">
        <v>866</v>
      </c>
      <c r="C263" s="94" t="s">
        <v>781</v>
      </c>
      <c r="D263" s="94" t="s">
        <v>867</v>
      </c>
      <c r="E263" s="94" t="s">
        <v>677</v>
      </c>
      <c r="F263" s="94" t="s">
        <v>294</v>
      </c>
      <c r="G263" s="94" t="s">
        <v>53</v>
      </c>
      <c r="H263" s="95">
        <v>1963</v>
      </c>
      <c r="I263" s="153">
        <v>13.5</v>
      </c>
      <c r="J263" s="153">
        <v>13.5</v>
      </c>
      <c r="K263" s="153">
        <v>13.5</v>
      </c>
      <c r="L263" s="152">
        <v>13.5</v>
      </c>
      <c r="M263" s="152">
        <v>13.5</v>
      </c>
      <c r="N263" s="152">
        <v>13.5</v>
      </c>
      <c r="O263" s="152">
        <v>13.5</v>
      </c>
      <c r="P263" s="152">
        <v>13.5</v>
      </c>
      <c r="Q263" s="152">
        <v>13.5</v>
      </c>
      <c r="R263" s="152">
        <v>13.5</v>
      </c>
    </row>
    <row r="264" spans="1:18">
      <c r="A264" s="16">
        <f t="shared" si="4"/>
        <v>264</v>
      </c>
      <c r="B264" s="94" t="s">
        <v>868</v>
      </c>
      <c r="C264" s="94" t="s">
        <v>781</v>
      </c>
      <c r="D264" s="94" t="s">
        <v>869</v>
      </c>
      <c r="E264" s="94" t="s">
        <v>677</v>
      </c>
      <c r="F264" s="94" t="s">
        <v>294</v>
      </c>
      <c r="G264" s="94" t="s">
        <v>53</v>
      </c>
      <c r="H264" s="95">
        <v>1963</v>
      </c>
      <c r="I264" s="153">
        <v>13.5</v>
      </c>
      <c r="J264" s="153">
        <v>13.5</v>
      </c>
      <c r="K264" s="153">
        <v>13.5</v>
      </c>
      <c r="L264" s="152">
        <v>13.5</v>
      </c>
      <c r="M264" s="152">
        <v>13.5</v>
      </c>
      <c r="N264" s="152">
        <v>13.5</v>
      </c>
      <c r="O264" s="152">
        <v>13.5</v>
      </c>
      <c r="P264" s="152">
        <v>13.5</v>
      </c>
      <c r="Q264" s="152">
        <v>13.5</v>
      </c>
      <c r="R264" s="152">
        <v>13.5</v>
      </c>
    </row>
    <row r="265" spans="1:18">
      <c r="A265" s="16">
        <f t="shared" si="4"/>
        <v>265</v>
      </c>
      <c r="B265" s="94" t="s">
        <v>675</v>
      </c>
      <c r="C265" s="94" t="s">
        <v>781</v>
      </c>
      <c r="D265" s="94" t="s">
        <v>676</v>
      </c>
      <c r="E265" s="94" t="s">
        <v>677</v>
      </c>
      <c r="F265" s="94" t="s">
        <v>294</v>
      </c>
      <c r="G265" s="94" t="s">
        <v>53</v>
      </c>
      <c r="H265" s="95">
        <v>2003</v>
      </c>
      <c r="I265" s="153">
        <v>50</v>
      </c>
      <c r="J265" s="153">
        <v>50</v>
      </c>
      <c r="K265" s="153">
        <v>50</v>
      </c>
      <c r="L265" s="152">
        <v>50</v>
      </c>
      <c r="M265" s="152">
        <v>50</v>
      </c>
      <c r="N265" s="152">
        <v>50</v>
      </c>
      <c r="O265" s="152">
        <v>50</v>
      </c>
      <c r="P265" s="152">
        <v>50</v>
      </c>
      <c r="Q265" s="152">
        <v>50</v>
      </c>
      <c r="R265" s="152">
        <v>50</v>
      </c>
    </row>
    <row r="266" spans="1:18">
      <c r="A266" s="16">
        <f t="shared" si="4"/>
        <v>266</v>
      </c>
      <c r="B266" s="94" t="s">
        <v>680</v>
      </c>
      <c r="C266" s="94" t="s">
        <v>781</v>
      </c>
      <c r="D266" s="94" t="s">
        <v>681</v>
      </c>
      <c r="E266" s="94" t="s">
        <v>677</v>
      </c>
      <c r="F266" s="94" t="s">
        <v>294</v>
      </c>
      <c r="G266" s="94" t="s">
        <v>53</v>
      </c>
      <c r="H266" s="95">
        <v>2003</v>
      </c>
      <c r="I266" s="153">
        <v>51</v>
      </c>
      <c r="J266" s="153">
        <v>51</v>
      </c>
      <c r="K266" s="153">
        <v>51</v>
      </c>
      <c r="L266" s="152">
        <v>51</v>
      </c>
      <c r="M266" s="152">
        <v>51</v>
      </c>
      <c r="N266" s="152">
        <v>51</v>
      </c>
      <c r="O266" s="152">
        <v>51</v>
      </c>
      <c r="P266" s="152">
        <v>51</v>
      </c>
      <c r="Q266" s="152">
        <v>51</v>
      </c>
      <c r="R266" s="152">
        <v>51</v>
      </c>
    </row>
    <row r="267" spans="1:18">
      <c r="A267" s="16">
        <f t="shared" si="4"/>
        <v>267</v>
      </c>
      <c r="B267" s="94" t="s">
        <v>684</v>
      </c>
      <c r="C267" s="94" t="s">
        <v>781</v>
      </c>
      <c r="D267" s="94" t="s">
        <v>685</v>
      </c>
      <c r="E267" s="94" t="s">
        <v>677</v>
      </c>
      <c r="F267" s="94" t="s">
        <v>294</v>
      </c>
      <c r="G267" s="94" t="s">
        <v>53</v>
      </c>
      <c r="H267" s="95">
        <v>2003</v>
      </c>
      <c r="I267" s="153">
        <v>50</v>
      </c>
      <c r="J267" s="153">
        <v>50</v>
      </c>
      <c r="K267" s="153">
        <v>50</v>
      </c>
      <c r="L267" s="152">
        <v>50</v>
      </c>
      <c r="M267" s="152">
        <v>50</v>
      </c>
      <c r="N267" s="152">
        <v>50</v>
      </c>
      <c r="O267" s="152">
        <v>50</v>
      </c>
      <c r="P267" s="152">
        <v>50</v>
      </c>
      <c r="Q267" s="152">
        <v>50</v>
      </c>
      <c r="R267" s="152">
        <v>50</v>
      </c>
    </row>
    <row r="268" spans="1:18">
      <c r="A268" s="16">
        <f t="shared" si="4"/>
        <v>268</v>
      </c>
      <c r="B268" s="94" t="s">
        <v>686</v>
      </c>
      <c r="C268" s="94" t="s">
        <v>781</v>
      </c>
      <c r="D268" s="94" t="s">
        <v>687</v>
      </c>
      <c r="E268" s="94" t="s">
        <v>677</v>
      </c>
      <c r="F268" s="94" t="s">
        <v>294</v>
      </c>
      <c r="G268" s="94" t="s">
        <v>53</v>
      </c>
      <c r="H268" s="95">
        <v>2003</v>
      </c>
      <c r="I268" s="153">
        <v>40</v>
      </c>
      <c r="J268" s="153">
        <v>40</v>
      </c>
      <c r="K268" s="153">
        <v>40</v>
      </c>
      <c r="L268" s="152">
        <v>40</v>
      </c>
      <c r="M268" s="152">
        <v>40</v>
      </c>
      <c r="N268" s="152">
        <v>40</v>
      </c>
      <c r="O268" s="152">
        <v>40</v>
      </c>
      <c r="P268" s="152">
        <v>40</v>
      </c>
      <c r="Q268" s="152">
        <v>40</v>
      </c>
      <c r="R268" s="152">
        <v>40</v>
      </c>
    </row>
    <row r="269" spans="1:18">
      <c r="A269" s="16">
        <f t="shared" si="4"/>
        <v>269</v>
      </c>
      <c r="B269" s="94" t="s">
        <v>870</v>
      </c>
      <c r="C269" s="94" t="s">
        <v>781</v>
      </c>
      <c r="D269" s="94" t="s">
        <v>871</v>
      </c>
      <c r="E269" s="94" t="s">
        <v>359</v>
      </c>
      <c r="F269" s="94" t="s">
        <v>294</v>
      </c>
      <c r="G269" s="94" t="s">
        <v>285</v>
      </c>
      <c r="H269" s="95">
        <v>1995</v>
      </c>
      <c r="I269" s="153">
        <v>87</v>
      </c>
      <c r="J269" s="153">
        <v>87</v>
      </c>
      <c r="K269" s="153">
        <v>87</v>
      </c>
      <c r="L269" s="152">
        <v>87</v>
      </c>
      <c r="M269" s="152">
        <v>87</v>
      </c>
      <c r="N269" s="152">
        <v>87</v>
      </c>
      <c r="O269" s="152">
        <v>87</v>
      </c>
      <c r="P269" s="152">
        <v>87</v>
      </c>
      <c r="Q269" s="152">
        <v>87</v>
      </c>
      <c r="R269" s="152">
        <v>87</v>
      </c>
    </row>
    <row r="270" spans="1:18">
      <c r="A270" s="16">
        <f t="shared" si="4"/>
        <v>270</v>
      </c>
      <c r="B270" s="94" t="s">
        <v>872</v>
      </c>
      <c r="C270" s="94" t="s">
        <v>781</v>
      </c>
      <c r="D270" s="94" t="s">
        <v>873</v>
      </c>
      <c r="E270" s="94" t="s">
        <v>359</v>
      </c>
      <c r="F270" s="94" t="s">
        <v>294</v>
      </c>
      <c r="G270" s="94" t="s">
        <v>285</v>
      </c>
      <c r="H270" s="95">
        <v>1995</v>
      </c>
      <c r="I270" s="153">
        <v>87</v>
      </c>
      <c r="J270" s="153">
        <v>87</v>
      </c>
      <c r="K270" s="153">
        <v>87</v>
      </c>
      <c r="L270" s="152">
        <v>87</v>
      </c>
      <c r="M270" s="152">
        <v>87</v>
      </c>
      <c r="N270" s="152">
        <v>87</v>
      </c>
      <c r="O270" s="152">
        <v>87</v>
      </c>
      <c r="P270" s="152">
        <v>87</v>
      </c>
      <c r="Q270" s="152">
        <v>87</v>
      </c>
      <c r="R270" s="152">
        <v>87</v>
      </c>
    </row>
    <row r="271" spans="1:18">
      <c r="A271" s="16">
        <f t="shared" si="4"/>
        <v>271</v>
      </c>
      <c r="B271" s="94" t="s">
        <v>874</v>
      </c>
      <c r="C271" s="94" t="s">
        <v>781</v>
      </c>
      <c r="D271" s="94" t="s">
        <v>875</v>
      </c>
      <c r="E271" s="94" t="s">
        <v>418</v>
      </c>
      <c r="F271" s="94" t="s">
        <v>294</v>
      </c>
      <c r="G271" s="94" t="s">
        <v>53</v>
      </c>
      <c r="H271" s="95">
        <v>2001</v>
      </c>
      <c r="I271" s="153">
        <v>48</v>
      </c>
      <c r="J271" s="153">
        <v>48</v>
      </c>
      <c r="K271" s="153">
        <v>48</v>
      </c>
      <c r="L271" s="152">
        <v>48</v>
      </c>
      <c r="M271" s="152">
        <v>48</v>
      </c>
      <c r="N271" s="152">
        <v>48</v>
      </c>
      <c r="O271" s="152">
        <v>48</v>
      </c>
      <c r="P271" s="152">
        <v>48</v>
      </c>
      <c r="Q271" s="152">
        <v>48</v>
      </c>
      <c r="R271" s="152">
        <v>48</v>
      </c>
    </row>
    <row r="272" spans="1:18">
      <c r="A272" s="16">
        <f t="shared" si="4"/>
        <v>272</v>
      </c>
      <c r="B272" s="94" t="s">
        <v>876</v>
      </c>
      <c r="C272" s="94" t="s">
        <v>781</v>
      </c>
      <c r="D272" s="94" t="s">
        <v>877</v>
      </c>
      <c r="E272" s="94" t="s">
        <v>418</v>
      </c>
      <c r="F272" s="94" t="s">
        <v>294</v>
      </c>
      <c r="G272" s="94" t="s">
        <v>53</v>
      </c>
      <c r="H272" s="95">
        <v>2001</v>
      </c>
      <c r="I272" s="153">
        <v>48</v>
      </c>
      <c r="J272" s="153">
        <v>48</v>
      </c>
      <c r="K272" s="153">
        <v>48</v>
      </c>
      <c r="L272" s="152">
        <v>48</v>
      </c>
      <c r="M272" s="152">
        <v>48</v>
      </c>
      <c r="N272" s="152">
        <v>48</v>
      </c>
      <c r="O272" s="152">
        <v>48</v>
      </c>
      <c r="P272" s="152">
        <v>48</v>
      </c>
      <c r="Q272" s="152">
        <v>48</v>
      </c>
      <c r="R272" s="152">
        <v>48</v>
      </c>
    </row>
    <row r="273" spans="1:18">
      <c r="A273" s="16">
        <f t="shared" si="4"/>
        <v>273</v>
      </c>
      <c r="B273" s="94" t="s">
        <v>878</v>
      </c>
      <c r="C273" s="94" t="s">
        <v>781</v>
      </c>
      <c r="D273" s="94" t="s">
        <v>879</v>
      </c>
      <c r="E273" s="94" t="s">
        <v>418</v>
      </c>
      <c r="F273" s="94" t="s">
        <v>294</v>
      </c>
      <c r="G273" s="94" t="s">
        <v>53</v>
      </c>
      <c r="H273" s="95">
        <v>2001</v>
      </c>
      <c r="I273" s="153">
        <v>48</v>
      </c>
      <c r="J273" s="153">
        <v>48</v>
      </c>
      <c r="K273" s="153">
        <v>48</v>
      </c>
      <c r="L273" s="152">
        <v>48</v>
      </c>
      <c r="M273" s="152">
        <v>48</v>
      </c>
      <c r="N273" s="152">
        <v>48</v>
      </c>
      <c r="O273" s="152">
        <v>48</v>
      </c>
      <c r="P273" s="152">
        <v>48</v>
      </c>
      <c r="Q273" s="152">
        <v>48</v>
      </c>
      <c r="R273" s="152">
        <v>48</v>
      </c>
    </row>
    <row r="274" spans="1:18">
      <c r="A274" s="16">
        <f t="shared" si="4"/>
        <v>274</v>
      </c>
      <c r="B274" s="94" t="s">
        <v>880</v>
      </c>
      <c r="C274" s="94" t="s">
        <v>781</v>
      </c>
      <c r="D274" s="94" t="s">
        <v>881</v>
      </c>
      <c r="E274" s="94" t="s">
        <v>418</v>
      </c>
      <c r="F274" s="94" t="s">
        <v>294</v>
      </c>
      <c r="G274" s="94" t="s">
        <v>53</v>
      </c>
      <c r="H274" s="95">
        <v>2001</v>
      </c>
      <c r="I274" s="153">
        <v>48</v>
      </c>
      <c r="J274" s="153">
        <v>48</v>
      </c>
      <c r="K274" s="153">
        <v>48</v>
      </c>
      <c r="L274" s="152">
        <v>48</v>
      </c>
      <c r="M274" s="152">
        <v>48</v>
      </c>
      <c r="N274" s="152">
        <v>48</v>
      </c>
      <c r="O274" s="152">
        <v>48</v>
      </c>
      <c r="P274" s="152">
        <v>48</v>
      </c>
      <c r="Q274" s="152">
        <v>48</v>
      </c>
      <c r="R274" s="152">
        <v>48</v>
      </c>
    </row>
    <row r="275" spans="1:18">
      <c r="A275" s="16">
        <f t="shared" si="4"/>
        <v>275</v>
      </c>
      <c r="B275" s="94" t="s">
        <v>688</v>
      </c>
      <c r="C275" s="94" t="s">
        <v>781</v>
      </c>
      <c r="D275" s="94" t="s">
        <v>689</v>
      </c>
      <c r="E275" s="94" t="s">
        <v>418</v>
      </c>
      <c r="F275" s="94" t="s">
        <v>294</v>
      </c>
      <c r="G275" s="94" t="s">
        <v>53</v>
      </c>
      <c r="H275" s="95">
        <v>2004</v>
      </c>
      <c r="I275" s="153">
        <v>175</v>
      </c>
      <c r="J275" s="153">
        <v>175</v>
      </c>
      <c r="K275" s="153">
        <v>175</v>
      </c>
      <c r="L275" s="152">
        <v>175</v>
      </c>
      <c r="M275" s="152">
        <v>175</v>
      </c>
      <c r="N275" s="152">
        <v>175</v>
      </c>
      <c r="O275" s="152">
        <v>175</v>
      </c>
      <c r="P275" s="152">
        <v>175</v>
      </c>
      <c r="Q275" s="152">
        <v>175</v>
      </c>
      <c r="R275" s="152">
        <v>175</v>
      </c>
    </row>
    <row r="276" spans="1:18">
      <c r="A276" s="16">
        <f t="shared" si="4"/>
        <v>276</v>
      </c>
      <c r="B276" s="94" t="s">
        <v>882</v>
      </c>
      <c r="C276" s="94" t="s">
        <v>781</v>
      </c>
      <c r="D276" s="94" t="s">
        <v>883</v>
      </c>
      <c r="E276" s="94" t="s">
        <v>418</v>
      </c>
      <c r="F276" s="94" t="s">
        <v>294</v>
      </c>
      <c r="G276" s="94" t="s">
        <v>53</v>
      </c>
      <c r="H276" s="95">
        <v>2010</v>
      </c>
      <c r="I276" s="153">
        <v>48</v>
      </c>
      <c r="J276" s="153">
        <v>48</v>
      </c>
      <c r="K276" s="153">
        <v>48</v>
      </c>
      <c r="L276" s="152">
        <v>48</v>
      </c>
      <c r="M276" s="152">
        <v>48</v>
      </c>
      <c r="N276" s="152">
        <v>48</v>
      </c>
      <c r="O276" s="152">
        <v>48</v>
      </c>
      <c r="P276" s="152">
        <v>48</v>
      </c>
      <c r="Q276" s="152">
        <v>48</v>
      </c>
      <c r="R276" s="152">
        <v>48</v>
      </c>
    </row>
    <row r="277" spans="1:18">
      <c r="A277" s="16">
        <f t="shared" si="4"/>
        <v>277</v>
      </c>
      <c r="B277" s="94" t="s">
        <v>884</v>
      </c>
      <c r="C277" s="94" t="s">
        <v>781</v>
      </c>
      <c r="D277" s="94" t="s">
        <v>885</v>
      </c>
      <c r="E277" s="94" t="s">
        <v>418</v>
      </c>
      <c r="F277" s="94" t="s">
        <v>294</v>
      </c>
      <c r="G277" s="94" t="s">
        <v>53</v>
      </c>
      <c r="H277" s="95">
        <v>2010</v>
      </c>
      <c r="I277" s="153">
        <v>48</v>
      </c>
      <c r="J277" s="153">
        <v>48</v>
      </c>
      <c r="K277" s="153">
        <v>48</v>
      </c>
      <c r="L277" s="152">
        <v>48</v>
      </c>
      <c r="M277" s="152">
        <v>48</v>
      </c>
      <c r="N277" s="152">
        <v>48</v>
      </c>
      <c r="O277" s="152">
        <v>48</v>
      </c>
      <c r="P277" s="152">
        <v>48</v>
      </c>
      <c r="Q277" s="152">
        <v>48</v>
      </c>
      <c r="R277" s="152">
        <v>48</v>
      </c>
    </row>
    <row r="278" spans="1:18">
      <c r="A278" s="16">
        <f t="shared" si="4"/>
        <v>278</v>
      </c>
      <c r="B278" s="94" t="s">
        <v>691</v>
      </c>
      <c r="C278" s="94" t="s">
        <v>781</v>
      </c>
      <c r="D278" s="94" t="s">
        <v>692</v>
      </c>
      <c r="E278" s="94" t="s">
        <v>418</v>
      </c>
      <c r="F278" s="94" t="s">
        <v>294</v>
      </c>
      <c r="G278" s="94" t="s">
        <v>53</v>
      </c>
      <c r="H278" s="95">
        <v>2004</v>
      </c>
      <c r="I278" s="153">
        <v>150</v>
      </c>
      <c r="J278" s="153">
        <v>150</v>
      </c>
      <c r="K278" s="153">
        <v>150</v>
      </c>
      <c r="L278" s="152">
        <v>150</v>
      </c>
      <c r="M278" s="152">
        <v>150</v>
      </c>
      <c r="N278" s="152">
        <v>150</v>
      </c>
      <c r="O278" s="152">
        <v>150</v>
      </c>
      <c r="P278" s="152">
        <v>150</v>
      </c>
      <c r="Q278" s="152">
        <v>150</v>
      </c>
      <c r="R278" s="152">
        <v>150</v>
      </c>
    </row>
    <row r="279" spans="1:18">
      <c r="A279" s="16">
        <f t="shared" si="4"/>
        <v>279</v>
      </c>
      <c r="B279" s="94" t="s">
        <v>886</v>
      </c>
      <c r="C279" s="94" t="s">
        <v>781</v>
      </c>
      <c r="D279" s="94" t="s">
        <v>887</v>
      </c>
      <c r="E279" s="94" t="s">
        <v>55</v>
      </c>
      <c r="F279" s="94" t="s">
        <v>294</v>
      </c>
      <c r="G279" s="94" t="s">
        <v>98</v>
      </c>
      <c r="H279" s="95">
        <v>2004</v>
      </c>
      <c r="I279" s="153">
        <v>46</v>
      </c>
      <c r="J279" s="153">
        <v>46</v>
      </c>
      <c r="K279" s="153">
        <v>46</v>
      </c>
      <c r="L279" s="152">
        <v>46</v>
      </c>
      <c r="M279" s="152">
        <v>46</v>
      </c>
      <c r="N279" s="152">
        <v>46</v>
      </c>
      <c r="O279" s="152">
        <v>46</v>
      </c>
      <c r="P279" s="152">
        <v>46</v>
      </c>
      <c r="Q279" s="152">
        <v>46</v>
      </c>
      <c r="R279" s="152">
        <v>46</v>
      </c>
    </row>
    <row r="280" spans="1:18">
      <c r="A280" s="16">
        <f t="shared" si="4"/>
        <v>280</v>
      </c>
      <c r="B280" s="94" t="s">
        <v>695</v>
      </c>
      <c r="C280" s="94" t="s">
        <v>781</v>
      </c>
      <c r="D280" s="94" t="s">
        <v>696</v>
      </c>
      <c r="E280" s="94" t="s">
        <v>55</v>
      </c>
      <c r="F280" s="94" t="s">
        <v>294</v>
      </c>
      <c r="G280" s="94" t="s">
        <v>98</v>
      </c>
      <c r="H280" s="95">
        <v>1996</v>
      </c>
      <c r="I280" s="153">
        <v>49</v>
      </c>
      <c r="J280" s="153">
        <v>49</v>
      </c>
      <c r="K280" s="153">
        <v>49</v>
      </c>
      <c r="L280" s="152">
        <v>49</v>
      </c>
      <c r="M280" s="152">
        <v>49</v>
      </c>
      <c r="N280" s="152">
        <v>49</v>
      </c>
      <c r="O280" s="152">
        <v>49</v>
      </c>
      <c r="P280" s="152">
        <v>49</v>
      </c>
      <c r="Q280" s="152">
        <v>49</v>
      </c>
      <c r="R280" s="152">
        <v>49</v>
      </c>
    </row>
    <row r="281" spans="1:18">
      <c r="A281" s="16">
        <f t="shared" si="4"/>
        <v>281</v>
      </c>
      <c r="B281" s="94" t="s">
        <v>693</v>
      </c>
      <c r="C281" s="94" t="s">
        <v>781</v>
      </c>
      <c r="D281" s="94" t="s">
        <v>694</v>
      </c>
      <c r="E281" s="94" t="s">
        <v>55</v>
      </c>
      <c r="F281" s="94" t="s">
        <v>294</v>
      </c>
      <c r="G281" s="94" t="s">
        <v>98</v>
      </c>
      <c r="H281" s="95">
        <v>1962</v>
      </c>
      <c r="I281" s="153">
        <v>21</v>
      </c>
      <c r="J281" s="153">
        <v>21</v>
      </c>
      <c r="K281" s="153">
        <v>21</v>
      </c>
      <c r="L281" s="152">
        <v>21</v>
      </c>
      <c r="M281" s="152">
        <v>21</v>
      </c>
      <c r="N281" s="152">
        <v>21</v>
      </c>
      <c r="O281" s="152">
        <v>21</v>
      </c>
      <c r="P281" s="152">
        <v>21</v>
      </c>
      <c r="Q281" s="152">
        <v>21</v>
      </c>
      <c r="R281" s="152">
        <v>21</v>
      </c>
    </row>
    <row r="282" spans="1:18">
      <c r="A282" s="16">
        <f t="shared" si="4"/>
        <v>282</v>
      </c>
      <c r="B282" s="94" t="s">
        <v>888</v>
      </c>
      <c r="C282" s="94" t="s">
        <v>781</v>
      </c>
      <c r="D282" s="94" t="s">
        <v>889</v>
      </c>
      <c r="E282" s="94" t="s">
        <v>312</v>
      </c>
      <c r="F282" s="94" t="s">
        <v>294</v>
      </c>
      <c r="G282" s="94" t="s">
        <v>53</v>
      </c>
      <c r="H282" s="95">
        <v>1965</v>
      </c>
      <c r="I282" s="153">
        <v>130</v>
      </c>
      <c r="J282" s="153">
        <v>130</v>
      </c>
      <c r="K282" s="153">
        <v>130</v>
      </c>
      <c r="L282" s="152">
        <v>130</v>
      </c>
      <c r="M282" s="152">
        <v>130</v>
      </c>
      <c r="N282" s="152">
        <v>130</v>
      </c>
      <c r="O282" s="152">
        <v>130</v>
      </c>
      <c r="P282" s="152">
        <v>130</v>
      </c>
      <c r="Q282" s="152">
        <v>130</v>
      </c>
      <c r="R282" s="152">
        <v>130</v>
      </c>
    </row>
    <row r="283" spans="1:18">
      <c r="A283" s="16">
        <f t="shared" si="4"/>
        <v>283</v>
      </c>
      <c r="B283" s="94" t="s">
        <v>890</v>
      </c>
      <c r="C283" s="94" t="s">
        <v>781</v>
      </c>
      <c r="D283" s="94" t="s">
        <v>891</v>
      </c>
      <c r="E283" s="94" t="s">
        <v>312</v>
      </c>
      <c r="F283" s="94" t="s">
        <v>294</v>
      </c>
      <c r="G283" s="94" t="s">
        <v>53</v>
      </c>
      <c r="H283" s="95">
        <v>1968</v>
      </c>
      <c r="I283" s="153">
        <v>135</v>
      </c>
      <c r="J283" s="153">
        <v>135</v>
      </c>
      <c r="K283" s="153">
        <v>135</v>
      </c>
      <c r="L283" s="152">
        <v>135</v>
      </c>
      <c r="M283" s="152">
        <v>135</v>
      </c>
      <c r="N283" s="152">
        <v>135</v>
      </c>
      <c r="O283" s="152">
        <v>135</v>
      </c>
      <c r="P283" s="152">
        <v>135</v>
      </c>
      <c r="Q283" s="152">
        <v>135</v>
      </c>
      <c r="R283" s="152">
        <v>135</v>
      </c>
    </row>
    <row r="284" spans="1:18">
      <c r="A284" s="16">
        <f t="shared" si="4"/>
        <v>284</v>
      </c>
      <c r="B284" s="94" t="s">
        <v>892</v>
      </c>
      <c r="C284" s="94" t="s">
        <v>781</v>
      </c>
      <c r="D284" s="94" t="s">
        <v>893</v>
      </c>
      <c r="E284" s="94" t="s">
        <v>312</v>
      </c>
      <c r="F284" s="94" t="s">
        <v>294</v>
      </c>
      <c r="G284" s="94" t="s">
        <v>53</v>
      </c>
      <c r="H284" s="95">
        <v>1972</v>
      </c>
      <c r="I284" s="153">
        <v>340</v>
      </c>
      <c r="J284" s="153">
        <v>340</v>
      </c>
      <c r="K284" s="153">
        <v>340</v>
      </c>
      <c r="L284" s="152">
        <v>340</v>
      </c>
      <c r="M284" s="152">
        <v>340</v>
      </c>
      <c r="N284" s="152">
        <v>340</v>
      </c>
      <c r="O284" s="152">
        <v>340</v>
      </c>
      <c r="P284" s="152">
        <v>340</v>
      </c>
      <c r="Q284" s="152">
        <v>340</v>
      </c>
      <c r="R284" s="152">
        <v>340</v>
      </c>
    </row>
    <row r="285" spans="1:18">
      <c r="A285" s="16">
        <f t="shared" si="4"/>
        <v>285</v>
      </c>
      <c r="B285" s="94" t="s">
        <v>894</v>
      </c>
      <c r="C285" s="94" t="s">
        <v>781</v>
      </c>
      <c r="D285" s="94" t="s">
        <v>895</v>
      </c>
      <c r="E285" s="94" t="s">
        <v>896</v>
      </c>
      <c r="F285" s="94" t="s">
        <v>294</v>
      </c>
      <c r="G285" s="94" t="s">
        <v>53</v>
      </c>
      <c r="H285" s="95">
        <v>2016</v>
      </c>
      <c r="I285" s="153">
        <v>26.7</v>
      </c>
      <c r="J285" s="153">
        <v>26.7</v>
      </c>
      <c r="K285" s="153">
        <v>26.7</v>
      </c>
      <c r="L285" s="152">
        <v>26.7</v>
      </c>
      <c r="M285" s="152">
        <v>26.7</v>
      </c>
      <c r="N285" s="152">
        <v>26.7</v>
      </c>
      <c r="O285" s="152">
        <v>26.7</v>
      </c>
      <c r="P285" s="152">
        <v>26.7</v>
      </c>
      <c r="Q285" s="152">
        <v>26.7</v>
      </c>
      <c r="R285" s="152">
        <v>26.7</v>
      </c>
    </row>
    <row r="286" spans="1:18">
      <c r="A286" s="16">
        <f t="shared" si="4"/>
        <v>286</v>
      </c>
      <c r="B286" s="94" t="s">
        <v>897</v>
      </c>
      <c r="C286" s="94" t="s">
        <v>781</v>
      </c>
      <c r="D286" s="94" t="s">
        <v>898</v>
      </c>
      <c r="E286" s="94" t="s">
        <v>896</v>
      </c>
      <c r="F286" s="94" t="s">
        <v>294</v>
      </c>
      <c r="G286" s="94" t="s">
        <v>53</v>
      </c>
      <c r="H286" s="95">
        <v>2016</v>
      </c>
      <c r="I286" s="153">
        <v>26.7</v>
      </c>
      <c r="J286" s="153">
        <v>26.7</v>
      </c>
      <c r="K286" s="153">
        <v>26.7</v>
      </c>
      <c r="L286" s="152">
        <v>26.7</v>
      </c>
      <c r="M286" s="152">
        <v>26.7</v>
      </c>
      <c r="N286" s="152">
        <v>26.7</v>
      </c>
      <c r="O286" s="152">
        <v>26.7</v>
      </c>
      <c r="P286" s="152">
        <v>26.7</v>
      </c>
      <c r="Q286" s="152">
        <v>26.7</v>
      </c>
      <c r="R286" s="152">
        <v>26.7</v>
      </c>
    </row>
    <row r="287" spans="1:18">
      <c r="A287" s="16">
        <f t="shared" si="4"/>
        <v>287</v>
      </c>
      <c r="B287" s="94" t="s">
        <v>899</v>
      </c>
      <c r="C287" s="94" t="s">
        <v>781</v>
      </c>
      <c r="D287" s="94" t="s">
        <v>900</v>
      </c>
      <c r="E287" s="94" t="s">
        <v>901</v>
      </c>
      <c r="F287" s="94" t="s">
        <v>294</v>
      </c>
      <c r="G287" s="94" t="s">
        <v>52</v>
      </c>
      <c r="H287" s="95">
        <v>1958</v>
      </c>
      <c r="I287" s="153">
        <v>167</v>
      </c>
      <c r="J287" s="153">
        <v>167</v>
      </c>
      <c r="K287" s="153">
        <v>167</v>
      </c>
      <c r="L287" s="152">
        <v>167</v>
      </c>
      <c r="M287" s="152">
        <v>167</v>
      </c>
      <c r="N287" s="152">
        <v>167</v>
      </c>
      <c r="O287" s="152">
        <v>167</v>
      </c>
      <c r="P287" s="152">
        <v>167</v>
      </c>
      <c r="Q287" s="152">
        <v>167</v>
      </c>
      <c r="R287" s="152">
        <v>167</v>
      </c>
    </row>
    <row r="288" spans="1:18">
      <c r="A288" s="16">
        <f t="shared" si="4"/>
        <v>288</v>
      </c>
      <c r="B288" s="94" t="s">
        <v>902</v>
      </c>
      <c r="C288" s="94" t="s">
        <v>781</v>
      </c>
      <c r="D288" s="94" t="s">
        <v>903</v>
      </c>
      <c r="E288" s="94" t="s">
        <v>901</v>
      </c>
      <c r="F288" s="94" t="s">
        <v>294</v>
      </c>
      <c r="G288" s="94" t="s">
        <v>52</v>
      </c>
      <c r="H288" s="95">
        <v>1965</v>
      </c>
      <c r="I288" s="153">
        <v>502</v>
      </c>
      <c r="J288" s="153">
        <v>502</v>
      </c>
      <c r="K288" s="153">
        <v>502</v>
      </c>
      <c r="L288" s="152">
        <v>502</v>
      </c>
      <c r="M288" s="152">
        <v>502</v>
      </c>
      <c r="N288" s="152">
        <v>502</v>
      </c>
      <c r="O288" s="152">
        <v>502</v>
      </c>
      <c r="P288" s="152">
        <v>502</v>
      </c>
      <c r="Q288" s="152">
        <v>502</v>
      </c>
      <c r="R288" s="152">
        <v>502</v>
      </c>
    </row>
    <row r="289" spans="1:18">
      <c r="A289" s="16">
        <f t="shared" si="4"/>
        <v>289</v>
      </c>
      <c r="B289" s="94" t="s">
        <v>904</v>
      </c>
      <c r="C289" s="94" t="s">
        <v>781</v>
      </c>
      <c r="D289" s="94" t="s">
        <v>905</v>
      </c>
      <c r="E289" s="94" t="s">
        <v>359</v>
      </c>
      <c r="F289" s="94" t="s">
        <v>294</v>
      </c>
      <c r="G289" s="94" t="s">
        <v>285</v>
      </c>
      <c r="H289" s="95">
        <v>1967</v>
      </c>
      <c r="I289" s="153">
        <v>13</v>
      </c>
      <c r="J289" s="153">
        <v>13</v>
      </c>
      <c r="K289" s="153">
        <v>13</v>
      </c>
      <c r="L289" s="152">
        <v>13</v>
      </c>
      <c r="M289" s="152">
        <v>13</v>
      </c>
      <c r="N289" s="152">
        <v>13</v>
      </c>
      <c r="O289" s="152">
        <v>13</v>
      </c>
      <c r="P289" s="152">
        <v>13</v>
      </c>
      <c r="Q289" s="152">
        <v>13</v>
      </c>
      <c r="R289" s="152">
        <v>13</v>
      </c>
    </row>
    <row r="290" spans="1:18">
      <c r="A290" s="16">
        <f t="shared" si="4"/>
        <v>290</v>
      </c>
      <c r="B290" s="94" t="s">
        <v>698</v>
      </c>
      <c r="C290" s="94" t="s">
        <v>781</v>
      </c>
      <c r="D290" s="94" t="s">
        <v>699</v>
      </c>
      <c r="E290" s="94" t="s">
        <v>359</v>
      </c>
      <c r="F290" s="94" t="s">
        <v>294</v>
      </c>
      <c r="G290" s="94" t="s">
        <v>285</v>
      </c>
      <c r="H290" s="95">
        <v>1972</v>
      </c>
      <c r="I290" s="153">
        <v>69</v>
      </c>
      <c r="J290" s="153">
        <v>69</v>
      </c>
      <c r="K290" s="153">
        <v>69</v>
      </c>
      <c r="L290" s="152">
        <v>69</v>
      </c>
      <c r="M290" s="152">
        <v>69</v>
      </c>
      <c r="N290" s="152">
        <v>69</v>
      </c>
      <c r="O290" s="152">
        <v>69</v>
      </c>
      <c r="P290" s="152">
        <v>69</v>
      </c>
      <c r="Q290" s="152">
        <v>69</v>
      </c>
      <c r="R290" s="152">
        <v>69</v>
      </c>
    </row>
    <row r="291" spans="1:18">
      <c r="A291" s="16">
        <f t="shared" si="4"/>
        <v>291</v>
      </c>
      <c r="B291" s="94" t="s">
        <v>701</v>
      </c>
      <c r="C291" s="94" t="s">
        <v>781</v>
      </c>
      <c r="D291" s="94" t="s">
        <v>702</v>
      </c>
      <c r="E291" s="94" t="s">
        <v>359</v>
      </c>
      <c r="F291" s="94" t="s">
        <v>294</v>
      </c>
      <c r="G291" s="94" t="s">
        <v>285</v>
      </c>
      <c r="H291" s="95">
        <v>1972</v>
      </c>
      <c r="I291" s="153">
        <v>69</v>
      </c>
      <c r="J291" s="153">
        <v>69</v>
      </c>
      <c r="K291" s="153">
        <v>69</v>
      </c>
      <c r="L291" s="152">
        <v>69</v>
      </c>
      <c r="M291" s="152">
        <v>69</v>
      </c>
      <c r="N291" s="152">
        <v>69</v>
      </c>
      <c r="O291" s="152">
        <v>69</v>
      </c>
      <c r="P291" s="152">
        <v>69</v>
      </c>
      <c r="Q291" s="152">
        <v>69</v>
      </c>
      <c r="R291" s="152">
        <v>69</v>
      </c>
    </row>
    <row r="292" spans="1:18">
      <c r="A292" s="16">
        <f t="shared" si="4"/>
        <v>292</v>
      </c>
      <c r="B292" s="94" t="s">
        <v>704</v>
      </c>
      <c r="C292" s="94" t="s">
        <v>781</v>
      </c>
      <c r="D292" s="94" t="s">
        <v>705</v>
      </c>
      <c r="E292" s="94" t="s">
        <v>359</v>
      </c>
      <c r="F292" s="94" t="s">
        <v>294</v>
      </c>
      <c r="G292" s="94" t="s">
        <v>285</v>
      </c>
      <c r="H292" s="95">
        <v>1972</v>
      </c>
      <c r="I292" s="153">
        <v>69</v>
      </c>
      <c r="J292" s="153">
        <v>69</v>
      </c>
      <c r="K292" s="153">
        <v>69</v>
      </c>
      <c r="L292" s="152">
        <v>69</v>
      </c>
      <c r="M292" s="152">
        <v>69</v>
      </c>
      <c r="N292" s="152">
        <v>69</v>
      </c>
      <c r="O292" s="152">
        <v>69</v>
      </c>
      <c r="P292" s="152">
        <v>69</v>
      </c>
      <c r="Q292" s="152">
        <v>69</v>
      </c>
      <c r="R292" s="152">
        <v>69</v>
      </c>
    </row>
    <row r="293" spans="1:18">
      <c r="A293" s="16">
        <f t="shared" si="4"/>
        <v>293</v>
      </c>
      <c r="B293" s="94" t="s">
        <v>707</v>
      </c>
      <c r="C293" s="94" t="s">
        <v>781</v>
      </c>
      <c r="D293" s="94" t="s">
        <v>708</v>
      </c>
      <c r="E293" s="94" t="s">
        <v>359</v>
      </c>
      <c r="F293" s="94" t="s">
        <v>294</v>
      </c>
      <c r="G293" s="94" t="s">
        <v>285</v>
      </c>
      <c r="H293" s="95">
        <v>1972</v>
      </c>
      <c r="I293" s="153">
        <v>69</v>
      </c>
      <c r="J293" s="153">
        <v>69</v>
      </c>
      <c r="K293" s="153">
        <v>69</v>
      </c>
      <c r="L293" s="152">
        <v>69</v>
      </c>
      <c r="M293" s="152">
        <v>69</v>
      </c>
      <c r="N293" s="152">
        <v>69</v>
      </c>
      <c r="O293" s="152">
        <v>69</v>
      </c>
      <c r="P293" s="152">
        <v>69</v>
      </c>
      <c r="Q293" s="152">
        <v>69</v>
      </c>
      <c r="R293" s="152">
        <v>69</v>
      </c>
    </row>
    <row r="294" spans="1:18">
      <c r="A294" s="16">
        <f t="shared" si="4"/>
        <v>294</v>
      </c>
      <c r="B294" s="94" t="s">
        <v>713</v>
      </c>
      <c r="C294" s="94" t="s">
        <v>781</v>
      </c>
      <c r="D294" s="94" t="s">
        <v>714</v>
      </c>
      <c r="E294" s="94" t="s">
        <v>359</v>
      </c>
      <c r="F294" s="94" t="s">
        <v>294</v>
      </c>
      <c r="G294" s="94" t="s">
        <v>285</v>
      </c>
      <c r="H294" s="95">
        <v>1972</v>
      </c>
      <c r="I294" s="153">
        <v>69</v>
      </c>
      <c r="J294" s="153">
        <v>69</v>
      </c>
      <c r="K294" s="153">
        <v>69</v>
      </c>
      <c r="L294" s="152">
        <v>69</v>
      </c>
      <c r="M294" s="152">
        <v>69</v>
      </c>
      <c r="N294" s="152">
        <v>69</v>
      </c>
      <c r="O294" s="152">
        <v>69</v>
      </c>
      <c r="P294" s="152">
        <v>69</v>
      </c>
      <c r="Q294" s="152">
        <v>69</v>
      </c>
      <c r="R294" s="152">
        <v>69</v>
      </c>
    </row>
    <row r="295" spans="1:18">
      <c r="A295" s="16">
        <f t="shared" si="4"/>
        <v>295</v>
      </c>
      <c r="B295" s="94" t="s">
        <v>716</v>
      </c>
      <c r="C295" s="94" t="s">
        <v>781</v>
      </c>
      <c r="D295" s="94" t="s">
        <v>717</v>
      </c>
      <c r="E295" s="94" t="s">
        <v>359</v>
      </c>
      <c r="F295" s="94" t="s">
        <v>294</v>
      </c>
      <c r="G295" s="94" t="s">
        <v>285</v>
      </c>
      <c r="H295" s="95">
        <v>1972</v>
      </c>
      <c r="I295" s="153">
        <v>69</v>
      </c>
      <c r="J295" s="153">
        <v>69</v>
      </c>
      <c r="K295" s="153">
        <v>69</v>
      </c>
      <c r="L295" s="152">
        <v>69</v>
      </c>
      <c r="M295" s="152">
        <v>69</v>
      </c>
      <c r="N295" s="152">
        <v>69</v>
      </c>
      <c r="O295" s="152">
        <v>69</v>
      </c>
      <c r="P295" s="152">
        <v>69</v>
      </c>
      <c r="Q295" s="152">
        <v>69</v>
      </c>
      <c r="R295" s="152">
        <v>69</v>
      </c>
    </row>
    <row r="296" spans="1:18">
      <c r="A296" s="16">
        <f t="shared" si="4"/>
        <v>296</v>
      </c>
      <c r="B296" s="94" t="s">
        <v>721</v>
      </c>
      <c r="C296" s="94" t="s">
        <v>781</v>
      </c>
      <c r="D296" s="94" t="s">
        <v>722</v>
      </c>
      <c r="E296" s="94" t="s">
        <v>359</v>
      </c>
      <c r="F296" s="94" t="s">
        <v>294</v>
      </c>
      <c r="G296" s="94" t="s">
        <v>285</v>
      </c>
      <c r="H296" s="95">
        <v>1974</v>
      </c>
      <c r="I296" s="153">
        <v>69</v>
      </c>
      <c r="J296" s="153">
        <v>69</v>
      </c>
      <c r="K296" s="153">
        <v>69</v>
      </c>
      <c r="L296" s="152">
        <v>69</v>
      </c>
      <c r="M296" s="152">
        <v>69</v>
      </c>
      <c r="N296" s="152">
        <v>69</v>
      </c>
      <c r="O296" s="152">
        <v>69</v>
      </c>
      <c r="P296" s="152">
        <v>69</v>
      </c>
      <c r="Q296" s="152">
        <v>69</v>
      </c>
      <c r="R296" s="152">
        <v>69</v>
      </c>
    </row>
    <row r="297" spans="1:18">
      <c r="A297" s="16">
        <f t="shared" si="4"/>
        <v>297</v>
      </c>
      <c r="B297" s="94" t="s">
        <v>725</v>
      </c>
      <c r="C297" s="94" t="s">
        <v>781</v>
      </c>
      <c r="D297" s="94" t="s">
        <v>726</v>
      </c>
      <c r="E297" s="94" t="s">
        <v>359</v>
      </c>
      <c r="F297" s="94" t="s">
        <v>294</v>
      </c>
      <c r="G297" s="94" t="s">
        <v>285</v>
      </c>
      <c r="H297" s="95">
        <v>1974</v>
      </c>
      <c r="I297" s="153">
        <v>69</v>
      </c>
      <c r="J297" s="153">
        <v>69</v>
      </c>
      <c r="K297" s="153">
        <v>69</v>
      </c>
      <c r="L297" s="152">
        <v>69</v>
      </c>
      <c r="M297" s="152">
        <v>69</v>
      </c>
      <c r="N297" s="152">
        <v>69</v>
      </c>
      <c r="O297" s="152">
        <v>69</v>
      </c>
      <c r="P297" s="152">
        <v>69</v>
      </c>
      <c r="Q297" s="152">
        <v>69</v>
      </c>
      <c r="R297" s="152">
        <v>69</v>
      </c>
    </row>
    <row r="298" spans="1:18">
      <c r="A298" s="16">
        <f t="shared" si="4"/>
        <v>298</v>
      </c>
      <c r="B298" s="94" t="s">
        <v>915</v>
      </c>
      <c r="C298" s="94" t="s">
        <v>781</v>
      </c>
      <c r="D298" s="94" t="s">
        <v>906</v>
      </c>
      <c r="E298" s="94" t="s">
        <v>359</v>
      </c>
      <c r="F298" s="94" t="s">
        <v>294</v>
      </c>
      <c r="G298" s="94" t="s">
        <v>285</v>
      </c>
      <c r="H298" s="95">
        <v>1975</v>
      </c>
      <c r="I298" s="153">
        <v>65</v>
      </c>
      <c r="J298" s="153">
        <v>65</v>
      </c>
      <c r="K298" s="153">
        <v>65</v>
      </c>
      <c r="L298" s="152">
        <v>65</v>
      </c>
      <c r="M298" s="152">
        <v>65</v>
      </c>
      <c r="N298" s="152">
        <v>65</v>
      </c>
      <c r="O298" s="152">
        <v>65</v>
      </c>
      <c r="P298" s="152">
        <v>65</v>
      </c>
      <c r="Q298" s="152">
        <v>65</v>
      </c>
      <c r="R298" s="152">
        <v>65</v>
      </c>
    </row>
    <row r="299" spans="1:18">
      <c r="A299" s="16">
        <f t="shared" si="4"/>
        <v>299</v>
      </c>
      <c r="B299" s="94" t="s">
        <v>918</v>
      </c>
      <c r="C299" s="94" t="s">
        <v>781</v>
      </c>
      <c r="D299" s="94" t="s">
        <v>907</v>
      </c>
      <c r="E299" s="94" t="s">
        <v>359</v>
      </c>
      <c r="F299" s="94" t="s">
        <v>294</v>
      </c>
      <c r="G299" s="94" t="s">
        <v>285</v>
      </c>
      <c r="H299" s="95">
        <v>1975</v>
      </c>
      <c r="I299" s="153">
        <v>65</v>
      </c>
      <c r="J299" s="153">
        <v>65</v>
      </c>
      <c r="K299" s="153">
        <v>65</v>
      </c>
      <c r="L299" s="152">
        <v>65</v>
      </c>
      <c r="M299" s="152">
        <v>65</v>
      </c>
      <c r="N299" s="152">
        <v>65</v>
      </c>
      <c r="O299" s="152">
        <v>65</v>
      </c>
      <c r="P299" s="152">
        <v>65</v>
      </c>
      <c r="Q299" s="152">
        <v>65</v>
      </c>
      <c r="R299" s="152">
        <v>65</v>
      </c>
    </row>
    <row r="300" spans="1:18">
      <c r="A300" s="16">
        <f t="shared" si="4"/>
        <v>300</v>
      </c>
      <c r="B300" s="94" t="s">
        <v>921</v>
      </c>
      <c r="C300" s="94" t="s">
        <v>781</v>
      </c>
      <c r="D300" s="94" t="s">
        <v>908</v>
      </c>
      <c r="E300" s="94" t="s">
        <v>359</v>
      </c>
      <c r="F300" s="94" t="s">
        <v>294</v>
      </c>
      <c r="G300" s="94" t="s">
        <v>285</v>
      </c>
      <c r="H300" s="95">
        <v>1975</v>
      </c>
      <c r="I300" s="153">
        <v>65</v>
      </c>
      <c r="J300" s="153">
        <v>65</v>
      </c>
      <c r="K300" s="153">
        <v>65</v>
      </c>
      <c r="L300" s="152">
        <v>65</v>
      </c>
      <c r="M300" s="152">
        <v>65</v>
      </c>
      <c r="N300" s="152">
        <v>65</v>
      </c>
      <c r="O300" s="152">
        <v>65</v>
      </c>
      <c r="P300" s="152">
        <v>65</v>
      </c>
      <c r="Q300" s="152">
        <v>65</v>
      </c>
      <c r="R300" s="152">
        <v>65</v>
      </c>
    </row>
    <row r="301" spans="1:18">
      <c r="A301" s="16">
        <f t="shared" si="4"/>
        <v>301</v>
      </c>
      <c r="B301" s="94" t="s">
        <v>924</v>
      </c>
      <c r="C301" s="94" t="s">
        <v>781</v>
      </c>
      <c r="D301" s="94" t="s">
        <v>909</v>
      </c>
      <c r="E301" s="94" t="s">
        <v>359</v>
      </c>
      <c r="F301" s="94" t="s">
        <v>294</v>
      </c>
      <c r="G301" s="94" t="s">
        <v>285</v>
      </c>
      <c r="H301" s="95">
        <v>1975</v>
      </c>
      <c r="I301" s="153">
        <v>65</v>
      </c>
      <c r="J301" s="153">
        <v>65</v>
      </c>
      <c r="K301" s="153">
        <v>65</v>
      </c>
      <c r="L301" s="152">
        <v>65</v>
      </c>
      <c r="M301" s="152">
        <v>65</v>
      </c>
      <c r="N301" s="152">
        <v>65</v>
      </c>
      <c r="O301" s="152">
        <v>65</v>
      </c>
      <c r="P301" s="152">
        <v>65</v>
      </c>
      <c r="Q301" s="152">
        <v>65</v>
      </c>
      <c r="R301" s="152">
        <v>65</v>
      </c>
    </row>
    <row r="302" spans="1:18">
      <c r="A302" s="16">
        <f t="shared" si="4"/>
        <v>302</v>
      </c>
      <c r="B302" s="94" t="s">
        <v>927</v>
      </c>
      <c r="C302" s="94" t="s">
        <v>781</v>
      </c>
      <c r="D302" s="94" t="s">
        <v>910</v>
      </c>
      <c r="E302" s="94" t="s">
        <v>359</v>
      </c>
      <c r="F302" s="94" t="s">
        <v>294</v>
      </c>
      <c r="G302" s="94" t="s">
        <v>285</v>
      </c>
      <c r="H302" s="95">
        <v>1975</v>
      </c>
      <c r="I302" s="153">
        <v>65</v>
      </c>
      <c r="J302" s="153">
        <v>65</v>
      </c>
      <c r="K302" s="153">
        <v>65</v>
      </c>
      <c r="L302" s="152">
        <v>65</v>
      </c>
      <c r="M302" s="152">
        <v>65</v>
      </c>
      <c r="N302" s="152">
        <v>65</v>
      </c>
      <c r="O302" s="152">
        <v>65</v>
      </c>
      <c r="P302" s="152">
        <v>65</v>
      </c>
      <c r="Q302" s="152">
        <v>65</v>
      </c>
      <c r="R302" s="152">
        <v>65</v>
      </c>
    </row>
    <row r="303" spans="1:18">
      <c r="A303" s="16">
        <f t="shared" si="4"/>
        <v>303</v>
      </c>
      <c r="B303" s="94" t="s">
        <v>930</v>
      </c>
      <c r="C303" s="94" t="s">
        <v>781</v>
      </c>
      <c r="D303" s="94" t="s">
        <v>911</v>
      </c>
      <c r="E303" s="94" t="s">
        <v>359</v>
      </c>
      <c r="F303" s="94" t="s">
        <v>294</v>
      </c>
      <c r="G303" s="94" t="s">
        <v>285</v>
      </c>
      <c r="H303" s="95">
        <v>1975</v>
      </c>
      <c r="I303" s="153">
        <v>65</v>
      </c>
      <c r="J303" s="153">
        <v>65</v>
      </c>
      <c r="K303" s="153">
        <v>65</v>
      </c>
      <c r="L303" s="152">
        <v>65</v>
      </c>
      <c r="M303" s="152">
        <v>65</v>
      </c>
      <c r="N303" s="152">
        <v>65</v>
      </c>
      <c r="O303" s="152">
        <v>65</v>
      </c>
      <c r="P303" s="152">
        <v>65</v>
      </c>
      <c r="Q303" s="152">
        <v>65</v>
      </c>
      <c r="R303" s="152">
        <v>65</v>
      </c>
    </row>
    <row r="304" spans="1:18">
      <c r="A304" s="16">
        <f t="shared" si="4"/>
        <v>304</v>
      </c>
      <c r="B304" s="94" t="s">
        <v>710</v>
      </c>
      <c r="C304" s="94" t="s">
        <v>781</v>
      </c>
      <c r="D304" s="94" t="s">
        <v>711</v>
      </c>
      <c r="E304" s="94" t="s">
        <v>359</v>
      </c>
      <c r="F304" s="94" t="s">
        <v>294</v>
      </c>
      <c r="G304" s="94" t="s">
        <v>285</v>
      </c>
      <c r="H304" s="95">
        <v>1974</v>
      </c>
      <c r="I304" s="153">
        <v>110</v>
      </c>
      <c r="J304" s="153">
        <v>110</v>
      </c>
      <c r="K304" s="153">
        <v>110</v>
      </c>
      <c r="L304" s="152">
        <v>110</v>
      </c>
      <c r="M304" s="152">
        <v>110</v>
      </c>
      <c r="N304" s="152">
        <v>110</v>
      </c>
      <c r="O304" s="152">
        <v>110</v>
      </c>
      <c r="P304" s="152">
        <v>110</v>
      </c>
      <c r="Q304" s="152">
        <v>110</v>
      </c>
      <c r="R304" s="152">
        <v>110</v>
      </c>
    </row>
    <row r="305" spans="1:18">
      <c r="A305" s="16">
        <f t="shared" si="4"/>
        <v>305</v>
      </c>
      <c r="B305" s="94" t="s">
        <v>729</v>
      </c>
      <c r="C305" s="94" t="s">
        <v>781</v>
      </c>
      <c r="D305" s="94" t="s">
        <v>730</v>
      </c>
      <c r="E305" s="94" t="s">
        <v>359</v>
      </c>
      <c r="F305" s="94" t="s">
        <v>294</v>
      </c>
      <c r="G305" s="94" t="s">
        <v>285</v>
      </c>
      <c r="H305" s="95">
        <v>1974</v>
      </c>
      <c r="I305" s="153">
        <v>110</v>
      </c>
      <c r="J305" s="153">
        <v>110</v>
      </c>
      <c r="K305" s="153">
        <v>110</v>
      </c>
      <c r="L305" s="152">
        <v>110</v>
      </c>
      <c r="M305" s="152">
        <v>110</v>
      </c>
      <c r="N305" s="152">
        <v>110</v>
      </c>
      <c r="O305" s="152">
        <v>110</v>
      </c>
      <c r="P305" s="152">
        <v>110</v>
      </c>
      <c r="Q305" s="152">
        <v>110</v>
      </c>
      <c r="R305" s="152">
        <v>110</v>
      </c>
    </row>
    <row r="306" spans="1:18">
      <c r="A306" s="16">
        <f t="shared" si="4"/>
        <v>306</v>
      </c>
      <c r="B306" s="94" t="s">
        <v>733</v>
      </c>
      <c r="C306" s="94" t="s">
        <v>781</v>
      </c>
      <c r="D306" s="94" t="s">
        <v>734</v>
      </c>
      <c r="E306" s="94" t="s">
        <v>735</v>
      </c>
      <c r="F306" s="94" t="s">
        <v>294</v>
      </c>
      <c r="G306" s="94" t="s">
        <v>285</v>
      </c>
      <c r="H306" s="95">
        <v>2000</v>
      </c>
      <c r="I306" s="153">
        <v>102.4</v>
      </c>
      <c r="J306" s="153">
        <v>102.4</v>
      </c>
      <c r="K306" s="153">
        <v>102.4</v>
      </c>
      <c r="L306" s="152">
        <v>102.4</v>
      </c>
      <c r="M306" s="152">
        <v>102.4</v>
      </c>
      <c r="N306" s="152">
        <v>102.4</v>
      </c>
      <c r="O306" s="152">
        <v>102.4</v>
      </c>
      <c r="P306" s="152">
        <v>102.4</v>
      </c>
      <c r="Q306" s="152">
        <v>102.4</v>
      </c>
      <c r="R306" s="152">
        <v>102.4</v>
      </c>
    </row>
    <row r="307" spans="1:18">
      <c r="A307" s="16">
        <f t="shared" si="4"/>
        <v>307</v>
      </c>
      <c r="B307" s="94" t="s">
        <v>738</v>
      </c>
      <c r="C307" s="94" t="s">
        <v>781</v>
      </c>
      <c r="D307" s="94" t="s">
        <v>739</v>
      </c>
      <c r="E307" s="94" t="s">
        <v>735</v>
      </c>
      <c r="F307" s="94" t="s">
        <v>294</v>
      </c>
      <c r="G307" s="94" t="s">
        <v>285</v>
      </c>
      <c r="H307" s="95">
        <v>2000</v>
      </c>
      <c r="I307" s="153">
        <v>102.4</v>
      </c>
      <c r="J307" s="153">
        <v>102.4</v>
      </c>
      <c r="K307" s="153">
        <v>102.4</v>
      </c>
      <c r="L307" s="152">
        <v>102.4</v>
      </c>
      <c r="M307" s="152">
        <v>102.4</v>
      </c>
      <c r="N307" s="152">
        <v>102.4</v>
      </c>
      <c r="O307" s="152">
        <v>102.4</v>
      </c>
      <c r="P307" s="152">
        <v>102.4</v>
      </c>
      <c r="Q307" s="152">
        <v>102.4</v>
      </c>
      <c r="R307" s="152">
        <v>102.4</v>
      </c>
    </row>
    <row r="308" spans="1:18">
      <c r="A308" s="16">
        <f t="shared" si="4"/>
        <v>308</v>
      </c>
      <c r="B308" s="94" t="s">
        <v>742</v>
      </c>
      <c r="C308" s="94" t="s">
        <v>781</v>
      </c>
      <c r="D308" s="94" t="s">
        <v>743</v>
      </c>
      <c r="E308" s="94" t="s">
        <v>735</v>
      </c>
      <c r="F308" s="94" t="s">
        <v>294</v>
      </c>
      <c r="G308" s="94" t="s">
        <v>285</v>
      </c>
      <c r="H308" s="95">
        <v>2000</v>
      </c>
      <c r="I308" s="153">
        <v>102.4</v>
      </c>
      <c r="J308" s="153">
        <v>102.4</v>
      </c>
      <c r="K308" s="153">
        <v>102.4</v>
      </c>
      <c r="L308" s="152">
        <v>102.4</v>
      </c>
      <c r="M308" s="152">
        <v>102.4</v>
      </c>
      <c r="N308" s="152">
        <v>102.4</v>
      </c>
      <c r="O308" s="152">
        <v>102.4</v>
      </c>
      <c r="P308" s="152">
        <v>102.4</v>
      </c>
      <c r="Q308" s="152">
        <v>102.4</v>
      </c>
      <c r="R308" s="152">
        <v>102.4</v>
      </c>
    </row>
    <row r="309" spans="1:18">
      <c r="A309" s="16">
        <f t="shared" si="4"/>
        <v>309</v>
      </c>
      <c r="B309" s="94" t="s">
        <v>746</v>
      </c>
      <c r="C309" s="94" t="s">
        <v>781</v>
      </c>
      <c r="D309" s="94" t="s">
        <v>747</v>
      </c>
      <c r="E309" s="94" t="s">
        <v>735</v>
      </c>
      <c r="F309" s="94" t="s">
        <v>294</v>
      </c>
      <c r="G309" s="94" t="s">
        <v>285</v>
      </c>
      <c r="H309" s="95">
        <v>2000</v>
      </c>
      <c r="I309" s="153">
        <v>131.5</v>
      </c>
      <c r="J309" s="153">
        <v>131.5</v>
      </c>
      <c r="K309" s="153">
        <v>131.5</v>
      </c>
      <c r="L309" s="152">
        <v>131.5</v>
      </c>
      <c r="M309" s="152">
        <v>131.5</v>
      </c>
      <c r="N309" s="152">
        <v>131.5</v>
      </c>
      <c r="O309" s="152">
        <v>131.5</v>
      </c>
      <c r="P309" s="152">
        <v>131.5</v>
      </c>
      <c r="Q309" s="152">
        <v>131.5</v>
      </c>
      <c r="R309" s="152">
        <v>131.5</v>
      </c>
    </row>
    <row r="310" spans="1:18">
      <c r="A310" s="16">
        <f t="shared" si="4"/>
        <v>310</v>
      </c>
      <c r="B310" s="94" t="s">
        <v>937</v>
      </c>
      <c r="C310" s="94" t="s">
        <v>781</v>
      </c>
      <c r="D310" s="94" t="s">
        <v>912</v>
      </c>
      <c r="E310" s="94" t="s">
        <v>362</v>
      </c>
      <c r="F310" s="94" t="s">
        <v>294</v>
      </c>
      <c r="G310" s="94" t="s">
        <v>53</v>
      </c>
      <c r="H310" s="95">
        <v>1985</v>
      </c>
      <c r="I310" s="153">
        <v>80</v>
      </c>
      <c r="J310" s="153">
        <v>80</v>
      </c>
      <c r="K310" s="153">
        <v>80</v>
      </c>
      <c r="L310" s="152">
        <v>80</v>
      </c>
      <c r="M310" s="152">
        <v>80</v>
      </c>
      <c r="N310" s="152">
        <v>80</v>
      </c>
      <c r="O310" s="152">
        <v>80</v>
      </c>
      <c r="P310" s="152">
        <v>80</v>
      </c>
      <c r="Q310" s="152">
        <v>80</v>
      </c>
      <c r="R310" s="152">
        <v>80</v>
      </c>
    </row>
    <row r="311" spans="1:18">
      <c r="A311" s="16">
        <f t="shared" si="4"/>
        <v>311</v>
      </c>
      <c r="B311" s="94" t="s">
        <v>938</v>
      </c>
      <c r="C311" s="94" t="s">
        <v>781</v>
      </c>
      <c r="D311" s="94" t="s">
        <v>939</v>
      </c>
      <c r="E311" s="94" t="s">
        <v>940</v>
      </c>
      <c r="F311" s="94" t="s">
        <v>294</v>
      </c>
      <c r="G311" s="94" t="s">
        <v>52</v>
      </c>
      <c r="H311" s="95">
        <v>1965</v>
      </c>
      <c r="I311" s="153">
        <v>235</v>
      </c>
      <c r="J311" s="153">
        <v>235</v>
      </c>
      <c r="K311" s="153">
        <v>235</v>
      </c>
      <c r="L311" s="152">
        <v>235</v>
      </c>
      <c r="M311" s="152">
        <v>235</v>
      </c>
      <c r="N311" s="152">
        <v>235</v>
      </c>
      <c r="O311" s="152">
        <v>235</v>
      </c>
      <c r="P311" s="152">
        <v>235</v>
      </c>
      <c r="Q311" s="152">
        <v>235</v>
      </c>
      <c r="R311" s="152">
        <v>235</v>
      </c>
    </row>
    <row r="312" spans="1:18">
      <c r="A312" s="16">
        <f t="shared" si="4"/>
        <v>312</v>
      </c>
      <c r="B312" s="94" t="s">
        <v>2023</v>
      </c>
      <c r="C312" s="94" t="s">
        <v>781</v>
      </c>
      <c r="D312" s="94" t="s">
        <v>2024</v>
      </c>
      <c r="E312" s="94" t="s">
        <v>335</v>
      </c>
      <c r="F312" s="94" t="s">
        <v>294</v>
      </c>
      <c r="G312" s="94" t="s">
        <v>62</v>
      </c>
      <c r="H312" s="95">
        <v>1971</v>
      </c>
      <c r="I312" s="153">
        <v>16</v>
      </c>
      <c r="J312" s="153">
        <v>16</v>
      </c>
      <c r="K312" s="153">
        <v>16</v>
      </c>
      <c r="L312" s="152">
        <v>16</v>
      </c>
      <c r="M312" s="152">
        <v>16</v>
      </c>
      <c r="N312" s="152">
        <v>16</v>
      </c>
      <c r="O312" s="152">
        <v>16</v>
      </c>
      <c r="P312" s="152">
        <v>16</v>
      </c>
      <c r="Q312" s="152">
        <v>16</v>
      </c>
      <c r="R312" s="152">
        <v>16</v>
      </c>
    </row>
    <row r="313" spans="1:18">
      <c r="A313" s="16">
        <f t="shared" si="4"/>
        <v>313</v>
      </c>
      <c r="B313" s="94" t="s">
        <v>2025</v>
      </c>
      <c r="C313" s="94" t="s">
        <v>781</v>
      </c>
      <c r="D313" s="94" t="s">
        <v>2026</v>
      </c>
      <c r="E313" s="94" t="s">
        <v>335</v>
      </c>
      <c r="F313" s="94" t="s">
        <v>294</v>
      </c>
      <c r="G313" s="94" t="s">
        <v>62</v>
      </c>
      <c r="H313" s="95">
        <v>1974</v>
      </c>
      <c r="I313" s="153">
        <v>17</v>
      </c>
      <c r="J313" s="153">
        <v>17</v>
      </c>
      <c r="K313" s="153">
        <v>17</v>
      </c>
      <c r="L313" s="152">
        <v>17</v>
      </c>
      <c r="M313" s="152">
        <v>17</v>
      </c>
      <c r="N313" s="152">
        <v>17</v>
      </c>
      <c r="O313" s="152">
        <v>17</v>
      </c>
      <c r="P313" s="152">
        <v>17</v>
      </c>
      <c r="Q313" s="152">
        <v>17</v>
      </c>
      <c r="R313" s="152">
        <v>17</v>
      </c>
    </row>
    <row r="314" spans="1:18">
      <c r="A314" s="16">
        <f t="shared" si="4"/>
        <v>314</v>
      </c>
      <c r="B314" s="94" t="s">
        <v>913</v>
      </c>
      <c r="C314" s="94" t="s">
        <v>781</v>
      </c>
      <c r="D314" s="94" t="s">
        <v>914</v>
      </c>
      <c r="E314" s="94" t="s">
        <v>58</v>
      </c>
      <c r="F314" s="94" t="s">
        <v>294</v>
      </c>
      <c r="G314" s="94" t="s">
        <v>53</v>
      </c>
      <c r="H314" s="95">
        <v>2009</v>
      </c>
      <c r="I314" s="153">
        <v>48</v>
      </c>
      <c r="J314" s="153">
        <v>48</v>
      </c>
      <c r="K314" s="153">
        <v>48</v>
      </c>
      <c r="L314" s="152">
        <v>48</v>
      </c>
      <c r="M314" s="152">
        <v>48</v>
      </c>
      <c r="N314" s="152">
        <v>48</v>
      </c>
      <c r="O314" s="152">
        <v>48</v>
      </c>
      <c r="P314" s="152">
        <v>48</v>
      </c>
      <c r="Q314" s="152">
        <v>48</v>
      </c>
      <c r="R314" s="152">
        <v>48</v>
      </c>
    </row>
    <row r="315" spans="1:18">
      <c r="A315" s="16">
        <f t="shared" si="4"/>
        <v>315</v>
      </c>
      <c r="B315" s="94" t="s">
        <v>916</v>
      </c>
      <c r="C315" s="94" t="s">
        <v>781</v>
      </c>
      <c r="D315" s="94" t="s">
        <v>917</v>
      </c>
      <c r="E315" s="94" t="s">
        <v>58</v>
      </c>
      <c r="F315" s="94" t="s">
        <v>294</v>
      </c>
      <c r="G315" s="94" t="s">
        <v>53</v>
      </c>
      <c r="H315" s="95">
        <v>2009</v>
      </c>
      <c r="I315" s="153">
        <v>48</v>
      </c>
      <c r="J315" s="153">
        <v>48</v>
      </c>
      <c r="K315" s="153">
        <v>48</v>
      </c>
      <c r="L315" s="152">
        <v>48</v>
      </c>
      <c r="M315" s="152">
        <v>48</v>
      </c>
      <c r="N315" s="152">
        <v>48</v>
      </c>
      <c r="O315" s="152">
        <v>48</v>
      </c>
      <c r="P315" s="152">
        <v>48</v>
      </c>
      <c r="Q315" s="152">
        <v>48</v>
      </c>
      <c r="R315" s="152">
        <v>48</v>
      </c>
    </row>
    <row r="316" spans="1:18">
      <c r="A316" s="16">
        <f t="shared" si="4"/>
        <v>316</v>
      </c>
      <c r="B316" s="94" t="s">
        <v>919</v>
      </c>
      <c r="C316" s="94" t="s">
        <v>781</v>
      </c>
      <c r="D316" s="94" t="s">
        <v>920</v>
      </c>
      <c r="E316" s="94" t="s">
        <v>58</v>
      </c>
      <c r="F316" s="94" t="s">
        <v>294</v>
      </c>
      <c r="G316" s="94" t="s">
        <v>53</v>
      </c>
      <c r="H316" s="95">
        <v>2009</v>
      </c>
      <c r="I316" s="153">
        <v>48</v>
      </c>
      <c r="J316" s="153">
        <v>48</v>
      </c>
      <c r="K316" s="153">
        <v>48</v>
      </c>
      <c r="L316" s="152">
        <v>48</v>
      </c>
      <c r="M316" s="152">
        <v>48</v>
      </c>
      <c r="N316" s="152">
        <v>48</v>
      </c>
      <c r="O316" s="152">
        <v>48</v>
      </c>
      <c r="P316" s="152">
        <v>48</v>
      </c>
      <c r="Q316" s="152">
        <v>48</v>
      </c>
      <c r="R316" s="152">
        <v>48</v>
      </c>
    </row>
    <row r="317" spans="1:18">
      <c r="A317" s="16">
        <f t="shared" si="4"/>
        <v>317</v>
      </c>
      <c r="B317" s="94" t="s">
        <v>922</v>
      </c>
      <c r="C317" s="94" t="s">
        <v>781</v>
      </c>
      <c r="D317" s="94" t="s">
        <v>923</v>
      </c>
      <c r="E317" s="94" t="s">
        <v>58</v>
      </c>
      <c r="F317" s="94" t="s">
        <v>294</v>
      </c>
      <c r="G317" s="94" t="s">
        <v>53</v>
      </c>
      <c r="H317" s="95">
        <v>2009</v>
      </c>
      <c r="I317" s="153">
        <v>47</v>
      </c>
      <c r="J317" s="153">
        <v>47</v>
      </c>
      <c r="K317" s="153">
        <v>47</v>
      </c>
      <c r="L317" s="152">
        <v>47</v>
      </c>
      <c r="M317" s="152">
        <v>47</v>
      </c>
      <c r="N317" s="152">
        <v>47</v>
      </c>
      <c r="O317" s="152">
        <v>47</v>
      </c>
      <c r="P317" s="152">
        <v>47</v>
      </c>
      <c r="Q317" s="152">
        <v>47</v>
      </c>
      <c r="R317" s="152">
        <v>47</v>
      </c>
    </row>
    <row r="318" spans="1:18">
      <c r="A318" s="16">
        <f t="shared" si="4"/>
        <v>318</v>
      </c>
      <c r="B318" s="94" t="s">
        <v>941</v>
      </c>
      <c r="C318" s="94" t="s">
        <v>781</v>
      </c>
      <c r="D318" s="94" t="s">
        <v>942</v>
      </c>
      <c r="E318" s="94" t="s">
        <v>58</v>
      </c>
      <c r="F318" s="94" t="s">
        <v>294</v>
      </c>
      <c r="G318" s="94" t="s">
        <v>53</v>
      </c>
      <c r="H318" s="95">
        <v>1966</v>
      </c>
      <c r="I318" s="153">
        <v>217</v>
      </c>
      <c r="J318" s="153">
        <v>217</v>
      </c>
      <c r="K318" s="153">
        <v>217</v>
      </c>
      <c r="L318" s="152">
        <v>217</v>
      </c>
      <c r="M318" s="152">
        <v>217</v>
      </c>
      <c r="N318" s="152">
        <v>217</v>
      </c>
      <c r="O318" s="152">
        <v>217</v>
      </c>
      <c r="P318" s="152">
        <v>217</v>
      </c>
      <c r="Q318" s="152">
        <v>217</v>
      </c>
      <c r="R318" s="152">
        <v>217</v>
      </c>
    </row>
    <row r="319" spans="1:18">
      <c r="A319" s="16">
        <f t="shared" si="4"/>
        <v>319</v>
      </c>
      <c r="B319" s="94" t="s">
        <v>943</v>
      </c>
      <c r="C319" s="94" t="s">
        <v>781</v>
      </c>
      <c r="D319" s="94" t="s">
        <v>944</v>
      </c>
      <c r="E319" s="94" t="s">
        <v>58</v>
      </c>
      <c r="F319" s="94" t="s">
        <v>294</v>
      </c>
      <c r="G319" s="94" t="s">
        <v>53</v>
      </c>
      <c r="H319" s="95">
        <v>1968</v>
      </c>
      <c r="I319" s="153">
        <v>230</v>
      </c>
      <c r="J319" s="153">
        <v>230</v>
      </c>
      <c r="K319" s="153">
        <v>230</v>
      </c>
      <c r="L319" s="152">
        <v>230</v>
      </c>
      <c r="M319" s="152">
        <v>230</v>
      </c>
      <c r="N319" s="152">
        <v>230</v>
      </c>
      <c r="O319" s="152">
        <v>230</v>
      </c>
      <c r="P319" s="152">
        <v>230</v>
      </c>
      <c r="Q319" s="152">
        <v>230</v>
      </c>
      <c r="R319" s="152">
        <v>230</v>
      </c>
    </row>
    <row r="320" spans="1:18">
      <c r="A320" s="16">
        <f t="shared" si="4"/>
        <v>320</v>
      </c>
      <c r="B320" s="94" t="s">
        <v>945</v>
      </c>
      <c r="C320" s="94" t="s">
        <v>781</v>
      </c>
      <c r="D320" s="94" t="s">
        <v>946</v>
      </c>
      <c r="E320" s="94" t="s">
        <v>58</v>
      </c>
      <c r="F320" s="94" t="s">
        <v>294</v>
      </c>
      <c r="G320" s="94" t="s">
        <v>53</v>
      </c>
      <c r="H320" s="95">
        <v>1970</v>
      </c>
      <c r="I320" s="153">
        <v>412</v>
      </c>
      <c r="J320" s="153">
        <v>412</v>
      </c>
      <c r="K320" s="153">
        <v>412</v>
      </c>
      <c r="L320" s="152">
        <v>412</v>
      </c>
      <c r="M320" s="152">
        <v>412</v>
      </c>
      <c r="N320" s="152">
        <v>412</v>
      </c>
      <c r="O320" s="152">
        <v>412</v>
      </c>
      <c r="P320" s="152">
        <v>412</v>
      </c>
      <c r="Q320" s="152">
        <v>412</v>
      </c>
      <c r="R320" s="152">
        <v>412</v>
      </c>
    </row>
    <row r="321" spans="1:18">
      <c r="A321" s="16">
        <f t="shared" si="4"/>
        <v>321</v>
      </c>
      <c r="B321" s="94" t="s">
        <v>2027</v>
      </c>
      <c r="C321" s="94" t="s">
        <v>781</v>
      </c>
      <c r="D321" s="94" t="s">
        <v>2028</v>
      </c>
      <c r="E321" s="94" t="s">
        <v>677</v>
      </c>
      <c r="F321" s="94" t="s">
        <v>294</v>
      </c>
      <c r="G321" s="94" t="s">
        <v>53</v>
      </c>
      <c r="H321" s="95">
        <v>2020</v>
      </c>
      <c r="I321" s="153">
        <v>49.8</v>
      </c>
      <c r="J321" s="153">
        <v>49.8</v>
      </c>
      <c r="K321" s="153">
        <v>49.8</v>
      </c>
      <c r="L321" s="152">
        <v>49.8</v>
      </c>
      <c r="M321" s="152">
        <v>49.8</v>
      </c>
      <c r="N321" s="152">
        <v>49.8</v>
      </c>
      <c r="O321" s="152">
        <v>49.8</v>
      </c>
      <c r="P321" s="152">
        <v>49.8</v>
      </c>
      <c r="Q321" s="152">
        <v>49.8</v>
      </c>
      <c r="R321" s="152">
        <v>49.8</v>
      </c>
    </row>
    <row r="322" spans="1:18">
      <c r="A322" s="16">
        <f t="shared" si="4"/>
        <v>322</v>
      </c>
      <c r="B322" s="94" t="s">
        <v>2029</v>
      </c>
      <c r="C322" s="94" t="s">
        <v>781</v>
      </c>
      <c r="D322" s="94" t="s">
        <v>2030</v>
      </c>
      <c r="E322" s="94" t="s">
        <v>677</v>
      </c>
      <c r="F322" s="94" t="s">
        <v>294</v>
      </c>
      <c r="G322" s="94" t="s">
        <v>53</v>
      </c>
      <c r="H322" s="95">
        <v>2020</v>
      </c>
      <c r="I322" s="153">
        <v>49.8</v>
      </c>
      <c r="J322" s="153">
        <v>49.8</v>
      </c>
      <c r="K322" s="153">
        <v>49.8</v>
      </c>
      <c r="L322" s="152">
        <v>49.8</v>
      </c>
      <c r="M322" s="152">
        <v>49.8</v>
      </c>
      <c r="N322" s="152">
        <v>49.8</v>
      </c>
      <c r="O322" s="152">
        <v>49.8</v>
      </c>
      <c r="P322" s="152">
        <v>49.8</v>
      </c>
      <c r="Q322" s="152">
        <v>49.8</v>
      </c>
      <c r="R322" s="152">
        <v>49.8</v>
      </c>
    </row>
    <row r="323" spans="1:18">
      <c r="A323" s="16">
        <f t="shared" si="4"/>
        <v>323</v>
      </c>
      <c r="B323" s="94" t="s">
        <v>947</v>
      </c>
      <c r="C323" s="94" t="s">
        <v>781</v>
      </c>
      <c r="D323" s="94" t="s">
        <v>948</v>
      </c>
      <c r="E323" s="94" t="s">
        <v>677</v>
      </c>
      <c r="F323" s="94" t="s">
        <v>294</v>
      </c>
      <c r="G323" s="94" t="s">
        <v>53</v>
      </c>
      <c r="H323" s="95">
        <v>2019</v>
      </c>
      <c r="I323" s="153">
        <v>49.8</v>
      </c>
      <c r="J323" s="153">
        <v>49.8</v>
      </c>
      <c r="K323" s="153">
        <v>49.8</v>
      </c>
      <c r="L323" s="152">
        <v>49.8</v>
      </c>
      <c r="M323" s="152">
        <v>49.8</v>
      </c>
      <c r="N323" s="152">
        <v>49.8</v>
      </c>
      <c r="O323" s="152">
        <v>49.8</v>
      </c>
      <c r="P323" s="152">
        <v>49.8</v>
      </c>
      <c r="Q323" s="152">
        <v>49.8</v>
      </c>
      <c r="R323" s="152">
        <v>49.8</v>
      </c>
    </row>
    <row r="324" spans="1:18">
      <c r="A324" s="16">
        <f t="shared" si="4"/>
        <v>324</v>
      </c>
      <c r="B324" s="94" t="s">
        <v>949</v>
      </c>
      <c r="C324" s="94" t="s">
        <v>781</v>
      </c>
      <c r="D324" s="94" t="s">
        <v>950</v>
      </c>
      <c r="E324" s="94" t="s">
        <v>677</v>
      </c>
      <c r="F324" s="94" t="s">
        <v>294</v>
      </c>
      <c r="G324" s="94" t="s">
        <v>53</v>
      </c>
      <c r="H324" s="95">
        <v>2019</v>
      </c>
      <c r="I324" s="153">
        <v>49.8</v>
      </c>
      <c r="J324" s="153">
        <v>49.8</v>
      </c>
      <c r="K324" s="153">
        <v>49.8</v>
      </c>
      <c r="L324" s="152">
        <v>49.8</v>
      </c>
      <c r="M324" s="152">
        <v>49.8</v>
      </c>
      <c r="N324" s="152">
        <v>49.8</v>
      </c>
      <c r="O324" s="152">
        <v>49.8</v>
      </c>
      <c r="P324" s="152">
        <v>49.8</v>
      </c>
      <c r="Q324" s="152">
        <v>49.8</v>
      </c>
      <c r="R324" s="152">
        <v>49.8</v>
      </c>
    </row>
    <row r="325" spans="1:18">
      <c r="A325" s="16">
        <f t="shared" si="4"/>
        <v>325</v>
      </c>
      <c r="B325" s="94" t="s">
        <v>750</v>
      </c>
      <c r="C325" s="94" t="s">
        <v>781</v>
      </c>
      <c r="D325" s="94" t="s">
        <v>751</v>
      </c>
      <c r="E325" s="94" t="s">
        <v>677</v>
      </c>
      <c r="F325" s="94" t="s">
        <v>294</v>
      </c>
      <c r="G325" s="94" t="s">
        <v>53</v>
      </c>
      <c r="H325" s="95">
        <v>2009</v>
      </c>
      <c r="I325" s="153">
        <v>171</v>
      </c>
      <c r="J325" s="153">
        <v>171</v>
      </c>
      <c r="K325" s="153">
        <v>171</v>
      </c>
      <c r="L325" s="152">
        <v>171</v>
      </c>
      <c r="M325" s="152">
        <v>171</v>
      </c>
      <c r="N325" s="152">
        <v>171</v>
      </c>
      <c r="O325" s="152">
        <v>171</v>
      </c>
      <c r="P325" s="152">
        <v>171</v>
      </c>
      <c r="Q325" s="152">
        <v>171</v>
      </c>
      <c r="R325" s="152">
        <v>171</v>
      </c>
    </row>
    <row r="326" spans="1:18">
      <c r="A326" s="16">
        <f t="shared" ref="A326:A389" si="5">A325+1</f>
        <v>326</v>
      </c>
      <c r="B326" s="94" t="s">
        <v>754</v>
      </c>
      <c r="C326" s="94" t="s">
        <v>781</v>
      </c>
      <c r="D326" s="94" t="s">
        <v>755</v>
      </c>
      <c r="E326" s="94" t="s">
        <v>677</v>
      </c>
      <c r="F326" s="94" t="s">
        <v>294</v>
      </c>
      <c r="G326" s="94" t="s">
        <v>53</v>
      </c>
      <c r="H326" s="95">
        <v>1963</v>
      </c>
      <c r="I326" s="153">
        <v>132</v>
      </c>
      <c r="J326" s="153">
        <v>132</v>
      </c>
      <c r="K326" s="153">
        <v>132</v>
      </c>
      <c r="L326" s="152">
        <v>132</v>
      </c>
      <c r="M326" s="152">
        <v>132</v>
      </c>
      <c r="N326" s="152">
        <v>132</v>
      </c>
      <c r="O326" s="152">
        <v>132</v>
      </c>
      <c r="P326" s="152">
        <v>132</v>
      </c>
      <c r="Q326" s="152">
        <v>132</v>
      </c>
      <c r="R326" s="152">
        <v>132</v>
      </c>
    </row>
    <row r="327" spans="1:18">
      <c r="A327" s="16">
        <f t="shared" si="5"/>
        <v>327</v>
      </c>
      <c r="B327" s="94" t="s">
        <v>925</v>
      </c>
      <c r="C327" s="94" t="s">
        <v>781</v>
      </c>
      <c r="D327" s="94" t="s">
        <v>926</v>
      </c>
      <c r="E327" s="94" t="s">
        <v>331</v>
      </c>
      <c r="F327" s="94" t="s">
        <v>294</v>
      </c>
      <c r="G327" s="94" t="s">
        <v>285</v>
      </c>
      <c r="H327" s="95">
        <v>1967</v>
      </c>
      <c r="I327" s="153">
        <v>13</v>
      </c>
      <c r="J327" s="153">
        <v>13</v>
      </c>
      <c r="K327" s="153">
        <v>13</v>
      </c>
      <c r="L327" s="152">
        <v>13</v>
      </c>
      <c r="M327" s="152">
        <v>13</v>
      </c>
      <c r="N327" s="152">
        <v>13</v>
      </c>
      <c r="O327" s="152">
        <v>13</v>
      </c>
      <c r="P327" s="152">
        <v>13</v>
      </c>
      <c r="Q327" s="152">
        <v>13</v>
      </c>
      <c r="R327" s="152">
        <v>13</v>
      </c>
    </row>
    <row r="328" spans="1:18">
      <c r="A328" s="16">
        <f t="shared" si="5"/>
        <v>328</v>
      </c>
      <c r="B328" s="94" t="s">
        <v>951</v>
      </c>
      <c r="C328" s="94" t="s">
        <v>781</v>
      </c>
      <c r="D328" s="94" t="s">
        <v>952</v>
      </c>
      <c r="E328" s="94" t="s">
        <v>331</v>
      </c>
      <c r="F328" s="94" t="s">
        <v>294</v>
      </c>
      <c r="G328" s="94" t="s">
        <v>285</v>
      </c>
      <c r="H328" s="95">
        <v>1958</v>
      </c>
      <c r="I328" s="153">
        <v>169</v>
      </c>
      <c r="J328" s="153">
        <v>169</v>
      </c>
      <c r="K328" s="153">
        <v>169</v>
      </c>
      <c r="L328" s="152">
        <v>169</v>
      </c>
      <c r="M328" s="152">
        <v>169</v>
      </c>
      <c r="N328" s="152">
        <v>169</v>
      </c>
      <c r="O328" s="152">
        <v>169</v>
      </c>
      <c r="P328" s="152">
        <v>169</v>
      </c>
      <c r="Q328" s="152">
        <v>169</v>
      </c>
      <c r="R328" s="152">
        <v>169</v>
      </c>
    </row>
    <row r="329" spans="1:18">
      <c r="A329" s="16">
        <f t="shared" si="5"/>
        <v>329</v>
      </c>
      <c r="B329" s="94" t="s">
        <v>953</v>
      </c>
      <c r="C329" s="94" t="s">
        <v>781</v>
      </c>
      <c r="D329" s="94" t="s">
        <v>954</v>
      </c>
      <c r="E329" s="94" t="s">
        <v>331</v>
      </c>
      <c r="F329" s="94" t="s">
        <v>294</v>
      </c>
      <c r="G329" s="94" t="s">
        <v>285</v>
      </c>
      <c r="H329" s="95">
        <v>1958</v>
      </c>
      <c r="I329" s="153">
        <v>169</v>
      </c>
      <c r="J329" s="153">
        <v>169</v>
      </c>
      <c r="K329" s="153">
        <v>169</v>
      </c>
      <c r="L329" s="152">
        <v>169</v>
      </c>
      <c r="M329" s="152">
        <v>169</v>
      </c>
      <c r="N329" s="152">
        <v>169</v>
      </c>
      <c r="O329" s="152">
        <v>169</v>
      </c>
      <c r="P329" s="152">
        <v>169</v>
      </c>
      <c r="Q329" s="152">
        <v>169</v>
      </c>
      <c r="R329" s="152">
        <v>169</v>
      </c>
    </row>
    <row r="330" spans="1:18">
      <c r="A330" s="16">
        <f t="shared" si="5"/>
        <v>330</v>
      </c>
      <c r="B330" s="94" t="s">
        <v>955</v>
      </c>
      <c r="C330" s="94" t="s">
        <v>781</v>
      </c>
      <c r="D330" s="94" t="s">
        <v>956</v>
      </c>
      <c r="E330" s="94" t="s">
        <v>331</v>
      </c>
      <c r="F330" s="94" t="s">
        <v>294</v>
      </c>
      <c r="G330" s="94" t="s">
        <v>285</v>
      </c>
      <c r="H330" s="95">
        <v>1961</v>
      </c>
      <c r="I330" s="153">
        <v>258</v>
      </c>
      <c r="J330" s="153">
        <v>258</v>
      </c>
      <c r="K330" s="153">
        <v>258</v>
      </c>
      <c r="L330" s="152">
        <v>258</v>
      </c>
      <c r="M330" s="152">
        <v>258</v>
      </c>
      <c r="N330" s="152">
        <v>258</v>
      </c>
      <c r="O330" s="152">
        <v>258</v>
      </c>
      <c r="P330" s="152">
        <v>258</v>
      </c>
      <c r="Q330" s="152">
        <v>258</v>
      </c>
      <c r="R330" s="152">
        <v>258</v>
      </c>
    </row>
    <row r="331" spans="1:18">
      <c r="A331" s="16">
        <f t="shared" si="5"/>
        <v>331</v>
      </c>
      <c r="B331" s="94" t="s">
        <v>957</v>
      </c>
      <c r="C331" s="94" t="s">
        <v>781</v>
      </c>
      <c r="D331" s="94" t="s">
        <v>958</v>
      </c>
      <c r="E331" s="94" t="s">
        <v>331</v>
      </c>
      <c r="F331" s="94" t="s">
        <v>294</v>
      </c>
      <c r="G331" s="94" t="s">
        <v>285</v>
      </c>
      <c r="H331" s="95">
        <v>1968</v>
      </c>
      <c r="I331" s="153">
        <v>552</v>
      </c>
      <c r="J331" s="153">
        <v>552</v>
      </c>
      <c r="K331" s="153">
        <v>552</v>
      </c>
      <c r="L331" s="152">
        <v>552</v>
      </c>
      <c r="M331" s="152">
        <v>552</v>
      </c>
      <c r="N331" s="152">
        <v>552</v>
      </c>
      <c r="O331" s="152">
        <v>552</v>
      </c>
      <c r="P331" s="152">
        <v>552</v>
      </c>
      <c r="Q331" s="152">
        <v>552</v>
      </c>
      <c r="R331" s="152">
        <v>552</v>
      </c>
    </row>
    <row r="332" spans="1:18">
      <c r="A332" s="16">
        <f t="shared" si="5"/>
        <v>332</v>
      </c>
      <c r="B332" s="94" t="s">
        <v>756</v>
      </c>
      <c r="C332" s="94" t="s">
        <v>781</v>
      </c>
      <c r="D332" s="94" t="s">
        <v>757</v>
      </c>
      <c r="E332" s="94" t="s">
        <v>758</v>
      </c>
      <c r="F332" s="94" t="s">
        <v>294</v>
      </c>
      <c r="G332" s="94" t="s">
        <v>54</v>
      </c>
      <c r="H332" s="95">
        <v>1987</v>
      </c>
      <c r="I332" s="153">
        <v>20</v>
      </c>
      <c r="J332" s="153">
        <v>20</v>
      </c>
      <c r="K332" s="153">
        <v>20</v>
      </c>
      <c r="L332" s="152">
        <v>20</v>
      </c>
      <c r="M332" s="152">
        <v>20</v>
      </c>
      <c r="N332" s="152">
        <v>20</v>
      </c>
      <c r="O332" s="152">
        <v>20</v>
      </c>
      <c r="P332" s="152">
        <v>20</v>
      </c>
      <c r="Q332" s="152">
        <v>20</v>
      </c>
      <c r="R332" s="152">
        <v>20</v>
      </c>
    </row>
    <row r="333" spans="1:18">
      <c r="A333" s="16">
        <f t="shared" si="5"/>
        <v>333</v>
      </c>
      <c r="B333" s="94" t="s">
        <v>759</v>
      </c>
      <c r="C333" s="94" t="s">
        <v>781</v>
      </c>
      <c r="D333" s="94" t="s">
        <v>760</v>
      </c>
      <c r="E333" s="94" t="s">
        <v>758</v>
      </c>
      <c r="F333" s="94" t="s">
        <v>294</v>
      </c>
      <c r="G333" s="94" t="s">
        <v>54</v>
      </c>
      <c r="H333" s="95">
        <v>1987</v>
      </c>
      <c r="I333" s="153">
        <v>20</v>
      </c>
      <c r="J333" s="153">
        <v>20</v>
      </c>
      <c r="K333" s="153">
        <v>20</v>
      </c>
      <c r="L333" s="152">
        <v>20</v>
      </c>
      <c r="M333" s="152">
        <v>20</v>
      </c>
      <c r="N333" s="152">
        <v>20</v>
      </c>
      <c r="O333" s="152">
        <v>20</v>
      </c>
      <c r="P333" s="152">
        <v>20</v>
      </c>
      <c r="Q333" s="152">
        <v>20</v>
      </c>
      <c r="R333" s="152">
        <v>20</v>
      </c>
    </row>
    <row r="334" spans="1:18">
      <c r="A334" s="16">
        <f t="shared" si="5"/>
        <v>334</v>
      </c>
      <c r="B334" s="94" t="s">
        <v>761</v>
      </c>
      <c r="C334" s="94" t="s">
        <v>781</v>
      </c>
      <c r="D334" s="94" t="s">
        <v>762</v>
      </c>
      <c r="E334" s="94" t="s">
        <v>758</v>
      </c>
      <c r="F334" s="94" t="s">
        <v>294</v>
      </c>
      <c r="G334" s="94" t="s">
        <v>54</v>
      </c>
      <c r="H334" s="95">
        <v>1987</v>
      </c>
      <c r="I334" s="153">
        <v>20</v>
      </c>
      <c r="J334" s="153">
        <v>20</v>
      </c>
      <c r="K334" s="153">
        <v>20</v>
      </c>
      <c r="L334" s="152">
        <v>20</v>
      </c>
      <c r="M334" s="152">
        <v>20</v>
      </c>
      <c r="N334" s="152">
        <v>20</v>
      </c>
      <c r="O334" s="152">
        <v>20</v>
      </c>
      <c r="P334" s="152">
        <v>20</v>
      </c>
      <c r="Q334" s="152">
        <v>20</v>
      </c>
      <c r="R334" s="152">
        <v>20</v>
      </c>
    </row>
    <row r="335" spans="1:18">
      <c r="A335" s="16">
        <f t="shared" si="5"/>
        <v>335</v>
      </c>
      <c r="B335" s="94" t="s">
        <v>765</v>
      </c>
      <c r="C335" s="94" t="s">
        <v>781</v>
      </c>
      <c r="D335" s="94" t="s">
        <v>766</v>
      </c>
      <c r="E335" s="94" t="s">
        <v>758</v>
      </c>
      <c r="F335" s="94" t="s">
        <v>294</v>
      </c>
      <c r="G335" s="94" t="s">
        <v>54</v>
      </c>
      <c r="H335" s="95">
        <v>1987</v>
      </c>
      <c r="I335" s="153">
        <v>16</v>
      </c>
      <c r="J335" s="153">
        <v>16</v>
      </c>
      <c r="K335" s="153">
        <v>16</v>
      </c>
      <c r="L335" s="152">
        <v>16</v>
      </c>
      <c r="M335" s="152">
        <v>16</v>
      </c>
      <c r="N335" s="152">
        <v>16</v>
      </c>
      <c r="O335" s="152">
        <v>16</v>
      </c>
      <c r="P335" s="152">
        <v>16</v>
      </c>
      <c r="Q335" s="152">
        <v>16</v>
      </c>
      <c r="R335" s="152">
        <v>16</v>
      </c>
    </row>
    <row r="336" spans="1:18">
      <c r="A336" s="16">
        <f t="shared" si="5"/>
        <v>336</v>
      </c>
      <c r="B336" s="94" t="s">
        <v>928</v>
      </c>
      <c r="C336" s="94" t="s">
        <v>781</v>
      </c>
      <c r="D336" s="94" t="s">
        <v>929</v>
      </c>
      <c r="E336" s="94" t="s">
        <v>250</v>
      </c>
      <c r="F336" s="94" t="s">
        <v>294</v>
      </c>
      <c r="G336" s="94" t="s">
        <v>53</v>
      </c>
      <c r="H336" s="95">
        <v>2009</v>
      </c>
      <c r="I336" s="153">
        <v>46</v>
      </c>
      <c r="J336" s="153">
        <v>46</v>
      </c>
      <c r="K336" s="153">
        <v>46</v>
      </c>
      <c r="L336" s="152">
        <v>46</v>
      </c>
      <c r="M336" s="152">
        <v>46</v>
      </c>
      <c r="N336" s="152">
        <v>46</v>
      </c>
      <c r="O336" s="152">
        <v>46</v>
      </c>
      <c r="P336" s="152">
        <v>46</v>
      </c>
      <c r="Q336" s="152">
        <v>46</v>
      </c>
      <c r="R336" s="152">
        <v>46</v>
      </c>
    </row>
    <row r="337" spans="1:18">
      <c r="A337" s="16">
        <f t="shared" si="5"/>
        <v>337</v>
      </c>
      <c r="B337" s="94" t="s">
        <v>931</v>
      </c>
      <c r="C337" s="94" t="s">
        <v>781</v>
      </c>
      <c r="D337" s="94" t="s">
        <v>932</v>
      </c>
      <c r="E337" s="94" t="s">
        <v>250</v>
      </c>
      <c r="F337" s="94" t="s">
        <v>294</v>
      </c>
      <c r="G337" s="94" t="s">
        <v>53</v>
      </c>
      <c r="H337" s="95">
        <v>2009</v>
      </c>
      <c r="I337" s="153">
        <v>46</v>
      </c>
      <c r="J337" s="153">
        <v>46</v>
      </c>
      <c r="K337" s="153">
        <v>46</v>
      </c>
      <c r="L337" s="152">
        <v>46</v>
      </c>
      <c r="M337" s="152">
        <v>46</v>
      </c>
      <c r="N337" s="152">
        <v>46</v>
      </c>
      <c r="O337" s="152">
        <v>46</v>
      </c>
      <c r="P337" s="152">
        <v>46</v>
      </c>
      <c r="Q337" s="152">
        <v>46</v>
      </c>
      <c r="R337" s="152">
        <v>46</v>
      </c>
    </row>
    <row r="338" spans="1:18">
      <c r="A338" s="16">
        <f t="shared" si="5"/>
        <v>338</v>
      </c>
      <c r="B338" s="94" t="s">
        <v>933</v>
      </c>
      <c r="C338" s="94" t="s">
        <v>781</v>
      </c>
      <c r="D338" s="94" t="s">
        <v>934</v>
      </c>
      <c r="E338" s="94" t="s">
        <v>250</v>
      </c>
      <c r="F338" s="94" t="s">
        <v>294</v>
      </c>
      <c r="G338" s="94" t="s">
        <v>53</v>
      </c>
      <c r="H338" s="95">
        <v>2009</v>
      </c>
      <c r="I338" s="153">
        <v>46</v>
      </c>
      <c r="J338" s="153">
        <v>46</v>
      </c>
      <c r="K338" s="153">
        <v>46</v>
      </c>
      <c r="L338" s="152">
        <v>46</v>
      </c>
      <c r="M338" s="152">
        <v>46</v>
      </c>
      <c r="N338" s="152">
        <v>46</v>
      </c>
      <c r="O338" s="152">
        <v>46</v>
      </c>
      <c r="P338" s="152">
        <v>46</v>
      </c>
      <c r="Q338" s="152">
        <v>46</v>
      </c>
      <c r="R338" s="152">
        <v>46</v>
      </c>
    </row>
    <row r="339" spans="1:18">
      <c r="A339" s="16">
        <f t="shared" si="5"/>
        <v>339</v>
      </c>
      <c r="B339" s="94" t="s">
        <v>935</v>
      </c>
      <c r="C339" s="94" t="s">
        <v>781</v>
      </c>
      <c r="D339" s="94" t="s">
        <v>936</v>
      </c>
      <c r="E339" s="94" t="s">
        <v>250</v>
      </c>
      <c r="F339" s="94" t="s">
        <v>294</v>
      </c>
      <c r="G339" s="94" t="s">
        <v>53</v>
      </c>
      <c r="H339" s="95">
        <v>2009</v>
      </c>
      <c r="I339" s="153">
        <v>46</v>
      </c>
      <c r="J339" s="153">
        <v>46</v>
      </c>
      <c r="K339" s="153">
        <v>46</v>
      </c>
      <c r="L339" s="152">
        <v>46</v>
      </c>
      <c r="M339" s="152">
        <v>46</v>
      </c>
      <c r="N339" s="152">
        <v>46</v>
      </c>
      <c r="O339" s="152">
        <v>46</v>
      </c>
      <c r="P339" s="152">
        <v>46</v>
      </c>
      <c r="Q339" s="152">
        <v>46</v>
      </c>
      <c r="R339" s="152">
        <v>46</v>
      </c>
    </row>
    <row r="340" spans="1:18">
      <c r="A340" s="16">
        <f t="shared" si="5"/>
        <v>340</v>
      </c>
      <c r="B340" s="94" t="s">
        <v>769</v>
      </c>
      <c r="C340" s="94" t="s">
        <v>959</v>
      </c>
      <c r="D340" s="94" t="s">
        <v>770</v>
      </c>
      <c r="E340" s="94" t="s">
        <v>771</v>
      </c>
      <c r="F340" s="94" t="s">
        <v>294</v>
      </c>
      <c r="G340" s="94" t="s">
        <v>52</v>
      </c>
      <c r="H340" s="95">
        <v>2004</v>
      </c>
      <c r="I340" s="153">
        <v>263.8</v>
      </c>
      <c r="J340" s="153">
        <v>263.8</v>
      </c>
      <c r="K340" s="153">
        <v>263.8</v>
      </c>
      <c r="L340" s="152">
        <v>263.8</v>
      </c>
      <c r="M340" s="152">
        <v>263.8</v>
      </c>
      <c r="N340" s="152">
        <v>263.8</v>
      </c>
      <c r="O340" s="152">
        <v>263.8</v>
      </c>
      <c r="P340" s="152">
        <v>263.8</v>
      </c>
      <c r="Q340" s="152">
        <v>263.8</v>
      </c>
      <c r="R340" s="152">
        <v>263.8</v>
      </c>
    </row>
    <row r="341" spans="1:18">
      <c r="A341" s="16">
        <f t="shared" si="5"/>
        <v>341</v>
      </c>
      <c r="B341" s="94" t="s">
        <v>772</v>
      </c>
      <c r="C341" s="94" t="s">
        <v>959</v>
      </c>
      <c r="D341" s="94" t="s">
        <v>773</v>
      </c>
      <c r="E341" s="94" t="s">
        <v>771</v>
      </c>
      <c r="F341" s="94" t="s">
        <v>294</v>
      </c>
      <c r="G341" s="94" t="s">
        <v>52</v>
      </c>
      <c r="H341" s="95">
        <v>2004</v>
      </c>
      <c r="I341" s="153">
        <v>263.8</v>
      </c>
      <c r="J341" s="153">
        <v>263.8</v>
      </c>
      <c r="K341" s="153">
        <v>263.8</v>
      </c>
      <c r="L341" s="152">
        <v>263.8</v>
      </c>
      <c r="M341" s="152">
        <v>263.8</v>
      </c>
      <c r="N341" s="152">
        <v>263.8</v>
      </c>
      <c r="O341" s="152">
        <v>263.8</v>
      </c>
      <c r="P341" s="152">
        <v>263.8</v>
      </c>
      <c r="Q341" s="152">
        <v>263.8</v>
      </c>
      <c r="R341" s="152">
        <v>263.8</v>
      </c>
    </row>
    <row r="342" spans="1:18">
      <c r="A342" s="16">
        <f t="shared" si="5"/>
        <v>342</v>
      </c>
      <c r="B342" s="94" t="s">
        <v>774</v>
      </c>
      <c r="C342" s="94" t="s">
        <v>959</v>
      </c>
      <c r="D342" s="94" t="s">
        <v>775</v>
      </c>
      <c r="E342" s="94" t="s">
        <v>771</v>
      </c>
      <c r="F342" s="94" t="s">
        <v>294</v>
      </c>
      <c r="G342" s="94" t="s">
        <v>52</v>
      </c>
      <c r="H342" s="95">
        <v>2004</v>
      </c>
      <c r="I342" s="153">
        <v>298</v>
      </c>
      <c r="J342" s="153">
        <v>298</v>
      </c>
      <c r="K342" s="153">
        <v>298</v>
      </c>
      <c r="L342" s="152">
        <v>298</v>
      </c>
      <c r="M342" s="152">
        <v>298</v>
      </c>
      <c r="N342" s="152">
        <v>298</v>
      </c>
      <c r="O342" s="152">
        <v>298</v>
      </c>
      <c r="P342" s="152">
        <v>298</v>
      </c>
      <c r="Q342" s="152">
        <v>298</v>
      </c>
      <c r="R342" s="152">
        <v>298</v>
      </c>
    </row>
    <row r="343" spans="1:18">
      <c r="A343" s="16">
        <f t="shared" si="5"/>
        <v>343</v>
      </c>
      <c r="B343" s="94" t="s">
        <v>960</v>
      </c>
      <c r="C343" s="94" t="s">
        <v>784</v>
      </c>
      <c r="D343" s="94" t="s">
        <v>785</v>
      </c>
      <c r="E343" s="94" t="s">
        <v>432</v>
      </c>
      <c r="F343" s="94" t="s">
        <v>294</v>
      </c>
      <c r="G343" s="94" t="s">
        <v>52</v>
      </c>
      <c r="H343" s="95">
        <v>2017</v>
      </c>
      <c r="I343" s="153">
        <v>353.3</v>
      </c>
      <c r="J343" s="153">
        <v>353.3</v>
      </c>
      <c r="K343" s="153">
        <v>353.3</v>
      </c>
      <c r="L343" s="152">
        <v>353.3</v>
      </c>
      <c r="M343" s="152">
        <v>353.3</v>
      </c>
      <c r="N343" s="152">
        <v>353.3</v>
      </c>
      <c r="O343" s="152">
        <v>353.3</v>
      </c>
      <c r="P343" s="152">
        <v>353.3</v>
      </c>
      <c r="Q343" s="152">
        <v>353.3</v>
      </c>
      <c r="R343" s="152">
        <v>353.3</v>
      </c>
    </row>
    <row r="344" spans="1:18">
      <c r="A344" s="16">
        <f t="shared" si="5"/>
        <v>344</v>
      </c>
      <c r="B344" s="94" t="s">
        <v>961</v>
      </c>
      <c r="C344" s="94" t="s">
        <v>784</v>
      </c>
      <c r="D344" s="94" t="s">
        <v>787</v>
      </c>
      <c r="E344" s="94" t="s">
        <v>432</v>
      </c>
      <c r="F344" s="94" t="s">
        <v>294</v>
      </c>
      <c r="G344" s="94" t="s">
        <v>52</v>
      </c>
      <c r="H344" s="95">
        <v>2017</v>
      </c>
      <c r="I344" s="153">
        <v>354.6</v>
      </c>
      <c r="J344" s="153">
        <v>354.6</v>
      </c>
      <c r="K344" s="153">
        <v>354.6</v>
      </c>
      <c r="L344" s="152">
        <v>354.6</v>
      </c>
      <c r="M344" s="152">
        <v>354.6</v>
      </c>
      <c r="N344" s="152">
        <v>354.6</v>
      </c>
      <c r="O344" s="152">
        <v>354.6</v>
      </c>
      <c r="P344" s="152">
        <v>354.6</v>
      </c>
      <c r="Q344" s="152">
        <v>354.6</v>
      </c>
      <c r="R344" s="152">
        <v>354.6</v>
      </c>
    </row>
    <row r="345" spans="1:18">
      <c r="A345" s="16">
        <f t="shared" si="5"/>
        <v>345</v>
      </c>
      <c r="B345" s="94" t="s">
        <v>962</v>
      </c>
      <c r="C345" s="94" t="s">
        <v>784</v>
      </c>
      <c r="D345" s="94" t="s">
        <v>789</v>
      </c>
      <c r="E345" s="94" t="s">
        <v>432</v>
      </c>
      <c r="F345" s="94" t="s">
        <v>294</v>
      </c>
      <c r="G345" s="94" t="s">
        <v>52</v>
      </c>
      <c r="H345" s="95">
        <v>2017</v>
      </c>
      <c r="I345" s="153">
        <v>485.1</v>
      </c>
      <c r="J345" s="153">
        <v>485.1</v>
      </c>
      <c r="K345" s="153">
        <v>485.1</v>
      </c>
      <c r="L345" s="152">
        <v>485.1</v>
      </c>
      <c r="M345" s="152">
        <v>485.1</v>
      </c>
      <c r="N345" s="152">
        <v>485.1</v>
      </c>
      <c r="O345" s="152">
        <v>485.1</v>
      </c>
      <c r="P345" s="152">
        <v>485.1</v>
      </c>
      <c r="Q345" s="152">
        <v>485.1</v>
      </c>
      <c r="R345" s="152">
        <v>485.1</v>
      </c>
    </row>
    <row r="346" spans="1:18">
      <c r="A346" s="16">
        <f t="shared" si="5"/>
        <v>346</v>
      </c>
      <c r="B346" s="94" t="s">
        <v>777</v>
      </c>
      <c r="C346" s="94" t="s">
        <v>781</v>
      </c>
      <c r="D346" s="94" t="s">
        <v>778</v>
      </c>
      <c r="E346" s="94" t="s">
        <v>432</v>
      </c>
      <c r="F346" s="94" t="s">
        <v>294</v>
      </c>
      <c r="G346" s="94" t="s">
        <v>52</v>
      </c>
      <c r="H346" s="95">
        <v>2002</v>
      </c>
      <c r="I346" s="153">
        <v>249</v>
      </c>
      <c r="J346" s="153">
        <v>249</v>
      </c>
      <c r="K346" s="153">
        <v>249</v>
      </c>
      <c r="L346" s="152">
        <v>249</v>
      </c>
      <c r="M346" s="152">
        <v>249</v>
      </c>
      <c r="N346" s="152">
        <v>249</v>
      </c>
      <c r="O346" s="152">
        <v>249</v>
      </c>
      <c r="P346" s="152">
        <v>249</v>
      </c>
      <c r="Q346" s="152">
        <v>249</v>
      </c>
      <c r="R346" s="152">
        <v>249</v>
      </c>
    </row>
    <row r="347" spans="1:18">
      <c r="A347" s="16">
        <f t="shared" si="5"/>
        <v>347</v>
      </c>
      <c r="B347" s="94" t="s">
        <v>779</v>
      </c>
      <c r="C347" s="94" t="s">
        <v>781</v>
      </c>
      <c r="D347" s="94" t="s">
        <v>780</v>
      </c>
      <c r="E347" s="94" t="s">
        <v>432</v>
      </c>
      <c r="F347" s="94" t="s">
        <v>294</v>
      </c>
      <c r="G347" s="94" t="s">
        <v>52</v>
      </c>
      <c r="H347" s="95">
        <v>2002</v>
      </c>
      <c r="I347" s="153">
        <v>249</v>
      </c>
      <c r="J347" s="153">
        <v>249</v>
      </c>
      <c r="K347" s="153">
        <v>249</v>
      </c>
      <c r="L347" s="152">
        <v>249</v>
      </c>
      <c r="M347" s="152">
        <v>249</v>
      </c>
      <c r="N347" s="152">
        <v>249</v>
      </c>
      <c r="O347" s="152">
        <v>249</v>
      </c>
      <c r="P347" s="152">
        <v>249</v>
      </c>
      <c r="Q347" s="152">
        <v>249</v>
      </c>
      <c r="R347" s="152">
        <v>249</v>
      </c>
    </row>
    <row r="348" spans="1:18">
      <c r="A348" s="16">
        <f t="shared" si="5"/>
        <v>348</v>
      </c>
      <c r="B348" s="94" t="s">
        <v>782</v>
      </c>
      <c r="C348" s="94" t="s">
        <v>781</v>
      </c>
      <c r="D348" s="94" t="s">
        <v>783</v>
      </c>
      <c r="E348" s="94" t="s">
        <v>432</v>
      </c>
      <c r="F348" s="94" t="s">
        <v>294</v>
      </c>
      <c r="G348" s="94" t="s">
        <v>52</v>
      </c>
      <c r="H348" s="95">
        <v>2002</v>
      </c>
      <c r="I348" s="153">
        <v>293</v>
      </c>
      <c r="J348" s="153">
        <v>293</v>
      </c>
      <c r="K348" s="153">
        <v>293</v>
      </c>
      <c r="L348" s="152">
        <v>293</v>
      </c>
      <c r="M348" s="152">
        <v>293</v>
      </c>
      <c r="N348" s="152">
        <v>293</v>
      </c>
      <c r="O348" s="152">
        <v>293</v>
      </c>
      <c r="P348" s="152">
        <v>293</v>
      </c>
      <c r="Q348" s="152">
        <v>293</v>
      </c>
      <c r="R348" s="152">
        <v>293</v>
      </c>
    </row>
    <row r="349" spans="1:18">
      <c r="A349" s="16">
        <f t="shared" si="5"/>
        <v>349</v>
      </c>
      <c r="B349" s="94" t="s">
        <v>963</v>
      </c>
      <c r="C349" s="94" t="s">
        <v>781</v>
      </c>
      <c r="D349" s="94" t="s">
        <v>964</v>
      </c>
      <c r="E349" s="94" t="s">
        <v>965</v>
      </c>
      <c r="F349" s="94" t="s">
        <v>966</v>
      </c>
      <c r="G349" s="94" t="s">
        <v>52</v>
      </c>
      <c r="H349" s="95">
        <v>2012</v>
      </c>
      <c r="I349" s="153">
        <v>105</v>
      </c>
      <c r="J349" s="153">
        <v>105</v>
      </c>
      <c r="K349" s="153">
        <v>105</v>
      </c>
      <c r="L349" s="152">
        <v>105</v>
      </c>
      <c r="M349" s="152">
        <v>105</v>
      </c>
      <c r="N349" s="152">
        <v>105</v>
      </c>
      <c r="O349" s="152">
        <v>105</v>
      </c>
      <c r="P349" s="152">
        <v>105</v>
      </c>
      <c r="Q349" s="152">
        <v>105</v>
      </c>
      <c r="R349" s="152">
        <v>105</v>
      </c>
    </row>
    <row r="350" spans="1:18">
      <c r="A350" s="16">
        <f t="shared" si="5"/>
        <v>350</v>
      </c>
      <c r="B350" s="94" t="s">
        <v>967</v>
      </c>
      <c r="C350" s="94" t="s">
        <v>781</v>
      </c>
      <c r="D350" s="94" t="s">
        <v>968</v>
      </c>
      <c r="E350" s="94" t="s">
        <v>58</v>
      </c>
      <c r="F350" s="94" t="s">
        <v>966</v>
      </c>
      <c r="G350" s="94" t="s">
        <v>53</v>
      </c>
      <c r="H350" s="95">
        <v>2002</v>
      </c>
      <c r="I350" s="153">
        <v>9.8000000000000007</v>
      </c>
      <c r="J350" s="153">
        <v>9.8000000000000007</v>
      </c>
      <c r="K350" s="153">
        <v>9.8000000000000007</v>
      </c>
      <c r="L350" s="152">
        <v>9.8000000000000007</v>
      </c>
      <c r="M350" s="152">
        <v>9.8000000000000007</v>
      </c>
      <c r="N350" s="152">
        <v>9.8000000000000007</v>
      </c>
      <c r="O350" s="152">
        <v>9.8000000000000007</v>
      </c>
      <c r="P350" s="152">
        <v>9.8000000000000007</v>
      </c>
      <c r="Q350" s="152">
        <v>9.8000000000000007</v>
      </c>
      <c r="R350" s="152">
        <v>9.8000000000000007</v>
      </c>
    </row>
    <row r="351" spans="1:18">
      <c r="A351" s="16">
        <f t="shared" si="5"/>
        <v>351</v>
      </c>
      <c r="B351" s="94" t="s">
        <v>969</v>
      </c>
      <c r="C351" s="94" t="s">
        <v>781</v>
      </c>
      <c r="D351" s="94" t="s">
        <v>970</v>
      </c>
      <c r="E351" s="94" t="s">
        <v>58</v>
      </c>
      <c r="F351" s="94" t="s">
        <v>966</v>
      </c>
      <c r="G351" s="94" t="s">
        <v>53</v>
      </c>
      <c r="H351" s="95">
        <v>2005</v>
      </c>
      <c r="I351" s="153">
        <v>9.6</v>
      </c>
      <c r="J351" s="153">
        <v>9.6</v>
      </c>
      <c r="K351" s="153">
        <v>9.6</v>
      </c>
      <c r="L351" s="152">
        <v>9.6</v>
      </c>
      <c r="M351" s="152">
        <v>9.6</v>
      </c>
      <c r="N351" s="152">
        <v>9.6</v>
      </c>
      <c r="O351" s="152">
        <v>9.6</v>
      </c>
      <c r="P351" s="152">
        <v>9.6</v>
      </c>
      <c r="Q351" s="152">
        <v>9.6</v>
      </c>
      <c r="R351" s="152">
        <v>9.6</v>
      </c>
    </row>
    <row r="352" spans="1:18">
      <c r="A352" s="16">
        <f t="shared" si="5"/>
        <v>352</v>
      </c>
      <c r="B352" s="94" t="s">
        <v>971</v>
      </c>
      <c r="C352" s="94" t="s">
        <v>781</v>
      </c>
      <c r="D352" s="94" t="s">
        <v>972</v>
      </c>
      <c r="E352" s="94" t="s">
        <v>463</v>
      </c>
      <c r="F352" s="94" t="s">
        <v>966</v>
      </c>
      <c r="G352" s="94" t="s">
        <v>52</v>
      </c>
      <c r="H352" s="95">
        <v>2011</v>
      </c>
      <c r="I352" s="153">
        <v>3.2</v>
      </c>
      <c r="J352" s="153">
        <v>3.2</v>
      </c>
      <c r="K352" s="153">
        <v>3.2</v>
      </c>
      <c r="L352" s="152">
        <v>3.2</v>
      </c>
      <c r="M352" s="152">
        <v>3.2</v>
      </c>
      <c r="N352" s="152">
        <v>3.2</v>
      </c>
      <c r="O352" s="152">
        <v>3.2</v>
      </c>
      <c r="P352" s="152">
        <v>3.2</v>
      </c>
      <c r="Q352" s="152">
        <v>3.2</v>
      </c>
      <c r="R352" s="152">
        <v>3.2</v>
      </c>
    </row>
    <row r="353" spans="1:18">
      <c r="A353" s="16">
        <f t="shared" si="5"/>
        <v>353</v>
      </c>
      <c r="B353" s="94" t="s">
        <v>973</v>
      </c>
      <c r="C353" s="94" t="s">
        <v>781</v>
      </c>
      <c r="D353" s="94" t="s">
        <v>974</v>
      </c>
      <c r="E353" s="94" t="s">
        <v>642</v>
      </c>
      <c r="F353" s="94" t="s">
        <v>966</v>
      </c>
      <c r="G353" s="94" t="s">
        <v>52</v>
      </c>
      <c r="H353" s="95">
        <v>2015</v>
      </c>
      <c r="I353" s="153">
        <v>4</v>
      </c>
      <c r="J353" s="153">
        <v>4</v>
      </c>
      <c r="K353" s="153">
        <v>4</v>
      </c>
      <c r="L353" s="152">
        <v>4</v>
      </c>
      <c r="M353" s="152">
        <v>4</v>
      </c>
      <c r="N353" s="152">
        <v>4</v>
      </c>
      <c r="O353" s="152">
        <v>4</v>
      </c>
      <c r="P353" s="152">
        <v>4</v>
      </c>
      <c r="Q353" s="152">
        <v>4</v>
      </c>
      <c r="R353" s="152">
        <v>4</v>
      </c>
    </row>
    <row r="354" spans="1:18">
      <c r="A354" s="16">
        <f t="shared" si="5"/>
        <v>354</v>
      </c>
      <c r="B354" s="94" t="s">
        <v>975</v>
      </c>
      <c r="C354" s="94" t="s">
        <v>781</v>
      </c>
      <c r="D354" s="94" t="s">
        <v>976</v>
      </c>
      <c r="E354" s="94" t="s">
        <v>58</v>
      </c>
      <c r="F354" s="94" t="s">
        <v>966</v>
      </c>
      <c r="G354" s="94" t="s">
        <v>53</v>
      </c>
      <c r="H354" s="95">
        <v>2013</v>
      </c>
      <c r="I354" s="153">
        <v>4.2</v>
      </c>
      <c r="J354" s="153">
        <v>4.2</v>
      </c>
      <c r="K354" s="153">
        <v>4.2</v>
      </c>
      <c r="L354" s="152">
        <v>4.2</v>
      </c>
      <c r="M354" s="152">
        <v>4.2</v>
      </c>
      <c r="N354" s="152">
        <v>4.2</v>
      </c>
      <c r="O354" s="152">
        <v>4.2</v>
      </c>
      <c r="P354" s="152">
        <v>4.2</v>
      </c>
      <c r="Q354" s="152">
        <v>4.2</v>
      </c>
      <c r="R354" s="152">
        <v>4.2</v>
      </c>
    </row>
    <row r="355" spans="1:18">
      <c r="A355" s="16">
        <f t="shared" si="5"/>
        <v>355</v>
      </c>
      <c r="B355" s="94" t="s">
        <v>977</v>
      </c>
      <c r="C355" s="94" t="s">
        <v>781</v>
      </c>
      <c r="D355" s="94" t="s">
        <v>978</v>
      </c>
      <c r="E355" s="94" t="s">
        <v>642</v>
      </c>
      <c r="F355" s="94" t="s">
        <v>966</v>
      </c>
      <c r="G355" s="94" t="s">
        <v>52</v>
      </c>
      <c r="H355" s="95">
        <v>2007</v>
      </c>
      <c r="I355" s="153">
        <v>6.4</v>
      </c>
      <c r="J355" s="153">
        <v>6.4</v>
      </c>
      <c r="K355" s="153">
        <v>6.4</v>
      </c>
      <c r="L355" s="152">
        <v>6.4</v>
      </c>
      <c r="M355" s="152">
        <v>6.4</v>
      </c>
      <c r="N355" s="152">
        <v>6.4</v>
      </c>
      <c r="O355" s="152">
        <v>6.4</v>
      </c>
      <c r="P355" s="152">
        <v>6.4</v>
      </c>
      <c r="Q355" s="152">
        <v>6.4</v>
      </c>
      <c r="R355" s="152">
        <v>6.4</v>
      </c>
    </row>
    <row r="356" spans="1:18">
      <c r="A356" s="16">
        <f t="shared" si="5"/>
        <v>356</v>
      </c>
      <c r="B356" s="94" t="s">
        <v>979</v>
      </c>
      <c r="C356" s="94" t="s">
        <v>781</v>
      </c>
      <c r="D356" s="94" t="s">
        <v>980</v>
      </c>
      <c r="E356" s="94" t="s">
        <v>418</v>
      </c>
      <c r="F356" s="94" t="s">
        <v>966</v>
      </c>
      <c r="G356" s="94" t="s">
        <v>53</v>
      </c>
      <c r="H356" s="95">
        <v>2007</v>
      </c>
      <c r="I356" s="153">
        <v>6.4</v>
      </c>
      <c r="J356" s="153">
        <v>6.4</v>
      </c>
      <c r="K356" s="153">
        <v>6.4</v>
      </c>
      <c r="L356" s="152">
        <v>6.4</v>
      </c>
      <c r="M356" s="152">
        <v>6.4</v>
      </c>
      <c r="N356" s="152">
        <v>6.4</v>
      </c>
      <c r="O356" s="152">
        <v>6.4</v>
      </c>
      <c r="P356" s="152">
        <v>6.4</v>
      </c>
      <c r="Q356" s="152">
        <v>6.4</v>
      </c>
      <c r="R356" s="152">
        <v>6.4</v>
      </c>
    </row>
    <row r="357" spans="1:18">
      <c r="A357" s="16">
        <f t="shared" si="5"/>
        <v>357</v>
      </c>
      <c r="B357" s="94" t="s">
        <v>981</v>
      </c>
      <c r="C357" s="94" t="s">
        <v>781</v>
      </c>
      <c r="D357" s="94" t="s">
        <v>982</v>
      </c>
      <c r="E357" s="94" t="s">
        <v>463</v>
      </c>
      <c r="F357" s="94" t="s">
        <v>966</v>
      </c>
      <c r="G357" s="94" t="s">
        <v>52</v>
      </c>
      <c r="H357" s="95">
        <v>1988</v>
      </c>
      <c r="I357" s="153">
        <v>6.2</v>
      </c>
      <c r="J357" s="153">
        <v>6.2</v>
      </c>
      <c r="K357" s="153">
        <v>6.2</v>
      </c>
      <c r="L357" s="152">
        <v>6.2</v>
      </c>
      <c r="M357" s="152">
        <v>6.2</v>
      </c>
      <c r="N357" s="152">
        <v>6.2</v>
      </c>
      <c r="O357" s="152">
        <v>6.2</v>
      </c>
      <c r="P357" s="152">
        <v>6.2</v>
      </c>
      <c r="Q357" s="152">
        <v>6.2</v>
      </c>
      <c r="R357" s="152">
        <v>6.2</v>
      </c>
    </row>
    <row r="358" spans="1:18">
      <c r="A358" s="16">
        <f t="shared" si="5"/>
        <v>358</v>
      </c>
      <c r="B358" s="94" t="s">
        <v>983</v>
      </c>
      <c r="C358" s="94" t="s">
        <v>781</v>
      </c>
      <c r="D358" s="94" t="s">
        <v>984</v>
      </c>
      <c r="E358" s="94" t="s">
        <v>463</v>
      </c>
      <c r="F358" s="94" t="s">
        <v>966</v>
      </c>
      <c r="G358" s="94" t="s">
        <v>52</v>
      </c>
      <c r="H358" s="95">
        <v>2009</v>
      </c>
      <c r="I358" s="153">
        <v>6.4</v>
      </c>
      <c r="J358" s="153">
        <v>6.4</v>
      </c>
      <c r="K358" s="153">
        <v>6.4</v>
      </c>
      <c r="L358" s="152">
        <v>6.4</v>
      </c>
      <c r="M358" s="152">
        <v>6.4</v>
      </c>
      <c r="N358" s="152">
        <v>6.4</v>
      </c>
      <c r="O358" s="152">
        <v>6.4</v>
      </c>
      <c r="P358" s="152">
        <v>6.4</v>
      </c>
      <c r="Q358" s="152">
        <v>6.4</v>
      </c>
      <c r="R358" s="152">
        <v>6.4</v>
      </c>
    </row>
    <row r="359" spans="1:18">
      <c r="A359" s="16">
        <f t="shared" si="5"/>
        <v>359</v>
      </c>
      <c r="B359" s="94" t="s">
        <v>985</v>
      </c>
      <c r="C359" s="94" t="s">
        <v>781</v>
      </c>
      <c r="D359" s="94" t="s">
        <v>986</v>
      </c>
      <c r="E359" s="94" t="s">
        <v>987</v>
      </c>
      <c r="F359" s="94" t="s">
        <v>966</v>
      </c>
      <c r="G359" s="94" t="s">
        <v>53</v>
      </c>
      <c r="H359" s="95">
        <v>2011</v>
      </c>
      <c r="I359" s="153">
        <v>3.2</v>
      </c>
      <c r="J359" s="153">
        <v>3.2</v>
      </c>
      <c r="K359" s="153">
        <v>3.2</v>
      </c>
      <c r="L359" s="152">
        <v>3.2</v>
      </c>
      <c r="M359" s="152">
        <v>3.2</v>
      </c>
      <c r="N359" s="152">
        <v>3.2</v>
      </c>
      <c r="O359" s="152">
        <v>3.2</v>
      </c>
      <c r="P359" s="152">
        <v>3.2</v>
      </c>
      <c r="Q359" s="152">
        <v>3.2</v>
      </c>
      <c r="R359" s="152">
        <v>3.2</v>
      </c>
    </row>
    <row r="360" spans="1:18">
      <c r="A360" s="16">
        <f t="shared" si="5"/>
        <v>360</v>
      </c>
      <c r="B360" s="94" t="s">
        <v>988</v>
      </c>
      <c r="C360" s="94" t="s">
        <v>781</v>
      </c>
      <c r="D360" s="94" t="s">
        <v>989</v>
      </c>
      <c r="E360" s="94" t="s">
        <v>990</v>
      </c>
      <c r="F360" s="94" t="s">
        <v>966</v>
      </c>
      <c r="G360" s="94" t="s">
        <v>52</v>
      </c>
      <c r="H360" s="95">
        <v>2010</v>
      </c>
      <c r="I360" s="153">
        <v>4.8</v>
      </c>
      <c r="J360" s="153">
        <v>4.8</v>
      </c>
      <c r="K360" s="153">
        <v>4.8</v>
      </c>
      <c r="L360" s="152">
        <v>4.8</v>
      </c>
      <c r="M360" s="152">
        <v>4.8</v>
      </c>
      <c r="N360" s="152">
        <v>4.8</v>
      </c>
      <c r="O360" s="152">
        <v>4.8</v>
      </c>
      <c r="P360" s="152">
        <v>4.8</v>
      </c>
      <c r="Q360" s="152">
        <v>4.8</v>
      </c>
      <c r="R360" s="152">
        <v>4.8</v>
      </c>
    </row>
    <row r="361" spans="1:18">
      <c r="A361" s="16">
        <f t="shared" si="5"/>
        <v>361</v>
      </c>
      <c r="B361" s="148" t="s">
        <v>991</v>
      </c>
      <c r="C361" s="94" t="s">
        <v>781</v>
      </c>
      <c r="D361" s="148"/>
      <c r="E361" s="148"/>
      <c r="F361" s="148"/>
      <c r="G361" s="148"/>
      <c r="H361" s="149"/>
      <c r="I361" s="150">
        <f t="shared" ref="I361:R361" si="6">SUM(I4:I360)</f>
        <v>67789.399999999994</v>
      </c>
      <c r="J361" s="150">
        <f t="shared" si="6"/>
        <v>67789.399999999994</v>
      </c>
      <c r="K361" s="150">
        <f t="shared" si="6"/>
        <v>67789.399999999994</v>
      </c>
      <c r="L361" s="151">
        <f t="shared" si="6"/>
        <v>67789.399999999994</v>
      </c>
      <c r="M361" s="151">
        <f t="shared" si="6"/>
        <v>67789.399999999994</v>
      </c>
      <c r="N361" s="151">
        <f t="shared" si="6"/>
        <v>67789.399999999994</v>
      </c>
      <c r="O361" s="151">
        <f t="shared" si="6"/>
        <v>67789.399999999994</v>
      </c>
      <c r="P361" s="151">
        <f t="shared" si="6"/>
        <v>67789.399999999994</v>
      </c>
      <c r="Q361" s="151">
        <f t="shared" si="6"/>
        <v>67789.399999999994</v>
      </c>
      <c r="R361" s="151">
        <f t="shared" si="6"/>
        <v>67789.399999999994</v>
      </c>
    </row>
    <row r="362" spans="1:18">
      <c r="A362" s="16">
        <f t="shared" si="5"/>
        <v>362</v>
      </c>
      <c r="B362" s="148"/>
      <c r="C362" s="94" t="s">
        <v>781</v>
      </c>
      <c r="D362" s="148"/>
      <c r="E362" s="148"/>
      <c r="F362" s="148"/>
      <c r="G362" s="148"/>
      <c r="H362" s="149"/>
      <c r="I362" s="150"/>
      <c r="J362" s="150"/>
      <c r="K362" s="150"/>
      <c r="L362" s="151"/>
      <c r="M362" s="151"/>
      <c r="N362" s="151"/>
      <c r="O362" s="151"/>
      <c r="P362" s="151"/>
      <c r="Q362" s="151"/>
      <c r="R362" s="151"/>
    </row>
    <row r="363" spans="1:18">
      <c r="A363" s="16">
        <f t="shared" si="5"/>
        <v>363</v>
      </c>
      <c r="B363" s="148" t="s">
        <v>992</v>
      </c>
      <c r="C363" s="94" t="s">
        <v>781</v>
      </c>
      <c r="D363" s="148"/>
      <c r="E363" s="148"/>
      <c r="F363" s="148"/>
      <c r="G363" s="148"/>
      <c r="H363" s="149"/>
      <c r="I363" s="150"/>
      <c r="J363" s="150"/>
      <c r="K363" s="150"/>
      <c r="L363" s="151"/>
      <c r="M363" s="151"/>
      <c r="N363" s="151"/>
      <c r="O363" s="151"/>
      <c r="P363" s="151"/>
      <c r="Q363" s="151"/>
      <c r="R363" s="151"/>
    </row>
    <row r="364" spans="1:18">
      <c r="A364" s="16">
        <f t="shared" si="5"/>
        <v>364</v>
      </c>
      <c r="B364" s="94" t="s">
        <v>993</v>
      </c>
      <c r="C364" s="94" t="s">
        <v>781</v>
      </c>
      <c r="D364" s="94" t="s">
        <v>994</v>
      </c>
      <c r="E364" s="94" t="s">
        <v>995</v>
      </c>
      <c r="F364" s="94" t="s">
        <v>996</v>
      </c>
      <c r="G364" s="94" t="s">
        <v>54</v>
      </c>
      <c r="H364" s="95">
        <v>1983</v>
      </c>
      <c r="I364" s="153">
        <v>37.9</v>
      </c>
      <c r="J364" s="153">
        <v>37.9</v>
      </c>
      <c r="K364" s="153">
        <v>37.9</v>
      </c>
      <c r="L364" s="152">
        <v>37.9</v>
      </c>
      <c r="M364" s="152">
        <v>37.9</v>
      </c>
      <c r="N364" s="152">
        <v>37.9</v>
      </c>
      <c r="O364" s="152">
        <v>37.9</v>
      </c>
      <c r="P364" s="152">
        <v>37.9</v>
      </c>
      <c r="Q364" s="152">
        <v>37.9</v>
      </c>
      <c r="R364" s="152">
        <v>37.9</v>
      </c>
    </row>
    <row r="365" spans="1:18" ht="15" customHeight="1">
      <c r="A365" s="16">
        <f t="shared" si="5"/>
        <v>365</v>
      </c>
      <c r="B365" s="94" t="s">
        <v>997</v>
      </c>
      <c r="C365" s="94" t="s">
        <v>781</v>
      </c>
      <c r="D365" s="94" t="s">
        <v>998</v>
      </c>
      <c r="E365" s="94" t="s">
        <v>995</v>
      </c>
      <c r="F365" s="94" t="s">
        <v>996</v>
      </c>
      <c r="G365" s="94" t="s">
        <v>54</v>
      </c>
      <c r="H365" s="95">
        <v>1983</v>
      </c>
      <c r="I365" s="153">
        <v>37.9</v>
      </c>
      <c r="J365" s="153">
        <v>37.9</v>
      </c>
      <c r="K365" s="153">
        <v>37.9</v>
      </c>
      <c r="L365" s="152">
        <v>37.9</v>
      </c>
      <c r="M365" s="152">
        <v>37.9</v>
      </c>
      <c r="N365" s="152">
        <v>37.9</v>
      </c>
      <c r="O365" s="152">
        <v>37.9</v>
      </c>
      <c r="P365" s="152">
        <v>37.9</v>
      </c>
      <c r="Q365" s="152">
        <v>37.9</v>
      </c>
      <c r="R365" s="152">
        <v>37.9</v>
      </c>
    </row>
    <row r="366" spans="1:18" ht="15" customHeight="1">
      <c r="A366" s="16">
        <f t="shared" si="5"/>
        <v>366</v>
      </c>
      <c r="B366" s="94" t="s">
        <v>999</v>
      </c>
      <c r="C366" s="94" t="s">
        <v>781</v>
      </c>
      <c r="D366" s="94" t="s">
        <v>1000</v>
      </c>
      <c r="E366" s="94" t="s">
        <v>418</v>
      </c>
      <c r="F366" s="94" t="s">
        <v>996</v>
      </c>
      <c r="G366" s="94" t="s">
        <v>53</v>
      </c>
      <c r="H366" s="95">
        <v>1940</v>
      </c>
      <c r="I366" s="153">
        <v>8</v>
      </c>
      <c r="J366" s="153">
        <v>8</v>
      </c>
      <c r="K366" s="153">
        <v>8</v>
      </c>
      <c r="L366" s="152">
        <v>8</v>
      </c>
      <c r="M366" s="152">
        <v>8</v>
      </c>
      <c r="N366" s="152">
        <v>8</v>
      </c>
      <c r="O366" s="152">
        <v>8</v>
      </c>
      <c r="P366" s="152">
        <v>8</v>
      </c>
      <c r="Q366" s="152">
        <v>8</v>
      </c>
      <c r="R366" s="152">
        <v>8</v>
      </c>
    </row>
    <row r="367" spans="1:18" ht="15" customHeight="1">
      <c r="A367" s="16">
        <f t="shared" si="5"/>
        <v>367</v>
      </c>
      <c r="B367" s="94" t="s">
        <v>1001</v>
      </c>
      <c r="C367" s="94" t="s">
        <v>781</v>
      </c>
      <c r="D367" s="94" t="s">
        <v>1002</v>
      </c>
      <c r="E367" s="94" t="s">
        <v>418</v>
      </c>
      <c r="F367" s="94" t="s">
        <v>996</v>
      </c>
      <c r="G367" s="94" t="s">
        <v>53</v>
      </c>
      <c r="H367" s="95">
        <v>1940</v>
      </c>
      <c r="I367" s="153">
        <v>9</v>
      </c>
      <c r="J367" s="153">
        <v>9</v>
      </c>
      <c r="K367" s="153">
        <v>9</v>
      </c>
      <c r="L367" s="152">
        <v>9</v>
      </c>
      <c r="M367" s="152">
        <v>9</v>
      </c>
      <c r="N367" s="152">
        <v>9</v>
      </c>
      <c r="O367" s="152">
        <v>9</v>
      </c>
      <c r="P367" s="152">
        <v>9</v>
      </c>
      <c r="Q367" s="152">
        <v>9</v>
      </c>
      <c r="R367" s="152">
        <v>9</v>
      </c>
    </row>
    <row r="368" spans="1:18" ht="15" customHeight="1">
      <c r="A368" s="16">
        <f t="shared" si="5"/>
        <v>368</v>
      </c>
      <c r="B368" s="94" t="s">
        <v>1003</v>
      </c>
      <c r="C368" s="94" t="s">
        <v>781</v>
      </c>
      <c r="D368" s="94" t="s">
        <v>1004</v>
      </c>
      <c r="E368" s="94" t="s">
        <v>414</v>
      </c>
      <c r="F368" s="94" t="s">
        <v>996</v>
      </c>
      <c r="G368" s="94" t="s">
        <v>53</v>
      </c>
      <c r="H368" s="95">
        <v>1938</v>
      </c>
      <c r="I368" s="153">
        <v>16</v>
      </c>
      <c r="J368" s="153">
        <v>16</v>
      </c>
      <c r="K368" s="153">
        <v>16</v>
      </c>
      <c r="L368" s="152">
        <v>16</v>
      </c>
      <c r="M368" s="152">
        <v>16</v>
      </c>
      <c r="N368" s="152">
        <v>16</v>
      </c>
      <c r="O368" s="152">
        <v>16</v>
      </c>
      <c r="P368" s="152">
        <v>16</v>
      </c>
      <c r="Q368" s="152">
        <v>16</v>
      </c>
      <c r="R368" s="152">
        <v>16</v>
      </c>
    </row>
    <row r="369" spans="1:18" ht="15" customHeight="1">
      <c r="A369" s="16">
        <f t="shared" si="5"/>
        <v>369</v>
      </c>
      <c r="B369" s="94" t="s">
        <v>1005</v>
      </c>
      <c r="C369" s="94" t="s">
        <v>781</v>
      </c>
      <c r="D369" s="94" t="s">
        <v>1006</v>
      </c>
      <c r="E369" s="94" t="s">
        <v>414</v>
      </c>
      <c r="F369" s="94" t="s">
        <v>996</v>
      </c>
      <c r="G369" s="94" t="s">
        <v>53</v>
      </c>
      <c r="H369" s="95">
        <v>1938</v>
      </c>
      <c r="I369" s="153">
        <v>16</v>
      </c>
      <c r="J369" s="153">
        <v>16</v>
      </c>
      <c r="K369" s="153">
        <v>16</v>
      </c>
      <c r="L369" s="152">
        <v>16</v>
      </c>
      <c r="M369" s="152">
        <v>16</v>
      </c>
      <c r="N369" s="152">
        <v>16</v>
      </c>
      <c r="O369" s="152">
        <v>16</v>
      </c>
      <c r="P369" s="152">
        <v>16</v>
      </c>
      <c r="Q369" s="152">
        <v>16</v>
      </c>
      <c r="R369" s="152">
        <v>16</v>
      </c>
    </row>
    <row r="370" spans="1:18" ht="15" customHeight="1">
      <c r="A370" s="16">
        <f t="shared" si="5"/>
        <v>370</v>
      </c>
      <c r="B370" s="94" t="s">
        <v>1007</v>
      </c>
      <c r="C370" s="94" t="s">
        <v>781</v>
      </c>
      <c r="D370" s="94" t="s">
        <v>1008</v>
      </c>
      <c r="E370" s="94" t="s">
        <v>414</v>
      </c>
      <c r="F370" s="94" t="s">
        <v>996</v>
      </c>
      <c r="G370" s="94" t="s">
        <v>53</v>
      </c>
      <c r="H370" s="95">
        <v>1950</v>
      </c>
      <c r="I370" s="153">
        <v>17</v>
      </c>
      <c r="J370" s="153">
        <v>17</v>
      </c>
      <c r="K370" s="153">
        <v>17</v>
      </c>
      <c r="L370" s="152">
        <v>17</v>
      </c>
      <c r="M370" s="152">
        <v>17</v>
      </c>
      <c r="N370" s="152">
        <v>17</v>
      </c>
      <c r="O370" s="152">
        <v>17</v>
      </c>
      <c r="P370" s="152">
        <v>17</v>
      </c>
      <c r="Q370" s="152">
        <v>17</v>
      </c>
      <c r="R370" s="152">
        <v>17</v>
      </c>
    </row>
    <row r="371" spans="1:18" ht="15" customHeight="1">
      <c r="A371" s="16">
        <f t="shared" si="5"/>
        <v>371</v>
      </c>
      <c r="B371" s="94" t="s">
        <v>1009</v>
      </c>
      <c r="C371" s="94" t="s">
        <v>781</v>
      </c>
      <c r="D371" s="94" t="s">
        <v>1010</v>
      </c>
      <c r="E371" s="94" t="s">
        <v>614</v>
      </c>
      <c r="F371" s="94" t="s">
        <v>996</v>
      </c>
      <c r="G371" s="94" t="s">
        <v>52</v>
      </c>
      <c r="H371" s="95">
        <v>1944</v>
      </c>
      <c r="I371" s="153">
        <v>40</v>
      </c>
      <c r="J371" s="153">
        <v>40</v>
      </c>
      <c r="K371" s="153">
        <v>40</v>
      </c>
      <c r="L371" s="152">
        <v>40</v>
      </c>
      <c r="M371" s="152">
        <v>40</v>
      </c>
      <c r="N371" s="152">
        <v>40</v>
      </c>
      <c r="O371" s="152">
        <v>40</v>
      </c>
      <c r="P371" s="152">
        <v>40</v>
      </c>
      <c r="Q371" s="152">
        <v>40</v>
      </c>
      <c r="R371" s="152">
        <v>40</v>
      </c>
    </row>
    <row r="372" spans="1:18" ht="15" customHeight="1">
      <c r="A372" s="16">
        <f t="shared" si="5"/>
        <v>372</v>
      </c>
      <c r="B372" s="94" t="s">
        <v>1011</v>
      </c>
      <c r="C372" s="94" t="s">
        <v>781</v>
      </c>
      <c r="D372" s="94" t="s">
        <v>1012</v>
      </c>
      <c r="E372" s="94" t="s">
        <v>614</v>
      </c>
      <c r="F372" s="94" t="s">
        <v>996</v>
      </c>
      <c r="G372" s="94" t="s">
        <v>52</v>
      </c>
      <c r="H372" s="95">
        <v>1948</v>
      </c>
      <c r="I372" s="153">
        <v>40</v>
      </c>
      <c r="J372" s="153">
        <v>40</v>
      </c>
      <c r="K372" s="153">
        <v>40</v>
      </c>
      <c r="L372" s="152">
        <v>40</v>
      </c>
      <c r="M372" s="152">
        <v>40</v>
      </c>
      <c r="N372" s="152">
        <v>40</v>
      </c>
      <c r="O372" s="152">
        <v>40</v>
      </c>
      <c r="P372" s="152">
        <v>40</v>
      </c>
      <c r="Q372" s="152">
        <v>40</v>
      </c>
      <c r="R372" s="152">
        <v>40</v>
      </c>
    </row>
    <row r="373" spans="1:18" ht="15" customHeight="1">
      <c r="A373" s="16">
        <f t="shared" si="5"/>
        <v>373</v>
      </c>
      <c r="B373" s="94" t="s">
        <v>1013</v>
      </c>
      <c r="C373" s="94" t="s">
        <v>781</v>
      </c>
      <c r="D373" s="94" t="s">
        <v>1014</v>
      </c>
      <c r="E373" s="94" t="s">
        <v>1015</v>
      </c>
      <c r="F373" s="94" t="s">
        <v>996</v>
      </c>
      <c r="G373" s="94" t="s">
        <v>53</v>
      </c>
      <c r="H373" s="95">
        <v>2005</v>
      </c>
      <c r="I373" s="153">
        <v>9.6</v>
      </c>
      <c r="J373" s="153">
        <v>9.6</v>
      </c>
      <c r="K373" s="153">
        <v>9.6</v>
      </c>
      <c r="L373" s="152">
        <v>9.6</v>
      </c>
      <c r="M373" s="152">
        <v>9.6</v>
      </c>
      <c r="N373" s="152">
        <v>9.6</v>
      </c>
      <c r="O373" s="152">
        <v>9.6</v>
      </c>
      <c r="P373" s="152">
        <v>9.6</v>
      </c>
      <c r="Q373" s="152">
        <v>9.6</v>
      </c>
      <c r="R373" s="152">
        <v>9.6</v>
      </c>
    </row>
    <row r="374" spans="1:18" ht="15" customHeight="1">
      <c r="A374" s="16">
        <f t="shared" si="5"/>
        <v>374</v>
      </c>
      <c r="B374" s="94" t="s">
        <v>1016</v>
      </c>
      <c r="C374" s="94" t="s">
        <v>781</v>
      </c>
      <c r="D374" s="94" t="s">
        <v>1017</v>
      </c>
      <c r="E374" s="94" t="s">
        <v>61</v>
      </c>
      <c r="F374" s="94" t="s">
        <v>996</v>
      </c>
      <c r="G374" s="94" t="s">
        <v>53</v>
      </c>
      <c r="H374" s="95">
        <v>1954</v>
      </c>
      <c r="I374" s="153">
        <v>12</v>
      </c>
      <c r="J374" s="153">
        <v>12</v>
      </c>
      <c r="K374" s="153">
        <v>12</v>
      </c>
      <c r="L374" s="152">
        <v>12</v>
      </c>
      <c r="M374" s="152">
        <v>12</v>
      </c>
      <c r="N374" s="152">
        <v>12</v>
      </c>
      <c r="O374" s="152">
        <v>12</v>
      </c>
      <c r="P374" s="152">
        <v>12</v>
      </c>
      <c r="Q374" s="152">
        <v>12</v>
      </c>
      <c r="R374" s="152">
        <v>12</v>
      </c>
    </row>
    <row r="375" spans="1:18" ht="15" customHeight="1">
      <c r="A375" s="16">
        <f t="shared" si="5"/>
        <v>375</v>
      </c>
      <c r="B375" s="94" t="s">
        <v>1018</v>
      </c>
      <c r="C375" s="94" t="s">
        <v>781</v>
      </c>
      <c r="D375" s="94" t="s">
        <v>1019</v>
      </c>
      <c r="E375" s="94" t="s">
        <v>61</v>
      </c>
      <c r="F375" s="94" t="s">
        <v>996</v>
      </c>
      <c r="G375" s="94" t="s">
        <v>53</v>
      </c>
      <c r="H375" s="95">
        <v>1954</v>
      </c>
      <c r="I375" s="153">
        <v>12</v>
      </c>
      <c r="J375" s="153">
        <v>12</v>
      </c>
      <c r="K375" s="153">
        <v>12</v>
      </c>
      <c r="L375" s="152">
        <v>12</v>
      </c>
      <c r="M375" s="152">
        <v>12</v>
      </c>
      <c r="N375" s="152">
        <v>12</v>
      </c>
      <c r="O375" s="152">
        <v>12</v>
      </c>
      <c r="P375" s="152">
        <v>12</v>
      </c>
      <c r="Q375" s="152">
        <v>12</v>
      </c>
      <c r="R375" s="152">
        <v>12</v>
      </c>
    </row>
    <row r="376" spans="1:18" ht="15" customHeight="1">
      <c r="A376" s="16">
        <f t="shared" si="5"/>
        <v>376</v>
      </c>
      <c r="B376" s="94" t="s">
        <v>1020</v>
      </c>
      <c r="C376" s="94" t="s">
        <v>781</v>
      </c>
      <c r="D376" s="94" t="s">
        <v>1021</v>
      </c>
      <c r="E376" s="94" t="s">
        <v>61</v>
      </c>
      <c r="F376" s="94" t="s">
        <v>996</v>
      </c>
      <c r="G376" s="94" t="s">
        <v>53</v>
      </c>
      <c r="H376" s="95">
        <v>1954</v>
      </c>
      <c r="I376" s="153">
        <v>12</v>
      </c>
      <c r="J376" s="153">
        <v>12</v>
      </c>
      <c r="K376" s="153">
        <v>12</v>
      </c>
      <c r="L376" s="152">
        <v>12</v>
      </c>
      <c r="M376" s="152">
        <v>12</v>
      </c>
      <c r="N376" s="152">
        <v>12</v>
      </c>
      <c r="O376" s="152">
        <v>12</v>
      </c>
      <c r="P376" s="152">
        <v>12</v>
      </c>
      <c r="Q376" s="152">
        <v>12</v>
      </c>
      <c r="R376" s="152">
        <v>12</v>
      </c>
    </row>
    <row r="377" spans="1:18" ht="15" customHeight="1">
      <c r="A377" s="16">
        <f t="shared" si="5"/>
        <v>377</v>
      </c>
      <c r="B377" s="94" t="s">
        <v>1022</v>
      </c>
      <c r="C377" s="94" t="s">
        <v>781</v>
      </c>
      <c r="D377" s="94" t="s">
        <v>1023</v>
      </c>
      <c r="E377" s="94" t="s">
        <v>1024</v>
      </c>
      <c r="F377" s="94" t="s">
        <v>996</v>
      </c>
      <c r="G377" s="94" t="s">
        <v>53</v>
      </c>
      <c r="H377" s="95">
        <v>1951</v>
      </c>
      <c r="I377" s="153">
        <v>29</v>
      </c>
      <c r="J377" s="153">
        <v>29</v>
      </c>
      <c r="K377" s="153">
        <v>29</v>
      </c>
      <c r="L377" s="152">
        <v>29</v>
      </c>
      <c r="M377" s="152">
        <v>29</v>
      </c>
      <c r="N377" s="152">
        <v>29</v>
      </c>
      <c r="O377" s="152">
        <v>29</v>
      </c>
      <c r="P377" s="152">
        <v>29</v>
      </c>
      <c r="Q377" s="152">
        <v>29</v>
      </c>
      <c r="R377" s="152">
        <v>29</v>
      </c>
    </row>
    <row r="378" spans="1:18" ht="15" customHeight="1">
      <c r="A378" s="16">
        <f t="shared" si="5"/>
        <v>378</v>
      </c>
      <c r="B378" s="94" t="s">
        <v>1025</v>
      </c>
      <c r="C378" s="94" t="s">
        <v>781</v>
      </c>
      <c r="D378" s="94" t="s">
        <v>1026</v>
      </c>
      <c r="E378" s="94" t="s">
        <v>1024</v>
      </c>
      <c r="F378" s="94" t="s">
        <v>996</v>
      </c>
      <c r="G378" s="94" t="s">
        <v>53</v>
      </c>
      <c r="H378" s="95">
        <v>1951</v>
      </c>
      <c r="I378" s="153">
        <v>29</v>
      </c>
      <c r="J378" s="153">
        <v>29</v>
      </c>
      <c r="K378" s="153">
        <v>29</v>
      </c>
      <c r="L378" s="152">
        <v>29</v>
      </c>
      <c r="M378" s="152">
        <v>29</v>
      </c>
      <c r="N378" s="152">
        <v>29</v>
      </c>
      <c r="O378" s="152">
        <v>29</v>
      </c>
      <c r="P378" s="152">
        <v>29</v>
      </c>
      <c r="Q378" s="152">
        <v>29</v>
      </c>
      <c r="R378" s="152">
        <v>29</v>
      </c>
    </row>
    <row r="379" spans="1:18" ht="15" customHeight="1">
      <c r="A379" s="16">
        <f t="shared" si="5"/>
        <v>379</v>
      </c>
      <c r="B379" s="94" t="s">
        <v>1027</v>
      </c>
      <c r="C379" s="94" t="s">
        <v>781</v>
      </c>
      <c r="D379" s="94" t="s">
        <v>1028</v>
      </c>
      <c r="E379" s="94" t="s">
        <v>987</v>
      </c>
      <c r="F379" s="94" t="s">
        <v>996</v>
      </c>
      <c r="G379" s="94" t="s">
        <v>53</v>
      </c>
      <c r="H379" s="95">
        <v>1989</v>
      </c>
      <c r="I379" s="153">
        <v>6</v>
      </c>
      <c r="J379" s="153">
        <v>6</v>
      </c>
      <c r="K379" s="153">
        <v>6</v>
      </c>
      <c r="L379" s="152">
        <v>6</v>
      </c>
      <c r="M379" s="152">
        <v>6</v>
      </c>
      <c r="N379" s="152">
        <v>6</v>
      </c>
      <c r="O379" s="152">
        <v>6</v>
      </c>
      <c r="P379" s="152">
        <v>6</v>
      </c>
      <c r="Q379" s="152">
        <v>6</v>
      </c>
      <c r="R379" s="152">
        <v>6</v>
      </c>
    </row>
    <row r="380" spans="1:18" ht="15" customHeight="1">
      <c r="A380" s="16">
        <f t="shared" si="5"/>
        <v>380</v>
      </c>
      <c r="B380" s="94" t="s">
        <v>1029</v>
      </c>
      <c r="C380" s="94" t="s">
        <v>781</v>
      </c>
      <c r="D380" s="94" t="s">
        <v>1030</v>
      </c>
      <c r="E380" s="94" t="s">
        <v>414</v>
      </c>
      <c r="F380" s="94" t="s">
        <v>996</v>
      </c>
      <c r="G380" s="94" t="s">
        <v>53</v>
      </c>
      <c r="H380" s="95">
        <v>1938</v>
      </c>
      <c r="I380" s="153">
        <v>14</v>
      </c>
      <c r="J380" s="153">
        <v>14</v>
      </c>
      <c r="K380" s="153">
        <v>14</v>
      </c>
      <c r="L380" s="152">
        <v>14</v>
      </c>
      <c r="M380" s="152">
        <v>14</v>
      </c>
      <c r="N380" s="152">
        <v>14</v>
      </c>
      <c r="O380" s="152">
        <v>14</v>
      </c>
      <c r="P380" s="152">
        <v>14</v>
      </c>
      <c r="Q380" s="152">
        <v>14</v>
      </c>
      <c r="R380" s="152">
        <v>14</v>
      </c>
    </row>
    <row r="381" spans="1:18" ht="15" customHeight="1">
      <c r="A381" s="16">
        <f t="shared" si="5"/>
        <v>381</v>
      </c>
      <c r="B381" s="94" t="s">
        <v>1031</v>
      </c>
      <c r="C381" s="94" t="s">
        <v>781</v>
      </c>
      <c r="D381" s="94" t="s">
        <v>1032</v>
      </c>
      <c r="E381" s="94" t="s">
        <v>1024</v>
      </c>
      <c r="F381" s="94" t="s">
        <v>996</v>
      </c>
      <c r="G381" s="94" t="s">
        <v>53</v>
      </c>
      <c r="H381" s="95">
        <v>1951</v>
      </c>
      <c r="I381" s="153">
        <v>21</v>
      </c>
      <c r="J381" s="153">
        <v>21</v>
      </c>
      <c r="K381" s="153">
        <v>21</v>
      </c>
      <c r="L381" s="152">
        <v>21</v>
      </c>
      <c r="M381" s="152">
        <v>21</v>
      </c>
      <c r="N381" s="152">
        <v>21</v>
      </c>
      <c r="O381" s="152">
        <v>21</v>
      </c>
      <c r="P381" s="152">
        <v>21</v>
      </c>
      <c r="Q381" s="152">
        <v>21</v>
      </c>
      <c r="R381" s="152">
        <v>21</v>
      </c>
    </row>
    <row r="382" spans="1:18" ht="15" customHeight="1">
      <c r="A382" s="16">
        <f t="shared" si="5"/>
        <v>382</v>
      </c>
      <c r="B382" s="94" t="s">
        <v>1033</v>
      </c>
      <c r="C382" s="94" t="s">
        <v>781</v>
      </c>
      <c r="D382" s="94" t="s">
        <v>1034</v>
      </c>
      <c r="E382" s="94" t="s">
        <v>1024</v>
      </c>
      <c r="F382" s="94" t="s">
        <v>996</v>
      </c>
      <c r="G382" s="94" t="s">
        <v>53</v>
      </c>
      <c r="H382" s="95">
        <v>1951</v>
      </c>
      <c r="I382" s="153">
        <v>20</v>
      </c>
      <c r="J382" s="153">
        <v>20</v>
      </c>
      <c r="K382" s="153">
        <v>20</v>
      </c>
      <c r="L382" s="152">
        <v>20</v>
      </c>
      <c r="M382" s="152">
        <v>20</v>
      </c>
      <c r="N382" s="152">
        <v>20</v>
      </c>
      <c r="O382" s="152">
        <v>20</v>
      </c>
      <c r="P382" s="152">
        <v>20</v>
      </c>
      <c r="Q382" s="152">
        <v>20</v>
      </c>
      <c r="R382" s="152">
        <v>20</v>
      </c>
    </row>
    <row r="383" spans="1:18" ht="15" customHeight="1">
      <c r="A383" s="16">
        <f t="shared" si="5"/>
        <v>383</v>
      </c>
      <c r="B383" s="94" t="s">
        <v>1035</v>
      </c>
      <c r="C383" s="94" t="s">
        <v>781</v>
      </c>
      <c r="D383" s="94" t="s">
        <v>1036</v>
      </c>
      <c r="E383" s="94" t="s">
        <v>418</v>
      </c>
      <c r="F383" s="94" t="s">
        <v>996</v>
      </c>
      <c r="G383" s="94" t="s">
        <v>53</v>
      </c>
      <c r="H383" s="95">
        <v>1941</v>
      </c>
      <c r="I383" s="153">
        <v>36</v>
      </c>
      <c r="J383" s="153">
        <v>36</v>
      </c>
      <c r="K383" s="153">
        <v>36</v>
      </c>
      <c r="L383" s="152">
        <v>36</v>
      </c>
      <c r="M383" s="152">
        <v>36</v>
      </c>
      <c r="N383" s="152">
        <v>36</v>
      </c>
      <c r="O383" s="152">
        <v>36</v>
      </c>
      <c r="P383" s="152">
        <v>36</v>
      </c>
      <c r="Q383" s="152">
        <v>36</v>
      </c>
      <c r="R383" s="152">
        <v>36</v>
      </c>
    </row>
    <row r="384" spans="1:18" ht="15" customHeight="1">
      <c r="A384" s="16">
        <f t="shared" si="5"/>
        <v>384</v>
      </c>
      <c r="B384" s="94" t="s">
        <v>1037</v>
      </c>
      <c r="C384" s="94" t="s">
        <v>781</v>
      </c>
      <c r="D384" s="94" t="s">
        <v>1038</v>
      </c>
      <c r="E384" s="94" t="s">
        <v>418</v>
      </c>
      <c r="F384" s="94" t="s">
        <v>996</v>
      </c>
      <c r="G384" s="94" t="s">
        <v>53</v>
      </c>
      <c r="H384" s="95">
        <v>1941</v>
      </c>
      <c r="I384" s="153">
        <v>36</v>
      </c>
      <c r="J384" s="153">
        <v>36</v>
      </c>
      <c r="K384" s="153">
        <v>36</v>
      </c>
      <c r="L384" s="152">
        <v>36</v>
      </c>
      <c r="M384" s="152">
        <v>36</v>
      </c>
      <c r="N384" s="152">
        <v>36</v>
      </c>
      <c r="O384" s="152">
        <v>36</v>
      </c>
      <c r="P384" s="152">
        <v>36</v>
      </c>
      <c r="Q384" s="152">
        <v>36</v>
      </c>
      <c r="R384" s="152">
        <v>36</v>
      </c>
    </row>
    <row r="385" spans="1:18" ht="15" customHeight="1">
      <c r="A385" s="16">
        <f t="shared" si="5"/>
        <v>385</v>
      </c>
      <c r="B385" s="94" t="s">
        <v>1039</v>
      </c>
      <c r="C385" s="94" t="s">
        <v>781</v>
      </c>
      <c r="D385" s="94" t="s">
        <v>1040</v>
      </c>
      <c r="E385" s="94" t="s">
        <v>418</v>
      </c>
      <c r="F385" s="94" t="s">
        <v>996</v>
      </c>
      <c r="G385" s="94" t="s">
        <v>53</v>
      </c>
      <c r="H385" s="95">
        <v>1941</v>
      </c>
      <c r="I385" s="153">
        <v>36</v>
      </c>
      <c r="J385" s="153">
        <v>36</v>
      </c>
      <c r="K385" s="153">
        <v>36</v>
      </c>
      <c r="L385" s="152">
        <v>36</v>
      </c>
      <c r="M385" s="152">
        <v>36</v>
      </c>
      <c r="N385" s="152">
        <v>36</v>
      </c>
      <c r="O385" s="152">
        <v>36</v>
      </c>
      <c r="P385" s="152">
        <v>36</v>
      </c>
      <c r="Q385" s="152">
        <v>36</v>
      </c>
      <c r="R385" s="152">
        <v>36</v>
      </c>
    </row>
    <row r="386" spans="1:18" ht="15" customHeight="1">
      <c r="A386" s="16">
        <f t="shared" si="5"/>
        <v>386</v>
      </c>
      <c r="B386" s="94" t="s">
        <v>1041</v>
      </c>
      <c r="C386" s="94" t="s">
        <v>781</v>
      </c>
      <c r="D386" s="94" t="s">
        <v>1042</v>
      </c>
      <c r="E386" s="94" t="s">
        <v>320</v>
      </c>
      <c r="F386" s="94" t="s">
        <v>996</v>
      </c>
      <c r="G386" s="94" t="s">
        <v>52</v>
      </c>
      <c r="H386" s="95">
        <v>1953</v>
      </c>
      <c r="I386" s="153">
        <v>22</v>
      </c>
      <c r="J386" s="153">
        <v>22</v>
      </c>
      <c r="K386" s="153">
        <v>22</v>
      </c>
      <c r="L386" s="152">
        <v>22</v>
      </c>
      <c r="M386" s="152">
        <v>22</v>
      </c>
      <c r="N386" s="152">
        <v>22</v>
      </c>
      <c r="O386" s="152">
        <v>22</v>
      </c>
      <c r="P386" s="152">
        <v>22</v>
      </c>
      <c r="Q386" s="152">
        <v>22</v>
      </c>
      <c r="R386" s="152">
        <v>22</v>
      </c>
    </row>
    <row r="387" spans="1:18" ht="15" customHeight="1">
      <c r="A387" s="16">
        <f t="shared" si="5"/>
        <v>387</v>
      </c>
      <c r="B387" s="94" t="s">
        <v>1043</v>
      </c>
      <c r="C387" s="94" t="s">
        <v>781</v>
      </c>
      <c r="D387" s="94" t="s">
        <v>1044</v>
      </c>
      <c r="E387" s="94" t="s">
        <v>320</v>
      </c>
      <c r="F387" s="94" t="s">
        <v>996</v>
      </c>
      <c r="G387" s="94" t="s">
        <v>52</v>
      </c>
      <c r="H387" s="95">
        <v>1953</v>
      </c>
      <c r="I387" s="153">
        <v>22</v>
      </c>
      <c r="J387" s="153">
        <v>22</v>
      </c>
      <c r="K387" s="153">
        <v>22</v>
      </c>
      <c r="L387" s="152">
        <v>22</v>
      </c>
      <c r="M387" s="152">
        <v>22</v>
      </c>
      <c r="N387" s="152">
        <v>22</v>
      </c>
      <c r="O387" s="152">
        <v>22</v>
      </c>
      <c r="P387" s="152">
        <v>22</v>
      </c>
      <c r="Q387" s="152">
        <v>22</v>
      </c>
      <c r="R387" s="152">
        <v>22</v>
      </c>
    </row>
    <row r="388" spans="1:18" ht="15" customHeight="1">
      <c r="A388" s="16">
        <f t="shared" si="5"/>
        <v>388</v>
      </c>
      <c r="B388" s="148" t="s">
        <v>1057</v>
      </c>
      <c r="C388" s="94" t="s">
        <v>781</v>
      </c>
      <c r="D388" s="148"/>
      <c r="E388" s="148"/>
      <c r="F388" s="148"/>
      <c r="G388" s="148"/>
      <c r="H388" s="149"/>
      <c r="I388" s="150">
        <f t="shared" ref="I388:R388" si="7">SUM(I364:I387)</f>
        <v>538.4</v>
      </c>
      <c r="J388" s="150">
        <f t="shared" si="7"/>
        <v>538.4</v>
      </c>
      <c r="K388" s="150">
        <f t="shared" si="7"/>
        <v>538.4</v>
      </c>
      <c r="L388" s="151">
        <f t="shared" si="7"/>
        <v>538.4</v>
      </c>
      <c r="M388" s="151">
        <f t="shared" si="7"/>
        <v>538.4</v>
      </c>
      <c r="N388" s="151">
        <f t="shared" si="7"/>
        <v>538.4</v>
      </c>
      <c r="O388" s="151">
        <f t="shared" si="7"/>
        <v>538.4</v>
      </c>
      <c r="P388" s="151">
        <f t="shared" si="7"/>
        <v>538.4</v>
      </c>
      <c r="Q388" s="151">
        <f t="shared" si="7"/>
        <v>538.4</v>
      </c>
      <c r="R388" s="151">
        <f t="shared" si="7"/>
        <v>538.4</v>
      </c>
    </row>
    <row r="389" spans="1:18" ht="15" customHeight="1">
      <c r="A389" s="16">
        <f t="shared" si="5"/>
        <v>389</v>
      </c>
      <c r="B389" s="94" t="s">
        <v>1058</v>
      </c>
      <c r="C389" s="94" t="s">
        <v>781</v>
      </c>
      <c r="D389" s="94" t="s">
        <v>1059</v>
      </c>
      <c r="E389" s="94"/>
      <c r="F389" s="94"/>
      <c r="G389" s="94"/>
      <c r="H389" s="95"/>
      <c r="I389" s="153">
        <v>420.4</v>
      </c>
      <c r="J389" s="153">
        <v>420.4</v>
      </c>
      <c r="K389" s="153">
        <v>420.4</v>
      </c>
      <c r="L389" s="153">
        <v>420.4</v>
      </c>
      <c r="M389" s="153">
        <v>420.4</v>
      </c>
      <c r="N389" s="153">
        <v>420.4</v>
      </c>
      <c r="O389" s="153">
        <v>420.4</v>
      </c>
      <c r="P389" s="153">
        <v>420.4</v>
      </c>
      <c r="Q389" s="153">
        <v>420.4</v>
      </c>
      <c r="R389" s="153">
        <v>420.4</v>
      </c>
    </row>
    <row r="390" spans="1:18" ht="15" customHeight="1">
      <c r="A390" s="16">
        <f t="shared" ref="A390:A405" si="8">A389+1</f>
        <v>390</v>
      </c>
      <c r="B390" s="148"/>
      <c r="C390" s="94" t="s">
        <v>781</v>
      </c>
      <c r="D390" s="148"/>
      <c r="E390" s="148"/>
      <c r="F390" s="148"/>
      <c r="G390" s="154"/>
      <c r="H390" s="149"/>
      <c r="I390" s="150"/>
      <c r="J390" s="150"/>
      <c r="K390" s="150"/>
      <c r="L390" s="151"/>
      <c r="M390" s="151"/>
      <c r="N390" s="151"/>
      <c r="O390" s="151"/>
      <c r="P390" s="151"/>
      <c r="Q390" s="151"/>
      <c r="R390" s="151"/>
    </row>
    <row r="391" spans="1:18" ht="15" customHeight="1">
      <c r="A391" s="16">
        <f t="shared" si="8"/>
        <v>391</v>
      </c>
      <c r="B391" s="148" t="s">
        <v>2617</v>
      </c>
      <c r="C391" s="94"/>
      <c r="D391" s="94"/>
      <c r="E391" s="94"/>
      <c r="F391" s="94"/>
      <c r="G391" s="94"/>
      <c r="H391" s="95"/>
      <c r="I391" s="153"/>
      <c r="J391" s="153"/>
      <c r="K391" s="153"/>
      <c r="L391" s="153"/>
      <c r="M391" s="153"/>
      <c r="N391" s="153"/>
      <c r="O391" s="153"/>
      <c r="P391" s="153"/>
      <c r="Q391" s="153"/>
      <c r="R391" s="153"/>
    </row>
    <row r="392" spans="1:18" ht="15" customHeight="1">
      <c r="A392" s="16">
        <f t="shared" si="8"/>
        <v>392</v>
      </c>
      <c r="B392" s="94" t="s">
        <v>1045</v>
      </c>
      <c r="C392" s="94" t="s">
        <v>781</v>
      </c>
      <c r="D392" s="94" t="s">
        <v>1046</v>
      </c>
      <c r="E392" s="94" t="s">
        <v>604</v>
      </c>
      <c r="F392" s="94" t="s">
        <v>996</v>
      </c>
      <c r="G392" s="94" t="s">
        <v>52</v>
      </c>
      <c r="H392" s="95">
        <v>2014</v>
      </c>
      <c r="I392" s="153">
        <v>1.4</v>
      </c>
      <c r="J392" s="153">
        <v>1.4</v>
      </c>
      <c r="K392" s="153">
        <v>1.4</v>
      </c>
      <c r="L392" s="152">
        <v>1.4</v>
      </c>
      <c r="M392" s="152">
        <v>1.4</v>
      </c>
      <c r="N392" s="152">
        <v>1.4</v>
      </c>
      <c r="O392" s="152">
        <v>1.4</v>
      </c>
      <c r="P392" s="152">
        <v>1.4</v>
      </c>
      <c r="Q392" s="152">
        <v>1.4</v>
      </c>
      <c r="R392" s="152">
        <v>1.4</v>
      </c>
    </row>
    <row r="393" spans="1:18" ht="15" customHeight="1">
      <c r="A393" s="16">
        <f t="shared" si="8"/>
        <v>393</v>
      </c>
      <c r="B393" s="94" t="s">
        <v>1049</v>
      </c>
      <c r="C393" s="94" t="s">
        <v>781</v>
      </c>
      <c r="D393" s="94" t="s">
        <v>1050</v>
      </c>
      <c r="E393" s="94" t="s">
        <v>1048</v>
      </c>
      <c r="F393" s="94" t="s">
        <v>996</v>
      </c>
      <c r="G393" s="94" t="s">
        <v>53</v>
      </c>
      <c r="H393" s="95">
        <v>1931</v>
      </c>
      <c r="I393" s="153">
        <v>4.8</v>
      </c>
      <c r="J393" s="153">
        <v>4.8</v>
      </c>
      <c r="K393" s="153">
        <v>4.8</v>
      </c>
      <c r="L393" s="153">
        <v>4.8</v>
      </c>
      <c r="M393" s="153">
        <v>4.8</v>
      </c>
      <c r="N393" s="153">
        <v>4.8</v>
      </c>
      <c r="O393" s="153">
        <v>4.8</v>
      </c>
      <c r="P393" s="153">
        <v>4.8</v>
      </c>
      <c r="Q393" s="153">
        <v>4.8</v>
      </c>
      <c r="R393" s="153">
        <v>4.8</v>
      </c>
    </row>
    <row r="394" spans="1:18" ht="15" customHeight="1">
      <c r="A394" s="16">
        <f t="shared" si="8"/>
        <v>394</v>
      </c>
      <c r="B394" s="94" t="s">
        <v>1051</v>
      </c>
      <c r="C394" s="94" t="s">
        <v>781</v>
      </c>
      <c r="D394" s="94" t="s">
        <v>1052</v>
      </c>
      <c r="E394" s="94" t="s">
        <v>472</v>
      </c>
      <c r="F394" s="94" t="s">
        <v>996</v>
      </c>
      <c r="G394" s="94" t="s">
        <v>53</v>
      </c>
      <c r="H394" s="95">
        <v>1928</v>
      </c>
      <c r="I394" s="153">
        <v>7.7</v>
      </c>
      <c r="J394" s="153">
        <v>7.7</v>
      </c>
      <c r="K394" s="153">
        <v>7.7</v>
      </c>
      <c r="L394" s="153">
        <v>7.7</v>
      </c>
      <c r="M394" s="153">
        <v>7.7</v>
      </c>
      <c r="N394" s="153">
        <v>7.7</v>
      </c>
      <c r="O394" s="153">
        <v>7.7</v>
      </c>
      <c r="P394" s="153">
        <v>7.7</v>
      </c>
      <c r="Q394" s="153">
        <v>7.7</v>
      </c>
      <c r="R394" s="153">
        <v>7.7</v>
      </c>
    </row>
    <row r="395" spans="1:18" ht="15" customHeight="1">
      <c r="A395" s="16">
        <f t="shared" si="8"/>
        <v>395</v>
      </c>
      <c r="B395" s="94" t="s">
        <v>1053</v>
      </c>
      <c r="C395" s="94" t="s">
        <v>781</v>
      </c>
      <c r="D395" s="94" t="s">
        <v>1054</v>
      </c>
      <c r="E395" s="94" t="s">
        <v>472</v>
      </c>
      <c r="F395" s="94" t="s">
        <v>996</v>
      </c>
      <c r="G395" s="94" t="s">
        <v>53</v>
      </c>
      <c r="H395" s="95">
        <v>1928</v>
      </c>
      <c r="I395" s="153">
        <v>3.6</v>
      </c>
      <c r="J395" s="153">
        <v>3.6</v>
      </c>
      <c r="K395" s="153">
        <v>3.6</v>
      </c>
      <c r="L395" s="153">
        <v>3.6</v>
      </c>
      <c r="M395" s="153">
        <v>3.6</v>
      </c>
      <c r="N395" s="153">
        <v>3.6</v>
      </c>
      <c r="O395" s="153">
        <v>3.6</v>
      </c>
      <c r="P395" s="153">
        <v>3.6</v>
      </c>
      <c r="Q395" s="153">
        <v>3.6</v>
      </c>
      <c r="R395" s="153">
        <v>3.6</v>
      </c>
    </row>
    <row r="396" spans="1:18" ht="15" customHeight="1">
      <c r="A396" s="16">
        <f t="shared" si="8"/>
        <v>396</v>
      </c>
      <c r="B396" s="94" t="s">
        <v>1055</v>
      </c>
      <c r="C396" s="94" t="s">
        <v>781</v>
      </c>
      <c r="D396" s="94" t="s">
        <v>1056</v>
      </c>
      <c r="E396" s="94" t="s">
        <v>463</v>
      </c>
      <c r="F396" s="94" t="s">
        <v>996</v>
      </c>
      <c r="G396" s="94" t="s">
        <v>52</v>
      </c>
      <c r="H396" s="95">
        <v>1991</v>
      </c>
      <c r="I396" s="153">
        <v>2.2000000000000002</v>
      </c>
      <c r="J396" s="153">
        <v>2.2000000000000002</v>
      </c>
      <c r="K396" s="153">
        <v>2.2000000000000002</v>
      </c>
      <c r="L396" s="152">
        <v>2.2000000000000002</v>
      </c>
      <c r="M396" s="152">
        <v>2.2000000000000002</v>
      </c>
      <c r="N396" s="152">
        <v>2.2000000000000002</v>
      </c>
      <c r="O396" s="152">
        <v>2.2000000000000002</v>
      </c>
      <c r="P396" s="152">
        <v>2.2000000000000002</v>
      </c>
      <c r="Q396" s="152">
        <v>2.2000000000000002</v>
      </c>
      <c r="R396" s="152">
        <v>2.2000000000000002</v>
      </c>
    </row>
    <row r="397" spans="1:18" ht="15" customHeight="1">
      <c r="A397" s="16">
        <f t="shared" si="8"/>
        <v>397</v>
      </c>
      <c r="B397" s="148" t="s">
        <v>2618</v>
      </c>
      <c r="C397" s="94"/>
      <c r="D397" s="94"/>
      <c r="E397" s="94"/>
      <c r="F397" s="94"/>
      <c r="G397" s="94"/>
      <c r="H397" s="95"/>
      <c r="I397" s="150">
        <f>SUM(I392:I396)</f>
        <v>19.7</v>
      </c>
      <c r="J397" s="150">
        <f t="shared" ref="J397:R397" si="9">SUM(J392:J396)</f>
        <v>19.7</v>
      </c>
      <c r="K397" s="150">
        <f t="shared" si="9"/>
        <v>19.7</v>
      </c>
      <c r="L397" s="150">
        <f t="shared" si="9"/>
        <v>19.7</v>
      </c>
      <c r="M397" s="150">
        <f t="shared" si="9"/>
        <v>19.7</v>
      </c>
      <c r="N397" s="150">
        <f t="shared" si="9"/>
        <v>19.7</v>
      </c>
      <c r="O397" s="150">
        <f t="shared" si="9"/>
        <v>19.7</v>
      </c>
      <c r="P397" s="150">
        <f t="shared" si="9"/>
        <v>19.7</v>
      </c>
      <c r="Q397" s="150">
        <f t="shared" si="9"/>
        <v>19.7</v>
      </c>
      <c r="R397" s="150">
        <f t="shared" si="9"/>
        <v>19.7</v>
      </c>
    </row>
    <row r="398" spans="1:18" ht="15" customHeight="1">
      <c r="A398" s="16">
        <f t="shared" si="8"/>
        <v>398</v>
      </c>
      <c r="B398" s="94" t="s">
        <v>2619</v>
      </c>
      <c r="C398" s="94"/>
      <c r="D398" s="94"/>
      <c r="E398" s="94"/>
      <c r="F398" s="94"/>
      <c r="G398" s="94"/>
      <c r="H398" s="95"/>
      <c r="I398" s="220">
        <f>I397*(I389/I388)</f>
        <v>15.382392273402674</v>
      </c>
      <c r="J398" s="220">
        <f t="shared" ref="J398:R398" si="10">J397*(J389/J388)</f>
        <v>15.382392273402674</v>
      </c>
      <c r="K398" s="220">
        <f t="shared" si="10"/>
        <v>15.382392273402674</v>
      </c>
      <c r="L398" s="220">
        <f t="shared" si="10"/>
        <v>15.382392273402674</v>
      </c>
      <c r="M398" s="220">
        <f t="shared" si="10"/>
        <v>15.382392273402674</v>
      </c>
      <c r="N398" s="220">
        <f t="shared" si="10"/>
        <v>15.382392273402674</v>
      </c>
      <c r="O398" s="220">
        <f t="shared" si="10"/>
        <v>15.382392273402674</v>
      </c>
      <c r="P398" s="220">
        <f t="shared" si="10"/>
        <v>15.382392273402674</v>
      </c>
      <c r="Q398" s="220">
        <f t="shared" si="10"/>
        <v>15.382392273402674</v>
      </c>
      <c r="R398" s="220">
        <f t="shared" si="10"/>
        <v>15.382392273402674</v>
      </c>
    </row>
    <row r="399" spans="1:18" ht="15" customHeight="1">
      <c r="A399" s="16">
        <f t="shared" si="8"/>
        <v>399</v>
      </c>
      <c r="B399" s="148"/>
      <c r="C399" s="94"/>
      <c r="D399" s="148"/>
      <c r="E399" s="148"/>
      <c r="F399" s="148"/>
      <c r="G399" s="154"/>
      <c r="H399" s="149"/>
      <c r="I399" s="150"/>
      <c r="J399" s="150"/>
      <c r="K399" s="150"/>
      <c r="L399" s="151"/>
      <c r="M399" s="151"/>
      <c r="N399" s="151"/>
      <c r="O399" s="151"/>
      <c r="P399" s="151"/>
      <c r="Q399" s="151"/>
      <c r="R399" s="151"/>
    </row>
    <row r="400" spans="1:18" ht="15" customHeight="1">
      <c r="A400" s="16">
        <f t="shared" si="8"/>
        <v>400</v>
      </c>
      <c r="B400" s="94" t="s">
        <v>2168</v>
      </c>
      <c r="C400" s="94" t="s">
        <v>781</v>
      </c>
      <c r="D400" s="94" t="s">
        <v>1060</v>
      </c>
      <c r="E400" s="94"/>
      <c r="F400" s="94"/>
      <c r="G400" s="94"/>
      <c r="H400" s="95"/>
      <c r="I400" s="153">
        <f>-6*(I389/I388)</f>
        <v>-4.684992570579495</v>
      </c>
      <c r="J400" s="153">
        <f t="shared" ref="J400:R400" si="11">-6*(J389/J388)</f>
        <v>-4.684992570579495</v>
      </c>
      <c r="K400" s="153">
        <f t="shared" si="11"/>
        <v>-4.684992570579495</v>
      </c>
      <c r="L400" s="153">
        <f t="shared" si="11"/>
        <v>-4.684992570579495</v>
      </c>
      <c r="M400" s="153">
        <f t="shared" si="11"/>
        <v>-4.684992570579495</v>
      </c>
      <c r="N400" s="153">
        <f t="shared" si="11"/>
        <v>-4.684992570579495</v>
      </c>
      <c r="O400" s="153">
        <f t="shared" si="11"/>
        <v>-4.684992570579495</v>
      </c>
      <c r="P400" s="153">
        <f t="shared" si="11"/>
        <v>-4.684992570579495</v>
      </c>
      <c r="Q400" s="153">
        <f t="shared" si="11"/>
        <v>-4.684992570579495</v>
      </c>
      <c r="R400" s="153">
        <f t="shared" si="11"/>
        <v>-4.684992570579495</v>
      </c>
    </row>
    <row r="401" spans="1:18" ht="15" customHeight="1">
      <c r="A401" s="16">
        <f t="shared" si="8"/>
        <v>401</v>
      </c>
      <c r="B401" s="94" t="s">
        <v>1061</v>
      </c>
      <c r="C401" s="94" t="s">
        <v>781</v>
      </c>
      <c r="D401" s="94" t="s">
        <v>1062</v>
      </c>
      <c r="E401" s="94"/>
      <c r="F401" s="94"/>
      <c r="G401" s="94"/>
      <c r="H401" s="95"/>
      <c r="I401" s="153">
        <f>I361+I389+I400+I398</f>
        <v>68220.497399702814</v>
      </c>
      <c r="J401" s="153">
        <f t="shared" ref="J401:R401" si="12">J361+J389+J400+J398</f>
        <v>68220.497399702814</v>
      </c>
      <c r="K401" s="153">
        <f t="shared" si="12"/>
        <v>68220.497399702814</v>
      </c>
      <c r="L401" s="153">
        <f t="shared" si="12"/>
        <v>68220.497399702814</v>
      </c>
      <c r="M401" s="153">
        <f t="shared" si="12"/>
        <v>68220.497399702814</v>
      </c>
      <c r="N401" s="153">
        <f t="shared" si="12"/>
        <v>68220.497399702814</v>
      </c>
      <c r="O401" s="153">
        <f t="shared" si="12"/>
        <v>68220.497399702814</v>
      </c>
      <c r="P401" s="153">
        <f t="shared" si="12"/>
        <v>68220.497399702814</v>
      </c>
      <c r="Q401" s="153">
        <f t="shared" si="12"/>
        <v>68220.497399702814</v>
      </c>
      <c r="R401" s="153">
        <f t="shared" si="12"/>
        <v>68220.497399702814</v>
      </c>
    </row>
    <row r="402" spans="1:18" ht="15" customHeight="1">
      <c r="A402" s="16">
        <f t="shared" si="8"/>
        <v>402</v>
      </c>
      <c r="B402" s="148"/>
      <c r="C402" s="94" t="s">
        <v>781</v>
      </c>
      <c r="D402" s="148"/>
      <c r="E402" s="148"/>
      <c r="F402" s="148"/>
      <c r="G402" s="148"/>
      <c r="H402" s="149"/>
      <c r="I402" s="150"/>
      <c r="J402" s="150"/>
      <c r="K402" s="150"/>
      <c r="L402" s="151"/>
      <c r="M402" s="151"/>
      <c r="N402" s="151"/>
      <c r="O402" s="151"/>
      <c r="P402" s="151"/>
      <c r="Q402" s="151"/>
      <c r="R402" s="151"/>
    </row>
    <row r="403" spans="1:18" ht="15" customHeight="1">
      <c r="A403" s="16">
        <f t="shared" si="8"/>
        <v>403</v>
      </c>
      <c r="B403" s="148" t="s">
        <v>1063</v>
      </c>
      <c r="C403" s="94" t="s">
        <v>781</v>
      </c>
      <c r="D403" s="148"/>
      <c r="E403" s="148"/>
      <c r="F403" s="148"/>
      <c r="G403" s="148"/>
      <c r="H403" s="149"/>
      <c r="I403" s="150"/>
      <c r="J403" s="150"/>
      <c r="K403" s="150"/>
      <c r="L403" s="151"/>
      <c r="M403" s="151"/>
      <c r="N403" s="151"/>
      <c r="O403" s="151"/>
      <c r="P403" s="151"/>
      <c r="Q403" s="151"/>
      <c r="R403" s="151"/>
    </row>
    <row r="404" spans="1:18" ht="15" customHeight="1">
      <c r="A404" s="16">
        <f t="shared" si="8"/>
        <v>404</v>
      </c>
      <c r="B404" s="94" t="s">
        <v>1064</v>
      </c>
      <c r="C404" s="94" t="s">
        <v>781</v>
      </c>
      <c r="D404" s="94" t="s">
        <v>1065</v>
      </c>
      <c r="E404" s="94" t="s">
        <v>487</v>
      </c>
      <c r="F404" s="94" t="s">
        <v>294</v>
      </c>
      <c r="G404" s="94" t="s">
        <v>62</v>
      </c>
      <c r="H404" s="95">
        <v>2016</v>
      </c>
      <c r="I404" s="153">
        <v>56</v>
      </c>
      <c r="J404" s="153">
        <v>56</v>
      </c>
      <c r="K404" s="153">
        <v>56</v>
      </c>
      <c r="L404" s="152">
        <v>56</v>
      </c>
      <c r="M404" s="152">
        <v>56</v>
      </c>
      <c r="N404" s="152">
        <v>56</v>
      </c>
      <c r="O404" s="152">
        <v>56</v>
      </c>
      <c r="P404" s="152">
        <v>56</v>
      </c>
      <c r="Q404" s="152">
        <v>56</v>
      </c>
      <c r="R404" s="152">
        <v>56</v>
      </c>
    </row>
    <row r="405" spans="1:18" ht="15" customHeight="1">
      <c r="A405" s="16">
        <f t="shared" si="8"/>
        <v>405</v>
      </c>
      <c r="B405" s="94" t="s">
        <v>1066</v>
      </c>
      <c r="C405" s="94" t="s">
        <v>781</v>
      </c>
      <c r="D405" s="94" t="s">
        <v>1067</v>
      </c>
      <c r="E405" s="94" t="s">
        <v>487</v>
      </c>
      <c r="F405" s="94" t="s">
        <v>294</v>
      </c>
      <c r="G405" s="94" t="s">
        <v>62</v>
      </c>
      <c r="H405" s="95">
        <v>2016</v>
      </c>
      <c r="I405" s="153">
        <v>56</v>
      </c>
      <c r="J405" s="153">
        <v>56</v>
      </c>
      <c r="K405" s="153">
        <v>56</v>
      </c>
      <c r="L405" s="152">
        <v>56</v>
      </c>
      <c r="M405" s="152">
        <v>56</v>
      </c>
      <c r="N405" s="152">
        <v>56</v>
      </c>
      <c r="O405" s="152">
        <v>56</v>
      </c>
      <c r="P405" s="152">
        <v>56</v>
      </c>
      <c r="Q405" s="152">
        <v>56</v>
      </c>
      <c r="R405" s="152">
        <v>56</v>
      </c>
    </row>
    <row r="406" spans="1:18" ht="15" customHeight="1">
      <c r="A406" s="16">
        <f t="shared" ref="A406:A469" si="13">A405+1</f>
        <v>406</v>
      </c>
      <c r="B406" s="94" t="s">
        <v>1068</v>
      </c>
      <c r="C406" s="94" t="s">
        <v>781</v>
      </c>
      <c r="D406" s="94" t="s">
        <v>1069</v>
      </c>
      <c r="E406" s="94" t="s">
        <v>487</v>
      </c>
      <c r="F406" s="94" t="s">
        <v>294</v>
      </c>
      <c r="G406" s="94" t="s">
        <v>62</v>
      </c>
      <c r="H406" s="95">
        <v>2016</v>
      </c>
      <c r="I406" s="153">
        <v>56</v>
      </c>
      <c r="J406" s="153">
        <v>56</v>
      </c>
      <c r="K406" s="153">
        <v>56</v>
      </c>
      <c r="L406" s="152">
        <v>56</v>
      </c>
      <c r="M406" s="152">
        <v>56</v>
      </c>
      <c r="N406" s="152">
        <v>56</v>
      </c>
      <c r="O406" s="152">
        <v>56</v>
      </c>
      <c r="P406" s="152">
        <v>56</v>
      </c>
      <c r="Q406" s="152">
        <v>56</v>
      </c>
      <c r="R406" s="152">
        <v>56</v>
      </c>
    </row>
    <row r="407" spans="1:18" ht="15" customHeight="1">
      <c r="A407" s="16">
        <f t="shared" si="13"/>
        <v>407</v>
      </c>
      <c r="B407" s="94" t="s">
        <v>1070</v>
      </c>
      <c r="C407" s="94" t="s">
        <v>781</v>
      </c>
      <c r="D407" s="94" t="s">
        <v>1071</v>
      </c>
      <c r="E407" s="94" t="s">
        <v>487</v>
      </c>
      <c r="F407" s="94" t="s">
        <v>294</v>
      </c>
      <c r="G407" s="94" t="s">
        <v>62</v>
      </c>
      <c r="H407" s="95">
        <v>2016</v>
      </c>
      <c r="I407" s="153">
        <v>200</v>
      </c>
      <c r="J407" s="153">
        <v>200</v>
      </c>
      <c r="K407" s="153">
        <v>200</v>
      </c>
      <c r="L407" s="152">
        <v>200</v>
      </c>
      <c r="M407" s="152">
        <v>200</v>
      </c>
      <c r="N407" s="152">
        <v>200</v>
      </c>
      <c r="O407" s="152">
        <v>200</v>
      </c>
      <c r="P407" s="152">
        <v>200</v>
      </c>
      <c r="Q407" s="152">
        <v>200</v>
      </c>
      <c r="R407" s="152">
        <v>200</v>
      </c>
    </row>
    <row r="408" spans="1:18" ht="15" customHeight="1">
      <c r="A408" s="16">
        <f t="shared" si="13"/>
        <v>408</v>
      </c>
      <c r="B408" s="94" t="s">
        <v>1072</v>
      </c>
      <c r="C408" s="94" t="s">
        <v>781</v>
      </c>
      <c r="D408" s="94" t="s">
        <v>1073</v>
      </c>
      <c r="E408" s="94" t="s">
        <v>487</v>
      </c>
      <c r="F408" s="94" t="s">
        <v>294</v>
      </c>
      <c r="G408" s="94" t="s">
        <v>62</v>
      </c>
      <c r="H408" s="95">
        <v>2016</v>
      </c>
      <c r="I408" s="153">
        <v>200</v>
      </c>
      <c r="J408" s="153">
        <v>200</v>
      </c>
      <c r="K408" s="153">
        <v>200</v>
      </c>
      <c r="L408" s="152">
        <v>200</v>
      </c>
      <c r="M408" s="152">
        <v>200</v>
      </c>
      <c r="N408" s="152">
        <v>200</v>
      </c>
      <c r="O408" s="152">
        <v>200</v>
      </c>
      <c r="P408" s="152">
        <v>200</v>
      </c>
      <c r="Q408" s="152">
        <v>200</v>
      </c>
      <c r="R408" s="152">
        <v>200</v>
      </c>
    </row>
    <row r="409" spans="1:18" ht="15" customHeight="1">
      <c r="A409" s="16">
        <f t="shared" si="13"/>
        <v>409</v>
      </c>
      <c r="B409" s="94" t="s">
        <v>1074</v>
      </c>
      <c r="C409" s="94" t="s">
        <v>781</v>
      </c>
      <c r="D409" s="94" t="s">
        <v>1075</v>
      </c>
      <c r="E409" s="94" t="s">
        <v>1076</v>
      </c>
      <c r="F409" s="94" t="s">
        <v>294</v>
      </c>
      <c r="G409" s="94" t="s">
        <v>52</v>
      </c>
      <c r="H409" s="95">
        <v>2000</v>
      </c>
      <c r="I409" s="153">
        <v>180</v>
      </c>
      <c r="J409" s="153">
        <v>180</v>
      </c>
      <c r="K409" s="153">
        <v>180</v>
      </c>
      <c r="L409" s="152">
        <v>180</v>
      </c>
      <c r="M409" s="152">
        <v>180</v>
      </c>
      <c r="N409" s="152">
        <v>180</v>
      </c>
      <c r="O409" s="152">
        <v>180</v>
      </c>
      <c r="P409" s="152">
        <v>180</v>
      </c>
      <c r="Q409" s="152">
        <v>180</v>
      </c>
      <c r="R409" s="152">
        <v>180</v>
      </c>
    </row>
    <row r="410" spans="1:18" ht="15" customHeight="1">
      <c r="A410" s="16">
        <f t="shared" si="13"/>
        <v>410</v>
      </c>
      <c r="B410" s="94" t="s">
        <v>1077</v>
      </c>
      <c r="C410" s="94" t="s">
        <v>781</v>
      </c>
      <c r="D410" s="94" t="s">
        <v>1078</v>
      </c>
      <c r="E410" s="94" t="s">
        <v>1076</v>
      </c>
      <c r="F410" s="94" t="s">
        <v>294</v>
      </c>
      <c r="G410" s="94" t="s">
        <v>52</v>
      </c>
      <c r="H410" s="95">
        <v>2000</v>
      </c>
      <c r="I410" s="153">
        <v>180</v>
      </c>
      <c r="J410" s="153">
        <v>180</v>
      </c>
      <c r="K410" s="153">
        <v>180</v>
      </c>
      <c r="L410" s="152">
        <v>180</v>
      </c>
      <c r="M410" s="152">
        <v>180</v>
      </c>
      <c r="N410" s="152">
        <v>180</v>
      </c>
      <c r="O410" s="152">
        <v>180</v>
      </c>
      <c r="P410" s="152">
        <v>180</v>
      </c>
      <c r="Q410" s="152">
        <v>180</v>
      </c>
      <c r="R410" s="152">
        <v>180</v>
      </c>
    </row>
    <row r="411" spans="1:18" ht="15" customHeight="1">
      <c r="A411" s="16">
        <f t="shared" si="13"/>
        <v>411</v>
      </c>
      <c r="B411" s="94" t="s">
        <v>1079</v>
      </c>
      <c r="C411" s="94" t="s">
        <v>781</v>
      </c>
      <c r="D411" s="94" t="s">
        <v>1080</v>
      </c>
      <c r="E411" s="94" t="s">
        <v>1076</v>
      </c>
      <c r="F411" s="94" t="s">
        <v>294</v>
      </c>
      <c r="G411" s="94" t="s">
        <v>52</v>
      </c>
      <c r="H411" s="95">
        <v>2000</v>
      </c>
      <c r="I411" s="153">
        <v>180</v>
      </c>
      <c r="J411" s="153">
        <v>180</v>
      </c>
      <c r="K411" s="153">
        <v>180</v>
      </c>
      <c r="L411" s="152">
        <v>180</v>
      </c>
      <c r="M411" s="152">
        <v>180</v>
      </c>
      <c r="N411" s="152">
        <v>180</v>
      </c>
      <c r="O411" s="152">
        <v>180</v>
      </c>
      <c r="P411" s="152">
        <v>180</v>
      </c>
      <c r="Q411" s="152">
        <v>180</v>
      </c>
      <c r="R411" s="152">
        <v>180</v>
      </c>
    </row>
    <row r="412" spans="1:18" ht="15" customHeight="1">
      <c r="A412" s="16">
        <f t="shared" si="13"/>
        <v>412</v>
      </c>
      <c r="B412" s="94" t="s">
        <v>1081</v>
      </c>
      <c r="C412" s="94" t="s">
        <v>781</v>
      </c>
      <c r="D412" s="94" t="s">
        <v>1082</v>
      </c>
      <c r="E412" s="94" t="s">
        <v>1076</v>
      </c>
      <c r="F412" s="94" t="s">
        <v>294</v>
      </c>
      <c r="G412" s="94" t="s">
        <v>52</v>
      </c>
      <c r="H412" s="95">
        <v>2000</v>
      </c>
      <c r="I412" s="153">
        <v>400</v>
      </c>
      <c r="J412" s="153">
        <v>400</v>
      </c>
      <c r="K412" s="153">
        <v>400</v>
      </c>
      <c r="L412" s="152">
        <v>400</v>
      </c>
      <c r="M412" s="152">
        <v>400</v>
      </c>
      <c r="N412" s="152">
        <v>400</v>
      </c>
      <c r="O412" s="152">
        <v>400</v>
      </c>
      <c r="P412" s="152">
        <v>400</v>
      </c>
      <c r="Q412" s="152">
        <v>400</v>
      </c>
      <c r="R412" s="152">
        <v>400</v>
      </c>
    </row>
    <row r="413" spans="1:18" ht="15" customHeight="1">
      <c r="A413" s="16">
        <f t="shared" si="13"/>
        <v>413</v>
      </c>
      <c r="B413" s="94" t="s">
        <v>1086</v>
      </c>
      <c r="C413" s="94" t="s">
        <v>781</v>
      </c>
      <c r="D413" s="94" t="s">
        <v>1087</v>
      </c>
      <c r="E413" s="94" t="s">
        <v>262</v>
      </c>
      <c r="F413" s="94" t="s">
        <v>294</v>
      </c>
      <c r="G413" s="94" t="s">
        <v>52</v>
      </c>
      <c r="H413" s="95">
        <v>2001</v>
      </c>
      <c r="I413" s="153">
        <v>162</v>
      </c>
      <c r="J413" s="153">
        <v>162</v>
      </c>
      <c r="K413" s="153">
        <v>162</v>
      </c>
      <c r="L413" s="152">
        <v>162</v>
      </c>
      <c r="M413" s="152">
        <v>162</v>
      </c>
      <c r="N413" s="152">
        <v>162</v>
      </c>
      <c r="O413" s="152">
        <v>162</v>
      </c>
      <c r="P413" s="152">
        <v>162</v>
      </c>
      <c r="Q413" s="152">
        <v>162</v>
      </c>
      <c r="R413" s="152">
        <v>162</v>
      </c>
    </row>
    <row r="414" spans="1:18" ht="15" customHeight="1">
      <c r="A414" s="16">
        <f t="shared" si="13"/>
        <v>414</v>
      </c>
      <c r="B414" s="94" t="s">
        <v>1090</v>
      </c>
      <c r="C414" s="94" t="s">
        <v>781</v>
      </c>
      <c r="D414" s="94" t="s">
        <v>1091</v>
      </c>
      <c r="E414" s="94" t="s">
        <v>262</v>
      </c>
      <c r="F414" s="94" t="s">
        <v>294</v>
      </c>
      <c r="G414" s="94" t="s">
        <v>52</v>
      </c>
      <c r="H414" s="95">
        <v>2001</v>
      </c>
      <c r="I414" s="153">
        <v>179</v>
      </c>
      <c r="J414" s="153">
        <v>179</v>
      </c>
      <c r="K414" s="153">
        <v>179</v>
      </c>
      <c r="L414" s="152">
        <v>179</v>
      </c>
      <c r="M414" s="152">
        <v>179</v>
      </c>
      <c r="N414" s="152">
        <v>179</v>
      </c>
      <c r="O414" s="152">
        <v>179</v>
      </c>
      <c r="P414" s="152">
        <v>179</v>
      </c>
      <c r="Q414" s="152">
        <v>179</v>
      </c>
      <c r="R414" s="152">
        <v>179</v>
      </c>
    </row>
    <row r="415" spans="1:18" ht="15" customHeight="1">
      <c r="A415" s="16">
        <f t="shared" si="13"/>
        <v>415</v>
      </c>
      <c r="B415" s="94" t="s">
        <v>1094</v>
      </c>
      <c r="C415" s="94" t="s">
        <v>781</v>
      </c>
      <c r="D415" s="94" t="s">
        <v>1095</v>
      </c>
      <c r="E415" s="94" t="s">
        <v>262</v>
      </c>
      <c r="F415" s="94" t="s">
        <v>294</v>
      </c>
      <c r="G415" s="94" t="s">
        <v>52</v>
      </c>
      <c r="H415" s="95">
        <v>2001</v>
      </c>
      <c r="I415" s="153">
        <v>178</v>
      </c>
      <c r="J415" s="153">
        <v>178</v>
      </c>
      <c r="K415" s="153">
        <v>178</v>
      </c>
      <c r="L415" s="152">
        <v>178</v>
      </c>
      <c r="M415" s="152">
        <v>178</v>
      </c>
      <c r="N415" s="152">
        <v>178</v>
      </c>
      <c r="O415" s="152">
        <v>178</v>
      </c>
      <c r="P415" s="152">
        <v>178</v>
      </c>
      <c r="Q415" s="152">
        <v>178</v>
      </c>
      <c r="R415" s="152">
        <v>178</v>
      </c>
    </row>
    <row r="416" spans="1:18" ht="15" customHeight="1">
      <c r="A416" s="16">
        <f t="shared" si="13"/>
        <v>416</v>
      </c>
      <c r="B416" s="94" t="s">
        <v>1098</v>
      </c>
      <c r="C416" s="94" t="s">
        <v>781</v>
      </c>
      <c r="D416" s="94" t="s">
        <v>1099</v>
      </c>
      <c r="E416" s="94" t="s">
        <v>262</v>
      </c>
      <c r="F416" s="94" t="s">
        <v>294</v>
      </c>
      <c r="G416" s="94" t="s">
        <v>52</v>
      </c>
      <c r="H416" s="95">
        <v>2001</v>
      </c>
      <c r="I416" s="153">
        <v>389</v>
      </c>
      <c r="J416" s="153">
        <v>389</v>
      </c>
      <c r="K416" s="153">
        <v>389</v>
      </c>
      <c r="L416" s="152">
        <v>389</v>
      </c>
      <c r="M416" s="152">
        <v>389</v>
      </c>
      <c r="N416" s="152">
        <v>389</v>
      </c>
      <c r="O416" s="152">
        <v>389</v>
      </c>
      <c r="P416" s="152">
        <v>389</v>
      </c>
      <c r="Q416" s="152">
        <v>389</v>
      </c>
      <c r="R416" s="152">
        <v>389</v>
      </c>
    </row>
    <row r="417" spans="1:20" ht="15" customHeight="1">
      <c r="A417" s="16">
        <f t="shared" si="13"/>
        <v>417</v>
      </c>
      <c r="B417" s="94" t="s">
        <v>1083</v>
      </c>
      <c r="C417" s="94" t="s">
        <v>781</v>
      </c>
      <c r="D417" s="94" t="s">
        <v>1084</v>
      </c>
      <c r="E417" s="94" t="s">
        <v>1085</v>
      </c>
      <c r="F417" s="94" t="s">
        <v>294</v>
      </c>
      <c r="G417" s="94" t="s">
        <v>52</v>
      </c>
      <c r="H417" s="95">
        <v>2003</v>
      </c>
      <c r="I417" s="153">
        <v>167</v>
      </c>
      <c r="J417" s="153">
        <v>167</v>
      </c>
      <c r="K417" s="153">
        <v>167</v>
      </c>
      <c r="L417" s="152">
        <v>167</v>
      </c>
      <c r="M417" s="152">
        <v>167</v>
      </c>
      <c r="N417" s="152">
        <v>167</v>
      </c>
      <c r="O417" s="152">
        <v>167</v>
      </c>
      <c r="P417" s="152">
        <v>167</v>
      </c>
      <c r="Q417" s="152">
        <v>167</v>
      </c>
      <c r="R417" s="152">
        <v>167</v>
      </c>
    </row>
    <row r="418" spans="1:20" ht="15" customHeight="1">
      <c r="A418" s="16">
        <f t="shared" si="13"/>
        <v>418</v>
      </c>
      <c r="B418" s="94" t="s">
        <v>1088</v>
      </c>
      <c r="C418" s="94" t="s">
        <v>781</v>
      </c>
      <c r="D418" s="94" t="s">
        <v>1089</v>
      </c>
      <c r="E418" s="94" t="s">
        <v>1085</v>
      </c>
      <c r="F418" s="94" t="s">
        <v>294</v>
      </c>
      <c r="G418" s="94" t="s">
        <v>52</v>
      </c>
      <c r="H418" s="95">
        <v>2003</v>
      </c>
      <c r="I418" s="153">
        <v>164</v>
      </c>
      <c r="J418" s="153">
        <v>164</v>
      </c>
      <c r="K418" s="153">
        <v>164</v>
      </c>
      <c r="L418" s="152">
        <v>164</v>
      </c>
      <c r="M418" s="152">
        <v>164</v>
      </c>
      <c r="N418" s="152">
        <v>164</v>
      </c>
      <c r="O418" s="152">
        <v>164</v>
      </c>
      <c r="P418" s="152">
        <v>164</v>
      </c>
      <c r="Q418" s="152">
        <v>164</v>
      </c>
      <c r="R418" s="152">
        <v>164</v>
      </c>
    </row>
    <row r="419" spans="1:20" ht="15" customHeight="1">
      <c r="A419" s="16">
        <f t="shared" si="13"/>
        <v>419</v>
      </c>
      <c r="B419" s="94" t="s">
        <v>1092</v>
      </c>
      <c r="C419" s="94" t="s">
        <v>781</v>
      </c>
      <c r="D419" s="94" t="s">
        <v>1093</v>
      </c>
      <c r="E419" s="94" t="s">
        <v>1085</v>
      </c>
      <c r="F419" s="94" t="s">
        <v>294</v>
      </c>
      <c r="G419" s="94" t="s">
        <v>52</v>
      </c>
      <c r="H419" s="95">
        <v>2003</v>
      </c>
      <c r="I419" s="153">
        <v>310</v>
      </c>
      <c r="J419" s="153">
        <v>310</v>
      </c>
      <c r="K419" s="153">
        <v>310</v>
      </c>
      <c r="L419" s="152">
        <v>310</v>
      </c>
      <c r="M419" s="152">
        <v>310</v>
      </c>
      <c r="N419" s="152">
        <v>310</v>
      </c>
      <c r="O419" s="152">
        <v>310</v>
      </c>
      <c r="P419" s="152">
        <v>310</v>
      </c>
      <c r="Q419" s="152">
        <v>310</v>
      </c>
      <c r="R419" s="152">
        <v>310</v>
      </c>
    </row>
    <row r="420" spans="1:20" ht="15" customHeight="1">
      <c r="A420" s="16">
        <f t="shared" si="13"/>
        <v>420</v>
      </c>
      <c r="B420" s="94" t="s">
        <v>1096</v>
      </c>
      <c r="C420" s="94" t="s">
        <v>781</v>
      </c>
      <c r="D420" s="94" t="s">
        <v>1097</v>
      </c>
      <c r="E420" s="94" t="s">
        <v>1085</v>
      </c>
      <c r="F420" s="94" t="s">
        <v>294</v>
      </c>
      <c r="G420" s="94" t="s">
        <v>52</v>
      </c>
      <c r="H420" s="95">
        <v>2003</v>
      </c>
      <c r="I420" s="153">
        <v>170</v>
      </c>
      <c r="J420" s="153">
        <v>170</v>
      </c>
      <c r="K420" s="153">
        <v>170</v>
      </c>
      <c r="L420" s="152">
        <v>170</v>
      </c>
      <c r="M420" s="152">
        <v>170</v>
      </c>
      <c r="N420" s="152">
        <v>170</v>
      </c>
      <c r="O420" s="152">
        <v>170</v>
      </c>
      <c r="P420" s="152">
        <v>170</v>
      </c>
      <c r="Q420" s="152">
        <v>170</v>
      </c>
      <c r="R420" s="152">
        <v>170</v>
      </c>
    </row>
    <row r="421" spans="1:20" ht="15" customHeight="1">
      <c r="A421" s="16">
        <f t="shared" si="13"/>
        <v>421</v>
      </c>
      <c r="B421" s="94" t="s">
        <v>1100</v>
      </c>
      <c r="C421" s="94" t="s">
        <v>781</v>
      </c>
      <c r="D421" s="94" t="s">
        <v>1101</v>
      </c>
      <c r="E421" s="94" t="s">
        <v>1085</v>
      </c>
      <c r="F421" s="94" t="s">
        <v>294</v>
      </c>
      <c r="G421" s="94" t="s">
        <v>52</v>
      </c>
      <c r="H421" s="95">
        <v>2003</v>
      </c>
      <c r="I421" s="153">
        <v>173</v>
      </c>
      <c r="J421" s="153">
        <v>173</v>
      </c>
      <c r="K421" s="153">
        <v>173</v>
      </c>
      <c r="L421" s="152">
        <v>173</v>
      </c>
      <c r="M421" s="152">
        <v>173</v>
      </c>
      <c r="N421" s="152">
        <v>173</v>
      </c>
      <c r="O421" s="152">
        <v>173</v>
      </c>
      <c r="P421" s="152">
        <v>173</v>
      </c>
      <c r="Q421" s="152">
        <v>173</v>
      </c>
      <c r="R421" s="152">
        <v>173</v>
      </c>
    </row>
    <row r="422" spans="1:20" ht="15" customHeight="1">
      <c r="A422" s="16">
        <f t="shared" si="13"/>
        <v>422</v>
      </c>
      <c r="B422" s="94" t="s">
        <v>1102</v>
      </c>
      <c r="C422" s="94" t="s">
        <v>781</v>
      </c>
      <c r="D422" s="94" t="s">
        <v>1103</v>
      </c>
      <c r="E422" s="94" t="s">
        <v>1085</v>
      </c>
      <c r="F422" s="94" t="s">
        <v>294</v>
      </c>
      <c r="G422" s="94" t="s">
        <v>52</v>
      </c>
      <c r="H422" s="95">
        <v>2003</v>
      </c>
      <c r="I422" s="153">
        <v>310</v>
      </c>
      <c r="J422" s="153">
        <v>310</v>
      </c>
      <c r="K422" s="153">
        <v>310</v>
      </c>
      <c r="L422" s="152">
        <v>310</v>
      </c>
      <c r="M422" s="152">
        <v>310</v>
      </c>
      <c r="N422" s="152">
        <v>310</v>
      </c>
      <c r="O422" s="152">
        <v>310</v>
      </c>
      <c r="P422" s="152">
        <v>310</v>
      </c>
      <c r="Q422" s="152">
        <v>310</v>
      </c>
      <c r="R422" s="152">
        <v>310</v>
      </c>
    </row>
    <row r="423" spans="1:20" ht="15" customHeight="1">
      <c r="A423" s="16">
        <f t="shared" si="13"/>
        <v>423</v>
      </c>
      <c r="B423" s="148" t="s">
        <v>1104</v>
      </c>
      <c r="C423" s="94" t="s">
        <v>781</v>
      </c>
      <c r="D423" s="148"/>
      <c r="E423" s="148"/>
      <c r="F423" s="148"/>
      <c r="G423" s="148"/>
      <c r="H423" s="149"/>
      <c r="I423" s="150">
        <f t="shared" ref="I423:R423" si="14">SUM(I404:I422)</f>
        <v>3710</v>
      </c>
      <c r="J423" s="150">
        <f t="shared" si="14"/>
        <v>3710</v>
      </c>
      <c r="K423" s="150">
        <f t="shared" si="14"/>
        <v>3710</v>
      </c>
      <c r="L423" s="151">
        <f t="shared" si="14"/>
        <v>3710</v>
      </c>
      <c r="M423" s="151">
        <f t="shared" si="14"/>
        <v>3710</v>
      </c>
      <c r="N423" s="151">
        <f t="shared" si="14"/>
        <v>3710</v>
      </c>
      <c r="O423" s="151">
        <f t="shared" si="14"/>
        <v>3710</v>
      </c>
      <c r="P423" s="151">
        <f t="shared" si="14"/>
        <v>3710</v>
      </c>
      <c r="Q423" s="151">
        <f t="shared" si="14"/>
        <v>3710</v>
      </c>
      <c r="R423" s="151">
        <f t="shared" si="14"/>
        <v>3710</v>
      </c>
    </row>
    <row r="424" spans="1:20" ht="15" customHeight="1">
      <c r="A424" s="16">
        <f t="shared" si="13"/>
        <v>424</v>
      </c>
      <c r="B424" s="148"/>
      <c r="C424" s="94" t="s">
        <v>781</v>
      </c>
      <c r="D424" s="148"/>
      <c r="E424" s="148"/>
      <c r="F424" s="148"/>
      <c r="G424" s="148"/>
      <c r="H424" s="149"/>
      <c r="I424" s="150"/>
      <c r="J424" s="150"/>
      <c r="K424" s="150"/>
      <c r="L424" s="151"/>
      <c r="M424" s="151"/>
      <c r="N424" s="151"/>
      <c r="O424" s="151"/>
      <c r="P424" s="151"/>
      <c r="Q424" s="151"/>
      <c r="R424" s="151"/>
    </row>
    <row r="425" spans="1:20" ht="15" customHeight="1">
      <c r="A425" s="16">
        <f t="shared" si="13"/>
        <v>425</v>
      </c>
      <c r="B425" s="148" t="s">
        <v>1105</v>
      </c>
      <c r="C425" s="94" t="s">
        <v>781</v>
      </c>
      <c r="D425" s="148"/>
      <c r="E425" s="148"/>
      <c r="F425" s="148"/>
      <c r="G425" s="148"/>
      <c r="H425" s="149"/>
      <c r="I425" s="150"/>
      <c r="J425" s="150"/>
      <c r="K425" s="150"/>
      <c r="L425" s="151"/>
      <c r="M425" s="151"/>
      <c r="N425" s="151"/>
      <c r="O425" s="151"/>
      <c r="P425" s="151"/>
      <c r="Q425" s="151"/>
      <c r="R425" s="151"/>
    </row>
    <row r="426" spans="1:20" ht="15" customHeight="1">
      <c r="A426" s="16">
        <f t="shared" si="13"/>
        <v>426</v>
      </c>
      <c r="B426" s="94" t="s">
        <v>1064</v>
      </c>
      <c r="C426" s="94" t="s">
        <v>781</v>
      </c>
      <c r="D426" s="94" t="s">
        <v>1106</v>
      </c>
      <c r="E426" s="94" t="s">
        <v>487</v>
      </c>
      <c r="F426" s="94" t="s">
        <v>294</v>
      </c>
      <c r="G426" s="94" t="s">
        <v>62</v>
      </c>
      <c r="H426" s="95">
        <v>2017</v>
      </c>
      <c r="I426" s="153">
        <v>-56</v>
      </c>
      <c r="J426" s="153">
        <v>-56</v>
      </c>
      <c r="K426" s="153">
        <v>-56</v>
      </c>
      <c r="L426" s="152">
        <v>-56</v>
      </c>
      <c r="M426" s="152">
        <v>-56</v>
      </c>
      <c r="N426" s="152">
        <v>-56</v>
      </c>
      <c r="O426" s="152">
        <v>-56</v>
      </c>
      <c r="P426" s="152">
        <v>-56</v>
      </c>
      <c r="Q426" s="152">
        <v>-56</v>
      </c>
      <c r="R426" s="152">
        <v>-56</v>
      </c>
    </row>
    <row r="427" spans="1:20" ht="15" customHeight="1">
      <c r="A427" s="16">
        <f t="shared" si="13"/>
        <v>427</v>
      </c>
      <c r="B427" s="94" t="s">
        <v>1066</v>
      </c>
      <c r="C427" s="94" t="s">
        <v>781</v>
      </c>
      <c r="D427" s="94" t="s">
        <v>1107</v>
      </c>
      <c r="E427" s="94" t="s">
        <v>487</v>
      </c>
      <c r="F427" s="94" t="s">
        <v>294</v>
      </c>
      <c r="G427" s="94" t="s">
        <v>62</v>
      </c>
      <c r="H427" s="95">
        <v>2017</v>
      </c>
      <c r="I427" s="153">
        <v>-56</v>
      </c>
      <c r="J427" s="153">
        <v>-56</v>
      </c>
      <c r="K427" s="153">
        <v>-56</v>
      </c>
      <c r="L427" s="152">
        <v>-56</v>
      </c>
      <c r="M427" s="152">
        <v>-56</v>
      </c>
      <c r="N427" s="152">
        <v>-56</v>
      </c>
      <c r="O427" s="152">
        <v>-56</v>
      </c>
      <c r="P427" s="152">
        <v>-56</v>
      </c>
      <c r="Q427" s="152">
        <v>-56</v>
      </c>
      <c r="R427" s="152">
        <v>-56</v>
      </c>
    </row>
    <row r="428" spans="1:20" ht="15" customHeight="1">
      <c r="A428" s="16">
        <f t="shared" si="13"/>
        <v>428</v>
      </c>
      <c r="B428" s="94" t="s">
        <v>1068</v>
      </c>
      <c r="C428" s="94" t="s">
        <v>781</v>
      </c>
      <c r="D428" s="94" t="s">
        <v>1108</v>
      </c>
      <c r="E428" s="94" t="s">
        <v>487</v>
      </c>
      <c r="F428" s="94" t="s">
        <v>294</v>
      </c>
      <c r="G428" s="94" t="s">
        <v>62</v>
      </c>
      <c r="H428" s="95">
        <v>2017</v>
      </c>
      <c r="I428" s="153">
        <v>-56</v>
      </c>
      <c r="J428" s="153">
        <v>-56</v>
      </c>
      <c r="K428" s="153">
        <v>-56</v>
      </c>
      <c r="L428" s="152">
        <v>-56</v>
      </c>
      <c r="M428" s="152">
        <v>-56</v>
      </c>
      <c r="N428" s="152">
        <v>-56</v>
      </c>
      <c r="O428" s="152">
        <v>-56</v>
      </c>
      <c r="P428" s="152">
        <v>-56</v>
      </c>
      <c r="Q428" s="152">
        <v>-56</v>
      </c>
      <c r="R428" s="152">
        <v>-56</v>
      </c>
    </row>
    <row r="429" spans="1:20" ht="15" customHeight="1">
      <c r="A429" s="16">
        <f t="shared" si="13"/>
        <v>429</v>
      </c>
      <c r="B429" s="94" t="s">
        <v>1070</v>
      </c>
      <c r="C429" s="94" t="s">
        <v>781</v>
      </c>
      <c r="D429" s="94" t="s">
        <v>1109</v>
      </c>
      <c r="E429" s="94" t="s">
        <v>487</v>
      </c>
      <c r="F429" s="94" t="s">
        <v>294</v>
      </c>
      <c r="G429" s="94" t="s">
        <v>62</v>
      </c>
      <c r="H429" s="95">
        <v>2017</v>
      </c>
      <c r="I429" s="153">
        <v>-200</v>
      </c>
      <c r="J429" s="153">
        <v>-200</v>
      </c>
      <c r="K429" s="153">
        <v>-200</v>
      </c>
      <c r="L429" s="152">
        <v>-200</v>
      </c>
      <c r="M429" s="152">
        <v>-200</v>
      </c>
      <c r="N429" s="152">
        <v>-200</v>
      </c>
      <c r="O429" s="152">
        <v>-200</v>
      </c>
      <c r="P429" s="152">
        <v>-200</v>
      </c>
      <c r="Q429" s="152">
        <v>-200</v>
      </c>
      <c r="R429" s="152">
        <v>-200</v>
      </c>
    </row>
    <row r="430" spans="1:20" ht="15" customHeight="1">
      <c r="A430" s="16">
        <f t="shared" si="13"/>
        <v>430</v>
      </c>
      <c r="B430" s="94" t="s">
        <v>1072</v>
      </c>
      <c r="C430" s="94" t="s">
        <v>781</v>
      </c>
      <c r="D430" s="94" t="s">
        <v>1110</v>
      </c>
      <c r="E430" s="94" t="s">
        <v>487</v>
      </c>
      <c r="F430" s="94" t="s">
        <v>294</v>
      </c>
      <c r="G430" s="94" t="s">
        <v>62</v>
      </c>
      <c r="H430" s="95">
        <v>2017</v>
      </c>
      <c r="I430" s="153">
        <v>-200</v>
      </c>
      <c r="J430" s="153">
        <v>-200</v>
      </c>
      <c r="K430" s="153">
        <v>-200</v>
      </c>
      <c r="L430" s="152">
        <v>-200</v>
      </c>
      <c r="M430" s="152">
        <v>-200</v>
      </c>
      <c r="N430" s="152">
        <v>-200</v>
      </c>
      <c r="O430" s="152">
        <v>-200</v>
      </c>
      <c r="P430" s="152">
        <v>-200</v>
      </c>
      <c r="Q430" s="152">
        <v>-200</v>
      </c>
      <c r="R430" s="152">
        <v>-200</v>
      </c>
      <c r="S430" s="77"/>
      <c r="T430" s="77"/>
    </row>
    <row r="431" spans="1:20" ht="15" customHeight="1">
      <c r="A431" s="16">
        <f t="shared" si="13"/>
        <v>431</v>
      </c>
      <c r="B431" s="94" t="s">
        <v>1111</v>
      </c>
      <c r="C431" s="94" t="s">
        <v>781</v>
      </c>
      <c r="D431" s="94" t="s">
        <v>1112</v>
      </c>
      <c r="E431" s="94" t="s">
        <v>1076</v>
      </c>
      <c r="F431" s="94" t="s">
        <v>294</v>
      </c>
      <c r="G431" s="94" t="s">
        <v>52</v>
      </c>
      <c r="H431" s="95">
        <v>2016</v>
      </c>
      <c r="I431" s="153">
        <v>0</v>
      </c>
      <c r="J431" s="153">
        <v>0</v>
      </c>
      <c r="K431" s="153">
        <v>0</v>
      </c>
      <c r="L431" s="152">
        <v>0</v>
      </c>
      <c r="M431" s="152">
        <v>0</v>
      </c>
      <c r="N431" s="152">
        <v>0</v>
      </c>
      <c r="O431" s="152">
        <v>0</v>
      </c>
      <c r="P431" s="152">
        <v>0</v>
      </c>
      <c r="Q431" s="152">
        <v>0</v>
      </c>
      <c r="R431" s="152">
        <v>0</v>
      </c>
      <c r="S431" s="77"/>
      <c r="T431" s="77"/>
    </row>
    <row r="432" spans="1:20" ht="15" customHeight="1">
      <c r="A432" s="16">
        <f t="shared" si="13"/>
        <v>432</v>
      </c>
      <c r="B432" s="94" t="s">
        <v>1105</v>
      </c>
      <c r="C432" s="94" t="s">
        <v>781</v>
      </c>
      <c r="D432" s="94" t="s">
        <v>1113</v>
      </c>
      <c r="E432" s="94"/>
      <c r="F432" s="94"/>
      <c r="G432" s="94"/>
      <c r="H432" s="95"/>
      <c r="I432" s="153">
        <f>SUM(I426:I431)</f>
        <v>-568</v>
      </c>
      <c r="J432" s="153">
        <f t="shared" ref="J432:R432" si="15">SUM(J426:J431)</f>
        <v>-568</v>
      </c>
      <c r="K432" s="153">
        <f t="shared" si="15"/>
        <v>-568</v>
      </c>
      <c r="L432" s="153">
        <f t="shared" si="15"/>
        <v>-568</v>
      </c>
      <c r="M432" s="153">
        <f t="shared" si="15"/>
        <v>-568</v>
      </c>
      <c r="N432" s="153">
        <f t="shared" si="15"/>
        <v>-568</v>
      </c>
      <c r="O432" s="153">
        <f t="shared" si="15"/>
        <v>-568</v>
      </c>
      <c r="P432" s="153">
        <f t="shared" si="15"/>
        <v>-568</v>
      </c>
      <c r="Q432" s="153">
        <f t="shared" si="15"/>
        <v>-568</v>
      </c>
      <c r="R432" s="153">
        <f t="shared" si="15"/>
        <v>-568</v>
      </c>
      <c r="S432" s="77"/>
      <c r="T432" s="77"/>
    </row>
    <row r="433" spans="1:20" ht="15" customHeight="1">
      <c r="A433" s="16">
        <f t="shared" si="13"/>
        <v>433</v>
      </c>
      <c r="B433" s="148"/>
      <c r="C433" s="94" t="s">
        <v>781</v>
      </c>
      <c r="D433" s="148"/>
      <c r="E433" s="148"/>
      <c r="F433" s="148"/>
      <c r="G433" s="148"/>
      <c r="H433" s="149"/>
      <c r="I433" s="150"/>
      <c r="J433" s="150"/>
      <c r="K433" s="150"/>
      <c r="L433" s="151"/>
      <c r="M433" s="151"/>
      <c r="N433" s="151"/>
      <c r="O433" s="151"/>
      <c r="P433" s="151"/>
      <c r="Q433" s="151"/>
      <c r="R433" s="151"/>
      <c r="S433" s="77"/>
      <c r="T433" s="77"/>
    </row>
    <row r="434" spans="1:20" ht="15" customHeight="1">
      <c r="A434" s="16">
        <f t="shared" si="13"/>
        <v>434</v>
      </c>
      <c r="B434" s="94" t="s">
        <v>1114</v>
      </c>
      <c r="C434" s="94" t="s">
        <v>781</v>
      </c>
      <c r="D434" s="94" t="s">
        <v>1115</v>
      </c>
      <c r="E434" s="94"/>
      <c r="F434" s="94"/>
      <c r="G434" s="94"/>
      <c r="H434" s="95"/>
      <c r="I434" s="153">
        <v>0</v>
      </c>
      <c r="J434" s="153">
        <v>0</v>
      </c>
      <c r="K434" s="153">
        <v>0</v>
      </c>
      <c r="L434" s="152">
        <v>0</v>
      </c>
      <c r="M434" s="152">
        <v>0</v>
      </c>
      <c r="N434" s="152">
        <v>0</v>
      </c>
      <c r="O434" s="152">
        <v>0</v>
      </c>
      <c r="P434" s="152">
        <v>0</v>
      </c>
      <c r="Q434" s="152">
        <v>0</v>
      </c>
      <c r="R434" s="152">
        <v>0</v>
      </c>
      <c r="S434" s="77"/>
      <c r="T434" s="77"/>
    </row>
    <row r="435" spans="1:20" ht="15" customHeight="1">
      <c r="A435" s="16">
        <f t="shared" si="13"/>
        <v>435</v>
      </c>
      <c r="B435" s="148"/>
      <c r="C435" s="94" t="s">
        <v>781</v>
      </c>
      <c r="D435" s="148"/>
      <c r="E435" s="148"/>
      <c r="F435" s="148"/>
      <c r="G435" s="148"/>
      <c r="H435" s="149"/>
      <c r="I435" s="150"/>
      <c r="J435" s="150"/>
      <c r="K435" s="150"/>
      <c r="L435" s="151"/>
      <c r="M435" s="151"/>
      <c r="N435" s="151"/>
      <c r="O435" s="151"/>
      <c r="P435" s="151"/>
      <c r="Q435" s="151"/>
      <c r="R435" s="151"/>
      <c r="S435" s="77"/>
      <c r="T435" s="77"/>
    </row>
    <row r="436" spans="1:20" ht="15" customHeight="1">
      <c r="A436" s="16">
        <f t="shared" si="13"/>
        <v>436</v>
      </c>
      <c r="B436" s="94" t="s">
        <v>1116</v>
      </c>
      <c r="C436" s="94" t="s">
        <v>781</v>
      </c>
      <c r="D436" s="94" t="s">
        <v>1117</v>
      </c>
      <c r="E436" s="94"/>
      <c r="F436" s="94" t="s">
        <v>294</v>
      </c>
      <c r="G436" s="94"/>
      <c r="H436" s="95"/>
      <c r="I436" s="153">
        <v>3590.1382683935999</v>
      </c>
      <c r="J436" s="153">
        <v>3590.1382683935999</v>
      </c>
      <c r="K436" s="153">
        <v>3590.1382683935999</v>
      </c>
      <c r="L436" s="153">
        <v>3590.1382683935999</v>
      </c>
      <c r="M436" s="153">
        <v>3590.1382683935999</v>
      </c>
      <c r="N436" s="153">
        <v>3590.1382683935999</v>
      </c>
      <c r="O436" s="153">
        <v>3590.1382683935999</v>
      </c>
      <c r="P436" s="153">
        <v>3590.1382683935999</v>
      </c>
      <c r="Q436" s="153">
        <v>3590.1382683935999</v>
      </c>
      <c r="R436" s="153">
        <v>3590.1382683935999</v>
      </c>
      <c r="S436" s="77"/>
      <c r="T436" s="77"/>
    </row>
    <row r="437" spans="1:20" ht="15" customHeight="1">
      <c r="A437" s="16">
        <f t="shared" si="13"/>
        <v>437</v>
      </c>
      <c r="B437" s="94" t="s">
        <v>1118</v>
      </c>
      <c r="C437" s="94" t="s">
        <v>781</v>
      </c>
      <c r="D437" s="94" t="s">
        <v>1119</v>
      </c>
      <c r="E437" s="94"/>
      <c r="F437" s="94" t="s">
        <v>294</v>
      </c>
      <c r="G437" s="94"/>
      <c r="H437" s="95"/>
      <c r="I437" s="153">
        <v>-36</v>
      </c>
      <c r="J437" s="153">
        <v>-123</v>
      </c>
      <c r="K437" s="153">
        <v>-128</v>
      </c>
      <c r="L437" s="152">
        <v>-173</v>
      </c>
      <c r="M437" s="152">
        <v>-213</v>
      </c>
      <c r="N437" s="152">
        <v>-428</v>
      </c>
      <c r="O437" s="152">
        <v>-428</v>
      </c>
      <c r="P437" s="152">
        <v>-433</v>
      </c>
      <c r="Q437" s="152">
        <v>-433</v>
      </c>
      <c r="R437" s="152">
        <v>-433</v>
      </c>
      <c r="S437" s="77"/>
      <c r="T437" s="77"/>
    </row>
    <row r="438" spans="1:20" ht="15" customHeight="1">
      <c r="A438" s="16">
        <f t="shared" si="13"/>
        <v>438</v>
      </c>
      <c r="B438" s="148"/>
      <c r="C438" s="94" t="s">
        <v>781</v>
      </c>
      <c r="D438" s="148"/>
      <c r="E438" s="148"/>
      <c r="F438" s="148"/>
      <c r="G438" s="148"/>
      <c r="H438" s="149"/>
      <c r="I438" s="150"/>
      <c r="J438" s="150"/>
      <c r="K438" s="150"/>
      <c r="L438" s="151"/>
      <c r="M438" s="151"/>
      <c r="N438" s="151"/>
      <c r="O438" s="151"/>
      <c r="P438" s="151"/>
      <c r="Q438" s="151"/>
      <c r="R438" s="151"/>
    </row>
    <row r="439" spans="1:20" ht="15" customHeight="1">
      <c r="A439" s="16">
        <f t="shared" si="13"/>
        <v>439</v>
      </c>
      <c r="B439" s="148" t="s">
        <v>1120</v>
      </c>
      <c r="C439" s="94" t="s">
        <v>781</v>
      </c>
      <c r="D439" s="148"/>
      <c r="E439" s="148"/>
      <c r="F439" s="148"/>
      <c r="G439" s="148"/>
      <c r="H439" s="149"/>
      <c r="I439" s="150"/>
      <c r="J439" s="150"/>
      <c r="K439" s="150"/>
      <c r="L439" s="151"/>
      <c r="M439" s="151"/>
      <c r="N439" s="151"/>
      <c r="O439" s="151"/>
      <c r="P439" s="151"/>
      <c r="Q439" s="151"/>
      <c r="R439" s="151"/>
    </row>
    <row r="440" spans="1:20" ht="15" customHeight="1">
      <c r="A440" s="16">
        <f t="shared" si="13"/>
        <v>440</v>
      </c>
      <c r="B440" s="94" t="s">
        <v>1493</v>
      </c>
      <c r="C440" s="94" t="s">
        <v>781</v>
      </c>
      <c r="D440" s="94" t="s">
        <v>1494</v>
      </c>
      <c r="E440" s="94" t="s">
        <v>60</v>
      </c>
      <c r="F440" s="94" t="s">
        <v>80</v>
      </c>
      <c r="G440" s="94" t="s">
        <v>98</v>
      </c>
      <c r="H440" s="95">
        <v>2016</v>
      </c>
      <c r="I440" s="153">
        <v>100</v>
      </c>
      <c r="J440" s="153">
        <v>100</v>
      </c>
      <c r="K440" s="153">
        <v>100</v>
      </c>
      <c r="L440" s="152">
        <v>100</v>
      </c>
      <c r="M440" s="152">
        <v>100</v>
      </c>
      <c r="N440" s="152">
        <v>100</v>
      </c>
      <c r="O440" s="152">
        <v>100</v>
      </c>
      <c r="P440" s="152">
        <v>100</v>
      </c>
      <c r="Q440" s="152">
        <v>100</v>
      </c>
      <c r="R440" s="152">
        <v>100</v>
      </c>
    </row>
    <row r="441" spans="1:20" ht="15" customHeight="1">
      <c r="A441" s="16">
        <f t="shared" si="13"/>
        <v>441</v>
      </c>
      <c r="B441" s="94" t="s">
        <v>1495</v>
      </c>
      <c r="C441" s="94" t="s">
        <v>781</v>
      </c>
      <c r="D441" s="94" t="s">
        <v>1496</v>
      </c>
      <c r="E441" s="94" t="s">
        <v>60</v>
      </c>
      <c r="F441" s="94" t="s">
        <v>80</v>
      </c>
      <c r="G441" s="94" t="s">
        <v>98</v>
      </c>
      <c r="H441" s="95">
        <v>2016</v>
      </c>
      <c r="I441" s="153">
        <v>102</v>
      </c>
      <c r="J441" s="153">
        <v>102</v>
      </c>
      <c r="K441" s="153">
        <v>102</v>
      </c>
      <c r="L441" s="152">
        <v>102</v>
      </c>
      <c r="M441" s="152">
        <v>102</v>
      </c>
      <c r="N441" s="152">
        <v>102</v>
      </c>
      <c r="O441" s="152">
        <v>102</v>
      </c>
      <c r="P441" s="152">
        <v>102</v>
      </c>
      <c r="Q441" s="152">
        <v>102</v>
      </c>
      <c r="R441" s="152">
        <v>102</v>
      </c>
    </row>
    <row r="442" spans="1:20" ht="15" customHeight="1">
      <c r="A442" s="16">
        <f t="shared" si="13"/>
        <v>442</v>
      </c>
      <c r="B442" s="94" t="s">
        <v>1499</v>
      </c>
      <c r="C442" s="94" t="s">
        <v>781</v>
      </c>
      <c r="D442" s="94" t="s">
        <v>1500</v>
      </c>
      <c r="E442" s="94" t="s">
        <v>1501</v>
      </c>
      <c r="F442" s="94" t="s">
        <v>80</v>
      </c>
      <c r="G442" s="94" t="s">
        <v>98</v>
      </c>
      <c r="H442" s="95">
        <v>2017</v>
      </c>
      <c r="I442" s="153">
        <v>120</v>
      </c>
      <c r="J442" s="153">
        <v>120</v>
      </c>
      <c r="K442" s="153">
        <v>120</v>
      </c>
      <c r="L442" s="152">
        <v>120</v>
      </c>
      <c r="M442" s="152">
        <v>120</v>
      </c>
      <c r="N442" s="152">
        <v>120</v>
      </c>
      <c r="O442" s="152">
        <v>120</v>
      </c>
      <c r="P442" s="152">
        <v>120</v>
      </c>
      <c r="Q442" s="152">
        <v>120</v>
      </c>
      <c r="R442" s="152">
        <v>120</v>
      </c>
    </row>
    <row r="443" spans="1:20" ht="15" customHeight="1">
      <c r="A443" s="16">
        <f t="shared" si="13"/>
        <v>443</v>
      </c>
      <c r="B443" s="94" t="s">
        <v>1503</v>
      </c>
      <c r="C443" s="94" t="s">
        <v>781</v>
      </c>
      <c r="D443" s="94" t="s">
        <v>1504</v>
      </c>
      <c r="E443" s="94" t="s">
        <v>1501</v>
      </c>
      <c r="F443" s="94" t="s">
        <v>80</v>
      </c>
      <c r="G443" s="94" t="s">
        <v>98</v>
      </c>
      <c r="H443" s="95">
        <v>2017</v>
      </c>
      <c r="I443" s="153">
        <v>108</v>
      </c>
      <c r="J443" s="153">
        <v>108</v>
      </c>
      <c r="K443" s="153">
        <v>108</v>
      </c>
      <c r="L443" s="152">
        <v>108</v>
      </c>
      <c r="M443" s="152">
        <v>108</v>
      </c>
      <c r="N443" s="152">
        <v>108</v>
      </c>
      <c r="O443" s="152">
        <v>108</v>
      </c>
      <c r="P443" s="152">
        <v>108</v>
      </c>
      <c r="Q443" s="152">
        <v>108</v>
      </c>
      <c r="R443" s="152">
        <v>108</v>
      </c>
    </row>
    <row r="444" spans="1:20" ht="15" customHeight="1">
      <c r="A444" s="16">
        <f t="shared" si="13"/>
        <v>444</v>
      </c>
      <c r="B444" s="94" t="s">
        <v>1506</v>
      </c>
      <c r="C444" s="94" t="s">
        <v>781</v>
      </c>
      <c r="D444" s="94" t="s">
        <v>1507</v>
      </c>
      <c r="E444" s="94" t="s">
        <v>55</v>
      </c>
      <c r="F444" s="94" t="s">
        <v>80</v>
      </c>
      <c r="G444" s="94" t="s">
        <v>98</v>
      </c>
      <c r="H444" s="95">
        <v>2016</v>
      </c>
      <c r="I444" s="153">
        <v>165</v>
      </c>
      <c r="J444" s="153">
        <v>165</v>
      </c>
      <c r="K444" s="153">
        <v>165</v>
      </c>
      <c r="L444" s="152">
        <v>165</v>
      </c>
      <c r="M444" s="152">
        <v>165</v>
      </c>
      <c r="N444" s="152">
        <v>165</v>
      </c>
      <c r="O444" s="152">
        <v>165</v>
      </c>
      <c r="P444" s="152">
        <v>165</v>
      </c>
      <c r="Q444" s="152">
        <v>165</v>
      </c>
      <c r="R444" s="152">
        <v>165</v>
      </c>
    </row>
    <row r="445" spans="1:20" ht="15" customHeight="1">
      <c r="A445" s="16">
        <f t="shared" si="13"/>
        <v>445</v>
      </c>
      <c r="B445" s="94" t="s">
        <v>1508</v>
      </c>
      <c r="C445" s="94" t="s">
        <v>781</v>
      </c>
      <c r="D445" s="94" t="s">
        <v>1509</v>
      </c>
      <c r="E445" s="94" t="s">
        <v>303</v>
      </c>
      <c r="F445" s="94" t="s">
        <v>80</v>
      </c>
      <c r="G445" s="94" t="s">
        <v>98</v>
      </c>
      <c r="H445" s="95">
        <v>2017</v>
      </c>
      <c r="I445" s="153">
        <v>150.6</v>
      </c>
      <c r="J445" s="153">
        <v>150.6</v>
      </c>
      <c r="K445" s="153">
        <v>150.6</v>
      </c>
      <c r="L445" s="152">
        <v>150.6</v>
      </c>
      <c r="M445" s="152">
        <v>150.6</v>
      </c>
      <c r="N445" s="152">
        <v>150.6</v>
      </c>
      <c r="O445" s="152">
        <v>150.6</v>
      </c>
      <c r="P445" s="152">
        <v>150.6</v>
      </c>
      <c r="Q445" s="152">
        <v>150.6</v>
      </c>
      <c r="R445" s="152">
        <v>150.6</v>
      </c>
    </row>
    <row r="446" spans="1:20" ht="15" customHeight="1">
      <c r="A446" s="16">
        <f t="shared" si="13"/>
        <v>446</v>
      </c>
      <c r="B446" s="94" t="s">
        <v>1510</v>
      </c>
      <c r="C446" s="94" t="s">
        <v>781</v>
      </c>
      <c r="D446" s="94" t="s">
        <v>1511</v>
      </c>
      <c r="E446" s="94" t="s">
        <v>303</v>
      </c>
      <c r="F446" s="94" t="s">
        <v>80</v>
      </c>
      <c r="G446" s="94" t="s">
        <v>98</v>
      </c>
      <c r="H446" s="95">
        <v>2017</v>
      </c>
      <c r="I446" s="153">
        <v>98.4</v>
      </c>
      <c r="J446" s="153">
        <v>98.4</v>
      </c>
      <c r="K446" s="153">
        <v>98.4</v>
      </c>
      <c r="L446" s="152">
        <v>98.4</v>
      </c>
      <c r="M446" s="152">
        <v>98.4</v>
      </c>
      <c r="N446" s="152">
        <v>98.4</v>
      </c>
      <c r="O446" s="152">
        <v>98.4</v>
      </c>
      <c r="P446" s="152">
        <v>98.4</v>
      </c>
      <c r="Q446" s="152">
        <v>98.4</v>
      </c>
      <c r="R446" s="152">
        <v>98.4</v>
      </c>
    </row>
    <row r="447" spans="1:20" ht="15" customHeight="1">
      <c r="A447" s="16">
        <f t="shared" si="13"/>
        <v>447</v>
      </c>
      <c r="B447" s="94" t="s">
        <v>1512</v>
      </c>
      <c r="C447" s="94" t="s">
        <v>781</v>
      </c>
      <c r="D447" s="94" t="s">
        <v>1513</v>
      </c>
      <c r="E447" s="94" t="s">
        <v>60</v>
      </c>
      <c r="F447" s="94" t="s">
        <v>80</v>
      </c>
      <c r="G447" s="94" t="s">
        <v>98</v>
      </c>
      <c r="H447" s="95">
        <v>2009</v>
      </c>
      <c r="I447" s="153">
        <v>141.6</v>
      </c>
      <c r="J447" s="153">
        <v>141.6</v>
      </c>
      <c r="K447" s="153">
        <v>141.6</v>
      </c>
      <c r="L447" s="152">
        <v>141.6</v>
      </c>
      <c r="M447" s="152">
        <v>141.6</v>
      </c>
      <c r="N447" s="152">
        <v>141.6</v>
      </c>
      <c r="O447" s="152">
        <v>141.6</v>
      </c>
      <c r="P447" s="152">
        <v>141.6</v>
      </c>
      <c r="Q447" s="152">
        <v>141.6</v>
      </c>
      <c r="R447" s="152">
        <v>141.6</v>
      </c>
    </row>
    <row r="448" spans="1:20" ht="15" customHeight="1">
      <c r="A448" s="16">
        <f t="shared" si="13"/>
        <v>448</v>
      </c>
      <c r="B448" s="94" t="s">
        <v>1514</v>
      </c>
      <c r="C448" s="94" t="s">
        <v>781</v>
      </c>
      <c r="D448" s="94" t="s">
        <v>1515</v>
      </c>
      <c r="E448" s="94" t="s">
        <v>60</v>
      </c>
      <c r="F448" s="94" t="s">
        <v>80</v>
      </c>
      <c r="G448" s="94" t="s">
        <v>98</v>
      </c>
      <c r="H448" s="95">
        <v>2009</v>
      </c>
      <c r="I448" s="153">
        <v>141.6</v>
      </c>
      <c r="J448" s="153">
        <v>141.6</v>
      </c>
      <c r="K448" s="153">
        <v>141.6</v>
      </c>
      <c r="L448" s="152">
        <v>141.6</v>
      </c>
      <c r="M448" s="152">
        <v>141.6</v>
      </c>
      <c r="N448" s="152">
        <v>141.6</v>
      </c>
      <c r="O448" s="152">
        <v>141.6</v>
      </c>
      <c r="P448" s="152">
        <v>141.6</v>
      </c>
      <c r="Q448" s="152">
        <v>141.6</v>
      </c>
      <c r="R448" s="152">
        <v>141.6</v>
      </c>
    </row>
    <row r="449" spans="1:18" ht="15" customHeight="1">
      <c r="A449" s="16">
        <f t="shared" si="13"/>
        <v>449</v>
      </c>
      <c r="B449" s="94" t="s">
        <v>2031</v>
      </c>
      <c r="C449" s="94" t="s">
        <v>781</v>
      </c>
      <c r="D449" s="94" t="s">
        <v>2032</v>
      </c>
      <c r="E449" s="94" t="s">
        <v>460</v>
      </c>
      <c r="F449" s="94" t="s">
        <v>80</v>
      </c>
      <c r="G449" s="94" t="s">
        <v>98</v>
      </c>
      <c r="H449" s="95">
        <v>2019</v>
      </c>
      <c r="I449" s="153">
        <v>103.3</v>
      </c>
      <c r="J449" s="153">
        <v>103.3</v>
      </c>
      <c r="K449" s="153">
        <v>103.3</v>
      </c>
      <c r="L449" s="152">
        <v>103.3</v>
      </c>
      <c r="M449" s="152">
        <v>103.3</v>
      </c>
      <c r="N449" s="152">
        <v>103.3</v>
      </c>
      <c r="O449" s="152">
        <v>103.3</v>
      </c>
      <c r="P449" s="152">
        <v>103.3</v>
      </c>
      <c r="Q449" s="152">
        <v>103.3</v>
      </c>
      <c r="R449" s="152">
        <v>103.3</v>
      </c>
    </row>
    <row r="450" spans="1:18" ht="15" customHeight="1">
      <c r="A450" s="16">
        <f t="shared" si="13"/>
        <v>450</v>
      </c>
      <c r="B450" s="94" t="s">
        <v>2033</v>
      </c>
      <c r="C450" s="94" t="s">
        <v>781</v>
      </c>
      <c r="D450" s="94" t="s">
        <v>2034</v>
      </c>
      <c r="E450" s="94" t="s">
        <v>460</v>
      </c>
      <c r="F450" s="94" t="s">
        <v>80</v>
      </c>
      <c r="G450" s="94" t="s">
        <v>98</v>
      </c>
      <c r="H450" s="95">
        <v>2019</v>
      </c>
      <c r="I450" s="153">
        <v>103.3</v>
      </c>
      <c r="J450" s="153">
        <v>103.3</v>
      </c>
      <c r="K450" s="153">
        <v>103.3</v>
      </c>
      <c r="L450" s="152">
        <v>103.3</v>
      </c>
      <c r="M450" s="152">
        <v>103.3</v>
      </c>
      <c r="N450" s="152">
        <v>103.3</v>
      </c>
      <c r="O450" s="152">
        <v>103.3</v>
      </c>
      <c r="P450" s="152">
        <v>103.3</v>
      </c>
      <c r="Q450" s="152">
        <v>103.3</v>
      </c>
      <c r="R450" s="152">
        <v>103.3</v>
      </c>
    </row>
    <row r="451" spans="1:18" ht="15" customHeight="1">
      <c r="A451" s="16">
        <f t="shared" si="13"/>
        <v>451</v>
      </c>
      <c r="B451" s="94" t="s">
        <v>1838</v>
      </c>
      <c r="C451" s="94" t="s">
        <v>781</v>
      </c>
      <c r="D451" s="94" t="s">
        <v>2035</v>
      </c>
      <c r="E451" s="94" t="s">
        <v>460</v>
      </c>
      <c r="F451" s="94" t="s">
        <v>80</v>
      </c>
      <c r="G451" s="94" t="s">
        <v>98</v>
      </c>
      <c r="H451" s="95">
        <v>2019</v>
      </c>
      <c r="I451" s="153">
        <v>100.4</v>
      </c>
      <c r="J451" s="153">
        <v>100.4</v>
      </c>
      <c r="K451" s="153">
        <v>100.4</v>
      </c>
      <c r="L451" s="152">
        <v>100.4</v>
      </c>
      <c r="M451" s="152">
        <v>100.4</v>
      </c>
      <c r="N451" s="152">
        <v>100.4</v>
      </c>
      <c r="O451" s="152">
        <v>100.4</v>
      </c>
      <c r="P451" s="152">
        <v>100.4</v>
      </c>
      <c r="Q451" s="152">
        <v>100.4</v>
      </c>
      <c r="R451" s="152">
        <v>100.4</v>
      </c>
    </row>
    <row r="452" spans="1:18" ht="15" customHeight="1">
      <c r="A452" s="16">
        <f t="shared" si="13"/>
        <v>452</v>
      </c>
      <c r="B452" s="94" t="s">
        <v>1516</v>
      </c>
      <c r="C452" s="94" t="s">
        <v>781</v>
      </c>
      <c r="D452" s="94" t="s">
        <v>1517</v>
      </c>
      <c r="E452" s="94" t="s">
        <v>1501</v>
      </c>
      <c r="F452" s="94" t="s">
        <v>80</v>
      </c>
      <c r="G452" s="94" t="s">
        <v>98</v>
      </c>
      <c r="H452" s="95">
        <v>2013</v>
      </c>
      <c r="I452" s="153">
        <v>200.1</v>
      </c>
      <c r="J452" s="153">
        <v>200.1</v>
      </c>
      <c r="K452" s="153">
        <v>200.1</v>
      </c>
      <c r="L452" s="152">
        <v>200.1</v>
      </c>
      <c r="M452" s="152">
        <v>200.1</v>
      </c>
      <c r="N452" s="152">
        <v>200.1</v>
      </c>
      <c r="O452" s="152">
        <v>200.1</v>
      </c>
      <c r="P452" s="152">
        <v>200.1</v>
      </c>
      <c r="Q452" s="152">
        <v>200.1</v>
      </c>
      <c r="R452" s="152">
        <v>200.1</v>
      </c>
    </row>
    <row r="453" spans="1:18" ht="15" customHeight="1">
      <c r="A453" s="16">
        <f t="shared" si="13"/>
        <v>453</v>
      </c>
      <c r="B453" s="94" t="s">
        <v>1518</v>
      </c>
      <c r="C453" s="94" t="s">
        <v>781</v>
      </c>
      <c r="D453" s="94" t="s">
        <v>1519</v>
      </c>
      <c r="E453" s="94" t="s">
        <v>1501</v>
      </c>
      <c r="F453" s="94" t="s">
        <v>80</v>
      </c>
      <c r="G453" s="94" t="s">
        <v>98</v>
      </c>
      <c r="H453" s="95">
        <v>2013</v>
      </c>
      <c r="I453" s="153">
        <v>201.6</v>
      </c>
      <c r="J453" s="153">
        <v>201.6</v>
      </c>
      <c r="K453" s="153">
        <v>201.6</v>
      </c>
      <c r="L453" s="152">
        <v>201.6</v>
      </c>
      <c r="M453" s="152">
        <v>201.6</v>
      </c>
      <c r="N453" s="152">
        <v>201.6</v>
      </c>
      <c r="O453" s="152">
        <v>201.6</v>
      </c>
      <c r="P453" s="152">
        <v>201.6</v>
      </c>
      <c r="Q453" s="152">
        <v>201.6</v>
      </c>
      <c r="R453" s="152">
        <v>201.6</v>
      </c>
    </row>
    <row r="454" spans="1:18" ht="15" customHeight="1">
      <c r="A454" s="16">
        <f t="shared" si="13"/>
        <v>454</v>
      </c>
      <c r="B454" s="94" t="s">
        <v>1520</v>
      </c>
      <c r="C454" s="94" t="s">
        <v>781</v>
      </c>
      <c r="D454" s="94" t="s">
        <v>1521</v>
      </c>
      <c r="E454" s="94" t="s">
        <v>1501</v>
      </c>
      <c r="F454" s="94" t="s">
        <v>80</v>
      </c>
      <c r="G454" s="94" t="s">
        <v>98</v>
      </c>
      <c r="H454" s="95">
        <v>2012</v>
      </c>
      <c r="I454" s="153">
        <v>99.8</v>
      </c>
      <c r="J454" s="153">
        <v>99.8</v>
      </c>
      <c r="K454" s="153">
        <v>99.8</v>
      </c>
      <c r="L454" s="152">
        <v>99.8</v>
      </c>
      <c r="M454" s="152">
        <v>99.8</v>
      </c>
      <c r="N454" s="152">
        <v>99.8</v>
      </c>
      <c r="O454" s="152">
        <v>99.8</v>
      </c>
      <c r="P454" s="152">
        <v>99.8</v>
      </c>
      <c r="Q454" s="152">
        <v>99.8</v>
      </c>
      <c r="R454" s="152">
        <v>99.8</v>
      </c>
    </row>
    <row r="455" spans="1:18" ht="15" customHeight="1">
      <c r="A455" s="16">
        <f t="shared" si="13"/>
        <v>455</v>
      </c>
      <c r="B455" s="94" t="s">
        <v>1522</v>
      </c>
      <c r="C455" s="94" t="s">
        <v>781</v>
      </c>
      <c r="D455" s="94" t="s">
        <v>1523</v>
      </c>
      <c r="E455" s="94" t="s">
        <v>1501</v>
      </c>
      <c r="F455" s="94" t="s">
        <v>80</v>
      </c>
      <c r="G455" s="94" t="s">
        <v>98</v>
      </c>
      <c r="H455" s="95">
        <v>2012</v>
      </c>
      <c r="I455" s="153">
        <v>103.5</v>
      </c>
      <c r="J455" s="153">
        <v>103.5</v>
      </c>
      <c r="K455" s="153">
        <v>103.5</v>
      </c>
      <c r="L455" s="152">
        <v>103.5</v>
      </c>
      <c r="M455" s="152">
        <v>103.5</v>
      </c>
      <c r="N455" s="152">
        <v>103.5</v>
      </c>
      <c r="O455" s="152">
        <v>103.5</v>
      </c>
      <c r="P455" s="152">
        <v>103.5</v>
      </c>
      <c r="Q455" s="152">
        <v>103.5</v>
      </c>
      <c r="R455" s="152">
        <v>103.5</v>
      </c>
    </row>
    <row r="456" spans="1:18" ht="15" customHeight="1">
      <c r="A456" s="16">
        <f t="shared" si="13"/>
        <v>456</v>
      </c>
      <c r="B456" s="94" t="s">
        <v>1524</v>
      </c>
      <c r="C456" s="94" t="s">
        <v>781</v>
      </c>
      <c r="D456" s="94" t="s">
        <v>1525</v>
      </c>
      <c r="E456" s="94" t="s">
        <v>460</v>
      </c>
      <c r="F456" s="94" t="s">
        <v>80</v>
      </c>
      <c r="G456" s="94" t="s">
        <v>98</v>
      </c>
      <c r="H456" s="95">
        <v>2019</v>
      </c>
      <c r="I456" s="153">
        <v>162.80000000000001</v>
      </c>
      <c r="J456" s="153">
        <v>162.80000000000001</v>
      </c>
      <c r="K456" s="153">
        <v>162.80000000000001</v>
      </c>
      <c r="L456" s="152">
        <v>162.80000000000001</v>
      </c>
      <c r="M456" s="152">
        <v>162.80000000000001</v>
      </c>
      <c r="N456" s="152">
        <v>162.80000000000001</v>
      </c>
      <c r="O456" s="152">
        <v>162.80000000000001</v>
      </c>
      <c r="P456" s="152">
        <v>162.80000000000001</v>
      </c>
      <c r="Q456" s="152">
        <v>162.80000000000001</v>
      </c>
      <c r="R456" s="152">
        <v>162.80000000000001</v>
      </c>
    </row>
    <row r="457" spans="1:18" ht="15" customHeight="1">
      <c r="A457" s="16">
        <f t="shared" si="13"/>
        <v>457</v>
      </c>
      <c r="B457" s="94" t="s">
        <v>1526</v>
      </c>
      <c r="C457" s="94" t="s">
        <v>781</v>
      </c>
      <c r="D457" s="94" t="s">
        <v>1527</v>
      </c>
      <c r="E457" s="94" t="s">
        <v>460</v>
      </c>
      <c r="F457" s="94" t="s">
        <v>80</v>
      </c>
      <c r="G457" s="94" t="s">
        <v>98</v>
      </c>
      <c r="H457" s="95">
        <v>2009</v>
      </c>
      <c r="I457" s="153">
        <v>179.9</v>
      </c>
      <c r="J457" s="153">
        <v>179.9</v>
      </c>
      <c r="K457" s="153">
        <v>179.9</v>
      </c>
      <c r="L457" s="152">
        <v>179.9</v>
      </c>
      <c r="M457" s="152">
        <v>179.9</v>
      </c>
      <c r="N457" s="152">
        <v>179.9</v>
      </c>
      <c r="O457" s="152">
        <v>179.9</v>
      </c>
      <c r="P457" s="152">
        <v>179.9</v>
      </c>
      <c r="Q457" s="152">
        <v>179.9</v>
      </c>
      <c r="R457" s="152">
        <v>179.9</v>
      </c>
    </row>
    <row r="458" spans="1:18" ht="15" customHeight="1">
      <c r="A458" s="16">
        <f t="shared" si="13"/>
        <v>458</v>
      </c>
      <c r="B458" s="94" t="s">
        <v>1528</v>
      </c>
      <c r="C458" s="94" t="s">
        <v>781</v>
      </c>
      <c r="D458" s="94" t="s">
        <v>1529</v>
      </c>
      <c r="E458" s="94" t="s">
        <v>460</v>
      </c>
      <c r="F458" s="94" t="s">
        <v>80</v>
      </c>
      <c r="G458" s="94" t="s">
        <v>98</v>
      </c>
      <c r="H458" s="95">
        <v>2010</v>
      </c>
      <c r="I458" s="153">
        <v>200.1</v>
      </c>
      <c r="J458" s="153">
        <v>200.1</v>
      </c>
      <c r="K458" s="153">
        <v>200.1</v>
      </c>
      <c r="L458" s="152">
        <v>200.1</v>
      </c>
      <c r="M458" s="152">
        <v>200.1</v>
      </c>
      <c r="N458" s="152">
        <v>200.1</v>
      </c>
      <c r="O458" s="152">
        <v>200.1</v>
      </c>
      <c r="P458" s="152">
        <v>200.1</v>
      </c>
      <c r="Q458" s="152">
        <v>200.1</v>
      </c>
      <c r="R458" s="152">
        <v>200.1</v>
      </c>
    </row>
    <row r="459" spans="1:18" ht="15" customHeight="1">
      <c r="A459" s="16">
        <f t="shared" si="13"/>
        <v>459</v>
      </c>
      <c r="B459" s="94" t="s">
        <v>1530</v>
      </c>
      <c r="C459" s="94" t="s">
        <v>781</v>
      </c>
      <c r="D459" s="94" t="s">
        <v>1531</v>
      </c>
      <c r="E459" s="94" t="s">
        <v>60</v>
      </c>
      <c r="F459" s="94" t="s">
        <v>80</v>
      </c>
      <c r="G459" s="94" t="s">
        <v>98</v>
      </c>
      <c r="H459" s="95">
        <v>2009</v>
      </c>
      <c r="I459" s="153">
        <v>160.80000000000001</v>
      </c>
      <c r="J459" s="153">
        <v>160.80000000000001</v>
      </c>
      <c r="K459" s="153">
        <v>160.80000000000001</v>
      </c>
      <c r="L459" s="152">
        <v>160.80000000000001</v>
      </c>
      <c r="M459" s="152">
        <v>160.80000000000001</v>
      </c>
      <c r="N459" s="152">
        <v>160.80000000000001</v>
      </c>
      <c r="O459" s="152">
        <v>160.80000000000001</v>
      </c>
      <c r="P459" s="152">
        <v>160.80000000000001</v>
      </c>
      <c r="Q459" s="152">
        <v>160.80000000000001</v>
      </c>
      <c r="R459" s="152">
        <v>160.80000000000001</v>
      </c>
    </row>
    <row r="460" spans="1:18" ht="15" customHeight="1">
      <c r="A460" s="16">
        <f t="shared" si="13"/>
        <v>460</v>
      </c>
      <c r="B460" s="94" t="s">
        <v>1532</v>
      </c>
      <c r="C460" s="94" t="s">
        <v>781</v>
      </c>
      <c r="D460" s="94" t="s">
        <v>1533</v>
      </c>
      <c r="E460" s="94" t="s">
        <v>60</v>
      </c>
      <c r="F460" s="94" t="s">
        <v>80</v>
      </c>
      <c r="G460" s="94" t="s">
        <v>98</v>
      </c>
      <c r="H460" s="95">
        <v>2009</v>
      </c>
      <c r="I460" s="153">
        <v>141.6</v>
      </c>
      <c r="J460" s="153">
        <v>141.6</v>
      </c>
      <c r="K460" s="153">
        <v>141.6</v>
      </c>
      <c r="L460" s="152">
        <v>141.6</v>
      </c>
      <c r="M460" s="152">
        <v>141.6</v>
      </c>
      <c r="N460" s="152">
        <v>141.6</v>
      </c>
      <c r="O460" s="152">
        <v>141.6</v>
      </c>
      <c r="P460" s="152">
        <v>141.6</v>
      </c>
      <c r="Q460" s="152">
        <v>141.6</v>
      </c>
      <c r="R460" s="152">
        <v>141.6</v>
      </c>
    </row>
    <row r="461" spans="1:18" ht="15" customHeight="1">
      <c r="A461" s="16">
        <f t="shared" si="13"/>
        <v>461</v>
      </c>
      <c r="B461" s="94" t="s">
        <v>1534</v>
      </c>
      <c r="C461" s="94" t="s">
        <v>781</v>
      </c>
      <c r="D461" s="94" t="s">
        <v>1535</v>
      </c>
      <c r="E461" s="94" t="s">
        <v>60</v>
      </c>
      <c r="F461" s="94" t="s">
        <v>80</v>
      </c>
      <c r="G461" s="94" t="s">
        <v>98</v>
      </c>
      <c r="H461" s="95">
        <v>2011</v>
      </c>
      <c r="I461" s="153">
        <v>100.8</v>
      </c>
      <c r="J461" s="153">
        <v>100.8</v>
      </c>
      <c r="K461" s="153">
        <v>100.8</v>
      </c>
      <c r="L461" s="152">
        <v>100.8</v>
      </c>
      <c r="M461" s="152">
        <v>100.8</v>
      </c>
      <c r="N461" s="152">
        <v>100.8</v>
      </c>
      <c r="O461" s="152">
        <v>100.8</v>
      </c>
      <c r="P461" s="152">
        <v>100.8</v>
      </c>
      <c r="Q461" s="152">
        <v>100.8</v>
      </c>
      <c r="R461" s="152">
        <v>100.8</v>
      </c>
    </row>
    <row r="462" spans="1:18" ht="15" customHeight="1">
      <c r="A462" s="16">
        <f t="shared" si="13"/>
        <v>462</v>
      </c>
      <c r="B462" s="94" t="s">
        <v>1536</v>
      </c>
      <c r="C462" s="94" t="s">
        <v>781</v>
      </c>
      <c r="D462" s="94" t="s">
        <v>1537</v>
      </c>
      <c r="E462" s="94" t="s">
        <v>55</v>
      </c>
      <c r="F462" s="94" t="s">
        <v>80</v>
      </c>
      <c r="G462" s="94" t="s">
        <v>98</v>
      </c>
      <c r="H462" s="95">
        <v>2017</v>
      </c>
      <c r="I462" s="153">
        <v>95.2</v>
      </c>
      <c r="J462" s="153">
        <v>95.2</v>
      </c>
      <c r="K462" s="153">
        <v>95.2</v>
      </c>
      <c r="L462" s="152">
        <v>95.2</v>
      </c>
      <c r="M462" s="152">
        <v>95.2</v>
      </c>
      <c r="N462" s="152">
        <v>95.2</v>
      </c>
      <c r="O462" s="152">
        <v>95.2</v>
      </c>
      <c r="P462" s="152">
        <v>95.2</v>
      </c>
      <c r="Q462" s="152">
        <v>95.2</v>
      </c>
      <c r="R462" s="152">
        <v>95.2</v>
      </c>
    </row>
    <row r="463" spans="1:18" ht="15" customHeight="1">
      <c r="A463" s="16">
        <f t="shared" si="13"/>
        <v>463</v>
      </c>
      <c r="B463" s="94" t="s">
        <v>138</v>
      </c>
      <c r="C463" s="94" t="s">
        <v>781</v>
      </c>
      <c r="D463" s="94" t="s">
        <v>139</v>
      </c>
      <c r="E463" s="94" t="s">
        <v>60</v>
      </c>
      <c r="F463" s="94" t="s">
        <v>80</v>
      </c>
      <c r="G463" s="94" t="s">
        <v>98</v>
      </c>
      <c r="H463" s="95">
        <v>2018</v>
      </c>
      <c r="I463" s="153">
        <v>201</v>
      </c>
      <c r="J463" s="153">
        <v>201</v>
      </c>
      <c r="K463" s="153">
        <v>201</v>
      </c>
      <c r="L463" s="152">
        <v>201</v>
      </c>
      <c r="M463" s="152">
        <v>201</v>
      </c>
      <c r="N463" s="152">
        <v>201</v>
      </c>
      <c r="O463" s="152">
        <v>201</v>
      </c>
      <c r="P463" s="152">
        <v>201</v>
      </c>
      <c r="Q463" s="152">
        <v>201</v>
      </c>
      <c r="R463" s="152">
        <v>201</v>
      </c>
    </row>
    <row r="464" spans="1:18" ht="15" customHeight="1">
      <c r="A464" s="16">
        <f t="shared" si="13"/>
        <v>464</v>
      </c>
      <c r="B464" s="94" t="s">
        <v>1538</v>
      </c>
      <c r="C464" s="94" t="s">
        <v>781</v>
      </c>
      <c r="D464" s="94" t="s">
        <v>1539</v>
      </c>
      <c r="E464" s="94" t="s">
        <v>303</v>
      </c>
      <c r="F464" s="94" t="s">
        <v>80</v>
      </c>
      <c r="G464" s="94" t="s">
        <v>98</v>
      </c>
      <c r="H464" s="95">
        <v>2012</v>
      </c>
      <c r="I464" s="153">
        <v>9</v>
      </c>
      <c r="J464" s="153">
        <v>9</v>
      </c>
      <c r="K464" s="153">
        <v>9</v>
      </c>
      <c r="L464" s="152">
        <v>9</v>
      </c>
      <c r="M464" s="152">
        <v>9</v>
      </c>
      <c r="N464" s="152">
        <v>9</v>
      </c>
      <c r="O464" s="152">
        <v>9</v>
      </c>
      <c r="P464" s="152">
        <v>9</v>
      </c>
      <c r="Q464" s="152">
        <v>9</v>
      </c>
      <c r="R464" s="152">
        <v>9</v>
      </c>
    </row>
    <row r="465" spans="1:18" ht="15" customHeight="1">
      <c r="A465" s="16">
        <f t="shared" si="13"/>
        <v>465</v>
      </c>
      <c r="B465" s="94" t="s">
        <v>1143</v>
      </c>
      <c r="C465" s="94" t="s">
        <v>781</v>
      </c>
      <c r="D465" s="94" t="s">
        <v>1144</v>
      </c>
      <c r="E465" s="94" t="s">
        <v>1145</v>
      </c>
      <c r="F465" s="94" t="s">
        <v>1540</v>
      </c>
      <c r="G465" s="94" t="s">
        <v>62</v>
      </c>
      <c r="H465" s="95">
        <v>2015</v>
      </c>
      <c r="I465" s="153">
        <v>149.80000000000001</v>
      </c>
      <c r="J465" s="153">
        <v>149.80000000000001</v>
      </c>
      <c r="K465" s="153">
        <v>149.80000000000001</v>
      </c>
      <c r="L465" s="152">
        <v>149.80000000000001</v>
      </c>
      <c r="M465" s="152">
        <v>149.80000000000001</v>
      </c>
      <c r="N465" s="152">
        <v>149.80000000000001</v>
      </c>
      <c r="O465" s="152">
        <v>149.80000000000001</v>
      </c>
      <c r="P465" s="152">
        <v>149.80000000000001</v>
      </c>
      <c r="Q465" s="152">
        <v>149.80000000000001</v>
      </c>
      <c r="R465" s="152">
        <v>149.80000000000001</v>
      </c>
    </row>
    <row r="466" spans="1:18" ht="15" customHeight="1">
      <c r="A466" s="16">
        <f t="shared" si="13"/>
        <v>466</v>
      </c>
      <c r="B466" s="94" t="s">
        <v>1750</v>
      </c>
      <c r="C466" s="94" t="s">
        <v>781</v>
      </c>
      <c r="D466" s="94" t="s">
        <v>2036</v>
      </c>
      <c r="E466" s="94" t="s">
        <v>1498</v>
      </c>
      <c r="F466" s="94" t="s">
        <v>1540</v>
      </c>
      <c r="G466" s="94" t="s">
        <v>62</v>
      </c>
      <c r="H466" s="95">
        <v>2019</v>
      </c>
      <c r="I466" s="153">
        <v>210.1</v>
      </c>
      <c r="J466" s="153">
        <v>210.1</v>
      </c>
      <c r="K466" s="153">
        <v>210.1</v>
      </c>
      <c r="L466" s="152">
        <v>210.1</v>
      </c>
      <c r="M466" s="152">
        <v>210.1</v>
      </c>
      <c r="N466" s="152">
        <v>210.1</v>
      </c>
      <c r="O466" s="152">
        <v>210.1</v>
      </c>
      <c r="P466" s="152">
        <v>210.1</v>
      </c>
      <c r="Q466" s="152">
        <v>210.1</v>
      </c>
      <c r="R466" s="152">
        <v>210.1</v>
      </c>
    </row>
    <row r="467" spans="1:18" ht="15" customHeight="1">
      <c r="A467" s="16">
        <f t="shared" si="13"/>
        <v>467</v>
      </c>
      <c r="B467" s="94" t="s">
        <v>1189</v>
      </c>
      <c r="C467" s="94" t="s">
        <v>781</v>
      </c>
      <c r="D467" s="94" t="s">
        <v>1190</v>
      </c>
      <c r="E467" s="94" t="s">
        <v>1344</v>
      </c>
      <c r="F467" s="94" t="s">
        <v>1540</v>
      </c>
      <c r="G467" s="94" t="s">
        <v>62</v>
      </c>
      <c r="H467" s="95">
        <v>2017</v>
      </c>
      <c r="I467" s="153">
        <v>50.4</v>
      </c>
      <c r="J467" s="153">
        <v>50.4</v>
      </c>
      <c r="K467" s="153">
        <v>50.4</v>
      </c>
      <c r="L467" s="152">
        <v>50.4</v>
      </c>
      <c r="M467" s="152">
        <v>50.4</v>
      </c>
      <c r="N467" s="152">
        <v>50.4</v>
      </c>
      <c r="O467" s="152">
        <v>50.4</v>
      </c>
      <c r="P467" s="152">
        <v>50.4</v>
      </c>
      <c r="Q467" s="152">
        <v>50.4</v>
      </c>
      <c r="R467" s="152">
        <v>50.4</v>
      </c>
    </row>
    <row r="468" spans="1:18" ht="15" customHeight="1">
      <c r="A468" s="16">
        <f t="shared" si="13"/>
        <v>468</v>
      </c>
      <c r="B468" s="94" t="s">
        <v>1208</v>
      </c>
      <c r="C468" s="94" t="s">
        <v>781</v>
      </c>
      <c r="D468" s="94" t="s">
        <v>1209</v>
      </c>
      <c r="E468" s="94" t="s">
        <v>1204</v>
      </c>
      <c r="F468" s="94" t="s">
        <v>1540</v>
      </c>
      <c r="G468" s="94" t="s">
        <v>62</v>
      </c>
      <c r="H468" s="95">
        <v>2016</v>
      </c>
      <c r="I468" s="153">
        <v>100.2</v>
      </c>
      <c r="J468" s="153">
        <v>100.2</v>
      </c>
      <c r="K468" s="153">
        <v>100.2</v>
      </c>
      <c r="L468" s="152">
        <v>100.2</v>
      </c>
      <c r="M468" s="152">
        <v>100.2</v>
      </c>
      <c r="N468" s="152">
        <v>100.2</v>
      </c>
      <c r="O468" s="152">
        <v>100.2</v>
      </c>
      <c r="P468" s="152">
        <v>100.2</v>
      </c>
      <c r="Q468" s="152">
        <v>100.2</v>
      </c>
      <c r="R468" s="152">
        <v>100.2</v>
      </c>
    </row>
    <row r="469" spans="1:18" ht="15" customHeight="1">
      <c r="A469" s="16">
        <f t="shared" si="13"/>
        <v>469</v>
      </c>
      <c r="B469" s="94" t="s">
        <v>1202</v>
      </c>
      <c r="C469" s="94" t="s">
        <v>781</v>
      </c>
      <c r="D469" s="94" t="s">
        <v>1203</v>
      </c>
      <c r="E469" s="94" t="s">
        <v>1204</v>
      </c>
      <c r="F469" s="94" t="s">
        <v>1540</v>
      </c>
      <c r="G469" s="94" t="s">
        <v>62</v>
      </c>
      <c r="H469" s="95">
        <v>2016</v>
      </c>
      <c r="I469" s="153">
        <v>100.2</v>
      </c>
      <c r="J469" s="153">
        <v>100.2</v>
      </c>
      <c r="K469" s="153">
        <v>100.2</v>
      </c>
      <c r="L469" s="152">
        <v>100.2</v>
      </c>
      <c r="M469" s="152">
        <v>100.2</v>
      </c>
      <c r="N469" s="152">
        <v>100.2</v>
      </c>
      <c r="O469" s="152">
        <v>100.2</v>
      </c>
      <c r="P469" s="152">
        <v>100.2</v>
      </c>
      <c r="Q469" s="152">
        <v>100.2</v>
      </c>
      <c r="R469" s="152">
        <v>100.2</v>
      </c>
    </row>
    <row r="470" spans="1:18" ht="15" customHeight="1">
      <c r="A470" s="16">
        <f t="shared" ref="A470:A533" si="16">A469+1</f>
        <v>470</v>
      </c>
      <c r="B470" s="94" t="s">
        <v>1218</v>
      </c>
      <c r="C470" s="94" t="s">
        <v>781</v>
      </c>
      <c r="D470" s="94" t="s">
        <v>1219</v>
      </c>
      <c r="E470" s="94" t="s">
        <v>1220</v>
      </c>
      <c r="F470" s="94" t="s">
        <v>1540</v>
      </c>
      <c r="G470" s="94" t="s">
        <v>62</v>
      </c>
      <c r="H470" s="95">
        <v>2017</v>
      </c>
      <c r="I470" s="153">
        <v>163.19999999999999</v>
      </c>
      <c r="J470" s="153">
        <v>163.19999999999999</v>
      </c>
      <c r="K470" s="153">
        <v>163.19999999999999</v>
      </c>
      <c r="L470" s="152">
        <v>163.19999999999999</v>
      </c>
      <c r="M470" s="152">
        <v>163.19999999999999</v>
      </c>
      <c r="N470" s="152">
        <v>163.19999999999999</v>
      </c>
      <c r="O470" s="152">
        <v>163.19999999999999</v>
      </c>
      <c r="P470" s="152">
        <v>163.19999999999999</v>
      </c>
      <c r="Q470" s="152">
        <v>163.19999999999999</v>
      </c>
      <c r="R470" s="152">
        <v>163.19999999999999</v>
      </c>
    </row>
    <row r="471" spans="1:18" ht="15" customHeight="1">
      <c r="A471" s="16">
        <f t="shared" si="16"/>
        <v>471</v>
      </c>
      <c r="B471" s="94" t="s">
        <v>1240</v>
      </c>
      <c r="C471" s="94" t="s">
        <v>781</v>
      </c>
      <c r="D471" s="94" t="s">
        <v>1241</v>
      </c>
      <c r="E471" s="94" t="s">
        <v>1204</v>
      </c>
      <c r="F471" s="94" t="s">
        <v>1540</v>
      </c>
      <c r="G471" s="94" t="s">
        <v>62</v>
      </c>
      <c r="H471" s="95">
        <v>2014</v>
      </c>
      <c r="I471" s="153">
        <v>107.4</v>
      </c>
      <c r="J471" s="153">
        <v>107.4</v>
      </c>
      <c r="K471" s="153">
        <v>107.4</v>
      </c>
      <c r="L471" s="152">
        <v>107.4</v>
      </c>
      <c r="M471" s="152">
        <v>107.4</v>
      </c>
      <c r="N471" s="152">
        <v>107.4</v>
      </c>
      <c r="O471" s="152">
        <v>107.4</v>
      </c>
      <c r="P471" s="152">
        <v>107.4</v>
      </c>
      <c r="Q471" s="152">
        <v>107.4</v>
      </c>
      <c r="R471" s="152">
        <v>107.4</v>
      </c>
    </row>
    <row r="472" spans="1:18" ht="15" customHeight="1">
      <c r="A472" s="16">
        <f t="shared" si="16"/>
        <v>472</v>
      </c>
      <c r="B472" s="94" t="s">
        <v>1244</v>
      </c>
      <c r="C472" s="94" t="s">
        <v>781</v>
      </c>
      <c r="D472" s="94" t="s">
        <v>1245</v>
      </c>
      <c r="E472" s="94" t="s">
        <v>1204</v>
      </c>
      <c r="F472" s="94" t="s">
        <v>1540</v>
      </c>
      <c r="G472" s="94" t="s">
        <v>62</v>
      </c>
      <c r="H472" s="95">
        <v>2014</v>
      </c>
      <c r="I472" s="153">
        <v>103.8</v>
      </c>
      <c r="J472" s="153">
        <v>103.8</v>
      </c>
      <c r="K472" s="153">
        <v>103.8</v>
      </c>
      <c r="L472" s="152">
        <v>103.8</v>
      </c>
      <c r="M472" s="152">
        <v>103.8</v>
      </c>
      <c r="N472" s="152">
        <v>103.8</v>
      </c>
      <c r="O472" s="152">
        <v>103.8</v>
      </c>
      <c r="P472" s="152">
        <v>103.8</v>
      </c>
      <c r="Q472" s="152">
        <v>103.8</v>
      </c>
      <c r="R472" s="152">
        <v>103.8</v>
      </c>
    </row>
    <row r="473" spans="1:18" ht="15" customHeight="1">
      <c r="A473" s="16">
        <f t="shared" si="16"/>
        <v>473</v>
      </c>
      <c r="B473" s="94" t="s">
        <v>1262</v>
      </c>
      <c r="C473" s="94" t="s">
        <v>781</v>
      </c>
      <c r="D473" s="94" t="s">
        <v>1263</v>
      </c>
      <c r="E473" s="94" t="s">
        <v>1264</v>
      </c>
      <c r="F473" s="94" t="s">
        <v>1540</v>
      </c>
      <c r="G473" s="94" t="s">
        <v>62</v>
      </c>
      <c r="H473" s="95">
        <v>2015</v>
      </c>
      <c r="I473" s="153">
        <v>99.9</v>
      </c>
      <c r="J473" s="153">
        <v>99.9</v>
      </c>
      <c r="K473" s="153">
        <v>99.9</v>
      </c>
      <c r="L473" s="152">
        <v>99.9</v>
      </c>
      <c r="M473" s="152">
        <v>99.9</v>
      </c>
      <c r="N473" s="152">
        <v>99.9</v>
      </c>
      <c r="O473" s="152">
        <v>99.9</v>
      </c>
      <c r="P473" s="152">
        <v>99.9</v>
      </c>
      <c r="Q473" s="152">
        <v>99.9</v>
      </c>
      <c r="R473" s="152">
        <v>99.9</v>
      </c>
    </row>
    <row r="474" spans="1:18" ht="15" customHeight="1">
      <c r="A474" s="16">
        <f t="shared" si="16"/>
        <v>474</v>
      </c>
      <c r="B474" s="94" t="s">
        <v>1267</v>
      </c>
      <c r="C474" s="94" t="s">
        <v>781</v>
      </c>
      <c r="D474" s="94" t="s">
        <v>1268</v>
      </c>
      <c r="E474" s="94" t="s">
        <v>1264</v>
      </c>
      <c r="F474" s="94" t="s">
        <v>1540</v>
      </c>
      <c r="G474" s="94" t="s">
        <v>62</v>
      </c>
      <c r="H474" s="95">
        <v>2015</v>
      </c>
      <c r="I474" s="153">
        <v>100</v>
      </c>
      <c r="J474" s="153">
        <v>100</v>
      </c>
      <c r="K474" s="153">
        <v>100</v>
      </c>
      <c r="L474" s="152">
        <v>100</v>
      </c>
      <c r="M474" s="152">
        <v>100</v>
      </c>
      <c r="N474" s="152">
        <v>100</v>
      </c>
      <c r="O474" s="152">
        <v>100</v>
      </c>
      <c r="P474" s="152">
        <v>100</v>
      </c>
      <c r="Q474" s="152">
        <v>100</v>
      </c>
      <c r="R474" s="152">
        <v>100</v>
      </c>
    </row>
    <row r="475" spans="1:18" ht="15" customHeight="1">
      <c r="A475" s="16">
        <f t="shared" si="16"/>
        <v>475</v>
      </c>
      <c r="B475" s="94" t="s">
        <v>1311</v>
      </c>
      <c r="C475" s="94" t="s">
        <v>781</v>
      </c>
      <c r="D475" s="94" t="s">
        <v>1312</v>
      </c>
      <c r="E475" s="94" t="s">
        <v>1264</v>
      </c>
      <c r="F475" s="94" t="s">
        <v>1540</v>
      </c>
      <c r="G475" s="94" t="s">
        <v>62</v>
      </c>
      <c r="H475" s="95">
        <v>2015</v>
      </c>
      <c r="I475" s="153">
        <v>146.19999999999999</v>
      </c>
      <c r="J475" s="153">
        <v>146.19999999999999</v>
      </c>
      <c r="K475" s="153">
        <v>146.19999999999999</v>
      </c>
      <c r="L475" s="152">
        <v>146.19999999999999</v>
      </c>
      <c r="M475" s="152">
        <v>146.19999999999999</v>
      </c>
      <c r="N475" s="152">
        <v>146.19999999999999</v>
      </c>
      <c r="O475" s="152">
        <v>146.19999999999999</v>
      </c>
      <c r="P475" s="152">
        <v>146.19999999999999</v>
      </c>
      <c r="Q475" s="152">
        <v>146.19999999999999</v>
      </c>
      <c r="R475" s="152">
        <v>146.19999999999999</v>
      </c>
    </row>
    <row r="476" spans="1:18" ht="15" customHeight="1">
      <c r="A476" s="16">
        <f t="shared" si="16"/>
        <v>476</v>
      </c>
      <c r="B476" s="94" t="s">
        <v>1315</v>
      </c>
      <c r="C476" s="94" t="s">
        <v>781</v>
      </c>
      <c r="D476" s="94" t="s">
        <v>1316</v>
      </c>
      <c r="E476" s="94" t="s">
        <v>1264</v>
      </c>
      <c r="F476" s="94" t="s">
        <v>1540</v>
      </c>
      <c r="G476" s="94" t="s">
        <v>62</v>
      </c>
      <c r="H476" s="95">
        <v>2015</v>
      </c>
      <c r="I476" s="153">
        <v>153.6</v>
      </c>
      <c r="J476" s="153">
        <v>153.6</v>
      </c>
      <c r="K476" s="153">
        <v>153.6</v>
      </c>
      <c r="L476" s="152">
        <v>153.6</v>
      </c>
      <c r="M476" s="152">
        <v>153.6</v>
      </c>
      <c r="N476" s="152">
        <v>153.6</v>
      </c>
      <c r="O476" s="152">
        <v>153.6</v>
      </c>
      <c r="P476" s="152">
        <v>153.6</v>
      </c>
      <c r="Q476" s="152">
        <v>153.6</v>
      </c>
      <c r="R476" s="152">
        <v>153.6</v>
      </c>
    </row>
    <row r="477" spans="1:18" ht="15" customHeight="1">
      <c r="A477" s="16">
        <f t="shared" si="16"/>
        <v>477</v>
      </c>
      <c r="B477" s="94" t="s">
        <v>1342</v>
      </c>
      <c r="C477" s="94" t="s">
        <v>781</v>
      </c>
      <c r="D477" s="94" t="s">
        <v>1343</v>
      </c>
      <c r="E477" s="94" t="s">
        <v>1344</v>
      </c>
      <c r="F477" s="94" t="s">
        <v>1540</v>
      </c>
      <c r="G477" s="94" t="s">
        <v>62</v>
      </c>
      <c r="H477" s="95">
        <v>2015</v>
      </c>
      <c r="I477" s="153">
        <v>100</v>
      </c>
      <c r="J477" s="153">
        <v>100</v>
      </c>
      <c r="K477" s="153">
        <v>100</v>
      </c>
      <c r="L477" s="152">
        <v>100</v>
      </c>
      <c r="M477" s="152">
        <v>100</v>
      </c>
      <c r="N477" s="152">
        <v>100</v>
      </c>
      <c r="O477" s="152">
        <v>100</v>
      </c>
      <c r="P477" s="152">
        <v>100</v>
      </c>
      <c r="Q477" s="152">
        <v>100</v>
      </c>
      <c r="R477" s="152">
        <v>100</v>
      </c>
    </row>
    <row r="478" spans="1:18" ht="15" customHeight="1">
      <c r="A478" s="16">
        <f t="shared" si="16"/>
        <v>478</v>
      </c>
      <c r="B478" s="94" t="s">
        <v>1347</v>
      </c>
      <c r="C478" s="94" t="s">
        <v>781</v>
      </c>
      <c r="D478" s="94" t="s">
        <v>1348</v>
      </c>
      <c r="E478" s="94" t="s">
        <v>1344</v>
      </c>
      <c r="F478" s="94" t="s">
        <v>1540</v>
      </c>
      <c r="G478" s="94" t="s">
        <v>62</v>
      </c>
      <c r="H478" s="95">
        <v>2015</v>
      </c>
      <c r="I478" s="153">
        <v>100</v>
      </c>
      <c r="J478" s="153">
        <v>100</v>
      </c>
      <c r="K478" s="153">
        <v>100</v>
      </c>
      <c r="L478" s="152">
        <v>100</v>
      </c>
      <c r="M478" s="152">
        <v>100</v>
      </c>
      <c r="N478" s="152">
        <v>100</v>
      </c>
      <c r="O478" s="152">
        <v>100</v>
      </c>
      <c r="P478" s="152">
        <v>100</v>
      </c>
      <c r="Q478" s="152">
        <v>100</v>
      </c>
      <c r="R478" s="152">
        <v>100</v>
      </c>
    </row>
    <row r="479" spans="1:18" ht="15" customHeight="1">
      <c r="A479" s="16">
        <f t="shared" si="16"/>
        <v>479</v>
      </c>
      <c r="B479" s="94" t="s">
        <v>1366</v>
      </c>
      <c r="C479" s="94" t="s">
        <v>781</v>
      </c>
      <c r="D479" s="94" t="s">
        <v>1367</v>
      </c>
      <c r="E479" s="94" t="s">
        <v>1368</v>
      </c>
      <c r="F479" s="94" t="s">
        <v>1540</v>
      </c>
      <c r="G479" s="94" t="s">
        <v>62</v>
      </c>
      <c r="H479" s="95">
        <v>2017</v>
      </c>
      <c r="I479" s="153">
        <v>115.2</v>
      </c>
      <c r="J479" s="153">
        <v>115.2</v>
      </c>
      <c r="K479" s="153">
        <v>115.2</v>
      </c>
      <c r="L479" s="152">
        <v>115.2</v>
      </c>
      <c r="M479" s="152">
        <v>115.2</v>
      </c>
      <c r="N479" s="152">
        <v>115.2</v>
      </c>
      <c r="O479" s="152">
        <v>115.2</v>
      </c>
      <c r="P479" s="152">
        <v>115.2</v>
      </c>
      <c r="Q479" s="152">
        <v>115.2</v>
      </c>
      <c r="R479" s="152">
        <v>115.2</v>
      </c>
    </row>
    <row r="480" spans="1:18" ht="15" customHeight="1">
      <c r="A480" s="16">
        <f t="shared" si="16"/>
        <v>480</v>
      </c>
      <c r="B480" s="94" t="s">
        <v>1371</v>
      </c>
      <c r="C480" s="94" t="s">
        <v>781</v>
      </c>
      <c r="D480" s="94" t="s">
        <v>1372</v>
      </c>
      <c r="E480" s="94" t="s">
        <v>1368</v>
      </c>
      <c r="F480" s="94" t="s">
        <v>1540</v>
      </c>
      <c r="G480" s="94" t="s">
        <v>62</v>
      </c>
      <c r="H480" s="95">
        <v>2017</v>
      </c>
      <c r="I480" s="153">
        <v>115.2</v>
      </c>
      <c r="J480" s="153">
        <v>115.2</v>
      </c>
      <c r="K480" s="153">
        <v>115.2</v>
      </c>
      <c r="L480" s="152">
        <v>115.2</v>
      </c>
      <c r="M480" s="152">
        <v>115.2</v>
      </c>
      <c r="N480" s="152">
        <v>115.2</v>
      </c>
      <c r="O480" s="152">
        <v>115.2</v>
      </c>
      <c r="P480" s="152">
        <v>115.2</v>
      </c>
      <c r="Q480" s="152">
        <v>115.2</v>
      </c>
      <c r="R480" s="152">
        <v>115.2</v>
      </c>
    </row>
    <row r="481" spans="1:18" ht="15" customHeight="1">
      <c r="A481" s="16">
        <f t="shared" si="16"/>
        <v>481</v>
      </c>
      <c r="B481" s="94" t="s">
        <v>1389</v>
      </c>
      <c r="C481" s="94" t="s">
        <v>781</v>
      </c>
      <c r="D481" s="94" t="s">
        <v>1390</v>
      </c>
      <c r="E481" s="94" t="s">
        <v>1391</v>
      </c>
      <c r="F481" s="94" t="s">
        <v>1540</v>
      </c>
      <c r="G481" s="94" t="s">
        <v>62</v>
      </c>
      <c r="H481" s="95">
        <v>2008</v>
      </c>
      <c r="I481" s="153">
        <v>150</v>
      </c>
      <c r="J481" s="153">
        <v>150</v>
      </c>
      <c r="K481" s="153">
        <v>150</v>
      </c>
      <c r="L481" s="152">
        <v>150</v>
      </c>
      <c r="M481" s="152">
        <v>150</v>
      </c>
      <c r="N481" s="152">
        <v>150</v>
      </c>
      <c r="O481" s="152">
        <v>150</v>
      </c>
      <c r="P481" s="152">
        <v>150</v>
      </c>
      <c r="Q481" s="152">
        <v>150</v>
      </c>
      <c r="R481" s="152">
        <v>150</v>
      </c>
    </row>
    <row r="482" spans="1:18" ht="15" customHeight="1">
      <c r="A482" s="16">
        <f t="shared" si="16"/>
        <v>482</v>
      </c>
      <c r="B482" s="94" t="s">
        <v>1379</v>
      </c>
      <c r="C482" s="94" t="s">
        <v>781</v>
      </c>
      <c r="D482" s="94" t="s">
        <v>1380</v>
      </c>
      <c r="E482" s="94" t="s">
        <v>1381</v>
      </c>
      <c r="F482" s="94" t="s">
        <v>1540</v>
      </c>
      <c r="G482" s="94" t="s">
        <v>62</v>
      </c>
      <c r="H482" s="95">
        <v>2014</v>
      </c>
      <c r="I482" s="153">
        <v>144.30000000000001</v>
      </c>
      <c r="J482" s="153">
        <v>144.30000000000001</v>
      </c>
      <c r="K482" s="153">
        <v>144.30000000000001</v>
      </c>
      <c r="L482" s="152">
        <v>144.30000000000001</v>
      </c>
      <c r="M482" s="152">
        <v>144.30000000000001</v>
      </c>
      <c r="N482" s="152">
        <v>144.30000000000001</v>
      </c>
      <c r="O482" s="152">
        <v>144.30000000000001</v>
      </c>
      <c r="P482" s="152">
        <v>144.30000000000001</v>
      </c>
      <c r="Q482" s="152">
        <v>144.30000000000001</v>
      </c>
      <c r="R482" s="152">
        <v>144.30000000000001</v>
      </c>
    </row>
    <row r="483" spans="1:18" ht="15" customHeight="1">
      <c r="A483" s="16">
        <f t="shared" si="16"/>
        <v>483</v>
      </c>
      <c r="B483" s="94" t="s">
        <v>1385</v>
      </c>
      <c r="C483" s="94" t="s">
        <v>781</v>
      </c>
      <c r="D483" s="94" t="s">
        <v>1386</v>
      </c>
      <c r="E483" s="94" t="s">
        <v>1381</v>
      </c>
      <c r="F483" s="94" t="s">
        <v>1540</v>
      </c>
      <c r="G483" s="94" t="s">
        <v>62</v>
      </c>
      <c r="H483" s="95">
        <v>2014</v>
      </c>
      <c r="I483" s="153">
        <v>144.30000000000001</v>
      </c>
      <c r="J483" s="153">
        <v>144.30000000000001</v>
      </c>
      <c r="K483" s="153">
        <v>144.30000000000001</v>
      </c>
      <c r="L483" s="152">
        <v>144.30000000000001</v>
      </c>
      <c r="M483" s="152">
        <v>144.30000000000001</v>
      </c>
      <c r="N483" s="152">
        <v>144.30000000000001</v>
      </c>
      <c r="O483" s="152">
        <v>144.30000000000001</v>
      </c>
      <c r="P483" s="152">
        <v>144.30000000000001</v>
      </c>
      <c r="Q483" s="152">
        <v>144.30000000000001</v>
      </c>
      <c r="R483" s="152">
        <v>144.30000000000001</v>
      </c>
    </row>
    <row r="484" spans="1:18" ht="15" customHeight="1">
      <c r="A484" s="16">
        <f t="shared" si="16"/>
        <v>484</v>
      </c>
      <c r="B484" s="94" t="s">
        <v>1405</v>
      </c>
      <c r="C484" s="94" t="s">
        <v>781</v>
      </c>
      <c r="D484" s="94" t="s">
        <v>1406</v>
      </c>
      <c r="E484" s="94" t="s">
        <v>1344</v>
      </c>
      <c r="F484" s="94" t="s">
        <v>1540</v>
      </c>
      <c r="G484" s="94" t="s">
        <v>62</v>
      </c>
      <c r="H484" s="95">
        <v>2017</v>
      </c>
      <c r="I484" s="153">
        <v>151.19999999999999</v>
      </c>
      <c r="J484" s="153">
        <v>151.19999999999999</v>
      </c>
      <c r="K484" s="153">
        <v>151.19999999999999</v>
      </c>
      <c r="L484" s="152">
        <v>151.19999999999999</v>
      </c>
      <c r="M484" s="152">
        <v>151.19999999999999</v>
      </c>
      <c r="N484" s="152">
        <v>151.19999999999999</v>
      </c>
      <c r="O484" s="152">
        <v>151.19999999999999</v>
      </c>
      <c r="P484" s="152">
        <v>151.19999999999999</v>
      </c>
      <c r="Q484" s="152">
        <v>151.19999999999999</v>
      </c>
      <c r="R484" s="152">
        <v>151.19999999999999</v>
      </c>
    </row>
    <row r="485" spans="1:18" ht="15" customHeight="1">
      <c r="A485" s="16">
        <f t="shared" si="16"/>
        <v>485</v>
      </c>
      <c r="B485" s="94" t="s">
        <v>1409</v>
      </c>
      <c r="C485" s="94" t="s">
        <v>781</v>
      </c>
      <c r="D485" s="94" t="s">
        <v>1410</v>
      </c>
      <c r="E485" s="94" t="s">
        <v>1204</v>
      </c>
      <c r="F485" s="94" t="s">
        <v>1540</v>
      </c>
      <c r="G485" s="94" t="s">
        <v>62</v>
      </c>
      <c r="H485" s="95">
        <v>2014</v>
      </c>
      <c r="I485" s="153">
        <v>109.2</v>
      </c>
      <c r="J485" s="153">
        <v>109.2</v>
      </c>
      <c r="K485" s="153">
        <v>109.2</v>
      </c>
      <c r="L485" s="152">
        <v>109.2</v>
      </c>
      <c r="M485" s="152">
        <v>109.2</v>
      </c>
      <c r="N485" s="152">
        <v>109.2</v>
      </c>
      <c r="O485" s="152">
        <v>109.2</v>
      </c>
      <c r="P485" s="152">
        <v>109.2</v>
      </c>
      <c r="Q485" s="152">
        <v>109.2</v>
      </c>
      <c r="R485" s="152">
        <v>109.2</v>
      </c>
    </row>
    <row r="486" spans="1:18" ht="15" customHeight="1">
      <c r="A486" s="16">
        <f t="shared" si="16"/>
        <v>486</v>
      </c>
      <c r="B486" s="94" t="s">
        <v>1413</v>
      </c>
      <c r="C486" s="94" t="s">
        <v>781</v>
      </c>
      <c r="D486" s="94" t="s">
        <v>1414</v>
      </c>
      <c r="E486" s="94" t="s">
        <v>1204</v>
      </c>
      <c r="F486" s="94" t="s">
        <v>1540</v>
      </c>
      <c r="G486" s="94" t="s">
        <v>62</v>
      </c>
      <c r="H486" s="95">
        <v>2014</v>
      </c>
      <c r="I486" s="153">
        <v>109.2</v>
      </c>
      <c r="J486" s="153">
        <v>109.2</v>
      </c>
      <c r="K486" s="153">
        <v>109.2</v>
      </c>
      <c r="L486" s="152">
        <v>109.2</v>
      </c>
      <c r="M486" s="152">
        <v>109.2</v>
      </c>
      <c r="N486" s="152">
        <v>109.2</v>
      </c>
      <c r="O486" s="152">
        <v>109.2</v>
      </c>
      <c r="P486" s="152">
        <v>109.2</v>
      </c>
      <c r="Q486" s="152">
        <v>109.2</v>
      </c>
      <c r="R486" s="152">
        <v>109.2</v>
      </c>
    </row>
    <row r="487" spans="1:18" ht="15" customHeight="1">
      <c r="A487" s="16">
        <f t="shared" si="16"/>
        <v>487</v>
      </c>
      <c r="B487" s="94" t="s">
        <v>1418</v>
      </c>
      <c r="C487" s="94" t="s">
        <v>781</v>
      </c>
      <c r="D487" s="94" t="s">
        <v>1419</v>
      </c>
      <c r="E487" s="94" t="s">
        <v>1204</v>
      </c>
      <c r="F487" s="94" t="s">
        <v>1540</v>
      </c>
      <c r="G487" s="94" t="s">
        <v>62</v>
      </c>
      <c r="H487" s="95">
        <v>2014</v>
      </c>
      <c r="I487" s="153">
        <v>94.2</v>
      </c>
      <c r="J487" s="153">
        <v>94.2</v>
      </c>
      <c r="K487" s="153">
        <v>94.2</v>
      </c>
      <c r="L487" s="152">
        <v>94.2</v>
      </c>
      <c r="M487" s="152">
        <v>94.2</v>
      </c>
      <c r="N487" s="152">
        <v>94.2</v>
      </c>
      <c r="O487" s="152">
        <v>94.2</v>
      </c>
      <c r="P487" s="152">
        <v>94.2</v>
      </c>
      <c r="Q487" s="152">
        <v>94.2</v>
      </c>
      <c r="R487" s="152">
        <v>94.2</v>
      </c>
    </row>
    <row r="488" spans="1:18" ht="15" customHeight="1">
      <c r="A488" s="16">
        <f t="shared" si="16"/>
        <v>488</v>
      </c>
      <c r="B488" s="94" t="s">
        <v>1422</v>
      </c>
      <c r="C488" s="94" t="s">
        <v>781</v>
      </c>
      <c r="D488" s="94" t="s">
        <v>1423</v>
      </c>
      <c r="E488" s="94" t="s">
        <v>1204</v>
      </c>
      <c r="F488" s="94" t="s">
        <v>1540</v>
      </c>
      <c r="G488" s="94" t="s">
        <v>62</v>
      </c>
      <c r="H488" s="95">
        <v>2014</v>
      </c>
      <c r="I488" s="153">
        <v>96.6</v>
      </c>
      <c r="J488" s="153">
        <v>96.6</v>
      </c>
      <c r="K488" s="153">
        <v>96.6</v>
      </c>
      <c r="L488" s="152">
        <v>96.6</v>
      </c>
      <c r="M488" s="152">
        <v>96.6</v>
      </c>
      <c r="N488" s="152">
        <v>96.6</v>
      </c>
      <c r="O488" s="152">
        <v>96.6</v>
      </c>
      <c r="P488" s="152">
        <v>96.6</v>
      </c>
      <c r="Q488" s="152">
        <v>96.6</v>
      </c>
      <c r="R488" s="152">
        <v>96.6</v>
      </c>
    </row>
    <row r="489" spans="1:18" ht="15" customHeight="1">
      <c r="A489" s="16">
        <f t="shared" si="16"/>
        <v>489</v>
      </c>
      <c r="B489" s="94" t="s">
        <v>1451</v>
      </c>
      <c r="C489" s="94" t="s">
        <v>781</v>
      </c>
      <c r="D489" s="94" t="s">
        <v>1452</v>
      </c>
      <c r="E489" s="94" t="s">
        <v>1204</v>
      </c>
      <c r="F489" s="94" t="s">
        <v>1540</v>
      </c>
      <c r="G489" s="94" t="s">
        <v>62</v>
      </c>
      <c r="H489" s="95">
        <v>2015</v>
      </c>
      <c r="I489" s="153">
        <v>150</v>
      </c>
      <c r="J489" s="153">
        <v>150</v>
      </c>
      <c r="K489" s="153">
        <v>150</v>
      </c>
      <c r="L489" s="152">
        <v>150</v>
      </c>
      <c r="M489" s="152">
        <v>150</v>
      </c>
      <c r="N489" s="152">
        <v>150</v>
      </c>
      <c r="O489" s="152">
        <v>150</v>
      </c>
      <c r="P489" s="152">
        <v>150</v>
      </c>
      <c r="Q489" s="152">
        <v>150</v>
      </c>
      <c r="R489" s="152">
        <v>150</v>
      </c>
    </row>
    <row r="490" spans="1:18" ht="15" customHeight="1">
      <c r="A490" s="16">
        <f t="shared" si="16"/>
        <v>490</v>
      </c>
      <c r="B490" s="94" t="s">
        <v>1551</v>
      </c>
      <c r="C490" s="94" t="s">
        <v>781</v>
      </c>
      <c r="D490" s="94" t="s">
        <v>1457</v>
      </c>
      <c r="E490" s="94" t="s">
        <v>1458</v>
      </c>
      <c r="F490" s="94" t="s">
        <v>1540</v>
      </c>
      <c r="G490" s="94" t="s">
        <v>62</v>
      </c>
      <c r="H490" s="95">
        <v>2017</v>
      </c>
      <c r="I490" s="153">
        <v>64</v>
      </c>
      <c r="J490" s="153">
        <v>64</v>
      </c>
      <c r="K490" s="153">
        <v>64</v>
      </c>
      <c r="L490" s="152">
        <v>64</v>
      </c>
      <c r="M490" s="152">
        <v>64</v>
      </c>
      <c r="N490" s="152">
        <v>64</v>
      </c>
      <c r="O490" s="152">
        <v>64</v>
      </c>
      <c r="P490" s="152">
        <v>64</v>
      </c>
      <c r="Q490" s="152">
        <v>64</v>
      </c>
      <c r="R490" s="152">
        <v>64</v>
      </c>
    </row>
    <row r="491" spans="1:18" ht="15" customHeight="1">
      <c r="A491" s="16">
        <f t="shared" si="16"/>
        <v>491</v>
      </c>
      <c r="B491" s="94" t="s">
        <v>1552</v>
      </c>
      <c r="C491" s="94" t="s">
        <v>781</v>
      </c>
      <c r="D491" s="94" t="s">
        <v>1461</v>
      </c>
      <c r="E491" s="94" t="s">
        <v>1458</v>
      </c>
      <c r="F491" s="94" t="s">
        <v>1540</v>
      </c>
      <c r="G491" s="94" t="s">
        <v>62</v>
      </c>
      <c r="H491" s="95">
        <v>2017</v>
      </c>
      <c r="I491" s="153">
        <v>110</v>
      </c>
      <c r="J491" s="153">
        <v>110</v>
      </c>
      <c r="K491" s="153">
        <v>110</v>
      </c>
      <c r="L491" s="152">
        <v>110</v>
      </c>
      <c r="M491" s="152">
        <v>110</v>
      </c>
      <c r="N491" s="152">
        <v>110</v>
      </c>
      <c r="O491" s="152">
        <v>110</v>
      </c>
      <c r="P491" s="152">
        <v>110</v>
      </c>
      <c r="Q491" s="152">
        <v>110</v>
      </c>
      <c r="R491" s="152">
        <v>110</v>
      </c>
    </row>
    <row r="492" spans="1:18" ht="15" customHeight="1">
      <c r="A492" s="16">
        <f t="shared" si="16"/>
        <v>492</v>
      </c>
      <c r="B492" s="94" t="s">
        <v>1553</v>
      </c>
      <c r="C492" s="94" t="s">
        <v>781</v>
      </c>
      <c r="D492" s="94" t="s">
        <v>1483</v>
      </c>
      <c r="E492" s="94" t="s">
        <v>1344</v>
      </c>
      <c r="F492" s="94" t="s">
        <v>1540</v>
      </c>
      <c r="G492" s="94" t="s">
        <v>62</v>
      </c>
      <c r="H492" s="95">
        <v>2015</v>
      </c>
      <c r="I492" s="153">
        <v>102</v>
      </c>
      <c r="J492" s="153">
        <v>102</v>
      </c>
      <c r="K492" s="153">
        <v>102</v>
      </c>
      <c r="L492" s="152">
        <v>102</v>
      </c>
      <c r="M492" s="152">
        <v>102</v>
      </c>
      <c r="N492" s="152">
        <v>102</v>
      </c>
      <c r="O492" s="152">
        <v>102</v>
      </c>
      <c r="P492" s="152">
        <v>102</v>
      </c>
      <c r="Q492" s="152">
        <v>102</v>
      </c>
      <c r="R492" s="152">
        <v>102</v>
      </c>
    </row>
    <row r="493" spans="1:18" ht="15" customHeight="1">
      <c r="A493" s="16">
        <f t="shared" si="16"/>
        <v>493</v>
      </c>
      <c r="B493" s="94" t="s">
        <v>1554</v>
      </c>
      <c r="C493" s="94" t="s">
        <v>781</v>
      </c>
      <c r="D493" s="94" t="s">
        <v>1486</v>
      </c>
      <c r="E493" s="94" t="s">
        <v>1344</v>
      </c>
      <c r="F493" s="94" t="s">
        <v>1540</v>
      </c>
      <c r="G493" s="94" t="s">
        <v>62</v>
      </c>
      <c r="H493" s="95">
        <v>2015</v>
      </c>
      <c r="I493" s="153">
        <v>98</v>
      </c>
      <c r="J493" s="153">
        <v>98</v>
      </c>
      <c r="K493" s="153">
        <v>98</v>
      </c>
      <c r="L493" s="152">
        <v>98</v>
      </c>
      <c r="M493" s="152">
        <v>98</v>
      </c>
      <c r="N493" s="152">
        <v>98</v>
      </c>
      <c r="O493" s="152">
        <v>98</v>
      </c>
      <c r="P493" s="152">
        <v>98</v>
      </c>
      <c r="Q493" s="152">
        <v>98</v>
      </c>
      <c r="R493" s="152">
        <v>98</v>
      </c>
    </row>
    <row r="494" spans="1:18" ht="15" customHeight="1">
      <c r="A494" s="16">
        <f t="shared" si="16"/>
        <v>494</v>
      </c>
      <c r="B494" s="94" t="s">
        <v>1555</v>
      </c>
      <c r="C494" s="94" t="s">
        <v>781</v>
      </c>
      <c r="D494" s="94" t="s">
        <v>1489</v>
      </c>
      <c r="E494" s="94" t="s">
        <v>1344</v>
      </c>
      <c r="F494" s="94" t="s">
        <v>1540</v>
      </c>
      <c r="G494" s="94" t="s">
        <v>62</v>
      </c>
      <c r="H494" s="95">
        <v>2016</v>
      </c>
      <c r="I494" s="153">
        <v>148.5</v>
      </c>
      <c r="J494" s="153">
        <v>148.5</v>
      </c>
      <c r="K494" s="153">
        <v>148.5</v>
      </c>
      <c r="L494" s="152">
        <v>148.5</v>
      </c>
      <c r="M494" s="152">
        <v>148.5</v>
      </c>
      <c r="N494" s="152">
        <v>148.5</v>
      </c>
      <c r="O494" s="152">
        <v>148.5</v>
      </c>
      <c r="P494" s="152">
        <v>148.5</v>
      </c>
      <c r="Q494" s="152">
        <v>148.5</v>
      </c>
      <c r="R494" s="152">
        <v>148.5</v>
      </c>
    </row>
    <row r="495" spans="1:18" ht="15" customHeight="1">
      <c r="A495" s="16">
        <f t="shared" si="16"/>
        <v>495</v>
      </c>
      <c r="B495" s="94" t="s">
        <v>1556</v>
      </c>
      <c r="C495" s="94" t="s">
        <v>781</v>
      </c>
      <c r="D495" s="94" t="s">
        <v>1492</v>
      </c>
      <c r="E495" s="94" t="s">
        <v>1344</v>
      </c>
      <c r="F495" s="94" t="s">
        <v>1540</v>
      </c>
      <c r="G495" s="94" t="s">
        <v>62</v>
      </c>
      <c r="H495" s="95">
        <v>2016</v>
      </c>
      <c r="I495" s="153">
        <v>151.80000000000001</v>
      </c>
      <c r="J495" s="153">
        <v>151.80000000000001</v>
      </c>
      <c r="K495" s="153">
        <v>151.80000000000001</v>
      </c>
      <c r="L495" s="152">
        <v>151.80000000000001</v>
      </c>
      <c r="M495" s="152">
        <v>151.80000000000001</v>
      </c>
      <c r="N495" s="152">
        <v>151.80000000000001</v>
      </c>
      <c r="O495" s="152">
        <v>151.80000000000001</v>
      </c>
      <c r="P495" s="152">
        <v>151.80000000000001</v>
      </c>
      <c r="Q495" s="152">
        <v>151.80000000000001</v>
      </c>
      <c r="R495" s="152">
        <v>151.80000000000001</v>
      </c>
    </row>
    <row r="496" spans="1:18" ht="15" customHeight="1">
      <c r="A496" s="16">
        <f t="shared" si="16"/>
        <v>496</v>
      </c>
      <c r="B496" s="94" t="s">
        <v>1557</v>
      </c>
      <c r="C496" s="94" t="s">
        <v>781</v>
      </c>
      <c r="D496" s="94" t="s">
        <v>1497</v>
      </c>
      <c r="E496" s="94" t="s">
        <v>1498</v>
      </c>
      <c r="F496" s="94" t="s">
        <v>1540</v>
      </c>
      <c r="G496" s="94" t="s">
        <v>62</v>
      </c>
      <c r="H496" s="95">
        <v>2014</v>
      </c>
      <c r="I496" s="153">
        <v>161</v>
      </c>
      <c r="J496" s="153">
        <v>161</v>
      </c>
      <c r="K496" s="153">
        <v>161</v>
      </c>
      <c r="L496" s="152">
        <v>161</v>
      </c>
      <c r="M496" s="152">
        <v>161</v>
      </c>
      <c r="N496" s="152">
        <v>161</v>
      </c>
      <c r="O496" s="152">
        <v>161</v>
      </c>
      <c r="P496" s="152">
        <v>161</v>
      </c>
      <c r="Q496" s="152">
        <v>161</v>
      </c>
      <c r="R496" s="152">
        <v>161</v>
      </c>
    </row>
    <row r="497" spans="1:18" ht="15" customHeight="1">
      <c r="A497" s="16">
        <f t="shared" si="16"/>
        <v>497</v>
      </c>
      <c r="B497" s="94" t="s">
        <v>1558</v>
      </c>
      <c r="C497" s="94" t="s">
        <v>781</v>
      </c>
      <c r="D497" s="94" t="s">
        <v>1505</v>
      </c>
      <c r="E497" s="94" t="s">
        <v>1498</v>
      </c>
      <c r="F497" s="94" t="s">
        <v>1540</v>
      </c>
      <c r="G497" s="94" t="s">
        <v>62</v>
      </c>
      <c r="H497" s="95">
        <v>2015</v>
      </c>
      <c r="I497" s="153">
        <v>98</v>
      </c>
      <c r="J497" s="153">
        <v>98</v>
      </c>
      <c r="K497" s="153">
        <v>98</v>
      </c>
      <c r="L497" s="152">
        <v>98</v>
      </c>
      <c r="M497" s="152">
        <v>98</v>
      </c>
      <c r="N497" s="152">
        <v>98</v>
      </c>
      <c r="O497" s="152">
        <v>98</v>
      </c>
      <c r="P497" s="152">
        <v>98</v>
      </c>
      <c r="Q497" s="152">
        <v>98</v>
      </c>
      <c r="R497" s="152">
        <v>98</v>
      </c>
    </row>
    <row r="498" spans="1:18" ht="15" customHeight="1">
      <c r="A498" s="16">
        <f t="shared" si="16"/>
        <v>498</v>
      </c>
      <c r="B498" s="94" t="s">
        <v>1559</v>
      </c>
      <c r="C498" s="94" t="s">
        <v>781</v>
      </c>
      <c r="D498" s="94" t="s">
        <v>1502</v>
      </c>
      <c r="E498" s="94" t="s">
        <v>1498</v>
      </c>
      <c r="F498" s="94" t="s">
        <v>1540</v>
      </c>
      <c r="G498" s="94" t="s">
        <v>62</v>
      </c>
      <c r="H498" s="95">
        <v>2015</v>
      </c>
      <c r="I498" s="153">
        <v>96</v>
      </c>
      <c r="J498" s="153">
        <v>96</v>
      </c>
      <c r="K498" s="153">
        <v>96</v>
      </c>
      <c r="L498" s="152">
        <v>96</v>
      </c>
      <c r="M498" s="152">
        <v>96</v>
      </c>
      <c r="N498" s="152">
        <v>96</v>
      </c>
      <c r="O498" s="152">
        <v>96</v>
      </c>
      <c r="P498" s="152">
        <v>96</v>
      </c>
      <c r="Q498" s="152">
        <v>96</v>
      </c>
      <c r="R498" s="152">
        <v>96</v>
      </c>
    </row>
    <row r="499" spans="1:18" ht="15" customHeight="1">
      <c r="A499" s="16">
        <f t="shared" si="16"/>
        <v>499</v>
      </c>
      <c r="B499" s="94" t="s">
        <v>1541</v>
      </c>
      <c r="C499" s="94" t="s">
        <v>781</v>
      </c>
      <c r="D499" s="94" t="s">
        <v>1542</v>
      </c>
      <c r="E499" s="94" t="s">
        <v>1391</v>
      </c>
      <c r="F499" s="94" t="s">
        <v>1540</v>
      </c>
      <c r="G499" s="94" t="s">
        <v>62</v>
      </c>
      <c r="H499" s="95">
        <v>2016</v>
      </c>
      <c r="I499" s="153">
        <v>114.9</v>
      </c>
      <c r="J499" s="153">
        <v>114.9</v>
      </c>
      <c r="K499" s="153">
        <v>114.9</v>
      </c>
      <c r="L499" s="152">
        <v>114.9</v>
      </c>
      <c r="M499" s="152">
        <v>114.9</v>
      </c>
      <c r="N499" s="152">
        <v>114.9</v>
      </c>
      <c r="O499" s="152">
        <v>114.9</v>
      </c>
      <c r="P499" s="152">
        <v>114.9</v>
      </c>
      <c r="Q499" s="152">
        <v>114.9</v>
      </c>
      <c r="R499" s="152">
        <v>114.9</v>
      </c>
    </row>
    <row r="500" spans="1:18" ht="15" customHeight="1">
      <c r="A500" s="16">
        <f t="shared" si="16"/>
        <v>500</v>
      </c>
      <c r="B500" s="94" t="s">
        <v>1543</v>
      </c>
      <c r="C500" s="94" t="s">
        <v>781</v>
      </c>
      <c r="D500" s="94" t="s">
        <v>1544</v>
      </c>
      <c r="E500" s="94" t="s">
        <v>1391</v>
      </c>
      <c r="F500" s="94" t="s">
        <v>1540</v>
      </c>
      <c r="G500" s="94" t="s">
        <v>62</v>
      </c>
      <c r="H500" s="95">
        <v>2016</v>
      </c>
      <c r="I500" s="153">
        <v>142.30000000000001</v>
      </c>
      <c r="J500" s="153">
        <v>142.30000000000001</v>
      </c>
      <c r="K500" s="153">
        <v>142.30000000000001</v>
      </c>
      <c r="L500" s="152">
        <v>142.30000000000001</v>
      </c>
      <c r="M500" s="152">
        <v>142.30000000000001</v>
      </c>
      <c r="N500" s="152">
        <v>142.30000000000001</v>
      </c>
      <c r="O500" s="152">
        <v>142.30000000000001</v>
      </c>
      <c r="P500" s="152">
        <v>142.30000000000001</v>
      </c>
      <c r="Q500" s="152">
        <v>142.30000000000001</v>
      </c>
      <c r="R500" s="152">
        <v>142.30000000000001</v>
      </c>
    </row>
    <row r="501" spans="1:18" ht="15" customHeight="1">
      <c r="A501" s="16">
        <f t="shared" si="16"/>
        <v>501</v>
      </c>
      <c r="B501" s="94" t="s">
        <v>1545</v>
      </c>
      <c r="C501" s="94" t="s">
        <v>781</v>
      </c>
      <c r="D501" s="94" t="s">
        <v>1546</v>
      </c>
      <c r="E501" s="94" t="s">
        <v>1344</v>
      </c>
      <c r="F501" s="94" t="s">
        <v>1540</v>
      </c>
      <c r="G501" s="94" t="s">
        <v>62</v>
      </c>
      <c r="H501" s="95">
        <v>2007</v>
      </c>
      <c r="I501" s="153">
        <v>57</v>
      </c>
      <c r="J501" s="153">
        <v>57</v>
      </c>
      <c r="K501" s="153">
        <v>57</v>
      </c>
      <c r="L501" s="152">
        <v>57</v>
      </c>
      <c r="M501" s="152">
        <v>57</v>
      </c>
      <c r="N501" s="152">
        <v>57</v>
      </c>
      <c r="O501" s="152">
        <v>57</v>
      </c>
      <c r="P501" s="152">
        <v>57</v>
      </c>
      <c r="Q501" s="152">
        <v>57</v>
      </c>
      <c r="R501" s="152">
        <v>57</v>
      </c>
    </row>
    <row r="502" spans="1:18" ht="15" customHeight="1">
      <c r="A502" s="16">
        <f t="shared" si="16"/>
        <v>502</v>
      </c>
      <c r="B502" s="94" t="s">
        <v>1547</v>
      </c>
      <c r="C502" s="94" t="s">
        <v>781</v>
      </c>
      <c r="D502" s="94" t="s">
        <v>1548</v>
      </c>
      <c r="E502" s="94" t="s">
        <v>1549</v>
      </c>
      <c r="F502" s="94" t="s">
        <v>1540</v>
      </c>
      <c r="G502" s="94" t="s">
        <v>62</v>
      </c>
      <c r="H502" s="95">
        <v>2007</v>
      </c>
      <c r="I502" s="153">
        <v>1</v>
      </c>
      <c r="J502" s="153">
        <v>1</v>
      </c>
      <c r="K502" s="153">
        <v>1</v>
      </c>
      <c r="L502" s="152">
        <v>1</v>
      </c>
      <c r="M502" s="152">
        <v>1</v>
      </c>
      <c r="N502" s="152">
        <v>1</v>
      </c>
      <c r="O502" s="152">
        <v>1</v>
      </c>
      <c r="P502" s="152">
        <v>1</v>
      </c>
      <c r="Q502" s="152">
        <v>1</v>
      </c>
      <c r="R502" s="152">
        <v>1</v>
      </c>
    </row>
    <row r="503" spans="1:18" ht="15" customHeight="1">
      <c r="A503" s="16">
        <f t="shared" si="16"/>
        <v>503</v>
      </c>
      <c r="B503" s="94" t="s">
        <v>1121</v>
      </c>
      <c r="C503" s="94" t="s">
        <v>781</v>
      </c>
      <c r="D503" s="94" t="s">
        <v>1122</v>
      </c>
      <c r="E503" s="94" t="s">
        <v>1123</v>
      </c>
      <c r="F503" s="94" t="s">
        <v>1976</v>
      </c>
      <c r="G503" s="94" t="s">
        <v>53</v>
      </c>
      <c r="H503" s="95">
        <v>2012</v>
      </c>
      <c r="I503" s="153">
        <v>99.8</v>
      </c>
      <c r="J503" s="153">
        <v>99.8</v>
      </c>
      <c r="K503" s="153">
        <v>99.8</v>
      </c>
      <c r="L503" s="152">
        <v>99.8</v>
      </c>
      <c r="M503" s="152">
        <v>99.8</v>
      </c>
      <c r="N503" s="152">
        <v>99.8</v>
      </c>
      <c r="O503" s="152">
        <v>99.8</v>
      </c>
      <c r="P503" s="152">
        <v>99.8</v>
      </c>
      <c r="Q503" s="152">
        <v>99.8</v>
      </c>
      <c r="R503" s="152">
        <v>99.8</v>
      </c>
    </row>
    <row r="504" spans="1:18" ht="15" customHeight="1">
      <c r="A504" s="16">
        <f t="shared" si="16"/>
        <v>504</v>
      </c>
      <c r="B504" s="94" t="s">
        <v>1124</v>
      </c>
      <c r="C504" s="94" t="s">
        <v>781</v>
      </c>
      <c r="D504" s="94" t="s">
        <v>1125</v>
      </c>
      <c r="E504" s="94" t="s">
        <v>520</v>
      </c>
      <c r="F504" s="94" t="s">
        <v>1976</v>
      </c>
      <c r="G504" s="94" t="s">
        <v>52</v>
      </c>
      <c r="H504" s="95">
        <v>2007</v>
      </c>
      <c r="I504" s="153">
        <v>120</v>
      </c>
      <c r="J504" s="153">
        <v>120</v>
      </c>
      <c r="K504" s="153">
        <v>120</v>
      </c>
      <c r="L504" s="152">
        <v>120</v>
      </c>
      <c r="M504" s="152">
        <v>120</v>
      </c>
      <c r="N504" s="152">
        <v>120</v>
      </c>
      <c r="O504" s="152">
        <v>120</v>
      </c>
      <c r="P504" s="152">
        <v>120</v>
      </c>
      <c r="Q504" s="152">
        <v>120</v>
      </c>
      <c r="R504" s="152">
        <v>120</v>
      </c>
    </row>
    <row r="505" spans="1:18" ht="15" customHeight="1">
      <c r="A505" s="16">
        <f t="shared" si="16"/>
        <v>505</v>
      </c>
      <c r="B505" s="94" t="s">
        <v>1126</v>
      </c>
      <c r="C505" s="94" t="s">
        <v>2037</v>
      </c>
      <c r="D505" s="94" t="s">
        <v>1127</v>
      </c>
      <c r="E505" s="94" t="s">
        <v>272</v>
      </c>
      <c r="F505" s="94" t="s">
        <v>1976</v>
      </c>
      <c r="G505" s="94" t="s">
        <v>54</v>
      </c>
      <c r="H505" s="95">
        <v>2013</v>
      </c>
      <c r="I505" s="153">
        <v>8.8000000000000007</v>
      </c>
      <c r="J505" s="153">
        <v>8.8000000000000007</v>
      </c>
      <c r="K505" s="153">
        <v>8.8000000000000007</v>
      </c>
      <c r="L505" s="152">
        <v>8.8000000000000007</v>
      </c>
      <c r="M505" s="152">
        <v>8.8000000000000007</v>
      </c>
      <c r="N505" s="152">
        <v>8.8000000000000007</v>
      </c>
      <c r="O505" s="152">
        <v>8.8000000000000007</v>
      </c>
      <c r="P505" s="152">
        <v>8.8000000000000007</v>
      </c>
      <c r="Q505" s="152">
        <v>8.8000000000000007</v>
      </c>
      <c r="R505" s="152">
        <v>8.8000000000000007</v>
      </c>
    </row>
    <row r="506" spans="1:18" ht="15" customHeight="1">
      <c r="A506" s="16">
        <f t="shared" si="16"/>
        <v>506</v>
      </c>
      <c r="B506" s="94" t="s">
        <v>1128</v>
      </c>
      <c r="C506" s="94" t="s">
        <v>2037</v>
      </c>
      <c r="D506" s="94" t="s">
        <v>1129</v>
      </c>
      <c r="E506" s="94" t="s">
        <v>272</v>
      </c>
      <c r="F506" s="94" t="s">
        <v>1976</v>
      </c>
      <c r="G506" s="94" t="s">
        <v>54</v>
      </c>
      <c r="H506" s="95">
        <v>2013</v>
      </c>
      <c r="I506" s="153">
        <v>124.3</v>
      </c>
      <c r="J506" s="153">
        <v>124.3</v>
      </c>
      <c r="K506" s="153">
        <v>124.3</v>
      </c>
      <c r="L506" s="152">
        <v>124.3</v>
      </c>
      <c r="M506" s="152">
        <v>124.3</v>
      </c>
      <c r="N506" s="152">
        <v>124.3</v>
      </c>
      <c r="O506" s="152">
        <v>124.3</v>
      </c>
      <c r="P506" s="152">
        <v>124.3</v>
      </c>
      <c r="Q506" s="152">
        <v>124.3</v>
      </c>
      <c r="R506" s="152">
        <v>124.3</v>
      </c>
    </row>
    <row r="507" spans="1:18" ht="15" customHeight="1">
      <c r="A507" s="16">
        <f t="shared" si="16"/>
        <v>507</v>
      </c>
      <c r="B507" s="94" t="s">
        <v>2038</v>
      </c>
      <c r="C507" s="94" t="s">
        <v>781</v>
      </c>
      <c r="D507" s="94" t="s">
        <v>2039</v>
      </c>
      <c r="E507" s="94" t="s">
        <v>272</v>
      </c>
      <c r="F507" s="94" t="s">
        <v>1976</v>
      </c>
      <c r="G507" s="94" t="s">
        <v>54</v>
      </c>
      <c r="H507" s="95">
        <v>2020</v>
      </c>
      <c r="I507" s="153">
        <v>89.7</v>
      </c>
      <c r="J507" s="153">
        <v>89.7</v>
      </c>
      <c r="K507" s="153">
        <v>89.7</v>
      </c>
      <c r="L507" s="152">
        <v>89.7</v>
      </c>
      <c r="M507" s="152">
        <v>89.7</v>
      </c>
      <c r="N507" s="152">
        <v>89.7</v>
      </c>
      <c r="O507" s="152">
        <v>89.7</v>
      </c>
      <c r="P507" s="152">
        <v>89.7</v>
      </c>
      <c r="Q507" s="152">
        <v>89.7</v>
      </c>
      <c r="R507" s="152">
        <v>89.7</v>
      </c>
    </row>
    <row r="508" spans="1:18" ht="15" customHeight="1">
      <c r="A508" s="16">
        <f t="shared" si="16"/>
        <v>508</v>
      </c>
      <c r="B508" s="94" t="s">
        <v>2040</v>
      </c>
      <c r="C508" s="94" t="s">
        <v>781</v>
      </c>
      <c r="D508" s="94" t="s">
        <v>2041</v>
      </c>
      <c r="E508" s="94" t="s">
        <v>272</v>
      </c>
      <c r="F508" s="94" t="s">
        <v>1976</v>
      </c>
      <c r="G508" s="94" t="s">
        <v>54</v>
      </c>
      <c r="H508" s="95">
        <v>2020</v>
      </c>
      <c r="I508" s="153">
        <v>6.7</v>
      </c>
      <c r="J508" s="153">
        <v>6.7</v>
      </c>
      <c r="K508" s="153">
        <v>6.7</v>
      </c>
      <c r="L508" s="152">
        <v>6.7</v>
      </c>
      <c r="M508" s="152">
        <v>6.7</v>
      </c>
      <c r="N508" s="152">
        <v>6.7</v>
      </c>
      <c r="O508" s="152">
        <v>6.7</v>
      </c>
      <c r="P508" s="152">
        <v>6.7</v>
      </c>
      <c r="Q508" s="152">
        <v>6.7</v>
      </c>
      <c r="R508" s="152">
        <v>6.7</v>
      </c>
    </row>
    <row r="509" spans="1:18" ht="15" customHeight="1">
      <c r="A509" s="16">
        <f t="shared" si="16"/>
        <v>509</v>
      </c>
      <c r="B509" s="94" t="s">
        <v>1130</v>
      </c>
      <c r="C509" s="94" t="s">
        <v>781</v>
      </c>
      <c r="D509" s="94" t="s">
        <v>1131</v>
      </c>
      <c r="E509" s="94" t="s">
        <v>1132</v>
      </c>
      <c r="F509" s="94" t="s">
        <v>1976</v>
      </c>
      <c r="G509" s="94" t="s">
        <v>54</v>
      </c>
      <c r="H509" s="95">
        <v>2012</v>
      </c>
      <c r="I509" s="153">
        <v>162</v>
      </c>
      <c r="J509" s="153">
        <v>162</v>
      </c>
      <c r="K509" s="153">
        <v>162</v>
      </c>
      <c r="L509" s="152">
        <v>162</v>
      </c>
      <c r="M509" s="152">
        <v>162</v>
      </c>
      <c r="N509" s="152">
        <v>162</v>
      </c>
      <c r="O509" s="152">
        <v>162</v>
      </c>
      <c r="P509" s="152">
        <v>162</v>
      </c>
      <c r="Q509" s="152">
        <v>162</v>
      </c>
      <c r="R509" s="152">
        <v>162</v>
      </c>
    </row>
    <row r="510" spans="1:18" ht="15" customHeight="1">
      <c r="A510" s="16">
        <f t="shared" si="16"/>
        <v>510</v>
      </c>
      <c r="B510" s="94" t="s">
        <v>1133</v>
      </c>
      <c r="C510" s="94" t="s">
        <v>781</v>
      </c>
      <c r="D510" s="94" t="s">
        <v>1134</v>
      </c>
      <c r="E510" s="94" t="s">
        <v>1135</v>
      </c>
      <c r="F510" s="94" t="s">
        <v>1976</v>
      </c>
      <c r="G510" s="94" t="s">
        <v>52</v>
      </c>
      <c r="H510" s="95">
        <v>2017</v>
      </c>
      <c r="I510" s="153">
        <v>44.9</v>
      </c>
      <c r="J510" s="153">
        <v>44.9</v>
      </c>
      <c r="K510" s="153">
        <v>44.9</v>
      </c>
      <c r="L510" s="152">
        <v>44.9</v>
      </c>
      <c r="M510" s="152">
        <v>44.9</v>
      </c>
      <c r="N510" s="152">
        <v>44.9</v>
      </c>
      <c r="O510" s="152">
        <v>44.9</v>
      </c>
      <c r="P510" s="152">
        <v>44.9</v>
      </c>
      <c r="Q510" s="152">
        <v>44.9</v>
      </c>
      <c r="R510" s="152">
        <v>44.9</v>
      </c>
    </row>
    <row r="511" spans="1:18" ht="15" customHeight="1">
      <c r="A511" s="16">
        <f t="shared" si="16"/>
        <v>511</v>
      </c>
      <c r="B511" s="94" t="s">
        <v>1136</v>
      </c>
      <c r="C511" s="94" t="s">
        <v>781</v>
      </c>
      <c r="D511" s="94" t="s">
        <v>1137</v>
      </c>
      <c r="E511" s="94" t="s">
        <v>1135</v>
      </c>
      <c r="F511" s="94" t="s">
        <v>1976</v>
      </c>
      <c r="G511" s="94" t="s">
        <v>52</v>
      </c>
      <c r="H511" s="95">
        <v>2017</v>
      </c>
      <c r="I511" s="153">
        <v>55.7</v>
      </c>
      <c r="J511" s="153">
        <v>55.7</v>
      </c>
      <c r="K511" s="153">
        <v>55.7</v>
      </c>
      <c r="L511" s="152">
        <v>55.7</v>
      </c>
      <c r="M511" s="152">
        <v>55.7</v>
      </c>
      <c r="N511" s="152">
        <v>55.7</v>
      </c>
      <c r="O511" s="152">
        <v>55.7</v>
      </c>
      <c r="P511" s="152">
        <v>55.7</v>
      </c>
      <c r="Q511" s="152">
        <v>55.7</v>
      </c>
      <c r="R511" s="152">
        <v>55.7</v>
      </c>
    </row>
    <row r="512" spans="1:18" ht="15" customHeight="1">
      <c r="A512" s="16">
        <f t="shared" si="16"/>
        <v>512</v>
      </c>
      <c r="B512" s="94" t="s">
        <v>1138</v>
      </c>
      <c r="C512" s="94" t="s">
        <v>781</v>
      </c>
      <c r="D512" s="94" t="s">
        <v>1139</v>
      </c>
      <c r="E512" s="94" t="s">
        <v>1140</v>
      </c>
      <c r="F512" s="94" t="s">
        <v>1976</v>
      </c>
      <c r="G512" s="94" t="s">
        <v>54</v>
      </c>
      <c r="H512" s="95">
        <v>2006</v>
      </c>
      <c r="I512" s="153">
        <v>120.6</v>
      </c>
      <c r="J512" s="153">
        <v>120.6</v>
      </c>
      <c r="K512" s="153">
        <v>120.6</v>
      </c>
      <c r="L512" s="152">
        <v>120.6</v>
      </c>
      <c r="M512" s="152">
        <v>120.6</v>
      </c>
      <c r="N512" s="152">
        <v>120.6</v>
      </c>
      <c r="O512" s="152">
        <v>120.6</v>
      </c>
      <c r="P512" s="152">
        <v>120.6</v>
      </c>
      <c r="Q512" s="152">
        <v>120.6</v>
      </c>
      <c r="R512" s="152">
        <v>120.6</v>
      </c>
    </row>
    <row r="513" spans="1:18" ht="15" customHeight="1">
      <c r="A513" s="16">
        <f t="shared" si="16"/>
        <v>513</v>
      </c>
      <c r="B513" s="94" t="s">
        <v>1141</v>
      </c>
      <c r="C513" s="94" t="s">
        <v>781</v>
      </c>
      <c r="D513" s="94" t="s">
        <v>1142</v>
      </c>
      <c r="E513" s="94" t="s">
        <v>1140</v>
      </c>
      <c r="F513" s="94" t="s">
        <v>1976</v>
      </c>
      <c r="G513" s="94" t="s">
        <v>54</v>
      </c>
      <c r="H513" s="95">
        <v>2007</v>
      </c>
      <c r="I513" s="153">
        <v>115.5</v>
      </c>
      <c r="J513" s="153">
        <v>115.5</v>
      </c>
      <c r="K513" s="153">
        <v>115.5</v>
      </c>
      <c r="L513" s="152">
        <v>115.5</v>
      </c>
      <c r="M513" s="152">
        <v>115.5</v>
      </c>
      <c r="N513" s="152">
        <v>115.5</v>
      </c>
      <c r="O513" s="152">
        <v>115.5</v>
      </c>
      <c r="P513" s="152">
        <v>115.5</v>
      </c>
      <c r="Q513" s="152">
        <v>115.5</v>
      </c>
      <c r="R513" s="152">
        <v>115.5</v>
      </c>
    </row>
    <row r="514" spans="1:18" ht="15" customHeight="1">
      <c r="A514" s="16">
        <f t="shared" si="16"/>
        <v>514</v>
      </c>
      <c r="B514" s="94" t="s">
        <v>1146</v>
      </c>
      <c r="C514" s="94" t="s">
        <v>781</v>
      </c>
      <c r="D514" s="94" t="s">
        <v>1147</v>
      </c>
      <c r="E514" s="94" t="s">
        <v>1140</v>
      </c>
      <c r="F514" s="94" t="s">
        <v>1976</v>
      </c>
      <c r="G514" s="94" t="s">
        <v>54</v>
      </c>
      <c r="H514" s="95">
        <v>2007</v>
      </c>
      <c r="I514" s="153">
        <v>117</v>
      </c>
      <c r="J514" s="153">
        <v>117</v>
      </c>
      <c r="K514" s="153">
        <v>117</v>
      </c>
      <c r="L514" s="152">
        <v>117</v>
      </c>
      <c r="M514" s="152">
        <v>117</v>
      </c>
      <c r="N514" s="152">
        <v>117</v>
      </c>
      <c r="O514" s="152">
        <v>117</v>
      </c>
      <c r="P514" s="152">
        <v>117</v>
      </c>
      <c r="Q514" s="152">
        <v>117</v>
      </c>
      <c r="R514" s="152">
        <v>117</v>
      </c>
    </row>
    <row r="515" spans="1:18" ht="15" customHeight="1">
      <c r="A515" s="16">
        <f t="shared" si="16"/>
        <v>515</v>
      </c>
      <c r="B515" s="94" t="s">
        <v>1148</v>
      </c>
      <c r="C515" s="94" t="s">
        <v>781</v>
      </c>
      <c r="D515" s="94" t="s">
        <v>1149</v>
      </c>
      <c r="E515" s="94" t="s">
        <v>1140</v>
      </c>
      <c r="F515" s="94" t="s">
        <v>1976</v>
      </c>
      <c r="G515" s="94" t="s">
        <v>54</v>
      </c>
      <c r="H515" s="95">
        <v>2008</v>
      </c>
      <c r="I515" s="153">
        <v>170.2</v>
      </c>
      <c r="J515" s="153">
        <v>170.2</v>
      </c>
      <c r="K515" s="153">
        <v>170.2</v>
      </c>
      <c r="L515" s="152">
        <v>170.2</v>
      </c>
      <c r="M515" s="152">
        <v>170.2</v>
      </c>
      <c r="N515" s="152">
        <v>170.2</v>
      </c>
      <c r="O515" s="152">
        <v>170.2</v>
      </c>
      <c r="P515" s="152">
        <v>170.2</v>
      </c>
      <c r="Q515" s="152">
        <v>170.2</v>
      </c>
      <c r="R515" s="152">
        <v>170.2</v>
      </c>
    </row>
    <row r="516" spans="1:18" ht="15" customHeight="1">
      <c r="A516" s="16">
        <f t="shared" si="16"/>
        <v>516</v>
      </c>
      <c r="B516" s="94" t="s">
        <v>1150</v>
      </c>
      <c r="C516" s="94" t="s">
        <v>781</v>
      </c>
      <c r="D516" s="94" t="s">
        <v>1151</v>
      </c>
      <c r="E516" s="94" t="s">
        <v>56</v>
      </c>
      <c r="F516" s="94" t="s">
        <v>1976</v>
      </c>
      <c r="G516" s="94" t="s">
        <v>54</v>
      </c>
      <c r="H516" s="95">
        <v>2009</v>
      </c>
      <c r="I516" s="153">
        <v>88</v>
      </c>
      <c r="J516" s="153">
        <v>88</v>
      </c>
      <c r="K516" s="153">
        <v>88</v>
      </c>
      <c r="L516" s="152">
        <v>88</v>
      </c>
      <c r="M516" s="152">
        <v>88</v>
      </c>
      <c r="N516" s="152">
        <v>88</v>
      </c>
      <c r="O516" s="152">
        <v>88</v>
      </c>
      <c r="P516" s="152">
        <v>88</v>
      </c>
      <c r="Q516" s="152">
        <v>88</v>
      </c>
      <c r="R516" s="152">
        <v>88</v>
      </c>
    </row>
    <row r="517" spans="1:18" ht="15" customHeight="1">
      <c r="A517" s="16">
        <f t="shared" si="16"/>
        <v>517</v>
      </c>
      <c r="B517" s="94" t="s">
        <v>1152</v>
      </c>
      <c r="C517" s="94" t="s">
        <v>781</v>
      </c>
      <c r="D517" s="94" t="s">
        <v>1153</v>
      </c>
      <c r="E517" s="94" t="s">
        <v>56</v>
      </c>
      <c r="F517" s="94" t="s">
        <v>1976</v>
      </c>
      <c r="G517" s="94" t="s">
        <v>54</v>
      </c>
      <c r="H517" s="95">
        <v>2009</v>
      </c>
      <c r="I517" s="153">
        <v>90</v>
      </c>
      <c r="J517" s="153">
        <v>90</v>
      </c>
      <c r="K517" s="153">
        <v>90</v>
      </c>
      <c r="L517" s="152">
        <v>90</v>
      </c>
      <c r="M517" s="152">
        <v>90</v>
      </c>
      <c r="N517" s="152">
        <v>90</v>
      </c>
      <c r="O517" s="152">
        <v>90</v>
      </c>
      <c r="P517" s="152">
        <v>90</v>
      </c>
      <c r="Q517" s="152">
        <v>90</v>
      </c>
      <c r="R517" s="152">
        <v>90</v>
      </c>
    </row>
    <row r="518" spans="1:18" ht="15" customHeight="1">
      <c r="A518" s="16">
        <f t="shared" si="16"/>
        <v>518</v>
      </c>
      <c r="B518" s="94" t="s">
        <v>2042</v>
      </c>
      <c r="C518" s="94" t="s">
        <v>781</v>
      </c>
      <c r="D518" s="94" t="s">
        <v>2043</v>
      </c>
      <c r="E518" s="94" t="s">
        <v>61</v>
      </c>
      <c r="F518" s="94" t="s">
        <v>1976</v>
      </c>
      <c r="G518" s="94" t="s">
        <v>53</v>
      </c>
      <c r="H518" s="95">
        <v>2019</v>
      </c>
      <c r="I518" s="153">
        <v>115.2</v>
      </c>
      <c r="J518" s="153">
        <v>115.2</v>
      </c>
      <c r="K518" s="153">
        <v>115.2</v>
      </c>
      <c r="L518" s="152">
        <v>115.2</v>
      </c>
      <c r="M518" s="152">
        <v>115.2</v>
      </c>
      <c r="N518" s="152">
        <v>115.2</v>
      </c>
      <c r="O518" s="152">
        <v>115.2</v>
      </c>
      <c r="P518" s="152">
        <v>115.2</v>
      </c>
      <c r="Q518" s="152">
        <v>115.2</v>
      </c>
      <c r="R518" s="152">
        <v>115.2</v>
      </c>
    </row>
    <row r="519" spans="1:18" ht="15" customHeight="1">
      <c r="A519" s="16">
        <f t="shared" si="16"/>
        <v>519</v>
      </c>
      <c r="B519" s="94" t="s">
        <v>2044</v>
      </c>
      <c r="C519" s="94" t="s">
        <v>781</v>
      </c>
      <c r="D519" s="94" t="s">
        <v>2045</v>
      </c>
      <c r="E519" s="94" t="s">
        <v>61</v>
      </c>
      <c r="F519" s="94" t="s">
        <v>1976</v>
      </c>
      <c r="G519" s="94" t="s">
        <v>53</v>
      </c>
      <c r="H519" s="95">
        <v>2019</v>
      </c>
      <c r="I519" s="153">
        <v>122.4</v>
      </c>
      <c r="J519" s="153">
        <v>122.4</v>
      </c>
      <c r="K519" s="153">
        <v>122.4</v>
      </c>
      <c r="L519" s="152">
        <v>122.4</v>
      </c>
      <c r="M519" s="152">
        <v>122.4</v>
      </c>
      <c r="N519" s="152">
        <v>122.4</v>
      </c>
      <c r="O519" s="152">
        <v>122.4</v>
      </c>
      <c r="P519" s="152">
        <v>122.4</v>
      </c>
      <c r="Q519" s="152">
        <v>122.4</v>
      </c>
      <c r="R519" s="152">
        <v>122.4</v>
      </c>
    </row>
    <row r="520" spans="1:18" ht="15" customHeight="1">
      <c r="A520" s="16">
        <f t="shared" si="16"/>
        <v>520</v>
      </c>
      <c r="B520" s="94" t="s">
        <v>1154</v>
      </c>
      <c r="C520" s="94" t="s">
        <v>781</v>
      </c>
      <c r="D520" s="94" t="s">
        <v>1155</v>
      </c>
      <c r="E520" s="94" t="s">
        <v>1156</v>
      </c>
      <c r="F520" s="94" t="s">
        <v>1976</v>
      </c>
      <c r="G520" s="94" t="s">
        <v>54</v>
      </c>
      <c r="H520" s="95">
        <v>2004</v>
      </c>
      <c r="I520" s="153">
        <v>114</v>
      </c>
      <c r="J520" s="153">
        <v>114</v>
      </c>
      <c r="K520" s="153">
        <v>114</v>
      </c>
      <c r="L520" s="152">
        <v>114</v>
      </c>
      <c r="M520" s="152">
        <v>114</v>
      </c>
      <c r="N520" s="152">
        <v>114</v>
      </c>
      <c r="O520" s="152">
        <v>114</v>
      </c>
      <c r="P520" s="152">
        <v>114</v>
      </c>
      <c r="Q520" s="152">
        <v>114</v>
      </c>
      <c r="R520" s="152">
        <v>114</v>
      </c>
    </row>
    <row r="521" spans="1:18" ht="15" customHeight="1">
      <c r="A521" s="16">
        <f t="shared" si="16"/>
        <v>521</v>
      </c>
      <c r="B521" s="94" t="s">
        <v>1157</v>
      </c>
      <c r="C521" s="94" t="s">
        <v>781</v>
      </c>
      <c r="D521" s="94" t="s">
        <v>1158</v>
      </c>
      <c r="E521" s="94" t="s">
        <v>1159</v>
      </c>
      <c r="F521" s="94" t="s">
        <v>1976</v>
      </c>
      <c r="G521" s="94" t="s">
        <v>54</v>
      </c>
      <c r="H521" s="95">
        <v>2007</v>
      </c>
      <c r="I521" s="153">
        <v>130.5</v>
      </c>
      <c r="J521" s="153">
        <v>130.5</v>
      </c>
      <c r="K521" s="153">
        <v>130.5</v>
      </c>
      <c r="L521" s="152">
        <v>130.5</v>
      </c>
      <c r="M521" s="152">
        <v>130.5</v>
      </c>
      <c r="N521" s="152">
        <v>130.5</v>
      </c>
      <c r="O521" s="152">
        <v>130.5</v>
      </c>
      <c r="P521" s="152">
        <v>130.5</v>
      </c>
      <c r="Q521" s="152">
        <v>130.5</v>
      </c>
      <c r="R521" s="152">
        <v>130.5</v>
      </c>
    </row>
    <row r="522" spans="1:18" ht="15" customHeight="1">
      <c r="A522" s="16">
        <f t="shared" si="16"/>
        <v>522</v>
      </c>
      <c r="B522" s="94" t="s">
        <v>1160</v>
      </c>
      <c r="C522" s="94" t="s">
        <v>781</v>
      </c>
      <c r="D522" s="94" t="s">
        <v>1161</v>
      </c>
      <c r="E522" s="94" t="s">
        <v>1159</v>
      </c>
      <c r="F522" s="94" t="s">
        <v>1976</v>
      </c>
      <c r="G522" s="94" t="s">
        <v>54</v>
      </c>
      <c r="H522" s="95">
        <v>2007</v>
      </c>
      <c r="I522" s="153">
        <v>120</v>
      </c>
      <c r="J522" s="153">
        <v>120</v>
      </c>
      <c r="K522" s="153">
        <v>120</v>
      </c>
      <c r="L522" s="152">
        <v>120</v>
      </c>
      <c r="M522" s="152">
        <v>120</v>
      </c>
      <c r="N522" s="152">
        <v>120</v>
      </c>
      <c r="O522" s="152">
        <v>120</v>
      </c>
      <c r="P522" s="152">
        <v>120</v>
      </c>
      <c r="Q522" s="152">
        <v>120</v>
      </c>
      <c r="R522" s="152">
        <v>120</v>
      </c>
    </row>
    <row r="523" spans="1:18" ht="15" customHeight="1">
      <c r="A523" s="16">
        <f t="shared" si="16"/>
        <v>523</v>
      </c>
      <c r="B523" s="94" t="s">
        <v>1162</v>
      </c>
      <c r="C523" s="94" t="s">
        <v>1163</v>
      </c>
      <c r="D523" s="94" t="s">
        <v>1164</v>
      </c>
      <c r="E523" s="94" t="s">
        <v>1165</v>
      </c>
      <c r="F523" s="94" t="s">
        <v>1976</v>
      </c>
      <c r="G523" s="94" t="s">
        <v>54</v>
      </c>
      <c r="H523" s="95">
        <v>2007</v>
      </c>
      <c r="I523" s="153">
        <v>214.5</v>
      </c>
      <c r="J523" s="153">
        <v>214.5</v>
      </c>
      <c r="K523" s="153">
        <v>214.5</v>
      </c>
      <c r="L523" s="152">
        <v>214.5</v>
      </c>
      <c r="M523" s="152">
        <v>214.5</v>
      </c>
      <c r="N523" s="152">
        <v>214.5</v>
      </c>
      <c r="O523" s="152">
        <v>214.5</v>
      </c>
      <c r="P523" s="152">
        <v>214.5</v>
      </c>
      <c r="Q523" s="152">
        <v>214.5</v>
      </c>
      <c r="R523" s="152">
        <v>214.5</v>
      </c>
    </row>
    <row r="524" spans="1:18" ht="15" customHeight="1">
      <c r="A524" s="16">
        <f t="shared" si="16"/>
        <v>524</v>
      </c>
      <c r="B524" s="94" t="s">
        <v>1166</v>
      </c>
      <c r="C524" s="94" t="s">
        <v>1163</v>
      </c>
      <c r="D524" s="94" t="s">
        <v>1167</v>
      </c>
      <c r="E524" s="94" t="s">
        <v>1165</v>
      </c>
      <c r="F524" s="94" t="s">
        <v>1976</v>
      </c>
      <c r="G524" s="94" t="s">
        <v>54</v>
      </c>
      <c r="H524" s="95">
        <v>2007</v>
      </c>
      <c r="I524" s="153">
        <v>149.5</v>
      </c>
      <c r="J524" s="153">
        <v>149.5</v>
      </c>
      <c r="K524" s="153">
        <v>149.5</v>
      </c>
      <c r="L524" s="152">
        <v>149.5</v>
      </c>
      <c r="M524" s="152">
        <v>149.5</v>
      </c>
      <c r="N524" s="152">
        <v>149.5</v>
      </c>
      <c r="O524" s="152">
        <v>149.5</v>
      </c>
      <c r="P524" s="152">
        <v>149.5</v>
      </c>
      <c r="Q524" s="152">
        <v>149.5</v>
      </c>
      <c r="R524" s="152">
        <v>149.5</v>
      </c>
    </row>
    <row r="525" spans="1:18" ht="15" customHeight="1">
      <c r="A525" s="16">
        <f t="shared" si="16"/>
        <v>525</v>
      </c>
      <c r="B525" s="94" t="s">
        <v>1168</v>
      </c>
      <c r="C525" s="94" t="s">
        <v>1163</v>
      </c>
      <c r="D525" s="94" t="s">
        <v>1169</v>
      </c>
      <c r="E525" s="94" t="s">
        <v>1165</v>
      </c>
      <c r="F525" s="94" t="s">
        <v>1976</v>
      </c>
      <c r="G525" s="94" t="s">
        <v>54</v>
      </c>
      <c r="H525" s="95">
        <v>2008</v>
      </c>
      <c r="I525" s="153">
        <v>186</v>
      </c>
      <c r="J525" s="153">
        <v>186</v>
      </c>
      <c r="K525" s="153">
        <v>186</v>
      </c>
      <c r="L525" s="152">
        <v>186</v>
      </c>
      <c r="M525" s="152">
        <v>186</v>
      </c>
      <c r="N525" s="152">
        <v>186</v>
      </c>
      <c r="O525" s="152">
        <v>186</v>
      </c>
      <c r="P525" s="152">
        <v>186</v>
      </c>
      <c r="Q525" s="152">
        <v>186</v>
      </c>
      <c r="R525" s="152">
        <v>186</v>
      </c>
    </row>
    <row r="526" spans="1:18" ht="15" customHeight="1">
      <c r="A526" s="16">
        <f t="shared" si="16"/>
        <v>526</v>
      </c>
      <c r="B526" s="94" t="s">
        <v>1170</v>
      </c>
      <c r="C526" s="94" t="s">
        <v>2046</v>
      </c>
      <c r="D526" s="94" t="s">
        <v>1171</v>
      </c>
      <c r="E526" s="94" t="s">
        <v>102</v>
      </c>
      <c r="F526" s="94" t="s">
        <v>1976</v>
      </c>
      <c r="G526" s="94" t="s">
        <v>54</v>
      </c>
      <c r="H526" s="95">
        <v>2008</v>
      </c>
      <c r="I526" s="153">
        <v>121.5</v>
      </c>
      <c r="J526" s="153">
        <v>121.5</v>
      </c>
      <c r="K526" s="153">
        <v>121.5</v>
      </c>
      <c r="L526" s="152">
        <v>121.5</v>
      </c>
      <c r="M526" s="152">
        <v>121.5</v>
      </c>
      <c r="N526" s="152">
        <v>121.5</v>
      </c>
      <c r="O526" s="152">
        <v>121.5</v>
      </c>
      <c r="P526" s="152">
        <v>121.5</v>
      </c>
      <c r="Q526" s="152">
        <v>121.5</v>
      </c>
      <c r="R526" s="152">
        <v>121.5</v>
      </c>
    </row>
    <row r="527" spans="1:18" ht="15" customHeight="1">
      <c r="A527" s="16">
        <f t="shared" si="16"/>
        <v>527</v>
      </c>
      <c r="B527" s="94" t="s">
        <v>1172</v>
      </c>
      <c r="C527" s="94" t="s">
        <v>781</v>
      </c>
      <c r="D527" s="94" t="s">
        <v>1173</v>
      </c>
      <c r="E527" s="94" t="s">
        <v>662</v>
      </c>
      <c r="F527" s="94" t="s">
        <v>1976</v>
      </c>
      <c r="G527" s="94" t="s">
        <v>53</v>
      </c>
      <c r="H527" s="95">
        <v>2010</v>
      </c>
      <c r="I527" s="153">
        <v>75</v>
      </c>
      <c r="J527" s="153">
        <v>75</v>
      </c>
      <c r="K527" s="153">
        <v>75</v>
      </c>
      <c r="L527" s="152">
        <v>75</v>
      </c>
      <c r="M527" s="152">
        <v>75</v>
      </c>
      <c r="N527" s="152">
        <v>75</v>
      </c>
      <c r="O527" s="152">
        <v>75</v>
      </c>
      <c r="P527" s="152">
        <v>75</v>
      </c>
      <c r="Q527" s="152">
        <v>75</v>
      </c>
      <c r="R527" s="152">
        <v>75</v>
      </c>
    </row>
    <row r="528" spans="1:18" ht="15" customHeight="1">
      <c r="A528" s="16">
        <f t="shared" si="16"/>
        <v>528</v>
      </c>
      <c r="B528" s="94" t="s">
        <v>1174</v>
      </c>
      <c r="C528" s="94" t="s">
        <v>781</v>
      </c>
      <c r="D528" s="94" t="s">
        <v>1175</v>
      </c>
      <c r="E528" s="94" t="s">
        <v>662</v>
      </c>
      <c r="F528" s="94" t="s">
        <v>1976</v>
      </c>
      <c r="G528" s="94" t="s">
        <v>53</v>
      </c>
      <c r="H528" s="95">
        <v>2010</v>
      </c>
      <c r="I528" s="153">
        <v>75</v>
      </c>
      <c r="J528" s="153">
        <v>75</v>
      </c>
      <c r="K528" s="153">
        <v>75</v>
      </c>
      <c r="L528" s="152">
        <v>75</v>
      </c>
      <c r="M528" s="152">
        <v>75</v>
      </c>
      <c r="N528" s="152">
        <v>75</v>
      </c>
      <c r="O528" s="152">
        <v>75</v>
      </c>
      <c r="P528" s="152">
        <v>75</v>
      </c>
      <c r="Q528" s="152">
        <v>75</v>
      </c>
      <c r="R528" s="152">
        <v>75</v>
      </c>
    </row>
    <row r="529" spans="1:18" ht="15" customHeight="1">
      <c r="A529" s="16">
        <f t="shared" si="16"/>
        <v>529</v>
      </c>
      <c r="B529" s="94" t="s">
        <v>1176</v>
      </c>
      <c r="C529" s="94" t="s">
        <v>781</v>
      </c>
      <c r="D529" s="94" t="s">
        <v>1177</v>
      </c>
      <c r="E529" s="94" t="s">
        <v>1178</v>
      </c>
      <c r="F529" s="94" t="s">
        <v>1976</v>
      </c>
      <c r="G529" s="94" t="s">
        <v>54</v>
      </c>
      <c r="H529" s="95">
        <v>2008</v>
      </c>
      <c r="I529" s="153">
        <v>126.5</v>
      </c>
      <c r="J529" s="153">
        <v>126.5</v>
      </c>
      <c r="K529" s="153">
        <v>126.5</v>
      </c>
      <c r="L529" s="152">
        <v>126.5</v>
      </c>
      <c r="M529" s="152">
        <v>126.5</v>
      </c>
      <c r="N529" s="152">
        <v>126.5</v>
      </c>
      <c r="O529" s="152">
        <v>126.5</v>
      </c>
      <c r="P529" s="152">
        <v>126.5</v>
      </c>
      <c r="Q529" s="152">
        <v>126.5</v>
      </c>
      <c r="R529" s="152">
        <v>126.5</v>
      </c>
    </row>
    <row r="530" spans="1:18" ht="15" customHeight="1">
      <c r="A530" s="16">
        <f t="shared" si="16"/>
        <v>530</v>
      </c>
      <c r="B530" s="94" t="s">
        <v>1179</v>
      </c>
      <c r="C530" s="94" t="s">
        <v>781</v>
      </c>
      <c r="D530" s="94" t="s">
        <v>1180</v>
      </c>
      <c r="E530" s="94" t="s">
        <v>1159</v>
      </c>
      <c r="F530" s="94" t="s">
        <v>1976</v>
      </c>
      <c r="G530" s="94" t="s">
        <v>54</v>
      </c>
      <c r="H530" s="95">
        <v>2017</v>
      </c>
      <c r="I530" s="153">
        <v>126.5</v>
      </c>
      <c r="J530" s="153">
        <v>126.5</v>
      </c>
      <c r="K530" s="153">
        <v>126.5</v>
      </c>
      <c r="L530" s="152">
        <v>126.5</v>
      </c>
      <c r="M530" s="152">
        <v>126.5</v>
      </c>
      <c r="N530" s="152">
        <v>126.5</v>
      </c>
      <c r="O530" s="152">
        <v>126.5</v>
      </c>
      <c r="P530" s="152">
        <v>126.5</v>
      </c>
      <c r="Q530" s="152">
        <v>126.5</v>
      </c>
      <c r="R530" s="152">
        <v>126.5</v>
      </c>
    </row>
    <row r="531" spans="1:18" ht="15" customHeight="1">
      <c r="A531" s="16">
        <f t="shared" si="16"/>
        <v>531</v>
      </c>
      <c r="B531" s="94" t="s">
        <v>1181</v>
      </c>
      <c r="C531" s="94" t="s">
        <v>781</v>
      </c>
      <c r="D531" s="94" t="s">
        <v>1182</v>
      </c>
      <c r="E531" s="94" t="s">
        <v>1159</v>
      </c>
      <c r="F531" s="94" t="s">
        <v>1976</v>
      </c>
      <c r="G531" s="94" t="s">
        <v>54</v>
      </c>
      <c r="H531" s="95">
        <v>2017</v>
      </c>
      <c r="I531" s="153">
        <v>126.5</v>
      </c>
      <c r="J531" s="153">
        <v>126.5</v>
      </c>
      <c r="K531" s="153">
        <v>126.5</v>
      </c>
      <c r="L531" s="152">
        <v>126.5</v>
      </c>
      <c r="M531" s="152">
        <v>126.5</v>
      </c>
      <c r="N531" s="152">
        <v>126.5</v>
      </c>
      <c r="O531" s="152">
        <v>126.5</v>
      </c>
      <c r="P531" s="152">
        <v>126.5</v>
      </c>
      <c r="Q531" s="152">
        <v>126.5</v>
      </c>
      <c r="R531" s="152">
        <v>126.5</v>
      </c>
    </row>
    <row r="532" spans="1:18" ht="15" customHeight="1">
      <c r="A532" s="16">
        <f t="shared" si="16"/>
        <v>532</v>
      </c>
      <c r="B532" s="94" t="s">
        <v>1183</v>
      </c>
      <c r="C532" s="94" t="s">
        <v>2047</v>
      </c>
      <c r="D532" s="94" t="s">
        <v>1184</v>
      </c>
      <c r="E532" s="94" t="s">
        <v>63</v>
      </c>
      <c r="F532" s="94" t="s">
        <v>1976</v>
      </c>
      <c r="G532" s="94" t="s">
        <v>54</v>
      </c>
      <c r="H532" s="95">
        <v>2002</v>
      </c>
      <c r="I532" s="153">
        <v>85.1</v>
      </c>
      <c r="J532" s="153">
        <v>85.1</v>
      </c>
      <c r="K532" s="153">
        <v>85.1</v>
      </c>
      <c r="L532" s="152">
        <v>85.1</v>
      </c>
      <c r="M532" s="152">
        <v>85.1</v>
      </c>
      <c r="N532" s="152">
        <v>85.1</v>
      </c>
      <c r="O532" s="152">
        <v>85.1</v>
      </c>
      <c r="P532" s="152">
        <v>85.1</v>
      </c>
      <c r="Q532" s="152">
        <v>85.1</v>
      </c>
      <c r="R532" s="152">
        <v>85.1</v>
      </c>
    </row>
    <row r="533" spans="1:18" ht="15" customHeight="1">
      <c r="A533" s="16">
        <f t="shared" si="16"/>
        <v>533</v>
      </c>
      <c r="B533" s="94" t="s">
        <v>1185</v>
      </c>
      <c r="C533" s="94" t="s">
        <v>2047</v>
      </c>
      <c r="D533" s="94" t="s">
        <v>1186</v>
      </c>
      <c r="E533" s="94" t="s">
        <v>63</v>
      </c>
      <c r="F533" s="94" t="s">
        <v>1976</v>
      </c>
      <c r="G533" s="94" t="s">
        <v>54</v>
      </c>
      <c r="H533" s="95">
        <v>2002</v>
      </c>
      <c r="I533" s="153">
        <v>85.1</v>
      </c>
      <c r="J533" s="153">
        <v>85.1</v>
      </c>
      <c r="K533" s="153">
        <v>85.1</v>
      </c>
      <c r="L533" s="152">
        <v>85.1</v>
      </c>
      <c r="M533" s="152">
        <v>85.1</v>
      </c>
      <c r="N533" s="152">
        <v>85.1</v>
      </c>
      <c r="O533" s="152">
        <v>85.1</v>
      </c>
      <c r="P533" s="152">
        <v>85.1</v>
      </c>
      <c r="Q533" s="152">
        <v>85.1</v>
      </c>
      <c r="R533" s="152">
        <v>85.1</v>
      </c>
    </row>
    <row r="534" spans="1:18" ht="15" customHeight="1">
      <c r="A534" s="16">
        <f t="shared" ref="A534:A597" si="17">A533+1</f>
        <v>534</v>
      </c>
      <c r="B534" s="94" t="s">
        <v>1187</v>
      </c>
      <c r="C534" s="94" t="s">
        <v>781</v>
      </c>
      <c r="D534" s="94" t="s">
        <v>1188</v>
      </c>
      <c r="E534" s="94" t="s">
        <v>340</v>
      </c>
      <c r="F534" s="94" t="s">
        <v>1976</v>
      </c>
      <c r="G534" s="94" t="s">
        <v>54</v>
      </c>
      <c r="H534" s="95">
        <v>2008</v>
      </c>
      <c r="I534" s="153">
        <v>118.7</v>
      </c>
      <c r="J534" s="153">
        <v>118.7</v>
      </c>
      <c r="K534" s="153">
        <v>118.7</v>
      </c>
      <c r="L534" s="152">
        <v>118.7</v>
      </c>
      <c r="M534" s="152">
        <v>118.7</v>
      </c>
      <c r="N534" s="152">
        <v>118.7</v>
      </c>
      <c r="O534" s="152">
        <v>118.7</v>
      </c>
      <c r="P534" s="152">
        <v>118.7</v>
      </c>
      <c r="Q534" s="152">
        <v>118.7</v>
      </c>
      <c r="R534" s="152">
        <v>118.7</v>
      </c>
    </row>
    <row r="535" spans="1:18" ht="15" customHeight="1">
      <c r="A535" s="16">
        <f t="shared" si="17"/>
        <v>535</v>
      </c>
      <c r="B535" s="94" t="s">
        <v>1191</v>
      </c>
      <c r="C535" s="94" t="s">
        <v>781</v>
      </c>
      <c r="D535" s="94" t="s">
        <v>1192</v>
      </c>
      <c r="E535" s="94" t="s">
        <v>272</v>
      </c>
      <c r="F535" s="94" t="s">
        <v>1976</v>
      </c>
      <c r="G535" s="94" t="s">
        <v>54</v>
      </c>
      <c r="H535" s="95">
        <v>2017</v>
      </c>
      <c r="I535" s="153">
        <v>98.9</v>
      </c>
      <c r="J535" s="153">
        <v>98.9</v>
      </c>
      <c r="K535" s="153">
        <v>98.9</v>
      </c>
      <c r="L535" s="152">
        <v>98.9</v>
      </c>
      <c r="M535" s="152">
        <v>98.9</v>
      </c>
      <c r="N535" s="152">
        <v>98.9</v>
      </c>
      <c r="O535" s="152">
        <v>98.9</v>
      </c>
      <c r="P535" s="152">
        <v>98.9</v>
      </c>
      <c r="Q535" s="152">
        <v>98.9</v>
      </c>
      <c r="R535" s="152">
        <v>98.9</v>
      </c>
    </row>
    <row r="536" spans="1:18" ht="15" customHeight="1">
      <c r="A536" s="16">
        <f t="shared" si="17"/>
        <v>536</v>
      </c>
      <c r="B536" s="94" t="s">
        <v>1193</v>
      </c>
      <c r="C536" s="94" t="s">
        <v>781</v>
      </c>
      <c r="D536" s="94" t="s">
        <v>1194</v>
      </c>
      <c r="E536" s="94" t="s">
        <v>272</v>
      </c>
      <c r="F536" s="94" t="s">
        <v>1976</v>
      </c>
      <c r="G536" s="94" t="s">
        <v>54</v>
      </c>
      <c r="H536" s="95">
        <v>2017</v>
      </c>
      <c r="I536" s="153">
        <v>131.1</v>
      </c>
      <c r="J536" s="153">
        <v>131.1</v>
      </c>
      <c r="K536" s="153">
        <v>131.1</v>
      </c>
      <c r="L536" s="152">
        <v>131.1</v>
      </c>
      <c r="M536" s="152">
        <v>131.1</v>
      </c>
      <c r="N536" s="152">
        <v>131.1</v>
      </c>
      <c r="O536" s="152">
        <v>131.1</v>
      </c>
      <c r="P536" s="152">
        <v>131.1</v>
      </c>
      <c r="Q536" s="152">
        <v>131.1</v>
      </c>
      <c r="R536" s="152">
        <v>131.1</v>
      </c>
    </row>
    <row r="537" spans="1:18" ht="15" customHeight="1">
      <c r="A537" s="16">
        <f t="shared" si="17"/>
        <v>537</v>
      </c>
      <c r="B537" s="94" t="s">
        <v>1195</v>
      </c>
      <c r="C537" s="94" t="s">
        <v>781</v>
      </c>
      <c r="D537" s="94" t="s">
        <v>1196</v>
      </c>
      <c r="E537" s="94" t="s">
        <v>1197</v>
      </c>
      <c r="F537" s="94" t="s">
        <v>1976</v>
      </c>
      <c r="G537" s="94" t="s">
        <v>52</v>
      </c>
      <c r="H537" s="95">
        <v>2018</v>
      </c>
      <c r="I537" s="153">
        <v>200</v>
      </c>
      <c r="J537" s="153">
        <v>200</v>
      </c>
      <c r="K537" s="153">
        <v>200</v>
      </c>
      <c r="L537" s="152">
        <v>200</v>
      </c>
      <c r="M537" s="152">
        <v>200</v>
      </c>
      <c r="N537" s="152">
        <v>200</v>
      </c>
      <c r="O537" s="152">
        <v>200</v>
      </c>
      <c r="P537" s="152">
        <v>200</v>
      </c>
      <c r="Q537" s="152">
        <v>200</v>
      </c>
      <c r="R537" s="152">
        <v>200</v>
      </c>
    </row>
    <row r="538" spans="1:18" ht="15" customHeight="1">
      <c r="A538" s="16">
        <f t="shared" si="17"/>
        <v>538</v>
      </c>
      <c r="B538" s="94" t="s">
        <v>1198</v>
      </c>
      <c r="C538" s="94" t="s">
        <v>781</v>
      </c>
      <c r="D538" s="94" t="s">
        <v>1199</v>
      </c>
      <c r="E538" s="94" t="s">
        <v>1159</v>
      </c>
      <c r="F538" s="94" t="s">
        <v>1976</v>
      </c>
      <c r="G538" s="94" t="s">
        <v>54</v>
      </c>
      <c r="H538" s="95">
        <v>2017</v>
      </c>
      <c r="I538" s="153">
        <v>79.8</v>
      </c>
      <c r="J538" s="153">
        <v>79.8</v>
      </c>
      <c r="K538" s="153">
        <v>79.8</v>
      </c>
      <c r="L538" s="152">
        <v>79.8</v>
      </c>
      <c r="M538" s="152">
        <v>79.8</v>
      </c>
      <c r="N538" s="152">
        <v>79.8</v>
      </c>
      <c r="O538" s="152">
        <v>79.8</v>
      </c>
      <c r="P538" s="152">
        <v>79.8</v>
      </c>
      <c r="Q538" s="152">
        <v>79.8</v>
      </c>
      <c r="R538" s="152">
        <v>79.8</v>
      </c>
    </row>
    <row r="539" spans="1:18" ht="15" customHeight="1">
      <c r="A539" s="16">
        <f t="shared" si="17"/>
        <v>539</v>
      </c>
      <c r="B539" s="94" t="s">
        <v>1200</v>
      </c>
      <c r="C539" s="94" t="s">
        <v>781</v>
      </c>
      <c r="D539" s="94" t="s">
        <v>1201</v>
      </c>
      <c r="E539" s="94" t="s">
        <v>1159</v>
      </c>
      <c r="F539" s="94" t="s">
        <v>1976</v>
      </c>
      <c r="G539" s="94" t="s">
        <v>54</v>
      </c>
      <c r="H539" s="95">
        <v>2017</v>
      </c>
      <c r="I539" s="153">
        <v>75.599999999999994</v>
      </c>
      <c r="J539" s="153">
        <v>75.599999999999994</v>
      </c>
      <c r="K539" s="153">
        <v>75.599999999999994</v>
      </c>
      <c r="L539" s="152">
        <v>75.599999999999994</v>
      </c>
      <c r="M539" s="152">
        <v>75.599999999999994</v>
      </c>
      <c r="N539" s="152">
        <v>75.599999999999994</v>
      </c>
      <c r="O539" s="152">
        <v>75.599999999999994</v>
      </c>
      <c r="P539" s="152">
        <v>75.599999999999994</v>
      </c>
      <c r="Q539" s="152">
        <v>75.599999999999994</v>
      </c>
      <c r="R539" s="152">
        <v>75.599999999999994</v>
      </c>
    </row>
    <row r="540" spans="1:18" ht="15" customHeight="1">
      <c r="A540" s="16">
        <f t="shared" si="17"/>
        <v>540</v>
      </c>
      <c r="B540" s="94" t="s">
        <v>2048</v>
      </c>
      <c r="C540" s="94" t="s">
        <v>781</v>
      </c>
      <c r="D540" s="94" t="s">
        <v>2049</v>
      </c>
      <c r="E540" s="94" t="s">
        <v>1760</v>
      </c>
      <c r="F540" s="94" t="s">
        <v>1976</v>
      </c>
      <c r="G540" s="94" t="s">
        <v>54</v>
      </c>
      <c r="H540" s="95">
        <v>2019</v>
      </c>
      <c r="I540" s="153">
        <v>186.5</v>
      </c>
      <c r="J540" s="153">
        <v>186.5</v>
      </c>
      <c r="K540" s="153">
        <v>186.5</v>
      </c>
      <c r="L540" s="152">
        <v>186.5</v>
      </c>
      <c r="M540" s="152">
        <v>186.5</v>
      </c>
      <c r="N540" s="152">
        <v>186.5</v>
      </c>
      <c r="O540" s="152">
        <v>186.5</v>
      </c>
      <c r="P540" s="152">
        <v>186.5</v>
      </c>
      <c r="Q540" s="152">
        <v>186.5</v>
      </c>
      <c r="R540" s="152">
        <v>186.5</v>
      </c>
    </row>
    <row r="541" spans="1:18" ht="15" customHeight="1">
      <c r="A541" s="16">
        <f t="shared" si="17"/>
        <v>541</v>
      </c>
      <c r="B541" s="94" t="s">
        <v>2050</v>
      </c>
      <c r="C541" s="94" t="s">
        <v>781</v>
      </c>
      <c r="D541" s="94" t="s">
        <v>2051</v>
      </c>
      <c r="E541" s="94" t="s">
        <v>1760</v>
      </c>
      <c r="F541" s="94" t="s">
        <v>1976</v>
      </c>
      <c r="G541" s="94" t="s">
        <v>54</v>
      </c>
      <c r="H541" s="95">
        <v>2019</v>
      </c>
      <c r="I541" s="153">
        <v>163.80000000000001</v>
      </c>
      <c r="J541" s="153">
        <v>163.80000000000001</v>
      </c>
      <c r="K541" s="153">
        <v>163.80000000000001</v>
      </c>
      <c r="L541" s="152">
        <v>163.80000000000001</v>
      </c>
      <c r="M541" s="152">
        <v>163.80000000000001</v>
      </c>
      <c r="N541" s="152">
        <v>163.80000000000001</v>
      </c>
      <c r="O541" s="152">
        <v>163.80000000000001</v>
      </c>
      <c r="P541" s="152">
        <v>163.80000000000001</v>
      </c>
      <c r="Q541" s="152">
        <v>163.80000000000001</v>
      </c>
      <c r="R541" s="152">
        <v>163.80000000000001</v>
      </c>
    </row>
    <row r="542" spans="1:18" ht="15" customHeight="1">
      <c r="A542" s="16">
        <f t="shared" si="17"/>
        <v>542</v>
      </c>
      <c r="B542" s="94" t="s">
        <v>1205</v>
      </c>
      <c r="C542" s="94" t="s">
        <v>781</v>
      </c>
      <c r="D542" s="94" t="s">
        <v>1206</v>
      </c>
      <c r="E542" s="94" t="s">
        <v>1207</v>
      </c>
      <c r="F542" s="94" t="s">
        <v>1976</v>
      </c>
      <c r="G542" s="94" t="s">
        <v>54</v>
      </c>
      <c r="H542" s="95">
        <v>2007</v>
      </c>
      <c r="I542" s="153">
        <v>124.2</v>
      </c>
      <c r="J542" s="153">
        <v>124.2</v>
      </c>
      <c r="K542" s="153">
        <v>124.2</v>
      </c>
      <c r="L542" s="152">
        <v>124.2</v>
      </c>
      <c r="M542" s="152">
        <v>124.2</v>
      </c>
      <c r="N542" s="152">
        <v>124.2</v>
      </c>
      <c r="O542" s="152">
        <v>124.2</v>
      </c>
      <c r="P542" s="152">
        <v>124.2</v>
      </c>
      <c r="Q542" s="152">
        <v>124.2</v>
      </c>
      <c r="R542" s="152">
        <v>124.2</v>
      </c>
    </row>
    <row r="543" spans="1:18" ht="15" customHeight="1">
      <c r="A543" s="16">
        <f t="shared" si="17"/>
        <v>543</v>
      </c>
      <c r="B543" s="94" t="s">
        <v>1210</v>
      </c>
      <c r="C543" s="94" t="s">
        <v>781</v>
      </c>
      <c r="D543" s="94" t="s">
        <v>1211</v>
      </c>
      <c r="E543" s="94" t="s">
        <v>1165</v>
      </c>
      <c r="F543" s="94" t="s">
        <v>1976</v>
      </c>
      <c r="G543" s="94" t="s">
        <v>54</v>
      </c>
      <c r="H543" s="95">
        <v>2008</v>
      </c>
      <c r="I543" s="153">
        <v>80</v>
      </c>
      <c r="J543" s="153">
        <v>80</v>
      </c>
      <c r="K543" s="153">
        <v>80</v>
      </c>
      <c r="L543" s="152">
        <v>80</v>
      </c>
      <c r="M543" s="152">
        <v>80</v>
      </c>
      <c r="N543" s="152">
        <v>80</v>
      </c>
      <c r="O543" s="152">
        <v>80</v>
      </c>
      <c r="P543" s="152">
        <v>80</v>
      </c>
      <c r="Q543" s="152">
        <v>80</v>
      </c>
      <c r="R543" s="152">
        <v>80</v>
      </c>
    </row>
    <row r="544" spans="1:18" ht="15" customHeight="1">
      <c r="A544" s="16">
        <f t="shared" si="17"/>
        <v>544</v>
      </c>
      <c r="B544" s="94" t="s">
        <v>1212</v>
      </c>
      <c r="C544" s="94" t="s">
        <v>781</v>
      </c>
      <c r="D544" s="94" t="s">
        <v>1213</v>
      </c>
      <c r="E544" s="94" t="s">
        <v>1165</v>
      </c>
      <c r="F544" s="94" t="s">
        <v>1976</v>
      </c>
      <c r="G544" s="94" t="s">
        <v>54</v>
      </c>
      <c r="H544" s="95">
        <v>2010</v>
      </c>
      <c r="I544" s="153">
        <v>69.599999999999994</v>
      </c>
      <c r="J544" s="153">
        <v>69.599999999999994</v>
      </c>
      <c r="K544" s="153">
        <v>69.599999999999994</v>
      </c>
      <c r="L544" s="152">
        <v>69.599999999999994</v>
      </c>
      <c r="M544" s="152">
        <v>69.599999999999994</v>
      </c>
      <c r="N544" s="152">
        <v>69.599999999999994</v>
      </c>
      <c r="O544" s="152">
        <v>69.599999999999994</v>
      </c>
      <c r="P544" s="152">
        <v>69.599999999999994</v>
      </c>
      <c r="Q544" s="152">
        <v>69.599999999999994</v>
      </c>
      <c r="R544" s="152">
        <v>69.599999999999994</v>
      </c>
    </row>
    <row r="545" spans="1:18" ht="15" customHeight="1">
      <c r="A545" s="16">
        <f t="shared" si="17"/>
        <v>545</v>
      </c>
      <c r="B545" s="94" t="s">
        <v>1214</v>
      </c>
      <c r="C545" s="94" t="s">
        <v>781</v>
      </c>
      <c r="D545" s="94" t="s">
        <v>1215</v>
      </c>
      <c r="E545" s="94" t="s">
        <v>1197</v>
      </c>
      <c r="F545" s="94" t="s">
        <v>1976</v>
      </c>
      <c r="G545" s="94" t="s">
        <v>52</v>
      </c>
      <c r="H545" s="95">
        <v>2014</v>
      </c>
      <c r="I545" s="153">
        <v>148.6</v>
      </c>
      <c r="J545" s="153">
        <v>148.6</v>
      </c>
      <c r="K545" s="153">
        <v>148.6</v>
      </c>
      <c r="L545" s="152">
        <v>148.6</v>
      </c>
      <c r="M545" s="152">
        <v>148.6</v>
      </c>
      <c r="N545" s="152">
        <v>148.6</v>
      </c>
      <c r="O545" s="152">
        <v>148.6</v>
      </c>
      <c r="P545" s="152">
        <v>148.6</v>
      </c>
      <c r="Q545" s="152">
        <v>148.6</v>
      </c>
      <c r="R545" s="152">
        <v>148.6</v>
      </c>
    </row>
    <row r="546" spans="1:18" ht="15" customHeight="1">
      <c r="A546" s="16">
        <f t="shared" si="17"/>
        <v>546</v>
      </c>
      <c r="B546" s="94" t="s">
        <v>2052</v>
      </c>
      <c r="C546" s="94" t="s">
        <v>781</v>
      </c>
      <c r="D546" s="94" t="s">
        <v>2053</v>
      </c>
      <c r="E546" s="94" t="s">
        <v>56</v>
      </c>
      <c r="F546" s="94" t="s">
        <v>1976</v>
      </c>
      <c r="G546" s="94" t="s">
        <v>54</v>
      </c>
      <c r="H546" s="95">
        <v>2020</v>
      </c>
      <c r="I546" s="153">
        <v>82</v>
      </c>
      <c r="J546" s="153">
        <v>82</v>
      </c>
      <c r="K546" s="153">
        <v>82</v>
      </c>
      <c r="L546" s="152">
        <v>82</v>
      </c>
      <c r="M546" s="152">
        <v>82</v>
      </c>
      <c r="N546" s="152">
        <v>82</v>
      </c>
      <c r="O546" s="152">
        <v>82</v>
      </c>
      <c r="P546" s="152">
        <v>82</v>
      </c>
      <c r="Q546" s="152">
        <v>82</v>
      </c>
      <c r="R546" s="152">
        <v>82</v>
      </c>
    </row>
    <row r="547" spans="1:18" ht="15" customHeight="1">
      <c r="A547" s="16">
        <f t="shared" si="17"/>
        <v>547</v>
      </c>
      <c r="B547" s="94" t="s">
        <v>2054</v>
      </c>
      <c r="C547" s="94" t="s">
        <v>781</v>
      </c>
      <c r="D547" s="94" t="s">
        <v>2055</v>
      </c>
      <c r="E547" s="94" t="s">
        <v>56</v>
      </c>
      <c r="F547" s="94" t="s">
        <v>1976</v>
      </c>
      <c r="G547" s="94" t="s">
        <v>54</v>
      </c>
      <c r="H547" s="95">
        <v>2020</v>
      </c>
      <c r="I547" s="153">
        <v>76</v>
      </c>
      <c r="J547" s="153">
        <v>76</v>
      </c>
      <c r="K547" s="153">
        <v>76</v>
      </c>
      <c r="L547" s="152">
        <v>76</v>
      </c>
      <c r="M547" s="152">
        <v>76</v>
      </c>
      <c r="N547" s="152">
        <v>76</v>
      </c>
      <c r="O547" s="152">
        <v>76</v>
      </c>
      <c r="P547" s="152">
        <v>76</v>
      </c>
      <c r="Q547" s="152">
        <v>76</v>
      </c>
      <c r="R547" s="152">
        <v>76</v>
      </c>
    </row>
    <row r="548" spans="1:18" ht="15" customHeight="1">
      <c r="A548" s="16">
        <f t="shared" si="17"/>
        <v>548</v>
      </c>
      <c r="B548" s="94" t="s">
        <v>1216</v>
      </c>
      <c r="C548" s="94" t="s">
        <v>781</v>
      </c>
      <c r="D548" s="94" t="s">
        <v>1217</v>
      </c>
      <c r="E548" s="94" t="s">
        <v>1159</v>
      </c>
      <c r="F548" s="94" t="s">
        <v>1976</v>
      </c>
      <c r="G548" s="94" t="s">
        <v>54</v>
      </c>
      <c r="H548" s="95">
        <v>2003</v>
      </c>
      <c r="I548" s="153">
        <v>99</v>
      </c>
      <c r="J548" s="153">
        <v>99</v>
      </c>
      <c r="K548" s="153">
        <v>99</v>
      </c>
      <c r="L548" s="152">
        <v>99</v>
      </c>
      <c r="M548" s="152">
        <v>99</v>
      </c>
      <c r="N548" s="152">
        <v>99</v>
      </c>
      <c r="O548" s="152">
        <v>99</v>
      </c>
      <c r="P548" s="152">
        <v>99</v>
      </c>
      <c r="Q548" s="152">
        <v>99</v>
      </c>
      <c r="R548" s="152">
        <v>99</v>
      </c>
    </row>
    <row r="549" spans="1:18" ht="15" customHeight="1">
      <c r="A549" s="16">
        <f t="shared" si="17"/>
        <v>549</v>
      </c>
      <c r="B549" s="94" t="s">
        <v>1221</v>
      </c>
      <c r="C549" s="94" t="s">
        <v>781</v>
      </c>
      <c r="D549" s="94" t="s">
        <v>1222</v>
      </c>
      <c r="E549" s="94" t="s">
        <v>1159</v>
      </c>
      <c r="F549" s="94" t="s">
        <v>1976</v>
      </c>
      <c r="G549" s="94" t="s">
        <v>54</v>
      </c>
      <c r="H549" s="95">
        <v>2003</v>
      </c>
      <c r="I549" s="153">
        <v>61</v>
      </c>
      <c r="J549" s="153">
        <v>61</v>
      </c>
      <c r="K549" s="153">
        <v>61</v>
      </c>
      <c r="L549" s="152">
        <v>61</v>
      </c>
      <c r="M549" s="152">
        <v>61</v>
      </c>
      <c r="N549" s="152">
        <v>61</v>
      </c>
      <c r="O549" s="152">
        <v>61</v>
      </c>
      <c r="P549" s="152">
        <v>61</v>
      </c>
      <c r="Q549" s="152">
        <v>61</v>
      </c>
      <c r="R549" s="152">
        <v>61</v>
      </c>
    </row>
    <row r="550" spans="1:18" ht="15" customHeight="1">
      <c r="A550" s="16">
        <f t="shared" si="17"/>
        <v>550</v>
      </c>
      <c r="B550" s="94" t="s">
        <v>1223</v>
      </c>
      <c r="C550" s="94" t="s">
        <v>781</v>
      </c>
      <c r="D550" s="94" t="s">
        <v>1224</v>
      </c>
      <c r="E550" s="94" t="s">
        <v>1225</v>
      </c>
      <c r="F550" s="94" t="s">
        <v>1976</v>
      </c>
      <c r="G550" s="94" t="s">
        <v>54</v>
      </c>
      <c r="H550" s="95">
        <v>2015</v>
      </c>
      <c r="I550" s="153">
        <v>150</v>
      </c>
      <c r="J550" s="153">
        <v>150</v>
      </c>
      <c r="K550" s="153">
        <v>150</v>
      </c>
      <c r="L550" s="152">
        <v>150</v>
      </c>
      <c r="M550" s="152">
        <v>150</v>
      </c>
      <c r="N550" s="152">
        <v>150</v>
      </c>
      <c r="O550" s="152">
        <v>150</v>
      </c>
      <c r="P550" s="152">
        <v>150</v>
      </c>
      <c r="Q550" s="152">
        <v>150</v>
      </c>
      <c r="R550" s="152">
        <v>150</v>
      </c>
    </row>
    <row r="551" spans="1:18" ht="15" customHeight="1">
      <c r="A551" s="16">
        <f t="shared" si="17"/>
        <v>551</v>
      </c>
      <c r="B551" s="94" t="s">
        <v>1226</v>
      </c>
      <c r="C551" s="94" t="s">
        <v>781</v>
      </c>
      <c r="D551" s="94" t="s">
        <v>1227</v>
      </c>
      <c r="E551" s="94" t="s">
        <v>1225</v>
      </c>
      <c r="F551" s="94" t="s">
        <v>1976</v>
      </c>
      <c r="G551" s="94" t="s">
        <v>54</v>
      </c>
      <c r="H551" s="95">
        <v>2015</v>
      </c>
      <c r="I551" s="153">
        <v>150</v>
      </c>
      <c r="J551" s="153">
        <v>150</v>
      </c>
      <c r="K551" s="153">
        <v>150</v>
      </c>
      <c r="L551" s="152">
        <v>150</v>
      </c>
      <c r="M551" s="152">
        <v>150</v>
      </c>
      <c r="N551" s="152">
        <v>150</v>
      </c>
      <c r="O551" s="152">
        <v>150</v>
      </c>
      <c r="P551" s="152">
        <v>150</v>
      </c>
      <c r="Q551" s="152">
        <v>150</v>
      </c>
      <c r="R551" s="152">
        <v>150</v>
      </c>
    </row>
    <row r="552" spans="1:18" ht="15" customHeight="1">
      <c r="A552" s="16">
        <f t="shared" si="17"/>
        <v>552</v>
      </c>
      <c r="B552" s="94" t="s">
        <v>1228</v>
      </c>
      <c r="C552" s="94" t="s">
        <v>781</v>
      </c>
      <c r="D552" s="94" t="s">
        <v>1229</v>
      </c>
      <c r="E552" s="94" t="s">
        <v>340</v>
      </c>
      <c r="F552" s="94" t="s">
        <v>1976</v>
      </c>
      <c r="G552" s="94" t="s">
        <v>54</v>
      </c>
      <c r="H552" s="95">
        <v>2016</v>
      </c>
      <c r="I552" s="153">
        <v>119.9</v>
      </c>
      <c r="J552" s="153">
        <v>119.9</v>
      </c>
      <c r="K552" s="153">
        <v>119.9</v>
      </c>
      <c r="L552" s="152">
        <v>119.9</v>
      </c>
      <c r="M552" s="152">
        <v>119.9</v>
      </c>
      <c r="N552" s="152">
        <v>119.9</v>
      </c>
      <c r="O552" s="152">
        <v>119.9</v>
      </c>
      <c r="P552" s="152">
        <v>119.9</v>
      </c>
      <c r="Q552" s="152">
        <v>119.9</v>
      </c>
      <c r="R552" s="152">
        <v>119.9</v>
      </c>
    </row>
    <row r="553" spans="1:18" ht="15" customHeight="1">
      <c r="A553" s="16">
        <f t="shared" si="17"/>
        <v>553</v>
      </c>
      <c r="B553" s="94" t="s">
        <v>1230</v>
      </c>
      <c r="C553" s="94" t="s">
        <v>781</v>
      </c>
      <c r="D553" s="94" t="s">
        <v>1231</v>
      </c>
      <c r="E553" s="94" t="s">
        <v>1232</v>
      </c>
      <c r="F553" s="94" t="s">
        <v>1976</v>
      </c>
      <c r="G553" s="94" t="s">
        <v>54</v>
      </c>
      <c r="H553" s="95">
        <v>2008</v>
      </c>
      <c r="I553" s="153">
        <v>163.5</v>
      </c>
      <c r="J553" s="153">
        <v>163.5</v>
      </c>
      <c r="K553" s="153">
        <v>163.5</v>
      </c>
      <c r="L553" s="152">
        <v>163.5</v>
      </c>
      <c r="M553" s="152">
        <v>163.5</v>
      </c>
      <c r="N553" s="152">
        <v>163.5</v>
      </c>
      <c r="O553" s="152">
        <v>163.5</v>
      </c>
      <c r="P553" s="152">
        <v>163.5</v>
      </c>
      <c r="Q553" s="152">
        <v>163.5</v>
      </c>
      <c r="R553" s="152">
        <v>163.5</v>
      </c>
    </row>
    <row r="554" spans="1:18" ht="15" customHeight="1">
      <c r="A554" s="16">
        <f t="shared" si="17"/>
        <v>554</v>
      </c>
      <c r="B554" s="94" t="s">
        <v>1233</v>
      </c>
      <c r="C554" s="94" t="s">
        <v>781</v>
      </c>
      <c r="D554" s="94" t="s">
        <v>1234</v>
      </c>
      <c r="E554" s="94" t="s">
        <v>1235</v>
      </c>
      <c r="F554" s="94" t="s">
        <v>1976</v>
      </c>
      <c r="G554" s="94" t="s">
        <v>54</v>
      </c>
      <c r="H554" s="95">
        <v>2018</v>
      </c>
      <c r="I554" s="153">
        <v>152.5</v>
      </c>
      <c r="J554" s="153">
        <v>152.5</v>
      </c>
      <c r="K554" s="153">
        <v>152.5</v>
      </c>
      <c r="L554" s="152">
        <v>152.5</v>
      </c>
      <c r="M554" s="152">
        <v>152.5</v>
      </c>
      <c r="N554" s="152">
        <v>152.5</v>
      </c>
      <c r="O554" s="152">
        <v>152.5</v>
      </c>
      <c r="P554" s="152">
        <v>152.5</v>
      </c>
      <c r="Q554" s="152">
        <v>152.5</v>
      </c>
      <c r="R554" s="152">
        <v>152.5</v>
      </c>
    </row>
    <row r="555" spans="1:18" ht="15" customHeight="1">
      <c r="A555" s="16">
        <f t="shared" si="17"/>
        <v>555</v>
      </c>
      <c r="B555" s="94" t="s">
        <v>1236</v>
      </c>
      <c r="C555" s="94" t="s">
        <v>781</v>
      </c>
      <c r="D555" s="94" t="s">
        <v>1237</v>
      </c>
      <c r="E555" s="94" t="s">
        <v>1235</v>
      </c>
      <c r="F555" s="94" t="s">
        <v>1976</v>
      </c>
      <c r="G555" s="94" t="s">
        <v>54</v>
      </c>
      <c r="H555" s="95">
        <v>2018</v>
      </c>
      <c r="I555" s="153">
        <v>147.5</v>
      </c>
      <c r="J555" s="153">
        <v>147.5</v>
      </c>
      <c r="K555" s="153">
        <v>147.5</v>
      </c>
      <c r="L555" s="152">
        <v>147.5</v>
      </c>
      <c r="M555" s="152">
        <v>147.5</v>
      </c>
      <c r="N555" s="152">
        <v>147.5</v>
      </c>
      <c r="O555" s="152">
        <v>147.5</v>
      </c>
      <c r="P555" s="152">
        <v>147.5</v>
      </c>
      <c r="Q555" s="152">
        <v>147.5</v>
      </c>
      <c r="R555" s="152">
        <v>147.5</v>
      </c>
    </row>
    <row r="556" spans="1:18" ht="15" customHeight="1">
      <c r="A556" s="16">
        <f t="shared" si="17"/>
        <v>556</v>
      </c>
      <c r="B556" s="94" t="s">
        <v>1238</v>
      </c>
      <c r="C556" s="94" t="s">
        <v>781</v>
      </c>
      <c r="D556" s="94" t="s">
        <v>1239</v>
      </c>
      <c r="E556" s="94" t="s">
        <v>70</v>
      </c>
      <c r="F556" s="94" t="s">
        <v>1976</v>
      </c>
      <c r="G556" s="94" t="s">
        <v>53</v>
      </c>
      <c r="H556" s="95">
        <v>2016</v>
      </c>
      <c r="I556" s="153">
        <v>52</v>
      </c>
      <c r="J556" s="153">
        <v>52</v>
      </c>
      <c r="K556" s="153">
        <v>52</v>
      </c>
      <c r="L556" s="152">
        <v>52</v>
      </c>
      <c r="M556" s="152">
        <v>52</v>
      </c>
      <c r="N556" s="152">
        <v>52</v>
      </c>
      <c r="O556" s="152">
        <v>52</v>
      </c>
      <c r="P556" s="152">
        <v>52</v>
      </c>
      <c r="Q556" s="152">
        <v>52</v>
      </c>
      <c r="R556" s="152">
        <v>52</v>
      </c>
    </row>
    <row r="557" spans="1:18" ht="15" customHeight="1">
      <c r="A557" s="16">
        <f t="shared" si="17"/>
        <v>557</v>
      </c>
      <c r="B557" s="94" t="s">
        <v>1242</v>
      </c>
      <c r="C557" s="94" t="s">
        <v>781</v>
      </c>
      <c r="D557" s="94" t="s">
        <v>1243</v>
      </c>
      <c r="E557" s="94" t="s">
        <v>70</v>
      </c>
      <c r="F557" s="94" t="s">
        <v>1976</v>
      </c>
      <c r="G557" s="94" t="s">
        <v>53</v>
      </c>
      <c r="H557" s="95">
        <v>2016</v>
      </c>
      <c r="I557" s="153">
        <v>98</v>
      </c>
      <c r="J557" s="153">
        <v>98</v>
      </c>
      <c r="K557" s="153">
        <v>98</v>
      </c>
      <c r="L557" s="152">
        <v>98</v>
      </c>
      <c r="M557" s="152">
        <v>98</v>
      </c>
      <c r="N557" s="152">
        <v>98</v>
      </c>
      <c r="O557" s="152">
        <v>98</v>
      </c>
      <c r="P557" s="152">
        <v>98</v>
      </c>
      <c r="Q557" s="152">
        <v>98</v>
      </c>
      <c r="R557" s="152">
        <v>98</v>
      </c>
    </row>
    <row r="558" spans="1:18" ht="15" customHeight="1">
      <c r="A558" s="16">
        <f t="shared" si="17"/>
        <v>558</v>
      </c>
      <c r="B558" s="94" t="s">
        <v>1246</v>
      </c>
      <c r="C558" s="94" t="s">
        <v>781</v>
      </c>
      <c r="D558" s="94" t="s">
        <v>1247</v>
      </c>
      <c r="E558" s="94" t="s">
        <v>70</v>
      </c>
      <c r="F558" s="94" t="s">
        <v>1976</v>
      </c>
      <c r="G558" s="94" t="s">
        <v>53</v>
      </c>
      <c r="H558" s="95">
        <v>2016</v>
      </c>
      <c r="I558" s="153">
        <v>100</v>
      </c>
      <c r="J558" s="153">
        <v>100</v>
      </c>
      <c r="K558" s="153">
        <v>100</v>
      </c>
      <c r="L558" s="152">
        <v>100</v>
      </c>
      <c r="M558" s="152">
        <v>100</v>
      </c>
      <c r="N558" s="152">
        <v>100</v>
      </c>
      <c r="O558" s="152">
        <v>100</v>
      </c>
      <c r="P558" s="152">
        <v>100</v>
      </c>
      <c r="Q558" s="152">
        <v>100</v>
      </c>
      <c r="R558" s="152">
        <v>100</v>
      </c>
    </row>
    <row r="559" spans="1:18" ht="15" customHeight="1">
      <c r="A559" s="16">
        <f t="shared" si="17"/>
        <v>559</v>
      </c>
      <c r="B559" s="94" t="s">
        <v>1248</v>
      </c>
      <c r="C559" s="94" t="s">
        <v>781</v>
      </c>
      <c r="D559" s="94" t="s">
        <v>1249</v>
      </c>
      <c r="E559" s="94" t="s">
        <v>1250</v>
      </c>
      <c r="F559" s="94" t="s">
        <v>1976</v>
      </c>
      <c r="G559" s="94" t="s">
        <v>54</v>
      </c>
      <c r="H559" s="95">
        <v>2017</v>
      </c>
      <c r="I559" s="153">
        <v>131.1</v>
      </c>
      <c r="J559" s="153">
        <v>131.1</v>
      </c>
      <c r="K559" s="153">
        <v>131.1</v>
      </c>
      <c r="L559" s="152">
        <v>131.1</v>
      </c>
      <c r="M559" s="152">
        <v>131.1</v>
      </c>
      <c r="N559" s="152">
        <v>131.1</v>
      </c>
      <c r="O559" s="152">
        <v>131.1</v>
      </c>
      <c r="P559" s="152">
        <v>131.1</v>
      </c>
      <c r="Q559" s="152">
        <v>131.1</v>
      </c>
      <c r="R559" s="152">
        <v>131.1</v>
      </c>
    </row>
    <row r="560" spans="1:18" ht="15" customHeight="1">
      <c r="A560" s="16">
        <f t="shared" si="17"/>
        <v>560</v>
      </c>
      <c r="B560" s="94" t="s">
        <v>1251</v>
      </c>
      <c r="C560" s="94" t="s">
        <v>781</v>
      </c>
      <c r="D560" s="94" t="s">
        <v>1252</v>
      </c>
      <c r="E560" s="94" t="s">
        <v>1250</v>
      </c>
      <c r="F560" s="94" t="s">
        <v>1976</v>
      </c>
      <c r="G560" s="94" t="s">
        <v>54</v>
      </c>
      <c r="H560" s="95">
        <v>2017</v>
      </c>
      <c r="I560" s="153">
        <v>98.9</v>
      </c>
      <c r="J560" s="153">
        <v>98.9</v>
      </c>
      <c r="K560" s="153">
        <v>98.9</v>
      </c>
      <c r="L560" s="152">
        <v>98.9</v>
      </c>
      <c r="M560" s="152">
        <v>98.9</v>
      </c>
      <c r="N560" s="152">
        <v>98.9</v>
      </c>
      <c r="O560" s="152">
        <v>98.9</v>
      </c>
      <c r="P560" s="152">
        <v>98.9</v>
      </c>
      <c r="Q560" s="152">
        <v>98.9</v>
      </c>
      <c r="R560" s="152">
        <v>98.9</v>
      </c>
    </row>
    <row r="561" spans="1:18" ht="15" customHeight="1">
      <c r="A561" s="16">
        <f t="shared" si="17"/>
        <v>561</v>
      </c>
      <c r="B561" s="94" t="s">
        <v>1253</v>
      </c>
      <c r="C561" s="94" t="s">
        <v>1254</v>
      </c>
      <c r="D561" s="94" t="s">
        <v>1255</v>
      </c>
      <c r="E561" s="94" t="s">
        <v>1140</v>
      </c>
      <c r="F561" s="94" t="s">
        <v>1976</v>
      </c>
      <c r="G561" s="94" t="s">
        <v>54</v>
      </c>
      <c r="H561" s="95">
        <v>2005</v>
      </c>
      <c r="I561" s="153">
        <v>230</v>
      </c>
      <c r="J561" s="153">
        <v>230</v>
      </c>
      <c r="K561" s="153">
        <v>230</v>
      </c>
      <c r="L561" s="152">
        <v>230</v>
      </c>
      <c r="M561" s="152">
        <v>230</v>
      </c>
      <c r="N561" s="152">
        <v>230</v>
      </c>
      <c r="O561" s="152">
        <v>230</v>
      </c>
      <c r="P561" s="152">
        <v>230</v>
      </c>
      <c r="Q561" s="152">
        <v>230</v>
      </c>
      <c r="R561" s="152">
        <v>230</v>
      </c>
    </row>
    <row r="562" spans="1:18" ht="15" customHeight="1">
      <c r="A562" s="16">
        <f t="shared" si="17"/>
        <v>562</v>
      </c>
      <c r="B562" s="94" t="s">
        <v>1256</v>
      </c>
      <c r="C562" s="94" t="s">
        <v>1254</v>
      </c>
      <c r="D562" s="94" t="s">
        <v>1257</v>
      </c>
      <c r="E562" s="94" t="s">
        <v>1140</v>
      </c>
      <c r="F562" s="94" t="s">
        <v>1976</v>
      </c>
      <c r="G562" s="94" t="s">
        <v>54</v>
      </c>
      <c r="H562" s="95">
        <v>2006</v>
      </c>
      <c r="I562" s="153">
        <v>184</v>
      </c>
      <c r="J562" s="153">
        <v>184</v>
      </c>
      <c r="K562" s="153">
        <v>184</v>
      </c>
      <c r="L562" s="152">
        <v>184</v>
      </c>
      <c r="M562" s="152">
        <v>184</v>
      </c>
      <c r="N562" s="152">
        <v>184</v>
      </c>
      <c r="O562" s="152">
        <v>184</v>
      </c>
      <c r="P562" s="152">
        <v>184</v>
      </c>
      <c r="Q562" s="152">
        <v>184</v>
      </c>
      <c r="R562" s="152">
        <v>184</v>
      </c>
    </row>
    <row r="563" spans="1:18" ht="15" customHeight="1">
      <c r="A563" s="16">
        <f t="shared" si="17"/>
        <v>563</v>
      </c>
      <c r="B563" s="94" t="s">
        <v>1258</v>
      </c>
      <c r="C563" s="94" t="s">
        <v>1254</v>
      </c>
      <c r="D563" s="94" t="s">
        <v>1259</v>
      </c>
      <c r="E563" s="94" t="s">
        <v>1140</v>
      </c>
      <c r="F563" s="94" t="s">
        <v>1976</v>
      </c>
      <c r="G563" s="94" t="s">
        <v>54</v>
      </c>
      <c r="H563" s="95">
        <v>2006</v>
      </c>
      <c r="I563" s="153">
        <v>241.4</v>
      </c>
      <c r="J563" s="153">
        <v>241.4</v>
      </c>
      <c r="K563" s="153">
        <v>241.4</v>
      </c>
      <c r="L563" s="152">
        <v>241.4</v>
      </c>
      <c r="M563" s="152">
        <v>241.4</v>
      </c>
      <c r="N563" s="152">
        <v>241.4</v>
      </c>
      <c r="O563" s="152">
        <v>241.4</v>
      </c>
      <c r="P563" s="152">
        <v>241.4</v>
      </c>
      <c r="Q563" s="152">
        <v>241.4</v>
      </c>
      <c r="R563" s="152">
        <v>241.4</v>
      </c>
    </row>
    <row r="564" spans="1:18" ht="15" customHeight="1">
      <c r="A564" s="16">
        <f t="shared" si="17"/>
        <v>564</v>
      </c>
      <c r="B564" s="94" t="s">
        <v>1260</v>
      </c>
      <c r="C564" s="94" t="s">
        <v>1254</v>
      </c>
      <c r="D564" s="94" t="s">
        <v>1261</v>
      </c>
      <c r="E564" s="94" t="s">
        <v>1140</v>
      </c>
      <c r="F564" s="94" t="s">
        <v>1976</v>
      </c>
      <c r="G564" s="94" t="s">
        <v>54</v>
      </c>
      <c r="H564" s="95">
        <v>2006</v>
      </c>
      <c r="I564" s="153">
        <v>115</v>
      </c>
      <c r="J564" s="153">
        <v>115</v>
      </c>
      <c r="K564" s="153">
        <v>115</v>
      </c>
      <c r="L564" s="152">
        <v>115</v>
      </c>
      <c r="M564" s="152">
        <v>115</v>
      </c>
      <c r="N564" s="152">
        <v>115</v>
      </c>
      <c r="O564" s="152">
        <v>115</v>
      </c>
      <c r="P564" s="152">
        <v>115</v>
      </c>
      <c r="Q564" s="152">
        <v>115</v>
      </c>
      <c r="R564" s="152">
        <v>115</v>
      </c>
    </row>
    <row r="565" spans="1:18" ht="15" customHeight="1">
      <c r="A565" s="16">
        <f t="shared" si="17"/>
        <v>565</v>
      </c>
      <c r="B565" s="94" t="s">
        <v>1265</v>
      </c>
      <c r="C565" s="94" t="s">
        <v>781</v>
      </c>
      <c r="D565" s="94" t="s">
        <v>1266</v>
      </c>
      <c r="E565" s="94" t="s">
        <v>1178</v>
      </c>
      <c r="F565" s="94" t="s">
        <v>1976</v>
      </c>
      <c r="G565" s="94" t="s">
        <v>54</v>
      </c>
      <c r="H565" s="95">
        <v>2008</v>
      </c>
      <c r="I565" s="153">
        <v>95</v>
      </c>
      <c r="J565" s="153">
        <v>95</v>
      </c>
      <c r="K565" s="153">
        <v>95</v>
      </c>
      <c r="L565" s="152">
        <v>95</v>
      </c>
      <c r="M565" s="152">
        <v>95</v>
      </c>
      <c r="N565" s="152">
        <v>95</v>
      </c>
      <c r="O565" s="152">
        <v>95</v>
      </c>
      <c r="P565" s="152">
        <v>95</v>
      </c>
      <c r="Q565" s="152">
        <v>95</v>
      </c>
      <c r="R565" s="152">
        <v>95</v>
      </c>
    </row>
    <row r="566" spans="1:18" ht="15" customHeight="1">
      <c r="A566" s="16">
        <f t="shared" si="17"/>
        <v>566</v>
      </c>
      <c r="B566" s="94" t="s">
        <v>1269</v>
      </c>
      <c r="C566" s="94" t="s">
        <v>781</v>
      </c>
      <c r="D566" s="94" t="s">
        <v>1270</v>
      </c>
      <c r="E566" s="94" t="s">
        <v>1178</v>
      </c>
      <c r="F566" s="94" t="s">
        <v>1976</v>
      </c>
      <c r="G566" s="94" t="s">
        <v>54</v>
      </c>
      <c r="H566" s="95">
        <v>2008</v>
      </c>
      <c r="I566" s="153">
        <v>102</v>
      </c>
      <c r="J566" s="153">
        <v>102</v>
      </c>
      <c r="K566" s="153">
        <v>102</v>
      </c>
      <c r="L566" s="152">
        <v>102</v>
      </c>
      <c r="M566" s="152">
        <v>102</v>
      </c>
      <c r="N566" s="152">
        <v>102</v>
      </c>
      <c r="O566" s="152">
        <v>102</v>
      </c>
      <c r="P566" s="152">
        <v>102</v>
      </c>
      <c r="Q566" s="152">
        <v>102</v>
      </c>
      <c r="R566" s="152">
        <v>102</v>
      </c>
    </row>
    <row r="567" spans="1:18" ht="15" customHeight="1">
      <c r="A567" s="16">
        <f t="shared" si="17"/>
        <v>567</v>
      </c>
      <c r="B567" s="94" t="s">
        <v>1271</v>
      </c>
      <c r="C567" s="94" t="s">
        <v>781</v>
      </c>
      <c r="D567" s="94" t="s">
        <v>1272</v>
      </c>
      <c r="E567" s="94" t="s">
        <v>63</v>
      </c>
      <c r="F567" s="94" t="s">
        <v>1976</v>
      </c>
      <c r="G567" s="94" t="s">
        <v>54</v>
      </c>
      <c r="H567" s="95">
        <v>2001</v>
      </c>
      <c r="I567" s="153">
        <v>91.9</v>
      </c>
      <c r="J567" s="153">
        <v>91.9</v>
      </c>
      <c r="K567" s="153">
        <v>91.9</v>
      </c>
      <c r="L567" s="152">
        <v>91.9</v>
      </c>
      <c r="M567" s="152">
        <v>91.9</v>
      </c>
      <c r="N567" s="152">
        <v>91.9</v>
      </c>
      <c r="O567" s="152">
        <v>91.9</v>
      </c>
      <c r="P567" s="152">
        <v>91.9</v>
      </c>
      <c r="Q567" s="152">
        <v>91.9</v>
      </c>
      <c r="R567" s="152">
        <v>91.9</v>
      </c>
    </row>
    <row r="568" spans="1:18" ht="15" customHeight="1">
      <c r="A568" s="16">
        <f t="shared" si="17"/>
        <v>568</v>
      </c>
      <c r="B568" s="94" t="s">
        <v>1273</v>
      </c>
      <c r="C568" s="94" t="s">
        <v>781</v>
      </c>
      <c r="D568" s="94" t="s">
        <v>1274</v>
      </c>
      <c r="E568" s="94" t="s">
        <v>662</v>
      </c>
      <c r="F568" s="94" t="s">
        <v>1976</v>
      </c>
      <c r="G568" s="94" t="s">
        <v>53</v>
      </c>
      <c r="H568" s="95">
        <v>2015</v>
      </c>
      <c r="I568" s="153">
        <v>19.7</v>
      </c>
      <c r="J568" s="153">
        <v>19.7</v>
      </c>
      <c r="K568" s="153">
        <v>19.7</v>
      </c>
      <c r="L568" s="152">
        <v>19.7</v>
      </c>
      <c r="M568" s="152">
        <v>19.7</v>
      </c>
      <c r="N568" s="152">
        <v>19.7</v>
      </c>
      <c r="O568" s="152">
        <v>19.7</v>
      </c>
      <c r="P568" s="152">
        <v>19.7</v>
      </c>
      <c r="Q568" s="152">
        <v>19.7</v>
      </c>
      <c r="R568" s="152">
        <v>19.7</v>
      </c>
    </row>
    <row r="569" spans="1:18" ht="15" customHeight="1">
      <c r="A569" s="16">
        <f t="shared" si="17"/>
        <v>569</v>
      </c>
      <c r="B569" s="94" t="s">
        <v>1275</v>
      </c>
      <c r="C569" s="94" t="s">
        <v>781</v>
      </c>
      <c r="D569" s="94" t="s">
        <v>1276</v>
      </c>
      <c r="E569" s="94" t="s">
        <v>662</v>
      </c>
      <c r="F569" s="94" t="s">
        <v>1976</v>
      </c>
      <c r="G569" s="94" t="s">
        <v>53</v>
      </c>
      <c r="H569" s="95">
        <v>2015</v>
      </c>
      <c r="I569" s="153">
        <v>230</v>
      </c>
      <c r="J569" s="153">
        <v>230</v>
      </c>
      <c r="K569" s="153">
        <v>230</v>
      </c>
      <c r="L569" s="152">
        <v>230</v>
      </c>
      <c r="M569" s="152">
        <v>230</v>
      </c>
      <c r="N569" s="152">
        <v>230</v>
      </c>
      <c r="O569" s="152">
        <v>230</v>
      </c>
      <c r="P569" s="152">
        <v>230</v>
      </c>
      <c r="Q569" s="152">
        <v>230</v>
      </c>
      <c r="R569" s="152">
        <v>230</v>
      </c>
    </row>
    <row r="570" spans="1:18" ht="15" customHeight="1">
      <c r="A570" s="16">
        <f t="shared" si="17"/>
        <v>570</v>
      </c>
      <c r="B570" s="94" t="s">
        <v>1277</v>
      </c>
      <c r="C570" s="94" t="s">
        <v>781</v>
      </c>
      <c r="D570" s="94" t="s">
        <v>1278</v>
      </c>
      <c r="E570" s="94" t="s">
        <v>662</v>
      </c>
      <c r="F570" s="94" t="s">
        <v>1976</v>
      </c>
      <c r="G570" s="94" t="s">
        <v>53</v>
      </c>
      <c r="H570" s="95">
        <v>2017</v>
      </c>
      <c r="I570" s="153">
        <v>96</v>
      </c>
      <c r="J570" s="153">
        <v>96</v>
      </c>
      <c r="K570" s="153">
        <v>96</v>
      </c>
      <c r="L570" s="152">
        <v>96</v>
      </c>
      <c r="M570" s="152">
        <v>96</v>
      </c>
      <c r="N570" s="152">
        <v>96</v>
      </c>
      <c r="O570" s="152">
        <v>96</v>
      </c>
      <c r="P570" s="152">
        <v>96</v>
      </c>
      <c r="Q570" s="152">
        <v>96</v>
      </c>
      <c r="R570" s="152">
        <v>96</v>
      </c>
    </row>
    <row r="571" spans="1:18" ht="15" customHeight="1">
      <c r="A571" s="16">
        <f t="shared" si="17"/>
        <v>571</v>
      </c>
      <c r="B571" s="94" t="s">
        <v>1279</v>
      </c>
      <c r="C571" s="94" t="s">
        <v>781</v>
      </c>
      <c r="D571" s="94" t="s">
        <v>1280</v>
      </c>
      <c r="E571" s="94" t="s">
        <v>662</v>
      </c>
      <c r="F571" s="94" t="s">
        <v>1976</v>
      </c>
      <c r="G571" s="94" t="s">
        <v>53</v>
      </c>
      <c r="H571" s="95">
        <v>2017</v>
      </c>
      <c r="I571" s="153">
        <v>74</v>
      </c>
      <c r="J571" s="153">
        <v>74</v>
      </c>
      <c r="K571" s="153">
        <v>74</v>
      </c>
      <c r="L571" s="152">
        <v>74</v>
      </c>
      <c r="M571" s="152">
        <v>74</v>
      </c>
      <c r="N571" s="152">
        <v>74</v>
      </c>
      <c r="O571" s="152">
        <v>74</v>
      </c>
      <c r="P571" s="152">
        <v>74</v>
      </c>
      <c r="Q571" s="152">
        <v>74</v>
      </c>
      <c r="R571" s="152">
        <v>74</v>
      </c>
    </row>
    <row r="572" spans="1:18" ht="15" customHeight="1">
      <c r="A572" s="16">
        <f t="shared" si="17"/>
        <v>572</v>
      </c>
      <c r="B572" s="94" t="s">
        <v>1281</v>
      </c>
      <c r="C572" s="94" t="s">
        <v>781</v>
      </c>
      <c r="D572" s="94" t="s">
        <v>1282</v>
      </c>
      <c r="E572" s="94" t="s">
        <v>662</v>
      </c>
      <c r="F572" s="94" t="s">
        <v>1976</v>
      </c>
      <c r="G572" s="94" t="s">
        <v>53</v>
      </c>
      <c r="H572" s="95">
        <v>2017</v>
      </c>
      <c r="I572" s="153">
        <v>30</v>
      </c>
      <c r="J572" s="153">
        <v>30</v>
      </c>
      <c r="K572" s="153">
        <v>30</v>
      </c>
      <c r="L572" s="152">
        <v>30</v>
      </c>
      <c r="M572" s="152">
        <v>30</v>
      </c>
      <c r="N572" s="152">
        <v>30</v>
      </c>
      <c r="O572" s="152">
        <v>30</v>
      </c>
      <c r="P572" s="152">
        <v>30</v>
      </c>
      <c r="Q572" s="152">
        <v>30</v>
      </c>
      <c r="R572" s="152">
        <v>30</v>
      </c>
    </row>
    <row r="573" spans="1:18" ht="15" customHeight="1">
      <c r="A573" s="16">
        <f t="shared" si="17"/>
        <v>573</v>
      </c>
      <c r="B573" s="94" t="s">
        <v>1283</v>
      </c>
      <c r="C573" s="94" t="s">
        <v>781</v>
      </c>
      <c r="D573" s="94" t="s">
        <v>1284</v>
      </c>
      <c r="E573" s="94" t="s">
        <v>520</v>
      </c>
      <c r="F573" s="94" t="s">
        <v>1976</v>
      </c>
      <c r="G573" s="94" t="s">
        <v>52</v>
      </c>
      <c r="H573" s="95">
        <v>2015</v>
      </c>
      <c r="I573" s="153">
        <v>110</v>
      </c>
      <c r="J573" s="153">
        <v>110</v>
      </c>
      <c r="K573" s="153">
        <v>110</v>
      </c>
      <c r="L573" s="152">
        <v>110</v>
      </c>
      <c r="M573" s="152">
        <v>110</v>
      </c>
      <c r="N573" s="152">
        <v>110</v>
      </c>
      <c r="O573" s="152">
        <v>110</v>
      </c>
      <c r="P573" s="152">
        <v>110</v>
      </c>
      <c r="Q573" s="152">
        <v>110</v>
      </c>
      <c r="R573" s="152">
        <v>110</v>
      </c>
    </row>
    <row r="574" spans="1:18" ht="15" customHeight="1">
      <c r="A574" s="16">
        <f t="shared" si="17"/>
        <v>574</v>
      </c>
      <c r="B574" s="94" t="s">
        <v>1285</v>
      </c>
      <c r="C574" s="94" t="s">
        <v>781</v>
      </c>
      <c r="D574" s="94" t="s">
        <v>1286</v>
      </c>
      <c r="E574" s="94" t="s">
        <v>68</v>
      </c>
      <c r="F574" s="94" t="s">
        <v>1976</v>
      </c>
      <c r="G574" s="94" t="s">
        <v>54</v>
      </c>
      <c r="H574" s="95">
        <v>2001</v>
      </c>
      <c r="I574" s="153">
        <v>79.7</v>
      </c>
      <c r="J574" s="153">
        <v>79.7</v>
      </c>
      <c r="K574" s="153">
        <v>79.7</v>
      </c>
      <c r="L574" s="152">
        <v>79.7</v>
      </c>
      <c r="M574" s="152">
        <v>79.7</v>
      </c>
      <c r="N574" s="152">
        <v>79.7</v>
      </c>
      <c r="O574" s="152">
        <v>79.7</v>
      </c>
      <c r="P574" s="152">
        <v>79.7</v>
      </c>
      <c r="Q574" s="152">
        <v>79.7</v>
      </c>
      <c r="R574" s="152">
        <v>79.7</v>
      </c>
    </row>
    <row r="575" spans="1:18" ht="15" customHeight="1">
      <c r="A575" s="16">
        <f t="shared" si="17"/>
        <v>575</v>
      </c>
      <c r="B575" s="94" t="s">
        <v>1287</v>
      </c>
      <c r="C575" s="94" t="s">
        <v>781</v>
      </c>
      <c r="D575" s="94" t="s">
        <v>1288</v>
      </c>
      <c r="E575" s="94" t="s">
        <v>68</v>
      </c>
      <c r="F575" s="94" t="s">
        <v>1976</v>
      </c>
      <c r="G575" s="94" t="s">
        <v>54</v>
      </c>
      <c r="H575" s="95">
        <v>2001</v>
      </c>
      <c r="I575" s="153">
        <v>79.7</v>
      </c>
      <c r="J575" s="153">
        <v>79.7</v>
      </c>
      <c r="K575" s="153">
        <v>79.7</v>
      </c>
      <c r="L575" s="152">
        <v>79.7</v>
      </c>
      <c r="M575" s="152">
        <v>79.7</v>
      </c>
      <c r="N575" s="152">
        <v>79.7</v>
      </c>
      <c r="O575" s="152">
        <v>79.7</v>
      </c>
      <c r="P575" s="152">
        <v>79.7</v>
      </c>
      <c r="Q575" s="152">
        <v>79.7</v>
      </c>
      <c r="R575" s="152">
        <v>79.7</v>
      </c>
    </row>
    <row r="576" spans="1:18" ht="15" customHeight="1">
      <c r="A576" s="16">
        <f t="shared" si="17"/>
        <v>576</v>
      </c>
      <c r="B576" s="94" t="s">
        <v>1289</v>
      </c>
      <c r="C576" s="94" t="s">
        <v>781</v>
      </c>
      <c r="D576" s="94" t="s">
        <v>1290</v>
      </c>
      <c r="E576" s="94" t="s">
        <v>68</v>
      </c>
      <c r="F576" s="94" t="s">
        <v>1976</v>
      </c>
      <c r="G576" s="94" t="s">
        <v>54</v>
      </c>
      <c r="H576" s="95">
        <v>2001</v>
      </c>
      <c r="I576" s="153">
        <v>40.5</v>
      </c>
      <c r="J576" s="153">
        <v>40.5</v>
      </c>
      <c r="K576" s="153">
        <v>40.5</v>
      </c>
      <c r="L576" s="152">
        <v>40.5</v>
      </c>
      <c r="M576" s="152">
        <v>40.5</v>
      </c>
      <c r="N576" s="152">
        <v>40.5</v>
      </c>
      <c r="O576" s="152">
        <v>40.5</v>
      </c>
      <c r="P576" s="152">
        <v>40.5</v>
      </c>
      <c r="Q576" s="152">
        <v>40.5</v>
      </c>
      <c r="R576" s="152">
        <v>40.5</v>
      </c>
    </row>
    <row r="577" spans="1:18" ht="15" customHeight="1">
      <c r="A577" s="16">
        <f t="shared" si="17"/>
        <v>577</v>
      </c>
      <c r="B577" s="94" t="s">
        <v>1291</v>
      </c>
      <c r="C577" s="94" t="s">
        <v>781</v>
      </c>
      <c r="D577" s="94" t="s">
        <v>1292</v>
      </c>
      <c r="E577" s="94" t="s">
        <v>68</v>
      </c>
      <c r="F577" s="94" t="s">
        <v>1976</v>
      </c>
      <c r="G577" s="94" t="s">
        <v>54</v>
      </c>
      <c r="H577" s="95">
        <v>2001</v>
      </c>
      <c r="I577" s="153">
        <v>79.7</v>
      </c>
      <c r="J577" s="153">
        <v>79.7</v>
      </c>
      <c r="K577" s="153">
        <v>79.7</v>
      </c>
      <c r="L577" s="152">
        <v>79.7</v>
      </c>
      <c r="M577" s="152">
        <v>79.7</v>
      </c>
      <c r="N577" s="152">
        <v>79.7</v>
      </c>
      <c r="O577" s="152">
        <v>79.7</v>
      </c>
      <c r="P577" s="152">
        <v>79.7</v>
      </c>
      <c r="Q577" s="152">
        <v>79.7</v>
      </c>
      <c r="R577" s="152">
        <v>79.7</v>
      </c>
    </row>
    <row r="578" spans="1:18" ht="15" customHeight="1">
      <c r="A578" s="16">
        <f t="shared" si="17"/>
        <v>578</v>
      </c>
      <c r="B578" s="94" t="s">
        <v>1293</v>
      </c>
      <c r="C578" s="94" t="s">
        <v>781</v>
      </c>
      <c r="D578" s="94" t="s">
        <v>1294</v>
      </c>
      <c r="E578" s="94" t="s">
        <v>1295</v>
      </c>
      <c r="F578" s="94" t="s">
        <v>1976</v>
      </c>
      <c r="G578" s="94" t="s">
        <v>54</v>
      </c>
      <c r="H578" s="95">
        <v>2009</v>
      </c>
      <c r="I578" s="153">
        <v>155</v>
      </c>
      <c r="J578" s="153">
        <v>155</v>
      </c>
      <c r="K578" s="153">
        <v>155</v>
      </c>
      <c r="L578" s="152">
        <v>155</v>
      </c>
      <c r="M578" s="152">
        <v>155</v>
      </c>
      <c r="N578" s="152">
        <v>155</v>
      </c>
      <c r="O578" s="152">
        <v>155</v>
      </c>
      <c r="P578" s="152">
        <v>155</v>
      </c>
      <c r="Q578" s="152">
        <v>155</v>
      </c>
      <c r="R578" s="152">
        <v>155</v>
      </c>
    </row>
    <row r="579" spans="1:18" ht="15" customHeight="1">
      <c r="A579" s="16">
        <f t="shared" si="17"/>
        <v>579</v>
      </c>
      <c r="B579" s="94" t="s">
        <v>1296</v>
      </c>
      <c r="C579" s="94" t="s">
        <v>781</v>
      </c>
      <c r="D579" s="94" t="s">
        <v>1297</v>
      </c>
      <c r="E579" s="94" t="s">
        <v>272</v>
      </c>
      <c r="F579" s="94" t="s">
        <v>1976</v>
      </c>
      <c r="G579" s="94" t="s">
        <v>54</v>
      </c>
      <c r="H579" s="95">
        <v>2019</v>
      </c>
      <c r="I579" s="153">
        <v>183.7</v>
      </c>
      <c r="J579" s="153">
        <v>183.7</v>
      </c>
      <c r="K579" s="153">
        <v>183.7</v>
      </c>
      <c r="L579" s="152">
        <v>183.7</v>
      </c>
      <c r="M579" s="152">
        <v>183.7</v>
      </c>
      <c r="N579" s="152">
        <v>183.7</v>
      </c>
      <c r="O579" s="152">
        <v>183.7</v>
      </c>
      <c r="P579" s="152">
        <v>183.7</v>
      </c>
      <c r="Q579" s="152">
        <v>183.7</v>
      </c>
      <c r="R579" s="152">
        <v>183.7</v>
      </c>
    </row>
    <row r="580" spans="1:18" ht="15" customHeight="1">
      <c r="A580" s="16">
        <f t="shared" si="17"/>
        <v>580</v>
      </c>
      <c r="B580" s="94" t="s">
        <v>1298</v>
      </c>
      <c r="C580" s="94" t="s">
        <v>781</v>
      </c>
      <c r="D580" s="94" t="s">
        <v>1299</v>
      </c>
      <c r="E580" s="94" t="s">
        <v>1300</v>
      </c>
      <c r="F580" s="94" t="s">
        <v>1976</v>
      </c>
      <c r="G580" s="94" t="s">
        <v>52</v>
      </c>
      <c r="H580" s="95">
        <v>2015</v>
      </c>
      <c r="I580" s="153">
        <v>106.3</v>
      </c>
      <c r="J580" s="153">
        <v>106.3</v>
      </c>
      <c r="K580" s="153">
        <v>106.3</v>
      </c>
      <c r="L580" s="152">
        <v>106.3</v>
      </c>
      <c r="M580" s="152">
        <v>106.3</v>
      </c>
      <c r="N580" s="152">
        <v>106.3</v>
      </c>
      <c r="O580" s="152">
        <v>106.3</v>
      </c>
      <c r="P580" s="152">
        <v>106.3</v>
      </c>
      <c r="Q580" s="152">
        <v>106.3</v>
      </c>
      <c r="R580" s="152">
        <v>106.3</v>
      </c>
    </row>
    <row r="581" spans="1:18" ht="15" customHeight="1">
      <c r="A581" s="16">
        <f t="shared" si="17"/>
        <v>581</v>
      </c>
      <c r="B581" s="94" t="s">
        <v>1301</v>
      </c>
      <c r="C581" s="94" t="s">
        <v>781</v>
      </c>
      <c r="D581" s="94" t="s">
        <v>1302</v>
      </c>
      <c r="E581" s="94" t="s">
        <v>1300</v>
      </c>
      <c r="F581" s="94" t="s">
        <v>1976</v>
      </c>
      <c r="G581" s="94" t="s">
        <v>52</v>
      </c>
      <c r="H581" s="95">
        <v>2015</v>
      </c>
      <c r="I581" s="153">
        <v>103.8</v>
      </c>
      <c r="J581" s="153">
        <v>103.8</v>
      </c>
      <c r="K581" s="153">
        <v>103.8</v>
      </c>
      <c r="L581" s="152">
        <v>103.8</v>
      </c>
      <c r="M581" s="152">
        <v>103.8</v>
      </c>
      <c r="N581" s="152">
        <v>103.8</v>
      </c>
      <c r="O581" s="152">
        <v>103.8</v>
      </c>
      <c r="P581" s="152">
        <v>103.8</v>
      </c>
      <c r="Q581" s="152">
        <v>103.8</v>
      </c>
      <c r="R581" s="152">
        <v>103.8</v>
      </c>
    </row>
    <row r="582" spans="1:18" ht="15" customHeight="1">
      <c r="A582" s="16">
        <f t="shared" si="17"/>
        <v>582</v>
      </c>
      <c r="B582" s="94" t="s">
        <v>1303</v>
      </c>
      <c r="C582" s="94" t="s">
        <v>781</v>
      </c>
      <c r="D582" s="94" t="s">
        <v>1304</v>
      </c>
      <c r="E582" s="94" t="s">
        <v>1232</v>
      </c>
      <c r="F582" s="94" t="s">
        <v>1976</v>
      </c>
      <c r="G582" s="94" t="s">
        <v>54</v>
      </c>
      <c r="H582" s="95">
        <v>2006</v>
      </c>
      <c r="I582" s="153">
        <v>194</v>
      </c>
      <c r="J582" s="153">
        <v>194</v>
      </c>
      <c r="K582" s="153">
        <v>194</v>
      </c>
      <c r="L582" s="152">
        <v>194</v>
      </c>
      <c r="M582" s="152">
        <v>194</v>
      </c>
      <c r="N582" s="152">
        <v>194</v>
      </c>
      <c r="O582" s="152">
        <v>194</v>
      </c>
      <c r="P582" s="152">
        <v>194</v>
      </c>
      <c r="Q582" s="152">
        <v>194</v>
      </c>
      <c r="R582" s="152">
        <v>194</v>
      </c>
    </row>
    <row r="583" spans="1:18" ht="15" customHeight="1">
      <c r="A583" s="16">
        <f t="shared" si="17"/>
        <v>583</v>
      </c>
      <c r="B583" s="94" t="s">
        <v>1305</v>
      </c>
      <c r="C583" s="94" t="s">
        <v>781</v>
      </c>
      <c r="D583" s="94" t="s">
        <v>1306</v>
      </c>
      <c r="E583" s="94" t="s">
        <v>1232</v>
      </c>
      <c r="F583" s="94" t="s">
        <v>1976</v>
      </c>
      <c r="G583" s="94" t="s">
        <v>54</v>
      </c>
      <c r="H583" s="95">
        <v>2007</v>
      </c>
      <c r="I583" s="153">
        <v>98</v>
      </c>
      <c r="J583" s="153">
        <v>98</v>
      </c>
      <c r="K583" s="153">
        <v>98</v>
      </c>
      <c r="L583" s="152">
        <v>98</v>
      </c>
      <c r="M583" s="152">
        <v>98</v>
      </c>
      <c r="N583" s="152">
        <v>98</v>
      </c>
      <c r="O583" s="152">
        <v>98</v>
      </c>
      <c r="P583" s="152">
        <v>98</v>
      </c>
      <c r="Q583" s="152">
        <v>98</v>
      </c>
      <c r="R583" s="152">
        <v>98</v>
      </c>
    </row>
    <row r="584" spans="1:18" ht="15" customHeight="1">
      <c r="A584" s="16">
        <f t="shared" si="17"/>
        <v>584</v>
      </c>
      <c r="B584" s="94" t="s">
        <v>1307</v>
      </c>
      <c r="C584" s="94" t="s">
        <v>781</v>
      </c>
      <c r="D584" s="94" t="s">
        <v>1308</v>
      </c>
      <c r="E584" s="94" t="s">
        <v>1232</v>
      </c>
      <c r="F584" s="94" t="s">
        <v>1976</v>
      </c>
      <c r="G584" s="94" t="s">
        <v>54</v>
      </c>
      <c r="H584" s="95">
        <v>2007</v>
      </c>
      <c r="I584" s="153">
        <v>100</v>
      </c>
      <c r="J584" s="153">
        <v>100</v>
      </c>
      <c r="K584" s="153">
        <v>100</v>
      </c>
      <c r="L584" s="152">
        <v>100</v>
      </c>
      <c r="M584" s="152">
        <v>100</v>
      </c>
      <c r="N584" s="152">
        <v>100</v>
      </c>
      <c r="O584" s="152">
        <v>100</v>
      </c>
      <c r="P584" s="152">
        <v>100</v>
      </c>
      <c r="Q584" s="152">
        <v>100</v>
      </c>
      <c r="R584" s="152">
        <v>100</v>
      </c>
    </row>
    <row r="585" spans="1:18" ht="15" customHeight="1">
      <c r="A585" s="16">
        <f t="shared" si="17"/>
        <v>585</v>
      </c>
      <c r="B585" s="94" t="s">
        <v>1309</v>
      </c>
      <c r="C585" s="94" t="s">
        <v>781</v>
      </c>
      <c r="D585" s="94" t="s">
        <v>1310</v>
      </c>
      <c r="E585" s="94" t="s">
        <v>720</v>
      </c>
      <c r="F585" s="94" t="s">
        <v>1976</v>
      </c>
      <c r="G585" s="94" t="s">
        <v>54</v>
      </c>
      <c r="H585" s="95">
        <v>2010</v>
      </c>
      <c r="I585" s="153">
        <v>49.5</v>
      </c>
      <c r="J585" s="153">
        <v>49.5</v>
      </c>
      <c r="K585" s="153">
        <v>49.5</v>
      </c>
      <c r="L585" s="152">
        <v>49.5</v>
      </c>
      <c r="M585" s="152">
        <v>49.5</v>
      </c>
      <c r="N585" s="152">
        <v>49.5</v>
      </c>
      <c r="O585" s="152">
        <v>49.5</v>
      </c>
      <c r="P585" s="152">
        <v>49.5</v>
      </c>
      <c r="Q585" s="152">
        <v>49.5</v>
      </c>
      <c r="R585" s="152">
        <v>49.5</v>
      </c>
    </row>
    <row r="586" spans="1:18" ht="15" customHeight="1">
      <c r="A586" s="16">
        <f t="shared" si="17"/>
        <v>586</v>
      </c>
      <c r="B586" s="94" t="s">
        <v>1313</v>
      </c>
      <c r="C586" s="94" t="s">
        <v>781</v>
      </c>
      <c r="D586" s="94" t="s">
        <v>1314</v>
      </c>
      <c r="E586" s="94" t="s">
        <v>720</v>
      </c>
      <c r="F586" s="94" t="s">
        <v>1976</v>
      </c>
      <c r="G586" s="94" t="s">
        <v>54</v>
      </c>
      <c r="H586" s="95">
        <v>2010</v>
      </c>
      <c r="I586" s="153">
        <v>51</v>
      </c>
      <c r="J586" s="153">
        <v>51</v>
      </c>
      <c r="K586" s="153">
        <v>51</v>
      </c>
      <c r="L586" s="152">
        <v>51</v>
      </c>
      <c r="M586" s="152">
        <v>51</v>
      </c>
      <c r="N586" s="152">
        <v>51</v>
      </c>
      <c r="O586" s="152">
        <v>51</v>
      </c>
      <c r="P586" s="152">
        <v>51</v>
      </c>
      <c r="Q586" s="152">
        <v>51</v>
      </c>
      <c r="R586" s="152">
        <v>51</v>
      </c>
    </row>
    <row r="587" spans="1:18" ht="15" customHeight="1">
      <c r="A587" s="16">
        <f t="shared" si="17"/>
        <v>587</v>
      </c>
      <c r="B587" s="94" t="s">
        <v>1317</v>
      </c>
      <c r="C587" s="94" t="s">
        <v>781</v>
      </c>
      <c r="D587" s="94" t="s">
        <v>1318</v>
      </c>
      <c r="E587" s="94" t="s">
        <v>720</v>
      </c>
      <c r="F587" s="94" t="s">
        <v>1976</v>
      </c>
      <c r="G587" s="94" t="s">
        <v>54</v>
      </c>
      <c r="H587" s="95">
        <v>2011</v>
      </c>
      <c r="I587" s="153">
        <v>25.5</v>
      </c>
      <c r="J587" s="153">
        <v>25.5</v>
      </c>
      <c r="K587" s="153">
        <v>25.5</v>
      </c>
      <c r="L587" s="152">
        <v>25.5</v>
      </c>
      <c r="M587" s="152">
        <v>25.5</v>
      </c>
      <c r="N587" s="152">
        <v>25.5</v>
      </c>
      <c r="O587" s="152">
        <v>25.5</v>
      </c>
      <c r="P587" s="152">
        <v>25.5</v>
      </c>
      <c r="Q587" s="152">
        <v>25.5</v>
      </c>
      <c r="R587" s="152">
        <v>25.5</v>
      </c>
    </row>
    <row r="588" spans="1:18" ht="15" customHeight="1">
      <c r="A588" s="16">
        <f t="shared" si="17"/>
        <v>588</v>
      </c>
      <c r="B588" s="94" t="s">
        <v>1319</v>
      </c>
      <c r="C588" s="94" t="s">
        <v>781</v>
      </c>
      <c r="D588" s="94" t="s">
        <v>1320</v>
      </c>
      <c r="E588" s="94" t="s">
        <v>720</v>
      </c>
      <c r="F588" s="94" t="s">
        <v>1976</v>
      </c>
      <c r="G588" s="94" t="s">
        <v>54</v>
      </c>
      <c r="H588" s="95">
        <v>2011</v>
      </c>
      <c r="I588" s="153">
        <v>24</v>
      </c>
      <c r="J588" s="153">
        <v>24</v>
      </c>
      <c r="K588" s="153">
        <v>24</v>
      </c>
      <c r="L588" s="152">
        <v>24</v>
      </c>
      <c r="M588" s="152">
        <v>24</v>
      </c>
      <c r="N588" s="152">
        <v>24</v>
      </c>
      <c r="O588" s="152">
        <v>24</v>
      </c>
      <c r="P588" s="152">
        <v>24</v>
      </c>
      <c r="Q588" s="152">
        <v>24</v>
      </c>
      <c r="R588" s="152">
        <v>24</v>
      </c>
    </row>
    <row r="589" spans="1:18" ht="15" customHeight="1">
      <c r="A589" s="16">
        <f t="shared" si="17"/>
        <v>589</v>
      </c>
      <c r="B589" s="94" t="s">
        <v>1321</v>
      </c>
      <c r="C589" s="94" t="s">
        <v>781</v>
      </c>
      <c r="D589" s="94" t="s">
        <v>1322</v>
      </c>
      <c r="E589" s="94" t="s">
        <v>61</v>
      </c>
      <c r="F589" s="94" t="s">
        <v>1976</v>
      </c>
      <c r="G589" s="94" t="s">
        <v>53</v>
      </c>
      <c r="H589" s="95">
        <v>2015</v>
      </c>
      <c r="I589" s="153">
        <v>200</v>
      </c>
      <c r="J589" s="153">
        <v>200</v>
      </c>
      <c r="K589" s="153">
        <v>200</v>
      </c>
      <c r="L589" s="152">
        <v>200</v>
      </c>
      <c r="M589" s="152">
        <v>200</v>
      </c>
      <c r="N589" s="152">
        <v>200</v>
      </c>
      <c r="O589" s="152">
        <v>200</v>
      </c>
      <c r="P589" s="152">
        <v>200</v>
      </c>
      <c r="Q589" s="152">
        <v>200</v>
      </c>
      <c r="R589" s="152">
        <v>200</v>
      </c>
    </row>
    <row r="590" spans="1:18" ht="15" customHeight="1">
      <c r="A590" s="16">
        <f t="shared" si="17"/>
        <v>590</v>
      </c>
      <c r="B590" s="94" t="s">
        <v>1323</v>
      </c>
      <c r="C590" s="94" t="s">
        <v>781</v>
      </c>
      <c r="D590" s="94" t="s">
        <v>1324</v>
      </c>
      <c r="E590" s="94" t="s">
        <v>61</v>
      </c>
      <c r="F590" s="94" t="s">
        <v>1976</v>
      </c>
      <c r="G590" s="94" t="s">
        <v>53</v>
      </c>
      <c r="H590" s="95">
        <v>2016</v>
      </c>
      <c r="I590" s="153">
        <v>200</v>
      </c>
      <c r="J590" s="153">
        <v>200</v>
      </c>
      <c r="K590" s="153">
        <v>200</v>
      </c>
      <c r="L590" s="152">
        <v>200</v>
      </c>
      <c r="M590" s="152">
        <v>200</v>
      </c>
      <c r="N590" s="152">
        <v>200</v>
      </c>
      <c r="O590" s="152">
        <v>200</v>
      </c>
      <c r="P590" s="152">
        <v>200</v>
      </c>
      <c r="Q590" s="152">
        <v>200</v>
      </c>
      <c r="R590" s="152">
        <v>200</v>
      </c>
    </row>
    <row r="591" spans="1:18" ht="15" customHeight="1">
      <c r="A591" s="16">
        <f t="shared" si="17"/>
        <v>591</v>
      </c>
      <c r="B591" s="94" t="s">
        <v>1325</v>
      </c>
      <c r="C591" s="94" t="s">
        <v>781</v>
      </c>
      <c r="D591" s="94" t="s">
        <v>1326</v>
      </c>
      <c r="E591" s="94" t="s">
        <v>61</v>
      </c>
      <c r="F591" s="94" t="s">
        <v>1976</v>
      </c>
      <c r="G591" s="94" t="s">
        <v>53</v>
      </c>
      <c r="H591" s="95">
        <v>2016</v>
      </c>
      <c r="I591" s="153">
        <v>110</v>
      </c>
      <c r="J591" s="153">
        <v>110</v>
      </c>
      <c r="K591" s="153">
        <v>110</v>
      </c>
      <c r="L591" s="152">
        <v>110</v>
      </c>
      <c r="M591" s="152">
        <v>110</v>
      </c>
      <c r="N591" s="152">
        <v>110</v>
      </c>
      <c r="O591" s="152">
        <v>110</v>
      </c>
      <c r="P591" s="152">
        <v>110</v>
      </c>
      <c r="Q591" s="152">
        <v>110</v>
      </c>
      <c r="R591" s="152">
        <v>110</v>
      </c>
    </row>
    <row r="592" spans="1:18" ht="15" customHeight="1">
      <c r="A592" s="16">
        <f t="shared" si="17"/>
        <v>592</v>
      </c>
      <c r="B592" s="94" t="s">
        <v>1327</v>
      </c>
      <c r="C592" s="94" t="s">
        <v>781</v>
      </c>
      <c r="D592" s="94" t="s">
        <v>1328</v>
      </c>
      <c r="E592" s="94" t="s">
        <v>97</v>
      </c>
      <c r="F592" s="94" t="s">
        <v>1976</v>
      </c>
      <c r="G592" s="94" t="s">
        <v>54</v>
      </c>
      <c r="H592" s="95">
        <v>2015</v>
      </c>
      <c r="I592" s="153">
        <v>105.6</v>
      </c>
      <c r="J592" s="153">
        <v>105.6</v>
      </c>
      <c r="K592" s="153">
        <v>105.6</v>
      </c>
      <c r="L592" s="152">
        <v>105.6</v>
      </c>
      <c r="M592" s="152">
        <v>105.6</v>
      </c>
      <c r="N592" s="152">
        <v>105.6</v>
      </c>
      <c r="O592" s="152">
        <v>105.6</v>
      </c>
      <c r="P592" s="152">
        <v>105.6</v>
      </c>
      <c r="Q592" s="152">
        <v>105.6</v>
      </c>
      <c r="R592" s="152">
        <v>105.6</v>
      </c>
    </row>
    <row r="593" spans="1:18" ht="15" customHeight="1">
      <c r="A593" s="16">
        <f t="shared" si="17"/>
        <v>593</v>
      </c>
      <c r="B593" s="94" t="s">
        <v>1329</v>
      </c>
      <c r="C593" s="94" t="s">
        <v>781</v>
      </c>
      <c r="D593" s="94" t="s">
        <v>1330</v>
      </c>
      <c r="E593" s="94" t="s">
        <v>97</v>
      </c>
      <c r="F593" s="94" t="s">
        <v>1976</v>
      </c>
      <c r="G593" s="94" t="s">
        <v>54</v>
      </c>
      <c r="H593" s="95">
        <v>2015</v>
      </c>
      <c r="I593" s="153">
        <v>105.6</v>
      </c>
      <c r="J593" s="153">
        <v>105.6</v>
      </c>
      <c r="K593" s="153">
        <v>105.6</v>
      </c>
      <c r="L593" s="152">
        <v>105.6</v>
      </c>
      <c r="M593" s="152">
        <v>105.6</v>
      </c>
      <c r="N593" s="152">
        <v>105.6</v>
      </c>
      <c r="O593" s="152">
        <v>105.6</v>
      </c>
      <c r="P593" s="152">
        <v>105.6</v>
      </c>
      <c r="Q593" s="152">
        <v>105.6</v>
      </c>
      <c r="R593" s="152">
        <v>105.6</v>
      </c>
    </row>
    <row r="594" spans="1:18" ht="15" customHeight="1">
      <c r="A594" s="16">
        <f t="shared" si="17"/>
        <v>594</v>
      </c>
      <c r="B594" s="94" t="s">
        <v>1331</v>
      </c>
      <c r="C594" s="94" t="s">
        <v>781</v>
      </c>
      <c r="D594" s="94" t="s">
        <v>1332</v>
      </c>
      <c r="E594" s="94" t="s">
        <v>1207</v>
      </c>
      <c r="F594" s="94" t="s">
        <v>1976</v>
      </c>
      <c r="G594" s="94" t="s">
        <v>54</v>
      </c>
      <c r="H594" s="95">
        <v>2018</v>
      </c>
      <c r="I594" s="153">
        <v>196.6</v>
      </c>
      <c r="J594" s="153">
        <v>196.6</v>
      </c>
      <c r="K594" s="153">
        <v>196.6</v>
      </c>
      <c r="L594" s="152">
        <v>196.6</v>
      </c>
      <c r="M594" s="152">
        <v>196.6</v>
      </c>
      <c r="N594" s="152">
        <v>196.6</v>
      </c>
      <c r="O594" s="152">
        <v>196.6</v>
      </c>
      <c r="P594" s="152">
        <v>196.6</v>
      </c>
      <c r="Q594" s="152">
        <v>196.6</v>
      </c>
      <c r="R594" s="152">
        <v>196.6</v>
      </c>
    </row>
    <row r="595" spans="1:18" ht="15" customHeight="1">
      <c r="A595" s="16">
        <f t="shared" si="17"/>
        <v>595</v>
      </c>
      <c r="B595" s="94" t="s">
        <v>1333</v>
      </c>
      <c r="C595" s="94" t="s">
        <v>781</v>
      </c>
      <c r="D595" s="94" t="s">
        <v>1334</v>
      </c>
      <c r="E595" s="94" t="s">
        <v>1335</v>
      </c>
      <c r="F595" s="94" t="s">
        <v>1976</v>
      </c>
      <c r="G595" s="94" t="s">
        <v>54</v>
      </c>
      <c r="H595" s="95">
        <v>2009</v>
      </c>
      <c r="I595" s="153">
        <v>92.6</v>
      </c>
      <c r="J595" s="153">
        <v>92.6</v>
      </c>
      <c r="K595" s="153">
        <v>92.6</v>
      </c>
      <c r="L595" s="152">
        <v>92.6</v>
      </c>
      <c r="M595" s="152">
        <v>92.6</v>
      </c>
      <c r="N595" s="152">
        <v>92.6</v>
      </c>
      <c r="O595" s="152">
        <v>92.6</v>
      </c>
      <c r="P595" s="152">
        <v>92.6</v>
      </c>
      <c r="Q595" s="152">
        <v>92.6</v>
      </c>
      <c r="R595" s="152">
        <v>92.6</v>
      </c>
    </row>
    <row r="596" spans="1:18" ht="15" customHeight="1">
      <c r="A596" s="16">
        <f t="shared" si="17"/>
        <v>596</v>
      </c>
      <c r="B596" s="94" t="s">
        <v>1336</v>
      </c>
      <c r="C596" s="94" t="s">
        <v>781</v>
      </c>
      <c r="D596" s="94" t="s">
        <v>1337</v>
      </c>
      <c r="E596" s="94" t="s">
        <v>1335</v>
      </c>
      <c r="F596" s="94" t="s">
        <v>1976</v>
      </c>
      <c r="G596" s="94" t="s">
        <v>54</v>
      </c>
      <c r="H596" s="95">
        <v>2009</v>
      </c>
      <c r="I596" s="153">
        <v>60</v>
      </c>
      <c r="J596" s="153">
        <v>60</v>
      </c>
      <c r="K596" s="153">
        <v>60</v>
      </c>
      <c r="L596" s="152">
        <v>60</v>
      </c>
      <c r="M596" s="152">
        <v>60</v>
      </c>
      <c r="N596" s="152">
        <v>60</v>
      </c>
      <c r="O596" s="152">
        <v>60</v>
      </c>
      <c r="P596" s="152">
        <v>60</v>
      </c>
      <c r="Q596" s="152">
        <v>60</v>
      </c>
      <c r="R596" s="152">
        <v>60</v>
      </c>
    </row>
    <row r="597" spans="1:18" ht="15" customHeight="1">
      <c r="A597" s="16">
        <f t="shared" si="17"/>
        <v>597</v>
      </c>
      <c r="B597" s="94" t="s">
        <v>1338</v>
      </c>
      <c r="C597" s="94" t="s">
        <v>781</v>
      </c>
      <c r="D597" s="94" t="s">
        <v>1339</v>
      </c>
      <c r="E597" s="94" t="s">
        <v>340</v>
      </c>
      <c r="F597" s="94" t="s">
        <v>1976</v>
      </c>
      <c r="G597" s="94" t="s">
        <v>54</v>
      </c>
      <c r="H597" s="95">
        <v>2008</v>
      </c>
      <c r="I597" s="153">
        <v>58.8</v>
      </c>
      <c r="J597" s="153">
        <v>58.8</v>
      </c>
      <c r="K597" s="153">
        <v>58.8</v>
      </c>
      <c r="L597" s="152">
        <v>58.8</v>
      </c>
      <c r="M597" s="152">
        <v>58.8</v>
      </c>
      <c r="N597" s="152">
        <v>58.8</v>
      </c>
      <c r="O597" s="152">
        <v>58.8</v>
      </c>
      <c r="P597" s="152">
        <v>58.8</v>
      </c>
      <c r="Q597" s="152">
        <v>58.8</v>
      </c>
      <c r="R597" s="152">
        <v>58.8</v>
      </c>
    </row>
    <row r="598" spans="1:18" ht="15" customHeight="1">
      <c r="A598" s="16">
        <f t="shared" ref="A598:A661" si="18">A597+1</f>
        <v>598</v>
      </c>
      <c r="B598" s="94" t="s">
        <v>1340</v>
      </c>
      <c r="C598" s="94" t="s">
        <v>781</v>
      </c>
      <c r="D598" s="94" t="s">
        <v>1341</v>
      </c>
      <c r="E598" s="94" t="s">
        <v>340</v>
      </c>
      <c r="F598" s="94" t="s">
        <v>1976</v>
      </c>
      <c r="G598" s="94" t="s">
        <v>54</v>
      </c>
      <c r="H598" s="95">
        <v>2008</v>
      </c>
      <c r="I598" s="153">
        <v>142.5</v>
      </c>
      <c r="J598" s="153">
        <v>142.5</v>
      </c>
      <c r="K598" s="153">
        <v>142.5</v>
      </c>
      <c r="L598" s="152">
        <v>142.5</v>
      </c>
      <c r="M598" s="152">
        <v>142.5</v>
      </c>
      <c r="N598" s="152">
        <v>142.5</v>
      </c>
      <c r="O598" s="152">
        <v>142.5</v>
      </c>
      <c r="P598" s="152">
        <v>142.5</v>
      </c>
      <c r="Q598" s="152">
        <v>142.5</v>
      </c>
      <c r="R598" s="152">
        <v>142.5</v>
      </c>
    </row>
    <row r="599" spans="1:18" ht="15" customHeight="1">
      <c r="A599" s="16">
        <f t="shared" si="18"/>
        <v>599</v>
      </c>
      <c r="B599" s="94" t="s">
        <v>1345</v>
      </c>
      <c r="C599" s="94" t="s">
        <v>781</v>
      </c>
      <c r="D599" s="94" t="s">
        <v>1346</v>
      </c>
      <c r="E599" s="94" t="s">
        <v>340</v>
      </c>
      <c r="F599" s="94" t="s">
        <v>1976</v>
      </c>
      <c r="G599" s="94" t="s">
        <v>54</v>
      </c>
      <c r="H599" s="95">
        <v>2019</v>
      </c>
      <c r="I599" s="153">
        <v>115.5</v>
      </c>
      <c r="J599" s="153">
        <v>115.5</v>
      </c>
      <c r="K599" s="153">
        <v>115.5</v>
      </c>
      <c r="L599" s="152">
        <v>115.5</v>
      </c>
      <c r="M599" s="152">
        <v>115.5</v>
      </c>
      <c r="N599" s="152">
        <v>115.5</v>
      </c>
      <c r="O599" s="152">
        <v>115.5</v>
      </c>
      <c r="P599" s="152">
        <v>115.5</v>
      </c>
      <c r="Q599" s="152">
        <v>115.5</v>
      </c>
      <c r="R599" s="152">
        <v>115.5</v>
      </c>
    </row>
    <row r="600" spans="1:18" ht="15" customHeight="1">
      <c r="A600" s="16">
        <f t="shared" si="18"/>
        <v>600</v>
      </c>
      <c r="B600" s="94" t="s">
        <v>1349</v>
      </c>
      <c r="C600" s="94" t="s">
        <v>2056</v>
      </c>
      <c r="D600" s="94" t="s">
        <v>1350</v>
      </c>
      <c r="E600" s="94" t="s">
        <v>340</v>
      </c>
      <c r="F600" s="94" t="s">
        <v>1976</v>
      </c>
      <c r="G600" s="94" t="s">
        <v>54</v>
      </c>
      <c r="H600" s="95">
        <v>2009</v>
      </c>
      <c r="I600" s="153">
        <v>199.5</v>
      </c>
      <c r="J600" s="153">
        <v>199.5</v>
      </c>
      <c r="K600" s="153">
        <v>199.5</v>
      </c>
      <c r="L600" s="152">
        <v>199.5</v>
      </c>
      <c r="M600" s="152">
        <v>199.5</v>
      </c>
      <c r="N600" s="152">
        <v>199.5</v>
      </c>
      <c r="O600" s="152">
        <v>199.5</v>
      </c>
      <c r="P600" s="152">
        <v>199.5</v>
      </c>
      <c r="Q600" s="152">
        <v>199.5</v>
      </c>
      <c r="R600" s="152">
        <v>199.5</v>
      </c>
    </row>
    <row r="601" spans="1:18" ht="15" customHeight="1">
      <c r="A601" s="16">
        <f t="shared" si="18"/>
        <v>601</v>
      </c>
      <c r="B601" s="94" t="s">
        <v>1351</v>
      </c>
      <c r="C601" s="94" t="s">
        <v>781</v>
      </c>
      <c r="D601" s="94" t="s">
        <v>1352</v>
      </c>
      <c r="E601" s="94" t="s">
        <v>63</v>
      </c>
      <c r="F601" s="94" t="s">
        <v>1976</v>
      </c>
      <c r="G601" s="94" t="s">
        <v>54</v>
      </c>
      <c r="H601" s="95">
        <v>2001</v>
      </c>
      <c r="I601" s="153">
        <v>91.9</v>
      </c>
      <c r="J601" s="153">
        <v>91.9</v>
      </c>
      <c r="K601" s="153">
        <v>91.9</v>
      </c>
      <c r="L601" s="152">
        <v>91.9</v>
      </c>
      <c r="M601" s="152">
        <v>91.9</v>
      </c>
      <c r="N601" s="152">
        <v>91.9</v>
      </c>
      <c r="O601" s="152">
        <v>91.9</v>
      </c>
      <c r="P601" s="152">
        <v>91.9</v>
      </c>
      <c r="Q601" s="152">
        <v>91.9</v>
      </c>
      <c r="R601" s="152">
        <v>91.9</v>
      </c>
    </row>
    <row r="602" spans="1:18" ht="15" customHeight="1">
      <c r="A602" s="16">
        <f t="shared" si="18"/>
        <v>602</v>
      </c>
      <c r="B602" s="94" t="s">
        <v>1353</v>
      </c>
      <c r="C602" s="94" t="s">
        <v>781</v>
      </c>
      <c r="D602" s="94" t="s">
        <v>1354</v>
      </c>
      <c r="E602" s="94" t="s">
        <v>63</v>
      </c>
      <c r="F602" s="94" t="s">
        <v>1976</v>
      </c>
      <c r="G602" s="94" t="s">
        <v>54</v>
      </c>
      <c r="H602" s="95">
        <v>2001</v>
      </c>
      <c r="I602" s="153">
        <v>86</v>
      </c>
      <c r="J602" s="153">
        <v>86</v>
      </c>
      <c r="K602" s="153">
        <v>86</v>
      </c>
      <c r="L602" s="152">
        <v>86</v>
      </c>
      <c r="M602" s="152">
        <v>86</v>
      </c>
      <c r="N602" s="152">
        <v>86</v>
      </c>
      <c r="O602" s="152">
        <v>86</v>
      </c>
      <c r="P602" s="152">
        <v>86</v>
      </c>
      <c r="Q602" s="152">
        <v>86</v>
      </c>
      <c r="R602" s="152">
        <v>86</v>
      </c>
    </row>
    <row r="603" spans="1:18" ht="15" customHeight="1">
      <c r="A603" s="16">
        <f t="shared" si="18"/>
        <v>603</v>
      </c>
      <c r="B603" s="94" t="s">
        <v>1355</v>
      </c>
      <c r="C603" s="94" t="s">
        <v>781</v>
      </c>
      <c r="D603" s="94" t="s">
        <v>1356</v>
      </c>
      <c r="E603" s="94" t="s">
        <v>1159</v>
      </c>
      <c r="F603" s="94" t="s">
        <v>1976</v>
      </c>
      <c r="G603" s="94" t="s">
        <v>54</v>
      </c>
      <c r="H603" s="95">
        <v>2008</v>
      </c>
      <c r="I603" s="153">
        <v>121.5</v>
      </c>
      <c r="J603" s="153">
        <v>121.5</v>
      </c>
      <c r="K603" s="153">
        <v>121.5</v>
      </c>
      <c r="L603" s="152">
        <v>121.5</v>
      </c>
      <c r="M603" s="152">
        <v>121.5</v>
      </c>
      <c r="N603" s="152">
        <v>121.5</v>
      </c>
      <c r="O603" s="152">
        <v>121.5</v>
      </c>
      <c r="P603" s="152">
        <v>121.5</v>
      </c>
      <c r="Q603" s="152">
        <v>121.5</v>
      </c>
      <c r="R603" s="152">
        <v>121.5</v>
      </c>
    </row>
    <row r="604" spans="1:18" ht="15" customHeight="1">
      <c r="A604" s="16">
        <f t="shared" si="18"/>
        <v>604</v>
      </c>
      <c r="B604" s="94" t="s">
        <v>1357</v>
      </c>
      <c r="C604" s="94" t="s">
        <v>781</v>
      </c>
      <c r="D604" s="94" t="s">
        <v>1358</v>
      </c>
      <c r="E604" s="94" t="s">
        <v>1359</v>
      </c>
      <c r="F604" s="94" t="s">
        <v>1976</v>
      </c>
      <c r="G604" s="94" t="s">
        <v>54</v>
      </c>
      <c r="H604" s="95">
        <v>2008</v>
      </c>
      <c r="I604" s="153">
        <v>127.5</v>
      </c>
      <c r="J604" s="153">
        <v>127.5</v>
      </c>
      <c r="K604" s="153">
        <v>127.5</v>
      </c>
      <c r="L604" s="152">
        <v>127.5</v>
      </c>
      <c r="M604" s="152">
        <v>127.5</v>
      </c>
      <c r="N604" s="152">
        <v>127.5</v>
      </c>
      <c r="O604" s="152">
        <v>127.5</v>
      </c>
      <c r="P604" s="152">
        <v>127.5</v>
      </c>
      <c r="Q604" s="152">
        <v>127.5</v>
      </c>
      <c r="R604" s="152">
        <v>127.5</v>
      </c>
    </row>
    <row r="605" spans="1:18" ht="15" customHeight="1">
      <c r="A605" s="16">
        <f t="shared" si="18"/>
        <v>605</v>
      </c>
      <c r="B605" s="94" t="s">
        <v>1809</v>
      </c>
      <c r="C605" s="94"/>
      <c r="D605" s="94" t="s">
        <v>2608</v>
      </c>
      <c r="E605" s="94" t="s">
        <v>129</v>
      </c>
      <c r="F605" s="94" t="s">
        <v>1976</v>
      </c>
      <c r="G605" s="94" t="s">
        <v>54</v>
      </c>
      <c r="H605" s="95">
        <v>2020</v>
      </c>
      <c r="I605" s="153">
        <v>150</v>
      </c>
      <c r="J605" s="153">
        <v>150</v>
      </c>
      <c r="K605" s="153">
        <v>150</v>
      </c>
      <c r="L605" s="153">
        <v>150</v>
      </c>
      <c r="M605" s="153">
        <v>150</v>
      </c>
      <c r="N605" s="153">
        <v>150</v>
      </c>
      <c r="O605" s="153">
        <v>150</v>
      </c>
      <c r="P605" s="153">
        <v>150</v>
      </c>
      <c r="Q605" s="153">
        <v>150</v>
      </c>
      <c r="R605" s="153">
        <v>150</v>
      </c>
    </row>
    <row r="606" spans="1:18" ht="15" customHeight="1">
      <c r="A606" s="16">
        <f t="shared" si="18"/>
        <v>606</v>
      </c>
      <c r="B606" s="94" t="s">
        <v>1809</v>
      </c>
      <c r="C606" s="94"/>
      <c r="D606" s="94" t="s">
        <v>2609</v>
      </c>
      <c r="E606" s="94" t="s">
        <v>129</v>
      </c>
      <c r="F606" s="94" t="s">
        <v>1976</v>
      </c>
      <c r="G606" s="94" t="s">
        <v>54</v>
      </c>
      <c r="H606" s="95">
        <v>2020</v>
      </c>
      <c r="I606" s="153">
        <v>150</v>
      </c>
      <c r="J606" s="153">
        <v>150</v>
      </c>
      <c r="K606" s="153">
        <v>150</v>
      </c>
      <c r="L606" s="153">
        <v>150</v>
      </c>
      <c r="M606" s="153">
        <v>150</v>
      </c>
      <c r="N606" s="153">
        <v>150</v>
      </c>
      <c r="O606" s="153">
        <v>150</v>
      </c>
      <c r="P606" s="153">
        <v>150</v>
      </c>
      <c r="Q606" s="153">
        <v>150</v>
      </c>
      <c r="R606" s="153">
        <v>150</v>
      </c>
    </row>
    <row r="607" spans="1:18" ht="15" customHeight="1">
      <c r="A607" s="16">
        <f t="shared" si="18"/>
        <v>607</v>
      </c>
      <c r="B607" s="94" t="s">
        <v>1360</v>
      </c>
      <c r="C607" s="94" t="s">
        <v>781</v>
      </c>
      <c r="D607" s="94" t="s">
        <v>1361</v>
      </c>
      <c r="E607" s="94" t="s">
        <v>1207</v>
      </c>
      <c r="F607" s="94" t="s">
        <v>1976</v>
      </c>
      <c r="G607" s="94" t="s">
        <v>54</v>
      </c>
      <c r="H607" s="95">
        <v>2015</v>
      </c>
      <c r="I607" s="153">
        <v>104.3</v>
      </c>
      <c r="J607" s="153">
        <v>104.3</v>
      </c>
      <c r="K607" s="153">
        <v>104.3</v>
      </c>
      <c r="L607" s="152">
        <v>104.3</v>
      </c>
      <c r="M607" s="152">
        <v>104.3</v>
      </c>
      <c r="N607" s="152">
        <v>104.3</v>
      </c>
      <c r="O607" s="152">
        <v>104.3</v>
      </c>
      <c r="P607" s="152">
        <v>104.3</v>
      </c>
      <c r="Q607" s="152">
        <v>104.3</v>
      </c>
      <c r="R607" s="152">
        <v>104.3</v>
      </c>
    </row>
    <row r="608" spans="1:18" ht="15" customHeight="1">
      <c r="A608" s="16">
        <f t="shared" si="18"/>
        <v>608</v>
      </c>
      <c r="B608" s="94" t="s">
        <v>1362</v>
      </c>
      <c r="C608" s="94" t="s">
        <v>781</v>
      </c>
      <c r="D608" s="94" t="s">
        <v>1363</v>
      </c>
      <c r="E608" s="94" t="s">
        <v>1207</v>
      </c>
      <c r="F608" s="94" t="s">
        <v>1976</v>
      </c>
      <c r="G608" s="94" t="s">
        <v>54</v>
      </c>
      <c r="H608" s="95">
        <v>2015</v>
      </c>
      <c r="I608" s="153">
        <v>103</v>
      </c>
      <c r="J608" s="153">
        <v>103</v>
      </c>
      <c r="K608" s="153">
        <v>103</v>
      </c>
      <c r="L608" s="152">
        <v>103</v>
      </c>
      <c r="M608" s="152">
        <v>103</v>
      </c>
      <c r="N608" s="152">
        <v>103</v>
      </c>
      <c r="O608" s="152">
        <v>103</v>
      </c>
      <c r="P608" s="152">
        <v>103</v>
      </c>
      <c r="Q608" s="152">
        <v>103</v>
      </c>
      <c r="R608" s="152">
        <v>103</v>
      </c>
    </row>
    <row r="609" spans="1:18" ht="15" customHeight="1">
      <c r="A609" s="16">
        <f t="shared" si="18"/>
        <v>609</v>
      </c>
      <c r="B609" s="94" t="s">
        <v>1364</v>
      </c>
      <c r="C609" s="94" t="s">
        <v>781</v>
      </c>
      <c r="D609" s="94" t="s">
        <v>1365</v>
      </c>
      <c r="E609" s="94" t="s">
        <v>56</v>
      </c>
      <c r="F609" s="94" t="s">
        <v>1976</v>
      </c>
      <c r="G609" s="94" t="s">
        <v>54</v>
      </c>
      <c r="H609" s="95">
        <v>2006</v>
      </c>
      <c r="I609" s="153">
        <v>89.6</v>
      </c>
      <c r="J609" s="153">
        <v>89.6</v>
      </c>
      <c r="K609" s="153">
        <v>89.6</v>
      </c>
      <c r="L609" s="152">
        <v>89.6</v>
      </c>
      <c r="M609" s="152">
        <v>89.6</v>
      </c>
      <c r="N609" s="152">
        <v>89.6</v>
      </c>
      <c r="O609" s="152">
        <v>89.6</v>
      </c>
      <c r="P609" s="152">
        <v>89.6</v>
      </c>
      <c r="Q609" s="152">
        <v>89.6</v>
      </c>
      <c r="R609" s="152">
        <v>89.6</v>
      </c>
    </row>
    <row r="610" spans="1:18" ht="15" customHeight="1">
      <c r="A610" s="16">
        <f t="shared" si="18"/>
        <v>610</v>
      </c>
      <c r="B610" s="94" t="s">
        <v>1369</v>
      </c>
      <c r="C610" s="94" t="s">
        <v>781</v>
      </c>
      <c r="D610" s="94" t="s">
        <v>1370</v>
      </c>
      <c r="E610" s="94" t="s">
        <v>995</v>
      </c>
      <c r="F610" s="94" t="s">
        <v>1976</v>
      </c>
      <c r="G610" s="94" t="s">
        <v>54</v>
      </c>
      <c r="H610" s="95">
        <v>2017</v>
      </c>
      <c r="I610" s="153">
        <v>121.9</v>
      </c>
      <c r="J610" s="153">
        <v>121.9</v>
      </c>
      <c r="K610" s="153">
        <v>121.9</v>
      </c>
      <c r="L610" s="152">
        <v>121.9</v>
      </c>
      <c r="M610" s="152">
        <v>121.9</v>
      </c>
      <c r="N610" s="152">
        <v>121.9</v>
      </c>
      <c r="O610" s="152">
        <v>121.9</v>
      </c>
      <c r="P610" s="152">
        <v>121.9</v>
      </c>
      <c r="Q610" s="152">
        <v>121.9</v>
      </c>
      <c r="R610" s="152">
        <v>121.9</v>
      </c>
    </row>
    <row r="611" spans="1:18" ht="15" customHeight="1">
      <c r="A611" s="16">
        <f t="shared" si="18"/>
        <v>611</v>
      </c>
      <c r="B611" s="94" t="s">
        <v>1373</v>
      </c>
      <c r="C611" s="94" t="s">
        <v>781</v>
      </c>
      <c r="D611" s="94" t="s">
        <v>1374</v>
      </c>
      <c r="E611" s="94" t="s">
        <v>995</v>
      </c>
      <c r="F611" s="94" t="s">
        <v>1976</v>
      </c>
      <c r="G611" s="94" t="s">
        <v>54</v>
      </c>
      <c r="H611" s="95">
        <v>2017</v>
      </c>
      <c r="I611" s="153">
        <v>27.4</v>
      </c>
      <c r="J611" s="153">
        <v>27.4</v>
      </c>
      <c r="K611" s="153">
        <v>27.4</v>
      </c>
      <c r="L611" s="152">
        <v>27.4</v>
      </c>
      <c r="M611" s="152">
        <v>27.4</v>
      </c>
      <c r="N611" s="152">
        <v>27.4</v>
      </c>
      <c r="O611" s="152">
        <v>27.4</v>
      </c>
      <c r="P611" s="152">
        <v>27.4</v>
      </c>
      <c r="Q611" s="152">
        <v>27.4</v>
      </c>
      <c r="R611" s="152">
        <v>27.4</v>
      </c>
    </row>
    <row r="612" spans="1:18" ht="15" customHeight="1">
      <c r="A612" s="16">
        <f t="shared" si="18"/>
        <v>612</v>
      </c>
      <c r="B612" s="94" t="s">
        <v>1375</v>
      </c>
      <c r="C612" s="94" t="s">
        <v>781</v>
      </c>
      <c r="D612" s="94" t="s">
        <v>1376</v>
      </c>
      <c r="E612" s="94" t="s">
        <v>1178</v>
      </c>
      <c r="F612" s="94" t="s">
        <v>1976</v>
      </c>
      <c r="G612" s="94" t="s">
        <v>54</v>
      </c>
      <c r="H612" s="95">
        <v>2008</v>
      </c>
      <c r="I612" s="153">
        <v>114</v>
      </c>
      <c r="J612" s="153">
        <v>114</v>
      </c>
      <c r="K612" s="153">
        <v>114</v>
      </c>
      <c r="L612" s="152">
        <v>114</v>
      </c>
      <c r="M612" s="152">
        <v>114</v>
      </c>
      <c r="N612" s="152">
        <v>114</v>
      </c>
      <c r="O612" s="152">
        <v>114</v>
      </c>
      <c r="P612" s="152">
        <v>114</v>
      </c>
      <c r="Q612" s="152">
        <v>114</v>
      </c>
      <c r="R612" s="152">
        <v>114</v>
      </c>
    </row>
    <row r="613" spans="1:18" ht="15" customHeight="1">
      <c r="A613" s="16">
        <f t="shared" si="18"/>
        <v>613</v>
      </c>
      <c r="B613" s="94" t="s">
        <v>1377</v>
      </c>
      <c r="C613" s="94" t="s">
        <v>781</v>
      </c>
      <c r="D613" s="94" t="s">
        <v>1378</v>
      </c>
      <c r="E613" s="94" t="s">
        <v>1178</v>
      </c>
      <c r="F613" s="94" t="s">
        <v>1976</v>
      </c>
      <c r="G613" s="94" t="s">
        <v>54</v>
      </c>
      <c r="H613" s="95">
        <v>2008</v>
      </c>
      <c r="I613" s="153">
        <v>95</v>
      </c>
      <c r="J613" s="153">
        <v>95</v>
      </c>
      <c r="K613" s="153">
        <v>95</v>
      </c>
      <c r="L613" s="152">
        <v>95</v>
      </c>
      <c r="M613" s="152">
        <v>95</v>
      </c>
      <c r="N613" s="152">
        <v>95</v>
      </c>
      <c r="O613" s="152">
        <v>95</v>
      </c>
      <c r="P613" s="152">
        <v>95</v>
      </c>
      <c r="Q613" s="152">
        <v>95</v>
      </c>
      <c r="R613" s="152">
        <v>95</v>
      </c>
    </row>
    <row r="614" spans="1:18" ht="15" customHeight="1">
      <c r="A614" s="16">
        <f t="shared" si="18"/>
        <v>614</v>
      </c>
      <c r="B614" s="94" t="s">
        <v>1382</v>
      </c>
      <c r="C614" s="94" t="s">
        <v>781</v>
      </c>
      <c r="D614" s="94" t="s">
        <v>1383</v>
      </c>
      <c r="E614" s="94" t="s">
        <v>1384</v>
      </c>
      <c r="F614" s="94" t="s">
        <v>1976</v>
      </c>
      <c r="G614" s="94" t="s">
        <v>53</v>
      </c>
      <c r="H614" s="95">
        <v>2018</v>
      </c>
      <c r="I614" s="153">
        <v>160</v>
      </c>
      <c r="J614" s="153">
        <v>160</v>
      </c>
      <c r="K614" s="153">
        <v>160</v>
      </c>
      <c r="L614" s="152">
        <v>160</v>
      </c>
      <c r="M614" s="152">
        <v>160</v>
      </c>
      <c r="N614" s="152">
        <v>160</v>
      </c>
      <c r="O614" s="152">
        <v>160</v>
      </c>
      <c r="P614" s="152">
        <v>160</v>
      </c>
      <c r="Q614" s="152">
        <v>160</v>
      </c>
      <c r="R614" s="152">
        <v>160</v>
      </c>
    </row>
    <row r="615" spans="1:18" ht="15" customHeight="1">
      <c r="A615" s="16">
        <f t="shared" si="18"/>
        <v>615</v>
      </c>
      <c r="B615" s="94" t="s">
        <v>1387</v>
      </c>
      <c r="C615" s="94" t="s">
        <v>2057</v>
      </c>
      <c r="D615" s="94" t="s">
        <v>1388</v>
      </c>
      <c r="E615" s="94" t="s">
        <v>1207</v>
      </c>
      <c r="F615" s="94" t="s">
        <v>1976</v>
      </c>
      <c r="G615" s="94" t="s">
        <v>54</v>
      </c>
      <c r="H615" s="95">
        <v>2008</v>
      </c>
      <c r="I615" s="153">
        <v>90</v>
      </c>
      <c r="J615" s="153">
        <v>90</v>
      </c>
      <c r="K615" s="153">
        <v>90</v>
      </c>
      <c r="L615" s="152">
        <v>90</v>
      </c>
      <c r="M615" s="152">
        <v>90</v>
      </c>
      <c r="N615" s="152">
        <v>90</v>
      </c>
      <c r="O615" s="152">
        <v>90</v>
      </c>
      <c r="P615" s="152">
        <v>90</v>
      </c>
      <c r="Q615" s="152">
        <v>90</v>
      </c>
      <c r="R615" s="152">
        <v>90</v>
      </c>
    </row>
    <row r="616" spans="1:18" ht="15" customHeight="1">
      <c r="A616" s="16">
        <f t="shared" si="18"/>
        <v>616</v>
      </c>
      <c r="B616" s="94" t="s">
        <v>1392</v>
      </c>
      <c r="C616" s="94" t="s">
        <v>781</v>
      </c>
      <c r="D616" s="94" t="s">
        <v>1393</v>
      </c>
      <c r="E616" s="94" t="s">
        <v>1394</v>
      </c>
      <c r="F616" s="94" t="s">
        <v>1976</v>
      </c>
      <c r="G616" s="94" t="s">
        <v>53</v>
      </c>
      <c r="H616" s="95">
        <v>2015</v>
      </c>
      <c r="I616" s="153">
        <v>76</v>
      </c>
      <c r="J616" s="153">
        <v>76</v>
      </c>
      <c r="K616" s="153">
        <v>76</v>
      </c>
      <c r="L616" s="152">
        <v>76</v>
      </c>
      <c r="M616" s="152">
        <v>76</v>
      </c>
      <c r="N616" s="152">
        <v>76</v>
      </c>
      <c r="O616" s="152">
        <v>76</v>
      </c>
      <c r="P616" s="152">
        <v>76</v>
      </c>
      <c r="Q616" s="152">
        <v>76</v>
      </c>
      <c r="R616" s="152">
        <v>76</v>
      </c>
    </row>
    <row r="617" spans="1:18" ht="15" customHeight="1">
      <c r="A617" s="16">
        <f t="shared" si="18"/>
        <v>617</v>
      </c>
      <c r="B617" s="94" t="s">
        <v>1395</v>
      </c>
      <c r="C617" s="94" t="s">
        <v>781</v>
      </c>
      <c r="D617" s="94" t="s">
        <v>1396</v>
      </c>
      <c r="E617" s="94" t="s">
        <v>1225</v>
      </c>
      <c r="F617" s="94" t="s">
        <v>1976</v>
      </c>
      <c r="G617" s="94" t="s">
        <v>54</v>
      </c>
      <c r="H617" s="95">
        <v>2019</v>
      </c>
      <c r="I617" s="153">
        <v>30.2</v>
      </c>
      <c r="J617" s="153">
        <v>30.2</v>
      </c>
      <c r="K617" s="153">
        <v>30.2</v>
      </c>
      <c r="L617" s="152">
        <v>30.2</v>
      </c>
      <c r="M617" s="152">
        <v>30.2</v>
      </c>
      <c r="N617" s="152">
        <v>30.2</v>
      </c>
      <c r="O617" s="152">
        <v>30.2</v>
      </c>
      <c r="P617" s="152">
        <v>30.2</v>
      </c>
      <c r="Q617" s="152">
        <v>30.2</v>
      </c>
      <c r="R617" s="152">
        <v>30.2</v>
      </c>
    </row>
    <row r="618" spans="1:18" ht="15" customHeight="1">
      <c r="A618" s="16">
        <f t="shared" si="18"/>
        <v>618</v>
      </c>
      <c r="B618" s="94" t="s">
        <v>1397</v>
      </c>
      <c r="C618" s="94" t="s">
        <v>781</v>
      </c>
      <c r="D618" s="94" t="s">
        <v>1398</v>
      </c>
      <c r="E618" s="94" t="s">
        <v>520</v>
      </c>
      <c r="F618" s="94" t="s">
        <v>1976</v>
      </c>
      <c r="G618" s="94" t="s">
        <v>52</v>
      </c>
      <c r="H618" s="95">
        <v>2012</v>
      </c>
      <c r="I618" s="153">
        <v>150</v>
      </c>
      <c r="J618" s="153">
        <v>150</v>
      </c>
      <c r="K618" s="153">
        <v>150</v>
      </c>
      <c r="L618" s="152">
        <v>150</v>
      </c>
      <c r="M618" s="152">
        <v>150</v>
      </c>
      <c r="N618" s="152">
        <v>150</v>
      </c>
      <c r="O618" s="152">
        <v>150</v>
      </c>
      <c r="P618" s="152">
        <v>150</v>
      </c>
      <c r="Q618" s="152">
        <v>150</v>
      </c>
      <c r="R618" s="152">
        <v>150</v>
      </c>
    </row>
    <row r="619" spans="1:18" ht="15" customHeight="1">
      <c r="A619" s="16">
        <f t="shared" si="18"/>
        <v>619</v>
      </c>
      <c r="B619" s="94" t="s">
        <v>1399</v>
      </c>
      <c r="C619" s="94" t="s">
        <v>781</v>
      </c>
      <c r="D619" s="94" t="s">
        <v>1400</v>
      </c>
      <c r="E619" s="94" t="s">
        <v>1401</v>
      </c>
      <c r="F619" s="94" t="s">
        <v>1976</v>
      </c>
      <c r="G619" s="94" t="s">
        <v>54</v>
      </c>
      <c r="H619" s="95">
        <v>2015</v>
      </c>
      <c r="I619" s="153">
        <v>204.1</v>
      </c>
      <c r="J619" s="153">
        <v>204.1</v>
      </c>
      <c r="K619" s="153">
        <v>204.1</v>
      </c>
      <c r="L619" s="152">
        <v>204.1</v>
      </c>
      <c r="M619" s="152">
        <v>204.1</v>
      </c>
      <c r="N619" s="152">
        <v>204.1</v>
      </c>
      <c r="O619" s="152">
        <v>204.1</v>
      </c>
      <c r="P619" s="152">
        <v>204.1</v>
      </c>
      <c r="Q619" s="152">
        <v>204.1</v>
      </c>
      <c r="R619" s="152">
        <v>204.1</v>
      </c>
    </row>
    <row r="620" spans="1:18" ht="15" customHeight="1">
      <c r="A620" s="16">
        <f t="shared" si="18"/>
        <v>620</v>
      </c>
      <c r="B620" s="94" t="s">
        <v>1402</v>
      </c>
      <c r="C620" s="94" t="s">
        <v>1403</v>
      </c>
      <c r="D620" s="94" t="s">
        <v>1404</v>
      </c>
      <c r="E620" s="94" t="s">
        <v>63</v>
      </c>
      <c r="F620" s="94" t="s">
        <v>1976</v>
      </c>
      <c r="G620" s="94" t="s">
        <v>54</v>
      </c>
      <c r="H620" s="95">
        <v>2008</v>
      </c>
      <c r="I620" s="153">
        <v>150</v>
      </c>
      <c r="J620" s="153">
        <v>150</v>
      </c>
      <c r="K620" s="153">
        <v>150</v>
      </c>
      <c r="L620" s="152">
        <v>150</v>
      </c>
      <c r="M620" s="152">
        <v>150</v>
      </c>
      <c r="N620" s="152">
        <v>150</v>
      </c>
      <c r="O620" s="152">
        <v>150</v>
      </c>
      <c r="P620" s="152">
        <v>150</v>
      </c>
      <c r="Q620" s="152">
        <v>150</v>
      </c>
      <c r="R620" s="152">
        <v>150</v>
      </c>
    </row>
    <row r="621" spans="1:18" ht="15" customHeight="1">
      <c r="A621" s="16">
        <f t="shared" si="18"/>
        <v>621</v>
      </c>
      <c r="B621" s="94" t="s">
        <v>1407</v>
      </c>
      <c r="C621" s="94" t="s">
        <v>1403</v>
      </c>
      <c r="D621" s="94" t="s">
        <v>1408</v>
      </c>
      <c r="E621" s="94" t="s">
        <v>63</v>
      </c>
      <c r="F621" s="94" t="s">
        <v>1976</v>
      </c>
      <c r="G621" s="94" t="s">
        <v>54</v>
      </c>
      <c r="H621" s="95">
        <v>2011</v>
      </c>
      <c r="I621" s="153">
        <v>145</v>
      </c>
      <c r="J621" s="153">
        <v>145</v>
      </c>
      <c r="K621" s="153">
        <v>145</v>
      </c>
      <c r="L621" s="152">
        <v>145</v>
      </c>
      <c r="M621" s="152">
        <v>145</v>
      </c>
      <c r="N621" s="152">
        <v>145</v>
      </c>
      <c r="O621" s="152">
        <v>145</v>
      </c>
      <c r="P621" s="152">
        <v>145</v>
      </c>
      <c r="Q621" s="152">
        <v>145</v>
      </c>
      <c r="R621" s="152">
        <v>145</v>
      </c>
    </row>
    <row r="622" spans="1:18" ht="15" customHeight="1">
      <c r="A622" s="16">
        <f t="shared" si="18"/>
        <v>622</v>
      </c>
      <c r="B622" s="94" t="s">
        <v>1411</v>
      </c>
      <c r="C622" s="94" t="s">
        <v>2058</v>
      </c>
      <c r="D622" s="94" t="s">
        <v>1412</v>
      </c>
      <c r="E622" s="94" t="s">
        <v>1135</v>
      </c>
      <c r="F622" s="94" t="s">
        <v>1976</v>
      </c>
      <c r="G622" s="94" t="s">
        <v>52</v>
      </c>
      <c r="H622" s="95">
        <v>2008</v>
      </c>
      <c r="I622" s="153">
        <v>52.8</v>
      </c>
      <c r="J622" s="153">
        <v>52.8</v>
      </c>
      <c r="K622" s="153">
        <v>52.8</v>
      </c>
      <c r="L622" s="152">
        <v>52.8</v>
      </c>
      <c r="M622" s="152">
        <v>52.8</v>
      </c>
      <c r="N622" s="152">
        <v>52.8</v>
      </c>
      <c r="O622" s="152">
        <v>52.8</v>
      </c>
      <c r="P622" s="152">
        <v>52.8</v>
      </c>
      <c r="Q622" s="152">
        <v>52.8</v>
      </c>
      <c r="R622" s="152">
        <v>52.8</v>
      </c>
    </row>
    <row r="623" spans="1:18" ht="15" customHeight="1">
      <c r="A623" s="16">
        <f t="shared" si="18"/>
        <v>623</v>
      </c>
      <c r="B623" s="94" t="s">
        <v>1415</v>
      </c>
      <c r="C623" s="94" t="s">
        <v>1416</v>
      </c>
      <c r="D623" s="94" t="s">
        <v>1417</v>
      </c>
      <c r="E623" s="94" t="s">
        <v>1159</v>
      </c>
      <c r="F623" s="94" t="s">
        <v>1976</v>
      </c>
      <c r="G623" s="94" t="s">
        <v>54</v>
      </c>
      <c r="H623" s="95">
        <v>2007</v>
      </c>
      <c r="I623" s="153">
        <v>63</v>
      </c>
      <c r="J623" s="153">
        <v>63</v>
      </c>
      <c r="K623" s="153">
        <v>63</v>
      </c>
      <c r="L623" s="152">
        <v>63</v>
      </c>
      <c r="M623" s="152">
        <v>63</v>
      </c>
      <c r="N623" s="152">
        <v>63</v>
      </c>
      <c r="O623" s="152">
        <v>63</v>
      </c>
      <c r="P623" s="152">
        <v>63</v>
      </c>
      <c r="Q623" s="152">
        <v>63</v>
      </c>
      <c r="R623" s="152">
        <v>63</v>
      </c>
    </row>
    <row r="624" spans="1:18" ht="15" customHeight="1">
      <c r="A624" s="16">
        <f t="shared" si="18"/>
        <v>624</v>
      </c>
      <c r="B624" s="94" t="s">
        <v>1420</v>
      </c>
      <c r="C624" s="94" t="s">
        <v>781</v>
      </c>
      <c r="D624" s="94" t="s">
        <v>1421</v>
      </c>
      <c r="E624" s="94" t="s">
        <v>1178</v>
      </c>
      <c r="F624" s="94" t="s">
        <v>1976</v>
      </c>
      <c r="G624" s="94" t="s">
        <v>54</v>
      </c>
      <c r="H624" s="95">
        <v>2008</v>
      </c>
      <c r="I624" s="153">
        <v>98.2</v>
      </c>
      <c r="J624" s="153">
        <v>98.2</v>
      </c>
      <c r="K624" s="153">
        <v>98.2</v>
      </c>
      <c r="L624" s="152">
        <v>98.2</v>
      </c>
      <c r="M624" s="152">
        <v>98.2</v>
      </c>
      <c r="N624" s="152">
        <v>98.2</v>
      </c>
      <c r="O624" s="152">
        <v>98.2</v>
      </c>
      <c r="P624" s="152">
        <v>98.2</v>
      </c>
      <c r="Q624" s="152">
        <v>98.2</v>
      </c>
      <c r="R624" s="152">
        <v>98.2</v>
      </c>
    </row>
    <row r="625" spans="1:18" ht="15" customHeight="1">
      <c r="A625" s="16">
        <f t="shared" si="18"/>
        <v>625</v>
      </c>
      <c r="B625" s="94" t="s">
        <v>1424</v>
      </c>
      <c r="C625" s="94" t="s">
        <v>781</v>
      </c>
      <c r="D625" s="94" t="s">
        <v>1425</v>
      </c>
      <c r="E625" s="94" t="s">
        <v>1426</v>
      </c>
      <c r="F625" s="94" t="s">
        <v>1976</v>
      </c>
      <c r="G625" s="94" t="s">
        <v>54</v>
      </c>
      <c r="H625" s="95">
        <v>2008</v>
      </c>
      <c r="I625" s="153">
        <v>120</v>
      </c>
      <c r="J625" s="153">
        <v>120</v>
      </c>
      <c r="K625" s="153">
        <v>120</v>
      </c>
      <c r="L625" s="152">
        <v>120</v>
      </c>
      <c r="M625" s="152">
        <v>120</v>
      </c>
      <c r="N625" s="152">
        <v>120</v>
      </c>
      <c r="O625" s="152">
        <v>120</v>
      </c>
      <c r="P625" s="152">
        <v>120</v>
      </c>
      <c r="Q625" s="152">
        <v>120</v>
      </c>
      <c r="R625" s="152">
        <v>120</v>
      </c>
    </row>
    <row r="626" spans="1:18" ht="15" customHeight="1">
      <c r="A626" s="16">
        <f t="shared" si="18"/>
        <v>626</v>
      </c>
      <c r="B626" s="94" t="s">
        <v>1427</v>
      </c>
      <c r="C626" s="94" t="s">
        <v>781</v>
      </c>
      <c r="D626" s="94" t="s">
        <v>1428</v>
      </c>
      <c r="E626" s="94" t="s">
        <v>56</v>
      </c>
      <c r="F626" s="94" t="s">
        <v>1976</v>
      </c>
      <c r="G626" s="94" t="s">
        <v>54</v>
      </c>
      <c r="H626" s="95">
        <v>2014</v>
      </c>
      <c r="I626" s="153">
        <v>211.2</v>
      </c>
      <c r="J626" s="153">
        <v>211.2</v>
      </c>
      <c r="K626" s="153">
        <v>211.2</v>
      </c>
      <c r="L626" s="152">
        <v>211.2</v>
      </c>
      <c r="M626" s="152">
        <v>211.2</v>
      </c>
      <c r="N626" s="152">
        <v>211.2</v>
      </c>
      <c r="O626" s="152">
        <v>211.2</v>
      </c>
      <c r="P626" s="152">
        <v>211.2</v>
      </c>
      <c r="Q626" s="152">
        <v>211.2</v>
      </c>
      <c r="R626" s="152">
        <v>211.2</v>
      </c>
    </row>
    <row r="627" spans="1:18" ht="15" customHeight="1">
      <c r="A627" s="16">
        <f t="shared" si="18"/>
        <v>627</v>
      </c>
      <c r="B627" s="94" t="s">
        <v>1429</v>
      </c>
      <c r="C627" s="94" t="s">
        <v>781</v>
      </c>
      <c r="D627" s="94" t="s">
        <v>1430</v>
      </c>
      <c r="E627" s="94" t="s">
        <v>56</v>
      </c>
      <c r="F627" s="94" t="s">
        <v>1976</v>
      </c>
      <c r="G627" s="94" t="s">
        <v>54</v>
      </c>
      <c r="H627" s="95">
        <v>2015</v>
      </c>
      <c r="I627" s="153">
        <v>164.7</v>
      </c>
      <c r="J627" s="153">
        <v>164.7</v>
      </c>
      <c r="K627" s="153">
        <v>164.7</v>
      </c>
      <c r="L627" s="152">
        <v>164.7</v>
      </c>
      <c r="M627" s="152">
        <v>164.7</v>
      </c>
      <c r="N627" s="152">
        <v>164.7</v>
      </c>
      <c r="O627" s="152">
        <v>164.7</v>
      </c>
      <c r="P627" s="152">
        <v>164.7</v>
      </c>
      <c r="Q627" s="152">
        <v>164.7</v>
      </c>
      <c r="R627" s="152">
        <v>164.7</v>
      </c>
    </row>
    <row r="628" spans="1:18" ht="15" customHeight="1">
      <c r="A628" s="16">
        <f t="shared" si="18"/>
        <v>628</v>
      </c>
      <c r="B628" s="94" t="s">
        <v>1431</v>
      </c>
      <c r="C628" s="94" t="s">
        <v>2059</v>
      </c>
      <c r="D628" s="94" t="s">
        <v>1432</v>
      </c>
      <c r="E628" s="94" t="s">
        <v>1178</v>
      </c>
      <c r="F628" s="94" t="s">
        <v>1976</v>
      </c>
      <c r="G628" s="94" t="s">
        <v>54</v>
      </c>
      <c r="H628" s="95">
        <v>2003</v>
      </c>
      <c r="I628" s="153">
        <v>42.5</v>
      </c>
      <c r="J628" s="153">
        <v>42.5</v>
      </c>
      <c r="K628" s="153">
        <v>42.5</v>
      </c>
      <c r="L628" s="152">
        <v>42.5</v>
      </c>
      <c r="M628" s="152">
        <v>42.5</v>
      </c>
      <c r="N628" s="152">
        <v>42.5</v>
      </c>
      <c r="O628" s="152">
        <v>42.5</v>
      </c>
      <c r="P628" s="152">
        <v>42.5</v>
      </c>
      <c r="Q628" s="152">
        <v>42.5</v>
      </c>
      <c r="R628" s="152">
        <v>42.5</v>
      </c>
    </row>
    <row r="629" spans="1:18" ht="15" customHeight="1">
      <c r="A629" s="16">
        <f t="shared" si="18"/>
        <v>629</v>
      </c>
      <c r="B629" s="94" t="s">
        <v>1433</v>
      </c>
      <c r="C629" s="94" t="s">
        <v>2060</v>
      </c>
      <c r="D629" s="94" t="s">
        <v>1434</v>
      </c>
      <c r="E629" s="94" t="s">
        <v>1178</v>
      </c>
      <c r="F629" s="94" t="s">
        <v>1976</v>
      </c>
      <c r="G629" s="94" t="s">
        <v>54</v>
      </c>
      <c r="H629" s="95">
        <v>2006</v>
      </c>
      <c r="I629" s="153">
        <v>16.8</v>
      </c>
      <c r="J629" s="153">
        <v>16.8</v>
      </c>
      <c r="K629" s="153">
        <v>16.8</v>
      </c>
      <c r="L629" s="152">
        <v>16.8</v>
      </c>
      <c r="M629" s="152">
        <v>16.8</v>
      </c>
      <c r="N629" s="152">
        <v>16.8</v>
      </c>
      <c r="O629" s="152">
        <v>16.8</v>
      </c>
      <c r="P629" s="152">
        <v>16.8</v>
      </c>
      <c r="Q629" s="152">
        <v>16.8</v>
      </c>
      <c r="R629" s="152">
        <v>16.8</v>
      </c>
    </row>
    <row r="630" spans="1:18" ht="15" customHeight="1">
      <c r="A630" s="16">
        <f t="shared" si="18"/>
        <v>630</v>
      </c>
      <c r="B630" s="94" t="s">
        <v>1435</v>
      </c>
      <c r="C630" s="94" t="s">
        <v>2060</v>
      </c>
      <c r="D630" s="94" t="s">
        <v>1436</v>
      </c>
      <c r="E630" s="94" t="s">
        <v>1178</v>
      </c>
      <c r="F630" s="94" t="s">
        <v>1976</v>
      </c>
      <c r="G630" s="94" t="s">
        <v>54</v>
      </c>
      <c r="H630" s="95">
        <v>2004</v>
      </c>
      <c r="I630" s="153">
        <v>110.8</v>
      </c>
      <c r="J630" s="153">
        <v>110.8</v>
      </c>
      <c r="K630" s="153">
        <v>110.8</v>
      </c>
      <c r="L630" s="152">
        <v>110.8</v>
      </c>
      <c r="M630" s="152">
        <v>110.8</v>
      </c>
      <c r="N630" s="152">
        <v>110.8</v>
      </c>
      <c r="O630" s="152">
        <v>110.8</v>
      </c>
      <c r="P630" s="152">
        <v>110.8</v>
      </c>
      <c r="Q630" s="152">
        <v>110.8</v>
      </c>
      <c r="R630" s="152">
        <v>110.8</v>
      </c>
    </row>
    <row r="631" spans="1:18" ht="15" customHeight="1">
      <c r="A631" s="16">
        <f t="shared" si="18"/>
        <v>631</v>
      </c>
      <c r="B631" s="94" t="s">
        <v>1437</v>
      </c>
      <c r="C631" s="94" t="s">
        <v>781</v>
      </c>
      <c r="D631" s="94" t="s">
        <v>1438</v>
      </c>
      <c r="E631" s="94" t="s">
        <v>1178</v>
      </c>
      <c r="F631" s="94" t="s">
        <v>1976</v>
      </c>
      <c r="G631" s="94" t="s">
        <v>54</v>
      </c>
      <c r="H631" s="95">
        <v>2011</v>
      </c>
      <c r="I631" s="153">
        <v>33.6</v>
      </c>
      <c r="J631" s="153">
        <v>33.6</v>
      </c>
      <c r="K631" s="153">
        <v>33.6</v>
      </c>
      <c r="L631" s="152">
        <v>33.6</v>
      </c>
      <c r="M631" s="152">
        <v>33.6</v>
      </c>
      <c r="N631" s="152">
        <v>33.6</v>
      </c>
      <c r="O631" s="152">
        <v>33.6</v>
      </c>
      <c r="P631" s="152">
        <v>33.6</v>
      </c>
      <c r="Q631" s="152">
        <v>33.6</v>
      </c>
      <c r="R631" s="152">
        <v>33.6</v>
      </c>
    </row>
    <row r="632" spans="1:18" ht="15" customHeight="1">
      <c r="A632" s="16">
        <f t="shared" si="18"/>
        <v>632</v>
      </c>
      <c r="B632" s="94" t="s">
        <v>1439</v>
      </c>
      <c r="C632" s="94" t="s">
        <v>781</v>
      </c>
      <c r="D632" s="94" t="s">
        <v>1440</v>
      </c>
      <c r="E632" s="94" t="s">
        <v>1178</v>
      </c>
      <c r="F632" s="94" t="s">
        <v>1976</v>
      </c>
      <c r="G632" s="94" t="s">
        <v>54</v>
      </c>
      <c r="H632" s="95">
        <v>2011</v>
      </c>
      <c r="I632" s="153">
        <v>118.6</v>
      </c>
      <c r="J632" s="153">
        <v>118.6</v>
      </c>
      <c r="K632" s="153">
        <v>118.6</v>
      </c>
      <c r="L632" s="152">
        <v>118.6</v>
      </c>
      <c r="M632" s="152">
        <v>118.6</v>
      </c>
      <c r="N632" s="152">
        <v>118.6</v>
      </c>
      <c r="O632" s="152">
        <v>118.6</v>
      </c>
      <c r="P632" s="152">
        <v>118.6</v>
      </c>
      <c r="Q632" s="152">
        <v>118.6</v>
      </c>
      <c r="R632" s="152">
        <v>118.6</v>
      </c>
    </row>
    <row r="633" spans="1:18" ht="15" customHeight="1">
      <c r="A633" s="16">
        <f t="shared" si="18"/>
        <v>633</v>
      </c>
      <c r="B633" s="94" t="s">
        <v>1441</v>
      </c>
      <c r="C633" s="94" t="s">
        <v>781</v>
      </c>
      <c r="D633" s="94" t="s">
        <v>1442</v>
      </c>
      <c r="E633" s="94" t="s">
        <v>1178</v>
      </c>
      <c r="F633" s="94" t="s">
        <v>1976</v>
      </c>
      <c r="G633" s="94" t="s">
        <v>54</v>
      </c>
      <c r="H633" s="95">
        <v>2007</v>
      </c>
      <c r="I633" s="153">
        <v>85</v>
      </c>
      <c r="J633" s="153">
        <v>85</v>
      </c>
      <c r="K633" s="153">
        <v>85</v>
      </c>
      <c r="L633" s="152">
        <v>85</v>
      </c>
      <c r="M633" s="152">
        <v>85</v>
      </c>
      <c r="N633" s="152">
        <v>85</v>
      </c>
      <c r="O633" s="152">
        <v>85</v>
      </c>
      <c r="P633" s="152">
        <v>85</v>
      </c>
      <c r="Q633" s="152">
        <v>85</v>
      </c>
      <c r="R633" s="152">
        <v>85</v>
      </c>
    </row>
    <row r="634" spans="1:18" ht="15" customHeight="1">
      <c r="A634" s="16">
        <f t="shared" si="18"/>
        <v>634</v>
      </c>
      <c r="B634" s="94" t="s">
        <v>1443</v>
      </c>
      <c r="C634" s="94" t="s">
        <v>781</v>
      </c>
      <c r="D634" s="94" t="s">
        <v>1444</v>
      </c>
      <c r="E634" s="94" t="s">
        <v>1178</v>
      </c>
      <c r="F634" s="94" t="s">
        <v>1976</v>
      </c>
      <c r="G634" s="94" t="s">
        <v>54</v>
      </c>
      <c r="H634" s="95">
        <v>2007</v>
      </c>
      <c r="I634" s="153">
        <v>112</v>
      </c>
      <c r="J634" s="153">
        <v>112</v>
      </c>
      <c r="K634" s="153">
        <v>112</v>
      </c>
      <c r="L634" s="152">
        <v>112</v>
      </c>
      <c r="M634" s="152">
        <v>112</v>
      </c>
      <c r="N634" s="152">
        <v>112</v>
      </c>
      <c r="O634" s="152">
        <v>112</v>
      </c>
      <c r="P634" s="152">
        <v>112</v>
      </c>
      <c r="Q634" s="152">
        <v>112</v>
      </c>
      <c r="R634" s="152">
        <v>112</v>
      </c>
    </row>
    <row r="635" spans="1:18" ht="15" customHeight="1">
      <c r="A635" s="16">
        <f t="shared" si="18"/>
        <v>635</v>
      </c>
      <c r="B635" s="94" t="s">
        <v>1445</v>
      </c>
      <c r="C635" s="94" t="s">
        <v>781</v>
      </c>
      <c r="D635" s="94" t="s">
        <v>1446</v>
      </c>
      <c r="E635" s="94" t="s">
        <v>1178</v>
      </c>
      <c r="F635" s="94" t="s">
        <v>1976</v>
      </c>
      <c r="G635" s="94" t="s">
        <v>54</v>
      </c>
      <c r="H635" s="95">
        <v>2007</v>
      </c>
      <c r="I635" s="153">
        <v>125</v>
      </c>
      <c r="J635" s="153">
        <v>125</v>
      </c>
      <c r="K635" s="153">
        <v>125</v>
      </c>
      <c r="L635" s="152">
        <v>125</v>
      </c>
      <c r="M635" s="152">
        <v>125</v>
      </c>
      <c r="N635" s="152">
        <v>125</v>
      </c>
      <c r="O635" s="152">
        <v>125</v>
      </c>
      <c r="P635" s="152">
        <v>125</v>
      </c>
      <c r="Q635" s="152">
        <v>125</v>
      </c>
      <c r="R635" s="152">
        <v>125</v>
      </c>
    </row>
    <row r="636" spans="1:18" ht="15" customHeight="1">
      <c r="A636" s="16">
        <f t="shared" si="18"/>
        <v>636</v>
      </c>
      <c r="B636" s="94" t="s">
        <v>134</v>
      </c>
      <c r="C636" s="94" t="s">
        <v>781</v>
      </c>
      <c r="D636" s="94" t="s">
        <v>135</v>
      </c>
      <c r="E636" s="94" t="s">
        <v>127</v>
      </c>
      <c r="F636" s="94" t="s">
        <v>1976</v>
      </c>
      <c r="G636" s="94" t="s">
        <v>54</v>
      </c>
      <c r="H636" s="95">
        <v>2019</v>
      </c>
      <c r="I636" s="153">
        <v>150</v>
      </c>
      <c r="J636" s="153">
        <v>150</v>
      </c>
      <c r="K636" s="153">
        <v>150</v>
      </c>
      <c r="L636" s="152">
        <v>150</v>
      </c>
      <c r="M636" s="152">
        <v>150</v>
      </c>
      <c r="N636" s="152">
        <v>150</v>
      </c>
      <c r="O636" s="152">
        <v>150</v>
      </c>
      <c r="P636" s="152">
        <v>150</v>
      </c>
      <c r="Q636" s="152">
        <v>150</v>
      </c>
      <c r="R636" s="152">
        <v>150</v>
      </c>
    </row>
    <row r="637" spans="1:18" ht="15" customHeight="1">
      <c r="A637" s="16">
        <f t="shared" si="18"/>
        <v>637</v>
      </c>
      <c r="B637" s="94" t="s">
        <v>136</v>
      </c>
      <c r="C637" s="94" t="s">
        <v>781</v>
      </c>
      <c r="D637" s="94" t="s">
        <v>137</v>
      </c>
      <c r="E637" s="94" t="s">
        <v>127</v>
      </c>
      <c r="F637" s="94" t="s">
        <v>1976</v>
      </c>
      <c r="G637" s="94" t="s">
        <v>54</v>
      </c>
      <c r="H637" s="95">
        <v>2019</v>
      </c>
      <c r="I637" s="153">
        <v>150</v>
      </c>
      <c r="J637" s="153">
        <v>150</v>
      </c>
      <c r="K637" s="153">
        <v>150</v>
      </c>
      <c r="L637" s="152">
        <v>150</v>
      </c>
      <c r="M637" s="152">
        <v>150</v>
      </c>
      <c r="N637" s="152">
        <v>150</v>
      </c>
      <c r="O637" s="152">
        <v>150</v>
      </c>
      <c r="P637" s="152">
        <v>150</v>
      </c>
      <c r="Q637" s="152">
        <v>150</v>
      </c>
      <c r="R637" s="152">
        <v>150</v>
      </c>
    </row>
    <row r="638" spans="1:18" ht="15" customHeight="1">
      <c r="A638" s="16">
        <f t="shared" si="18"/>
        <v>638</v>
      </c>
      <c r="B638" s="94" t="s">
        <v>1447</v>
      </c>
      <c r="C638" s="94" t="s">
        <v>781</v>
      </c>
      <c r="D638" s="94" t="s">
        <v>1448</v>
      </c>
      <c r="E638" s="94" t="s">
        <v>340</v>
      </c>
      <c r="F638" s="94" t="s">
        <v>1976</v>
      </c>
      <c r="G638" s="94" t="s">
        <v>54</v>
      </c>
      <c r="H638" s="95">
        <v>1999</v>
      </c>
      <c r="I638" s="153">
        <v>27.7</v>
      </c>
      <c r="J638" s="153">
        <v>27.7</v>
      </c>
      <c r="K638" s="153">
        <v>27.7</v>
      </c>
      <c r="L638" s="152">
        <v>27.7</v>
      </c>
      <c r="M638" s="152">
        <v>27.7</v>
      </c>
      <c r="N638" s="152">
        <v>27.7</v>
      </c>
      <c r="O638" s="152">
        <v>27.7</v>
      </c>
      <c r="P638" s="152">
        <v>27.7</v>
      </c>
      <c r="Q638" s="152">
        <v>27.7</v>
      </c>
      <c r="R638" s="152">
        <v>27.7</v>
      </c>
    </row>
    <row r="639" spans="1:18" ht="15" customHeight="1">
      <c r="A639" s="16">
        <f t="shared" si="18"/>
        <v>639</v>
      </c>
      <c r="B639" s="94" t="s">
        <v>1449</v>
      </c>
      <c r="C639" s="94" t="s">
        <v>781</v>
      </c>
      <c r="D639" s="94" t="s">
        <v>1450</v>
      </c>
      <c r="E639" s="94" t="s">
        <v>340</v>
      </c>
      <c r="F639" s="94" t="s">
        <v>1976</v>
      </c>
      <c r="G639" s="94" t="s">
        <v>54</v>
      </c>
      <c r="H639" s="95">
        <v>1999</v>
      </c>
      <c r="I639" s="153">
        <v>6.6</v>
      </c>
      <c r="J639" s="153">
        <v>6.6</v>
      </c>
      <c r="K639" s="153">
        <v>6.6</v>
      </c>
      <c r="L639" s="152">
        <v>6.6</v>
      </c>
      <c r="M639" s="152">
        <v>6.6</v>
      </c>
      <c r="N639" s="152">
        <v>6.6</v>
      </c>
      <c r="O639" s="152">
        <v>6.6</v>
      </c>
      <c r="P639" s="152">
        <v>6.6</v>
      </c>
      <c r="Q639" s="152">
        <v>6.6</v>
      </c>
      <c r="R639" s="152">
        <v>6.6</v>
      </c>
    </row>
    <row r="640" spans="1:18" ht="15" customHeight="1">
      <c r="A640" s="16">
        <f t="shared" si="18"/>
        <v>640</v>
      </c>
      <c r="B640" s="94" t="s">
        <v>1453</v>
      </c>
      <c r="C640" s="94" t="s">
        <v>781</v>
      </c>
      <c r="D640" s="94" t="s">
        <v>1454</v>
      </c>
      <c r="E640" s="94" t="s">
        <v>662</v>
      </c>
      <c r="F640" s="94" t="s">
        <v>1976</v>
      </c>
      <c r="G640" s="94" t="s">
        <v>53</v>
      </c>
      <c r="H640" s="95">
        <v>2019</v>
      </c>
      <c r="I640" s="153">
        <v>150</v>
      </c>
      <c r="J640" s="153">
        <v>150</v>
      </c>
      <c r="K640" s="153">
        <v>150</v>
      </c>
      <c r="L640" s="152">
        <v>150</v>
      </c>
      <c r="M640" s="152">
        <v>150</v>
      </c>
      <c r="N640" s="152">
        <v>150</v>
      </c>
      <c r="O640" s="152">
        <v>150</v>
      </c>
      <c r="P640" s="152">
        <v>150</v>
      </c>
      <c r="Q640" s="152">
        <v>150</v>
      </c>
      <c r="R640" s="152">
        <v>150</v>
      </c>
    </row>
    <row r="641" spans="1:18" ht="15" customHeight="1">
      <c r="A641" s="16">
        <f t="shared" si="18"/>
        <v>641</v>
      </c>
      <c r="B641" s="94" t="s">
        <v>1455</v>
      </c>
      <c r="C641" s="94" t="s">
        <v>781</v>
      </c>
      <c r="D641" s="94" t="s">
        <v>1456</v>
      </c>
      <c r="E641" s="94" t="s">
        <v>662</v>
      </c>
      <c r="F641" s="94" t="s">
        <v>1976</v>
      </c>
      <c r="G641" s="94" t="s">
        <v>53</v>
      </c>
      <c r="H641" s="95">
        <v>2019</v>
      </c>
      <c r="I641" s="153">
        <v>23</v>
      </c>
      <c r="J641" s="153">
        <v>23</v>
      </c>
      <c r="K641" s="153">
        <v>23</v>
      </c>
      <c r="L641" s="152">
        <v>23</v>
      </c>
      <c r="M641" s="152">
        <v>23</v>
      </c>
      <c r="N641" s="152">
        <v>23</v>
      </c>
      <c r="O641" s="152">
        <v>23</v>
      </c>
      <c r="P641" s="152">
        <v>23</v>
      </c>
      <c r="Q641" s="152">
        <v>23</v>
      </c>
      <c r="R641" s="152">
        <v>23</v>
      </c>
    </row>
    <row r="642" spans="1:18" ht="15" customHeight="1">
      <c r="A642" s="16">
        <f t="shared" si="18"/>
        <v>642</v>
      </c>
      <c r="B642" s="94" t="s">
        <v>1459</v>
      </c>
      <c r="C642" s="94" t="s">
        <v>781</v>
      </c>
      <c r="D642" s="94" t="s">
        <v>1460</v>
      </c>
      <c r="E642" s="94" t="s">
        <v>662</v>
      </c>
      <c r="F642" s="94" t="s">
        <v>1976</v>
      </c>
      <c r="G642" s="94" t="s">
        <v>53</v>
      </c>
      <c r="H642" s="95">
        <v>2019</v>
      </c>
      <c r="I642" s="153">
        <v>127.5</v>
      </c>
      <c r="J642" s="153">
        <v>127.5</v>
      </c>
      <c r="K642" s="153">
        <v>127.5</v>
      </c>
      <c r="L642" s="152">
        <v>127.5</v>
      </c>
      <c r="M642" s="152">
        <v>127.5</v>
      </c>
      <c r="N642" s="152">
        <v>127.5</v>
      </c>
      <c r="O642" s="152">
        <v>127.5</v>
      </c>
      <c r="P642" s="152">
        <v>127.5</v>
      </c>
      <c r="Q642" s="152">
        <v>127.5</v>
      </c>
      <c r="R642" s="152">
        <v>127.5</v>
      </c>
    </row>
    <row r="643" spans="1:18" ht="15" customHeight="1">
      <c r="A643" s="16">
        <f t="shared" si="18"/>
        <v>643</v>
      </c>
      <c r="B643" s="94" t="s">
        <v>1462</v>
      </c>
      <c r="C643" s="94" t="s">
        <v>2061</v>
      </c>
      <c r="D643" s="94" t="s">
        <v>1463</v>
      </c>
      <c r="E643" s="94" t="s">
        <v>1178</v>
      </c>
      <c r="F643" s="94" t="s">
        <v>1976</v>
      </c>
      <c r="G643" s="94" t="s">
        <v>54</v>
      </c>
      <c r="H643" s="95">
        <v>2001</v>
      </c>
      <c r="I643" s="153">
        <v>150</v>
      </c>
      <c r="J643" s="153">
        <v>150</v>
      </c>
      <c r="K643" s="153">
        <v>150</v>
      </c>
      <c r="L643" s="152">
        <v>150</v>
      </c>
      <c r="M643" s="152">
        <v>150</v>
      </c>
      <c r="N643" s="152">
        <v>150</v>
      </c>
      <c r="O643" s="152">
        <v>150</v>
      </c>
      <c r="P643" s="152">
        <v>150</v>
      </c>
      <c r="Q643" s="152">
        <v>150</v>
      </c>
      <c r="R643" s="152">
        <v>150</v>
      </c>
    </row>
    <row r="644" spans="1:18" ht="15" customHeight="1">
      <c r="A644" s="16">
        <f t="shared" si="18"/>
        <v>644</v>
      </c>
      <c r="B644" s="94" t="s">
        <v>1464</v>
      </c>
      <c r="C644" s="94" t="s">
        <v>1465</v>
      </c>
      <c r="D644" s="94" t="s">
        <v>1466</v>
      </c>
      <c r="E644" s="94" t="s">
        <v>1132</v>
      </c>
      <c r="F644" s="94" t="s">
        <v>1976</v>
      </c>
      <c r="G644" s="94" t="s">
        <v>54</v>
      </c>
      <c r="H644" s="95">
        <v>2012</v>
      </c>
      <c r="I644" s="153">
        <v>103.4</v>
      </c>
      <c r="J644" s="153">
        <v>103.4</v>
      </c>
      <c r="K644" s="153">
        <v>103.4</v>
      </c>
      <c r="L644" s="152">
        <v>103.4</v>
      </c>
      <c r="M644" s="152">
        <v>103.4</v>
      </c>
      <c r="N644" s="152">
        <v>103.4</v>
      </c>
      <c r="O644" s="152">
        <v>103.4</v>
      </c>
      <c r="P644" s="152">
        <v>103.4</v>
      </c>
      <c r="Q644" s="152">
        <v>103.4</v>
      </c>
      <c r="R644" s="152">
        <v>103.4</v>
      </c>
    </row>
    <row r="645" spans="1:18" ht="15" customHeight="1">
      <c r="A645" s="16">
        <f t="shared" si="18"/>
        <v>645</v>
      </c>
      <c r="B645" s="94" t="s">
        <v>1467</v>
      </c>
      <c r="C645" s="94" t="s">
        <v>1465</v>
      </c>
      <c r="D645" s="94" t="s">
        <v>1468</v>
      </c>
      <c r="E645" s="94" t="s">
        <v>1132</v>
      </c>
      <c r="F645" s="94" t="s">
        <v>1976</v>
      </c>
      <c r="G645" s="94" t="s">
        <v>54</v>
      </c>
      <c r="H645" s="95">
        <v>2012</v>
      </c>
      <c r="I645" s="153">
        <v>94.6</v>
      </c>
      <c r="J645" s="153">
        <v>94.6</v>
      </c>
      <c r="K645" s="153">
        <v>94.6</v>
      </c>
      <c r="L645" s="152">
        <v>94.6</v>
      </c>
      <c r="M645" s="152">
        <v>94.6</v>
      </c>
      <c r="N645" s="152">
        <v>94.6</v>
      </c>
      <c r="O645" s="152">
        <v>94.6</v>
      </c>
      <c r="P645" s="152">
        <v>94.6</v>
      </c>
      <c r="Q645" s="152">
        <v>94.6</v>
      </c>
      <c r="R645" s="152">
        <v>94.6</v>
      </c>
    </row>
    <row r="646" spans="1:18" ht="15" customHeight="1">
      <c r="A646" s="16">
        <f t="shared" si="18"/>
        <v>646</v>
      </c>
      <c r="B646" s="94" t="s">
        <v>1469</v>
      </c>
      <c r="C646" s="94" t="s">
        <v>781</v>
      </c>
      <c r="D646" s="94" t="s">
        <v>1470</v>
      </c>
      <c r="E646" s="94" t="s">
        <v>1178</v>
      </c>
      <c r="F646" s="94" t="s">
        <v>1976</v>
      </c>
      <c r="G646" s="94" t="s">
        <v>54</v>
      </c>
      <c r="H646" s="95">
        <v>2008</v>
      </c>
      <c r="I646" s="153">
        <v>169.5</v>
      </c>
      <c r="J646" s="153">
        <v>169.5</v>
      </c>
      <c r="K646" s="153">
        <v>169.5</v>
      </c>
      <c r="L646" s="152">
        <v>169.5</v>
      </c>
      <c r="M646" s="152">
        <v>169.5</v>
      </c>
      <c r="N646" s="152">
        <v>169.5</v>
      </c>
      <c r="O646" s="152">
        <v>169.5</v>
      </c>
      <c r="P646" s="152">
        <v>169.5</v>
      </c>
      <c r="Q646" s="152">
        <v>169.5</v>
      </c>
      <c r="R646" s="152">
        <v>169.5</v>
      </c>
    </row>
    <row r="647" spans="1:18" ht="15" customHeight="1">
      <c r="A647" s="16">
        <f t="shared" si="18"/>
        <v>647</v>
      </c>
      <c r="B647" s="94" t="s">
        <v>1471</v>
      </c>
      <c r="C647" s="94" t="s">
        <v>781</v>
      </c>
      <c r="D647" s="94" t="s">
        <v>1472</v>
      </c>
      <c r="E647" s="94" t="s">
        <v>1473</v>
      </c>
      <c r="F647" s="94" t="s">
        <v>1976</v>
      </c>
      <c r="G647" s="94" t="s">
        <v>52</v>
      </c>
      <c r="H647" s="95">
        <v>2017</v>
      </c>
      <c r="I647" s="153">
        <v>125.6</v>
      </c>
      <c r="J647" s="153">
        <v>125.6</v>
      </c>
      <c r="K647" s="153">
        <v>125.6</v>
      </c>
      <c r="L647" s="152">
        <v>125.6</v>
      </c>
      <c r="M647" s="152">
        <v>125.6</v>
      </c>
      <c r="N647" s="152">
        <v>125.6</v>
      </c>
      <c r="O647" s="152">
        <v>125.6</v>
      </c>
      <c r="P647" s="152">
        <v>125.6</v>
      </c>
      <c r="Q647" s="152">
        <v>125.6</v>
      </c>
      <c r="R647" s="152">
        <v>125.6</v>
      </c>
    </row>
    <row r="648" spans="1:18" ht="15" customHeight="1">
      <c r="A648" s="16">
        <f t="shared" si="18"/>
        <v>648</v>
      </c>
      <c r="B648" s="94" t="s">
        <v>1474</v>
      </c>
      <c r="C648" s="94" t="s">
        <v>781</v>
      </c>
      <c r="D648" s="94" t="s">
        <v>1475</v>
      </c>
      <c r="E648" s="94" t="s">
        <v>662</v>
      </c>
      <c r="F648" s="94" t="s">
        <v>1976</v>
      </c>
      <c r="G648" s="94" t="s">
        <v>53</v>
      </c>
      <c r="H648" s="95">
        <v>2012</v>
      </c>
      <c r="I648" s="153">
        <v>92.3</v>
      </c>
      <c r="J648" s="153">
        <v>92.3</v>
      </c>
      <c r="K648" s="153">
        <v>92.3</v>
      </c>
      <c r="L648" s="152">
        <v>92.3</v>
      </c>
      <c r="M648" s="152">
        <v>92.3</v>
      </c>
      <c r="N648" s="152">
        <v>92.3</v>
      </c>
      <c r="O648" s="152">
        <v>92.3</v>
      </c>
      <c r="P648" s="152">
        <v>92.3</v>
      </c>
      <c r="Q648" s="152">
        <v>92.3</v>
      </c>
      <c r="R648" s="152">
        <v>92.3</v>
      </c>
    </row>
    <row r="649" spans="1:18" ht="15" customHeight="1">
      <c r="A649" s="16">
        <f t="shared" si="18"/>
        <v>649</v>
      </c>
      <c r="B649" s="94" t="s">
        <v>1476</v>
      </c>
      <c r="C649" s="94" t="s">
        <v>781</v>
      </c>
      <c r="D649" s="94" t="s">
        <v>1477</v>
      </c>
      <c r="E649" s="94" t="s">
        <v>1132</v>
      </c>
      <c r="F649" s="94" t="s">
        <v>1976</v>
      </c>
      <c r="G649" s="94" t="s">
        <v>54</v>
      </c>
      <c r="H649" s="95">
        <v>2014</v>
      </c>
      <c r="I649" s="153">
        <v>67.599999999999994</v>
      </c>
      <c r="J649" s="153">
        <v>67.599999999999994</v>
      </c>
      <c r="K649" s="153">
        <v>67.599999999999994</v>
      </c>
      <c r="L649" s="152">
        <v>67.599999999999994</v>
      </c>
      <c r="M649" s="152">
        <v>67.599999999999994</v>
      </c>
      <c r="N649" s="152">
        <v>67.599999999999994</v>
      </c>
      <c r="O649" s="152">
        <v>67.599999999999994</v>
      </c>
      <c r="P649" s="152">
        <v>67.599999999999994</v>
      </c>
      <c r="Q649" s="152">
        <v>67.599999999999994</v>
      </c>
      <c r="R649" s="152">
        <v>67.599999999999994</v>
      </c>
    </row>
    <row r="650" spans="1:18" ht="15" customHeight="1">
      <c r="A650" s="16">
        <f t="shared" si="18"/>
        <v>650</v>
      </c>
      <c r="B650" s="94" t="s">
        <v>1478</v>
      </c>
      <c r="C650" s="94" t="s">
        <v>781</v>
      </c>
      <c r="D650" s="94" t="s">
        <v>1479</v>
      </c>
      <c r="E650" s="94" t="s">
        <v>1480</v>
      </c>
      <c r="F650" s="94" t="s">
        <v>1976</v>
      </c>
      <c r="G650" s="94" t="s">
        <v>54</v>
      </c>
      <c r="H650" s="95">
        <v>2012</v>
      </c>
      <c r="I650" s="153">
        <v>30</v>
      </c>
      <c r="J650" s="153">
        <v>30</v>
      </c>
      <c r="K650" s="153">
        <v>30</v>
      </c>
      <c r="L650" s="152">
        <v>30</v>
      </c>
      <c r="M650" s="152">
        <v>30</v>
      </c>
      <c r="N650" s="152">
        <v>30</v>
      </c>
      <c r="O650" s="152">
        <v>30</v>
      </c>
      <c r="P650" s="152">
        <v>30</v>
      </c>
      <c r="Q650" s="152">
        <v>30</v>
      </c>
      <c r="R650" s="152">
        <v>30</v>
      </c>
    </row>
    <row r="651" spans="1:18" ht="15" customHeight="1">
      <c r="A651" s="16">
        <f t="shared" si="18"/>
        <v>651</v>
      </c>
      <c r="B651" s="94" t="s">
        <v>1481</v>
      </c>
      <c r="C651" s="94" t="s">
        <v>781</v>
      </c>
      <c r="D651" s="94" t="s">
        <v>1482</v>
      </c>
      <c r="E651" s="94" t="s">
        <v>1250</v>
      </c>
      <c r="F651" s="94" t="s">
        <v>1976</v>
      </c>
      <c r="G651" s="94" t="s">
        <v>54</v>
      </c>
      <c r="H651" s="95">
        <v>2017</v>
      </c>
      <c r="I651" s="153">
        <v>125</v>
      </c>
      <c r="J651" s="153">
        <v>125</v>
      </c>
      <c r="K651" s="153">
        <v>125</v>
      </c>
      <c r="L651" s="152">
        <v>125</v>
      </c>
      <c r="M651" s="152">
        <v>125</v>
      </c>
      <c r="N651" s="152">
        <v>125</v>
      </c>
      <c r="O651" s="152">
        <v>125</v>
      </c>
      <c r="P651" s="152">
        <v>125</v>
      </c>
      <c r="Q651" s="152">
        <v>125</v>
      </c>
      <c r="R651" s="152">
        <v>125</v>
      </c>
    </row>
    <row r="652" spans="1:18" ht="15" customHeight="1">
      <c r="A652" s="16">
        <f t="shared" si="18"/>
        <v>652</v>
      </c>
      <c r="B652" s="94" t="s">
        <v>1484</v>
      </c>
      <c r="C652" s="94" t="s">
        <v>781</v>
      </c>
      <c r="D652" s="94" t="s">
        <v>1485</v>
      </c>
      <c r="E652" s="94" t="s">
        <v>1250</v>
      </c>
      <c r="F652" s="94" t="s">
        <v>1976</v>
      </c>
      <c r="G652" s="94" t="s">
        <v>54</v>
      </c>
      <c r="H652" s="95">
        <v>2017</v>
      </c>
      <c r="I652" s="153">
        <v>125</v>
      </c>
      <c r="J652" s="153">
        <v>125</v>
      </c>
      <c r="K652" s="153">
        <v>125</v>
      </c>
      <c r="L652" s="152">
        <v>125</v>
      </c>
      <c r="M652" s="152">
        <v>125</v>
      </c>
      <c r="N652" s="152">
        <v>125</v>
      </c>
      <c r="O652" s="152">
        <v>125</v>
      </c>
      <c r="P652" s="152">
        <v>125</v>
      </c>
      <c r="Q652" s="152">
        <v>125</v>
      </c>
      <c r="R652" s="152">
        <v>125</v>
      </c>
    </row>
    <row r="653" spans="1:18" ht="15" customHeight="1">
      <c r="A653" s="16">
        <f t="shared" si="18"/>
        <v>653</v>
      </c>
      <c r="B653" s="94" t="s">
        <v>1821</v>
      </c>
      <c r="C653"/>
      <c r="D653" s="94" t="s">
        <v>2062</v>
      </c>
      <c r="E653" s="94" t="s">
        <v>1755</v>
      </c>
      <c r="F653" s="94" t="s">
        <v>1976</v>
      </c>
      <c r="G653" s="94" t="s">
        <v>54</v>
      </c>
      <c r="H653" s="95">
        <v>2020</v>
      </c>
      <c r="I653" s="153">
        <v>199.5</v>
      </c>
      <c r="J653" s="153">
        <v>199.5</v>
      </c>
      <c r="K653" s="153">
        <v>199.5</v>
      </c>
      <c r="L653" s="152">
        <v>199.5</v>
      </c>
      <c r="M653" s="152">
        <v>199.5</v>
      </c>
      <c r="N653" s="152">
        <v>199.5</v>
      </c>
      <c r="O653" s="152">
        <v>199.5</v>
      </c>
      <c r="P653" s="152">
        <v>199.5</v>
      </c>
      <c r="Q653" s="152">
        <v>199.5</v>
      </c>
      <c r="R653" s="152">
        <v>199.5</v>
      </c>
    </row>
    <row r="654" spans="1:18" ht="15" customHeight="1">
      <c r="A654" s="16">
        <f t="shared" si="18"/>
        <v>654</v>
      </c>
      <c r="B654" s="94" t="s">
        <v>1487</v>
      </c>
      <c r="C654" s="94" t="s">
        <v>781</v>
      </c>
      <c r="D654" s="94" t="s">
        <v>1488</v>
      </c>
      <c r="E654" s="94" t="s">
        <v>1473</v>
      </c>
      <c r="F654" s="94" t="s">
        <v>1976</v>
      </c>
      <c r="G654" s="94" t="s">
        <v>52</v>
      </c>
      <c r="H654" s="95">
        <v>2008</v>
      </c>
      <c r="I654" s="153">
        <v>112.5</v>
      </c>
      <c r="J654" s="153">
        <v>112.5</v>
      </c>
      <c r="K654" s="153">
        <v>112.5</v>
      </c>
      <c r="L654" s="152">
        <v>112.5</v>
      </c>
      <c r="M654" s="152">
        <v>112.5</v>
      </c>
      <c r="N654" s="152">
        <v>112.5</v>
      </c>
      <c r="O654" s="152">
        <v>112.5</v>
      </c>
      <c r="P654" s="152">
        <v>112.5</v>
      </c>
      <c r="Q654" s="152">
        <v>112.5</v>
      </c>
      <c r="R654" s="152">
        <v>112.5</v>
      </c>
    </row>
    <row r="655" spans="1:18" ht="15" customHeight="1">
      <c r="A655" s="16">
        <f t="shared" si="18"/>
        <v>655</v>
      </c>
      <c r="B655" s="94" t="s">
        <v>1490</v>
      </c>
      <c r="C655" s="94" t="s">
        <v>781</v>
      </c>
      <c r="D655" s="94" t="s">
        <v>1491</v>
      </c>
      <c r="E655" s="94" t="s">
        <v>1178</v>
      </c>
      <c r="F655" s="94" t="s">
        <v>1976</v>
      </c>
      <c r="G655" s="94" t="s">
        <v>54</v>
      </c>
      <c r="H655" s="95">
        <v>2008</v>
      </c>
      <c r="I655" s="153">
        <v>2</v>
      </c>
      <c r="J655" s="153">
        <v>2</v>
      </c>
      <c r="K655" s="153">
        <v>2</v>
      </c>
      <c r="L655" s="152">
        <v>2</v>
      </c>
      <c r="M655" s="152">
        <v>2</v>
      </c>
      <c r="N655" s="152">
        <v>2</v>
      </c>
      <c r="O655" s="152">
        <v>2</v>
      </c>
      <c r="P655" s="152">
        <v>2</v>
      </c>
      <c r="Q655" s="152">
        <v>2</v>
      </c>
      <c r="R655" s="152">
        <v>2</v>
      </c>
    </row>
    <row r="656" spans="1:18" ht="15" customHeight="1">
      <c r="A656" s="16">
        <f t="shared" si="18"/>
        <v>656</v>
      </c>
      <c r="B656" s="148" t="s">
        <v>1560</v>
      </c>
      <c r="C656" s="94" t="s">
        <v>781</v>
      </c>
      <c r="D656" s="148"/>
      <c r="E656" s="148"/>
      <c r="F656" s="148"/>
      <c r="G656" s="148"/>
      <c r="H656" s="149"/>
      <c r="I656" s="150">
        <f>SUM(I440:I655)</f>
        <v>24593.299999999992</v>
      </c>
      <c r="J656" s="150">
        <f t="shared" ref="J656:R656" si="19">SUM(J440:J655)</f>
        <v>24593.299999999992</v>
      </c>
      <c r="K656" s="150">
        <f t="shared" si="19"/>
        <v>24593.299999999992</v>
      </c>
      <c r="L656" s="151">
        <f t="shared" si="19"/>
        <v>24593.299999999992</v>
      </c>
      <c r="M656" s="151">
        <f t="shared" si="19"/>
        <v>24593.299999999992</v>
      </c>
      <c r="N656" s="151">
        <f t="shared" si="19"/>
        <v>24593.299999999992</v>
      </c>
      <c r="O656" s="151">
        <f t="shared" si="19"/>
        <v>24593.299999999992</v>
      </c>
      <c r="P656" s="151">
        <f t="shared" si="19"/>
        <v>24593.299999999992</v>
      </c>
      <c r="Q656" s="151">
        <f t="shared" si="19"/>
        <v>24593.299999999992</v>
      </c>
      <c r="R656" s="151">
        <f t="shared" si="19"/>
        <v>24593.299999999992</v>
      </c>
    </row>
    <row r="657" spans="1:18" ht="15" customHeight="1">
      <c r="A657" s="16">
        <f t="shared" si="18"/>
        <v>657</v>
      </c>
      <c r="B657" s="148"/>
      <c r="C657" s="94" t="s">
        <v>781</v>
      </c>
      <c r="D657" s="148"/>
      <c r="E657" s="148"/>
      <c r="F657" s="148"/>
      <c r="G657" s="148"/>
      <c r="H657" s="149"/>
      <c r="I657" s="150"/>
      <c r="J657" s="150"/>
      <c r="K657" s="150"/>
      <c r="L657" s="151"/>
      <c r="M657" s="151"/>
      <c r="N657" s="151"/>
      <c r="O657" s="151"/>
      <c r="P657" s="151"/>
      <c r="Q657" s="151"/>
      <c r="R657" s="151"/>
    </row>
    <row r="658" spans="1:18" ht="15" customHeight="1">
      <c r="A658" s="16">
        <f t="shared" si="18"/>
        <v>658</v>
      </c>
      <c r="B658" s="94" t="s">
        <v>1561</v>
      </c>
      <c r="C658" s="94" t="s">
        <v>781</v>
      </c>
      <c r="D658" s="94" t="s">
        <v>1564</v>
      </c>
      <c r="E658" s="94"/>
      <c r="F658" s="94"/>
      <c r="G658" s="96"/>
      <c r="H658" s="95"/>
      <c r="I658" s="153">
        <f t="shared" ref="I658:R658" si="20">SUMIF($F$440:$F$655,"=WIND-C",I$440:I$655)</f>
        <v>3290.4</v>
      </c>
      <c r="J658" s="153">
        <f t="shared" si="20"/>
        <v>3290.4</v>
      </c>
      <c r="K658" s="153">
        <f t="shared" si="20"/>
        <v>3290.4</v>
      </c>
      <c r="L658" s="153">
        <f t="shared" si="20"/>
        <v>3290.4</v>
      </c>
      <c r="M658" s="153">
        <f t="shared" si="20"/>
        <v>3290.4</v>
      </c>
      <c r="N658" s="153">
        <f t="shared" si="20"/>
        <v>3290.4</v>
      </c>
      <c r="O658" s="153">
        <f t="shared" si="20"/>
        <v>3290.4</v>
      </c>
      <c r="P658" s="153">
        <f t="shared" si="20"/>
        <v>3290.4</v>
      </c>
      <c r="Q658" s="153">
        <f t="shared" si="20"/>
        <v>3290.4</v>
      </c>
      <c r="R658" s="153">
        <f t="shared" si="20"/>
        <v>3290.4</v>
      </c>
    </row>
    <row r="659" spans="1:18" ht="15" customHeight="1">
      <c r="A659" s="16">
        <f t="shared" si="18"/>
        <v>659</v>
      </c>
      <c r="B659" s="94" t="s">
        <v>1562</v>
      </c>
      <c r="C659" s="94" t="s">
        <v>781</v>
      </c>
      <c r="D659" s="94" t="s">
        <v>1563</v>
      </c>
      <c r="E659" s="94" t="s">
        <v>1550</v>
      </c>
      <c r="F659" s="94"/>
      <c r="G659" s="97"/>
      <c r="H659" s="95"/>
      <c r="I659" s="153">
        <v>43</v>
      </c>
      <c r="J659" s="153">
        <v>43</v>
      </c>
      <c r="K659" s="153">
        <v>43</v>
      </c>
      <c r="L659" s="153">
        <v>43</v>
      </c>
      <c r="M659" s="153">
        <v>43</v>
      </c>
      <c r="N659" s="153">
        <v>43</v>
      </c>
      <c r="O659" s="153">
        <v>43</v>
      </c>
      <c r="P659" s="153">
        <v>43</v>
      </c>
      <c r="Q659" s="153">
        <v>43</v>
      </c>
      <c r="R659" s="153">
        <v>43</v>
      </c>
    </row>
    <row r="660" spans="1:18" ht="15" customHeight="1">
      <c r="A660" s="16">
        <f t="shared" si="18"/>
        <v>660</v>
      </c>
      <c r="B660" s="148"/>
      <c r="C660" s="94" t="s">
        <v>781</v>
      </c>
      <c r="D660" s="148"/>
      <c r="E660" s="148"/>
      <c r="F660" s="148"/>
      <c r="G660" s="98"/>
      <c r="H660" s="149"/>
      <c r="I660" s="153"/>
      <c r="J660" s="153"/>
      <c r="K660" s="153"/>
      <c r="L660" s="153"/>
      <c r="M660" s="153"/>
      <c r="N660" s="153"/>
      <c r="O660" s="153"/>
      <c r="P660" s="153"/>
      <c r="Q660" s="153"/>
      <c r="R660" s="153"/>
    </row>
    <row r="661" spans="1:18" ht="15" customHeight="1">
      <c r="A661" s="16">
        <f t="shared" si="18"/>
        <v>661</v>
      </c>
      <c r="B661" s="94" t="s">
        <v>1569</v>
      </c>
      <c r="C661" s="94" t="s">
        <v>781</v>
      </c>
      <c r="D661" s="94" t="s">
        <v>1570</v>
      </c>
      <c r="E661" s="94"/>
      <c r="F661" s="94"/>
      <c r="G661" s="96"/>
      <c r="H661" s="95"/>
      <c r="I661" s="153">
        <f t="shared" ref="I661:R661" si="21">SUMIF($F$440:$F$655,"=WIND-P",I$440:I$655)</f>
        <v>4408.7</v>
      </c>
      <c r="J661" s="153">
        <f t="shared" si="21"/>
        <v>4408.7</v>
      </c>
      <c r="K661" s="153">
        <f t="shared" si="21"/>
        <v>4408.7</v>
      </c>
      <c r="L661" s="153">
        <f t="shared" si="21"/>
        <v>4408.7</v>
      </c>
      <c r="M661" s="153">
        <f t="shared" si="21"/>
        <v>4408.7</v>
      </c>
      <c r="N661" s="153">
        <f t="shared" si="21"/>
        <v>4408.7</v>
      </c>
      <c r="O661" s="153">
        <f t="shared" si="21"/>
        <v>4408.7</v>
      </c>
      <c r="P661" s="153">
        <f t="shared" si="21"/>
        <v>4408.7</v>
      </c>
      <c r="Q661" s="153">
        <f t="shared" si="21"/>
        <v>4408.7</v>
      </c>
      <c r="R661" s="153">
        <f t="shared" si="21"/>
        <v>4408.7</v>
      </c>
    </row>
    <row r="662" spans="1:18" ht="15" customHeight="1">
      <c r="A662" s="16">
        <f t="shared" ref="A662:A725" si="22">A661+1</f>
        <v>662</v>
      </c>
      <c r="B662" s="94" t="s">
        <v>1573</v>
      </c>
      <c r="C662" s="94" t="s">
        <v>781</v>
      </c>
      <c r="D662" s="94" t="s">
        <v>1574</v>
      </c>
      <c r="E662" s="94"/>
      <c r="F662" s="94"/>
      <c r="G662" s="99"/>
      <c r="H662" s="95"/>
      <c r="I662" s="153">
        <v>32</v>
      </c>
      <c r="J662" s="153">
        <v>32</v>
      </c>
      <c r="K662" s="153">
        <v>32</v>
      </c>
      <c r="L662" s="153">
        <v>32</v>
      </c>
      <c r="M662" s="153">
        <v>32</v>
      </c>
      <c r="N662" s="153">
        <v>32</v>
      </c>
      <c r="O662" s="153">
        <v>32</v>
      </c>
      <c r="P662" s="153">
        <v>32</v>
      </c>
      <c r="Q662" s="153">
        <v>32</v>
      </c>
      <c r="R662" s="153">
        <v>32</v>
      </c>
    </row>
    <row r="663" spans="1:18" ht="15" customHeight="1">
      <c r="A663" s="16">
        <f t="shared" si="22"/>
        <v>663</v>
      </c>
      <c r="B663" s="148"/>
      <c r="C663" s="94" t="s">
        <v>781</v>
      </c>
      <c r="D663" s="148"/>
      <c r="E663" s="148"/>
      <c r="F663" s="148"/>
      <c r="G663" s="96"/>
      <c r="H663" s="149"/>
      <c r="I663" s="153"/>
      <c r="J663" s="153"/>
      <c r="K663" s="153"/>
      <c r="L663" s="153"/>
      <c r="M663" s="153"/>
      <c r="N663" s="153"/>
      <c r="O663" s="153"/>
      <c r="P663" s="153"/>
      <c r="Q663" s="153"/>
      <c r="R663" s="153"/>
    </row>
    <row r="664" spans="1:18" ht="15" customHeight="1">
      <c r="A664" s="16">
        <f t="shared" si="22"/>
        <v>664</v>
      </c>
      <c r="B664" s="94" t="s">
        <v>1979</v>
      </c>
      <c r="C664" s="94" t="s">
        <v>781</v>
      </c>
      <c r="D664" s="94" t="s">
        <v>1978</v>
      </c>
      <c r="E664" s="94"/>
      <c r="F664" s="94"/>
      <c r="G664" s="96"/>
      <c r="H664" s="95"/>
      <c r="I664" s="153">
        <f t="shared" ref="I664:R664" si="23">SUMIF($F$440:$F$655,"=WIND-O",I$440:I$655)</f>
        <v>16894.200000000004</v>
      </c>
      <c r="J664" s="153">
        <f t="shared" si="23"/>
        <v>16894.200000000004</v>
      </c>
      <c r="K664" s="153">
        <f t="shared" si="23"/>
        <v>16894.200000000004</v>
      </c>
      <c r="L664" s="153">
        <f t="shared" si="23"/>
        <v>16894.200000000004</v>
      </c>
      <c r="M664" s="153">
        <f t="shared" si="23"/>
        <v>16894.200000000004</v>
      </c>
      <c r="N664" s="153">
        <f t="shared" si="23"/>
        <v>16894.200000000004</v>
      </c>
      <c r="O664" s="153">
        <f t="shared" si="23"/>
        <v>16894.200000000004</v>
      </c>
      <c r="P664" s="153">
        <f t="shared" si="23"/>
        <v>16894.200000000004</v>
      </c>
      <c r="Q664" s="153">
        <f t="shared" si="23"/>
        <v>16894.200000000004</v>
      </c>
      <c r="R664" s="153">
        <f t="shared" si="23"/>
        <v>16894.200000000004</v>
      </c>
    </row>
    <row r="665" spans="1:18" ht="15" customHeight="1">
      <c r="A665" s="16">
        <f t="shared" si="22"/>
        <v>665</v>
      </c>
      <c r="B665" s="94" t="s">
        <v>1980</v>
      </c>
      <c r="C665" s="94" t="s">
        <v>781</v>
      </c>
      <c r="D665" s="94" t="s">
        <v>1977</v>
      </c>
      <c r="E665" s="94"/>
      <c r="F665" s="94"/>
      <c r="G665" s="97"/>
      <c r="H665" s="95"/>
      <c r="I665" s="153">
        <v>19</v>
      </c>
      <c r="J665" s="153">
        <v>19</v>
      </c>
      <c r="K665" s="153">
        <v>19</v>
      </c>
      <c r="L665" s="153">
        <v>19</v>
      </c>
      <c r="M665" s="153">
        <v>19</v>
      </c>
      <c r="N665" s="153">
        <v>19</v>
      </c>
      <c r="O665" s="153">
        <v>19</v>
      </c>
      <c r="P665" s="153">
        <v>19</v>
      </c>
      <c r="Q665" s="153">
        <v>19</v>
      </c>
      <c r="R665" s="153">
        <v>19</v>
      </c>
    </row>
    <row r="666" spans="1:18" ht="15" customHeight="1">
      <c r="A666" s="16">
        <f t="shared" si="22"/>
        <v>666</v>
      </c>
      <c r="B666" s="148"/>
      <c r="C666" s="94" t="s">
        <v>781</v>
      </c>
      <c r="D666" s="148"/>
      <c r="E666" s="148"/>
      <c r="F666" s="148"/>
      <c r="G666" s="148"/>
      <c r="H666" s="149"/>
      <c r="I666" s="153"/>
      <c r="J666" s="153"/>
      <c r="K666" s="153"/>
      <c r="L666" s="153"/>
      <c r="M666" s="153"/>
      <c r="N666" s="153"/>
      <c r="O666" s="153"/>
      <c r="P666" s="153"/>
      <c r="Q666" s="153"/>
      <c r="R666" s="153"/>
    </row>
    <row r="667" spans="1:18">
      <c r="A667" s="16">
        <f t="shared" si="22"/>
        <v>667</v>
      </c>
      <c r="B667" s="148" t="s">
        <v>1565</v>
      </c>
      <c r="C667" s="94" t="s">
        <v>781</v>
      </c>
      <c r="D667" s="148"/>
      <c r="E667" s="148"/>
      <c r="F667" s="148"/>
      <c r="G667" s="148"/>
      <c r="H667" s="149"/>
      <c r="I667" s="150"/>
      <c r="J667" s="150"/>
      <c r="K667" s="150"/>
      <c r="L667" s="151"/>
      <c r="M667" s="151"/>
      <c r="N667" s="151"/>
      <c r="O667" s="151"/>
      <c r="P667" s="151"/>
      <c r="Q667" s="151"/>
      <c r="R667" s="151"/>
    </row>
    <row r="668" spans="1:18">
      <c r="A668" s="16">
        <f t="shared" si="22"/>
        <v>668</v>
      </c>
      <c r="B668" s="94" t="s">
        <v>1566</v>
      </c>
      <c r="C668" s="94" t="s">
        <v>781</v>
      </c>
      <c r="D668" s="94" t="s">
        <v>1567</v>
      </c>
      <c r="E668" s="94" t="s">
        <v>1568</v>
      </c>
      <c r="F668" s="94" t="s">
        <v>59</v>
      </c>
      <c r="G668" s="94" t="s">
        <v>54</v>
      </c>
      <c r="H668" s="95">
        <v>2012</v>
      </c>
      <c r="I668" s="153">
        <v>10</v>
      </c>
      <c r="J668" s="153">
        <v>10</v>
      </c>
      <c r="K668" s="153">
        <v>10</v>
      </c>
      <c r="L668" s="152">
        <v>10</v>
      </c>
      <c r="M668" s="152">
        <v>10</v>
      </c>
      <c r="N668" s="152">
        <v>10</v>
      </c>
      <c r="O668" s="152">
        <v>10</v>
      </c>
      <c r="P668" s="152">
        <v>10</v>
      </c>
      <c r="Q668" s="152">
        <v>10</v>
      </c>
      <c r="R668" s="152">
        <v>10</v>
      </c>
    </row>
    <row r="669" spans="1:18" ht="15" customHeight="1">
      <c r="A669" s="16">
        <f t="shared" si="22"/>
        <v>669</v>
      </c>
      <c r="B669" s="94" t="s">
        <v>1571</v>
      </c>
      <c r="C669" s="94" t="s">
        <v>781</v>
      </c>
      <c r="D669" s="94" t="s">
        <v>1572</v>
      </c>
      <c r="E669" s="94" t="s">
        <v>63</v>
      </c>
      <c r="F669" s="94" t="s">
        <v>59</v>
      </c>
      <c r="G669" s="94" t="s">
        <v>54</v>
      </c>
      <c r="H669" s="95">
        <v>2017</v>
      </c>
      <c r="I669" s="153">
        <v>49.1</v>
      </c>
      <c r="J669" s="153">
        <v>49.1</v>
      </c>
      <c r="K669" s="153">
        <v>49.1</v>
      </c>
      <c r="L669" s="152">
        <v>49.1</v>
      </c>
      <c r="M669" s="152">
        <v>49.1</v>
      </c>
      <c r="N669" s="152">
        <v>49.1</v>
      </c>
      <c r="O669" s="152">
        <v>49.1</v>
      </c>
      <c r="P669" s="152">
        <v>49.1</v>
      </c>
      <c r="Q669" s="152">
        <v>49.1</v>
      </c>
      <c r="R669" s="152">
        <v>49.1</v>
      </c>
    </row>
    <row r="670" spans="1:18" ht="15" customHeight="1">
      <c r="A670" s="16">
        <f t="shared" si="22"/>
        <v>670</v>
      </c>
      <c r="B670" s="94" t="s">
        <v>1583</v>
      </c>
      <c r="C670" s="94" t="s">
        <v>781</v>
      </c>
      <c r="D670" s="94" t="s">
        <v>1584</v>
      </c>
      <c r="E670" s="94" t="s">
        <v>1165</v>
      </c>
      <c r="F670" s="94" t="s">
        <v>59</v>
      </c>
      <c r="G670" s="94" t="s">
        <v>54</v>
      </c>
      <c r="H670" s="95">
        <v>2019</v>
      </c>
      <c r="I670" s="153">
        <v>30</v>
      </c>
      <c r="J670" s="153">
        <v>30</v>
      </c>
      <c r="K670" s="153">
        <v>30</v>
      </c>
      <c r="L670" s="152">
        <v>30</v>
      </c>
      <c r="M670" s="152">
        <v>30</v>
      </c>
      <c r="N670" s="152">
        <v>30</v>
      </c>
      <c r="O670" s="152">
        <v>30</v>
      </c>
      <c r="P670" s="152">
        <v>30</v>
      </c>
      <c r="Q670" s="152">
        <v>30</v>
      </c>
      <c r="R670" s="152">
        <v>30</v>
      </c>
    </row>
    <row r="671" spans="1:18" ht="15" customHeight="1">
      <c r="A671" s="16">
        <f t="shared" si="22"/>
        <v>671</v>
      </c>
      <c r="B671" s="94" t="s">
        <v>1575</v>
      </c>
      <c r="C671" s="94" t="s">
        <v>781</v>
      </c>
      <c r="D671" s="94" t="s">
        <v>1576</v>
      </c>
      <c r="E671" s="94" t="s">
        <v>97</v>
      </c>
      <c r="F671" s="94" t="s">
        <v>59</v>
      </c>
      <c r="G671" s="94" t="s">
        <v>54</v>
      </c>
      <c r="H671" s="95">
        <v>2018</v>
      </c>
      <c r="I671" s="153">
        <v>101.6</v>
      </c>
      <c r="J671" s="153">
        <v>101.6</v>
      </c>
      <c r="K671" s="153">
        <v>101.6</v>
      </c>
      <c r="L671" s="152">
        <v>101.6</v>
      </c>
      <c r="M671" s="152">
        <v>101.6</v>
      </c>
      <c r="N671" s="152">
        <v>101.6</v>
      </c>
      <c r="O671" s="152">
        <v>101.6</v>
      </c>
      <c r="P671" s="152">
        <v>101.6</v>
      </c>
      <c r="Q671" s="152">
        <v>101.6</v>
      </c>
      <c r="R671" s="152">
        <v>101.6</v>
      </c>
    </row>
    <row r="672" spans="1:18" ht="15" customHeight="1">
      <c r="A672" s="16">
        <f t="shared" si="22"/>
        <v>672</v>
      </c>
      <c r="B672" s="94" t="s">
        <v>140</v>
      </c>
      <c r="C672" s="94" t="s">
        <v>781</v>
      </c>
      <c r="D672" s="94" t="s">
        <v>141</v>
      </c>
      <c r="E672" s="94" t="s">
        <v>97</v>
      </c>
      <c r="F672" s="94" t="s">
        <v>59</v>
      </c>
      <c r="G672" s="94" t="s">
        <v>54</v>
      </c>
      <c r="H672" s="95">
        <v>2018</v>
      </c>
      <c r="I672" s="153">
        <v>50</v>
      </c>
      <c r="J672" s="153">
        <v>50</v>
      </c>
      <c r="K672" s="153">
        <v>50</v>
      </c>
      <c r="L672" s="152">
        <v>50</v>
      </c>
      <c r="M672" s="152">
        <v>50</v>
      </c>
      <c r="N672" s="152">
        <v>50</v>
      </c>
      <c r="O672" s="152">
        <v>50</v>
      </c>
      <c r="P672" s="152">
        <v>50</v>
      </c>
      <c r="Q672" s="152">
        <v>50</v>
      </c>
      <c r="R672" s="152">
        <v>50</v>
      </c>
    </row>
    <row r="673" spans="1:18" ht="15" customHeight="1">
      <c r="A673" s="16">
        <f t="shared" si="22"/>
        <v>673</v>
      </c>
      <c r="B673" s="94" t="s">
        <v>1577</v>
      </c>
      <c r="C673" s="94" t="s">
        <v>781</v>
      </c>
      <c r="D673" s="94" t="s">
        <v>1578</v>
      </c>
      <c r="E673" s="94" t="s">
        <v>68</v>
      </c>
      <c r="F673" s="94" t="s">
        <v>59</v>
      </c>
      <c r="G673" s="94" t="s">
        <v>54</v>
      </c>
      <c r="H673" s="95">
        <v>2018</v>
      </c>
      <c r="I673" s="153">
        <v>180</v>
      </c>
      <c r="J673" s="153">
        <v>180</v>
      </c>
      <c r="K673" s="153">
        <v>180</v>
      </c>
      <c r="L673" s="152">
        <v>180</v>
      </c>
      <c r="M673" s="152">
        <v>180</v>
      </c>
      <c r="N673" s="152">
        <v>180</v>
      </c>
      <c r="O673" s="152">
        <v>180</v>
      </c>
      <c r="P673" s="152">
        <v>180</v>
      </c>
      <c r="Q673" s="152">
        <v>180</v>
      </c>
      <c r="R673" s="152">
        <v>180</v>
      </c>
    </row>
    <row r="674" spans="1:18" ht="15" customHeight="1">
      <c r="A674" s="16">
        <f t="shared" si="22"/>
        <v>674</v>
      </c>
      <c r="B674" s="94" t="s">
        <v>1579</v>
      </c>
      <c r="C674" s="94" t="s">
        <v>781</v>
      </c>
      <c r="D674" s="94" t="s">
        <v>1580</v>
      </c>
      <c r="E674" s="94" t="s">
        <v>63</v>
      </c>
      <c r="F674" s="94" t="s">
        <v>59</v>
      </c>
      <c r="G674" s="94" t="s">
        <v>54</v>
      </c>
      <c r="H674" s="95">
        <v>2015</v>
      </c>
      <c r="I674" s="153">
        <v>22</v>
      </c>
      <c r="J674" s="153">
        <v>22</v>
      </c>
      <c r="K674" s="153">
        <v>22</v>
      </c>
      <c r="L674" s="152">
        <v>22</v>
      </c>
      <c r="M674" s="152">
        <v>22</v>
      </c>
      <c r="N674" s="152">
        <v>22</v>
      </c>
      <c r="O674" s="152">
        <v>22</v>
      </c>
      <c r="P674" s="152">
        <v>22</v>
      </c>
      <c r="Q674" s="152">
        <v>22</v>
      </c>
      <c r="R674" s="152">
        <v>22</v>
      </c>
    </row>
    <row r="675" spans="1:18" ht="15" customHeight="1">
      <c r="A675" s="16">
        <f t="shared" si="22"/>
        <v>675</v>
      </c>
      <c r="B675" s="94" t="s">
        <v>1581</v>
      </c>
      <c r="C675" s="94" t="s">
        <v>781</v>
      </c>
      <c r="D675" s="94" t="s">
        <v>1582</v>
      </c>
      <c r="E675" s="94" t="s">
        <v>63</v>
      </c>
      <c r="F675" s="94" t="s">
        <v>59</v>
      </c>
      <c r="G675" s="94" t="s">
        <v>54</v>
      </c>
      <c r="H675" s="95">
        <v>2017</v>
      </c>
      <c r="I675" s="153">
        <v>121.1</v>
      </c>
      <c r="J675" s="153">
        <v>121.1</v>
      </c>
      <c r="K675" s="153">
        <v>121.1</v>
      </c>
      <c r="L675" s="152">
        <v>121.1</v>
      </c>
      <c r="M675" s="152">
        <v>121.1</v>
      </c>
      <c r="N675" s="152">
        <v>121.1</v>
      </c>
      <c r="O675" s="152">
        <v>121.1</v>
      </c>
      <c r="P675" s="152">
        <v>121.1</v>
      </c>
      <c r="Q675" s="152">
        <v>121.1</v>
      </c>
      <c r="R675" s="152">
        <v>121.1</v>
      </c>
    </row>
    <row r="676" spans="1:18" ht="15" customHeight="1">
      <c r="A676" s="16">
        <f t="shared" si="22"/>
        <v>676</v>
      </c>
      <c r="B676" s="94" t="s">
        <v>1585</v>
      </c>
      <c r="C676" s="94" t="s">
        <v>781</v>
      </c>
      <c r="D676" s="94" t="s">
        <v>1586</v>
      </c>
      <c r="E676" s="94" t="s">
        <v>58</v>
      </c>
      <c r="F676" s="94" t="s">
        <v>59</v>
      </c>
      <c r="G676" s="94" t="s">
        <v>53</v>
      </c>
      <c r="H676" s="95">
        <v>2013</v>
      </c>
      <c r="I676" s="153">
        <v>39.200000000000003</v>
      </c>
      <c r="J676" s="153">
        <v>39.200000000000003</v>
      </c>
      <c r="K676" s="153">
        <v>39.200000000000003</v>
      </c>
      <c r="L676" s="152">
        <v>39.200000000000003</v>
      </c>
      <c r="M676" s="152">
        <v>39.200000000000003</v>
      </c>
      <c r="N676" s="152">
        <v>39.200000000000003</v>
      </c>
      <c r="O676" s="152">
        <v>39.200000000000003</v>
      </c>
      <c r="P676" s="152">
        <v>39.200000000000003</v>
      </c>
      <c r="Q676" s="152">
        <v>39.200000000000003</v>
      </c>
      <c r="R676" s="152">
        <v>39.200000000000003</v>
      </c>
    </row>
    <row r="677" spans="1:18" ht="15" customHeight="1">
      <c r="A677" s="16">
        <f t="shared" si="22"/>
        <v>677</v>
      </c>
      <c r="B677" s="94" t="s">
        <v>1587</v>
      </c>
      <c r="C677" s="94" t="s">
        <v>781</v>
      </c>
      <c r="D677" s="94" t="s">
        <v>1588</v>
      </c>
      <c r="E677" s="94" t="s">
        <v>1123</v>
      </c>
      <c r="F677" s="94" t="s">
        <v>59</v>
      </c>
      <c r="G677" s="94" t="s">
        <v>53</v>
      </c>
      <c r="H677" s="95">
        <v>2014</v>
      </c>
      <c r="I677" s="153">
        <v>37.6</v>
      </c>
      <c r="J677" s="153">
        <v>37.6</v>
      </c>
      <c r="K677" s="153">
        <v>37.6</v>
      </c>
      <c r="L677" s="152">
        <v>37.6</v>
      </c>
      <c r="M677" s="152">
        <v>37.6</v>
      </c>
      <c r="N677" s="152">
        <v>37.6</v>
      </c>
      <c r="O677" s="152">
        <v>37.6</v>
      </c>
      <c r="P677" s="152">
        <v>37.6</v>
      </c>
      <c r="Q677" s="152">
        <v>37.6</v>
      </c>
      <c r="R677" s="152">
        <v>37.6</v>
      </c>
    </row>
    <row r="678" spans="1:18" ht="15" customHeight="1">
      <c r="A678" s="16">
        <f t="shared" si="22"/>
        <v>678</v>
      </c>
      <c r="B678" s="94" t="s">
        <v>1589</v>
      </c>
      <c r="C678" s="94" t="s">
        <v>781</v>
      </c>
      <c r="D678" s="94" t="s">
        <v>1590</v>
      </c>
      <c r="E678" s="94" t="s">
        <v>1591</v>
      </c>
      <c r="F678" s="94" t="s">
        <v>59</v>
      </c>
      <c r="G678" s="94" t="s">
        <v>53</v>
      </c>
      <c r="H678" s="95">
        <v>2015</v>
      </c>
      <c r="I678" s="153">
        <v>95</v>
      </c>
      <c r="J678" s="153">
        <v>95</v>
      </c>
      <c r="K678" s="153">
        <v>95</v>
      </c>
      <c r="L678" s="152">
        <v>95</v>
      </c>
      <c r="M678" s="152">
        <v>95</v>
      </c>
      <c r="N678" s="152">
        <v>95</v>
      </c>
      <c r="O678" s="152">
        <v>95</v>
      </c>
      <c r="P678" s="152">
        <v>95</v>
      </c>
      <c r="Q678" s="152">
        <v>95</v>
      </c>
      <c r="R678" s="152">
        <v>95</v>
      </c>
    </row>
    <row r="679" spans="1:18" ht="15" customHeight="1">
      <c r="A679" s="16">
        <f t="shared" si="22"/>
        <v>679</v>
      </c>
      <c r="B679" s="94" t="s">
        <v>1592</v>
      </c>
      <c r="C679" s="94" t="s">
        <v>781</v>
      </c>
      <c r="D679" s="94" t="s">
        <v>1593</v>
      </c>
      <c r="E679" s="94" t="s">
        <v>63</v>
      </c>
      <c r="F679" s="94" t="s">
        <v>59</v>
      </c>
      <c r="G679" s="94" t="s">
        <v>54</v>
      </c>
      <c r="H679" s="95">
        <v>2017</v>
      </c>
      <c r="I679" s="153">
        <v>110.2</v>
      </c>
      <c r="J679" s="153">
        <v>110.2</v>
      </c>
      <c r="K679" s="153">
        <v>110.2</v>
      </c>
      <c r="L679" s="152">
        <v>110.2</v>
      </c>
      <c r="M679" s="152">
        <v>110.2</v>
      </c>
      <c r="N679" s="152">
        <v>110.2</v>
      </c>
      <c r="O679" s="152">
        <v>110.2</v>
      </c>
      <c r="P679" s="152">
        <v>110.2</v>
      </c>
      <c r="Q679" s="152">
        <v>110.2</v>
      </c>
      <c r="R679" s="152">
        <v>110.2</v>
      </c>
    </row>
    <row r="680" spans="1:18" ht="15" customHeight="1">
      <c r="A680" s="16">
        <f t="shared" si="22"/>
        <v>680</v>
      </c>
      <c r="B680" s="94" t="s">
        <v>1594</v>
      </c>
      <c r="C680" s="94" t="s">
        <v>781</v>
      </c>
      <c r="D680" s="94" t="s">
        <v>1595</v>
      </c>
      <c r="E680" s="94" t="s">
        <v>1250</v>
      </c>
      <c r="F680" s="94" t="s">
        <v>59</v>
      </c>
      <c r="G680" s="94" t="s">
        <v>54</v>
      </c>
      <c r="H680" s="95">
        <v>2016</v>
      </c>
      <c r="I680" s="153">
        <v>112</v>
      </c>
      <c r="J680" s="153">
        <v>112</v>
      </c>
      <c r="K680" s="153">
        <v>112</v>
      </c>
      <c r="L680" s="152">
        <v>112</v>
      </c>
      <c r="M680" s="152">
        <v>112</v>
      </c>
      <c r="N680" s="152">
        <v>112</v>
      </c>
      <c r="O680" s="152">
        <v>112</v>
      </c>
      <c r="P680" s="152">
        <v>112</v>
      </c>
      <c r="Q680" s="152">
        <v>112</v>
      </c>
      <c r="R680" s="152">
        <v>112</v>
      </c>
    </row>
    <row r="681" spans="1:18" ht="15" customHeight="1">
      <c r="A681" s="16">
        <f t="shared" si="22"/>
        <v>681</v>
      </c>
      <c r="B681" s="94" t="s">
        <v>2009</v>
      </c>
      <c r="C681" s="94" t="s">
        <v>781</v>
      </c>
      <c r="D681" s="94" t="s">
        <v>2011</v>
      </c>
      <c r="E681" s="94" t="s">
        <v>1335</v>
      </c>
      <c r="F681" s="94" t="s">
        <v>59</v>
      </c>
      <c r="G681" s="94" t="s">
        <v>54</v>
      </c>
      <c r="H681" s="95">
        <v>2019</v>
      </c>
      <c r="I681" s="153">
        <v>125.1</v>
      </c>
      <c r="J681" s="153">
        <v>125.1</v>
      </c>
      <c r="K681" s="153">
        <v>125.1</v>
      </c>
      <c r="L681" s="152">
        <v>125.1</v>
      </c>
      <c r="M681" s="152">
        <v>125.1</v>
      </c>
      <c r="N681" s="152">
        <v>125.1</v>
      </c>
      <c r="O681" s="152">
        <v>125.1</v>
      </c>
      <c r="P681" s="152">
        <v>125.1</v>
      </c>
      <c r="Q681" s="152">
        <v>125.1</v>
      </c>
      <c r="R681" s="152">
        <v>125.1</v>
      </c>
    </row>
    <row r="682" spans="1:18" ht="15" customHeight="1">
      <c r="A682" s="16">
        <f t="shared" si="22"/>
        <v>682</v>
      </c>
      <c r="B682" s="94" t="s">
        <v>2010</v>
      </c>
      <c r="C682" s="94" t="s">
        <v>781</v>
      </c>
      <c r="D682" s="94" t="s">
        <v>2012</v>
      </c>
      <c r="E682" s="94" t="s">
        <v>1335</v>
      </c>
      <c r="F682" s="94" t="s">
        <v>59</v>
      </c>
      <c r="G682" s="94" t="s">
        <v>54</v>
      </c>
      <c r="H682" s="95">
        <v>2019</v>
      </c>
      <c r="I682" s="153">
        <v>128.1</v>
      </c>
      <c r="J682" s="153">
        <v>128.1</v>
      </c>
      <c r="K682" s="153">
        <v>128.1</v>
      </c>
      <c r="L682" s="152">
        <v>128.1</v>
      </c>
      <c r="M682" s="152">
        <v>128.1</v>
      </c>
      <c r="N682" s="152">
        <v>128.1</v>
      </c>
      <c r="O682" s="152">
        <v>128.1</v>
      </c>
      <c r="P682" s="152">
        <v>128.1</v>
      </c>
      <c r="Q682" s="152">
        <v>128.1</v>
      </c>
      <c r="R682" s="152">
        <v>128.1</v>
      </c>
    </row>
    <row r="683" spans="1:18" ht="15" customHeight="1">
      <c r="A683" s="16">
        <f t="shared" si="22"/>
        <v>683</v>
      </c>
      <c r="B683" s="94" t="s">
        <v>2107</v>
      </c>
      <c r="C683" s="94"/>
      <c r="D683" s="94" t="s">
        <v>2610</v>
      </c>
      <c r="E683" s="94" t="s">
        <v>68</v>
      </c>
      <c r="F683" s="94" t="s">
        <v>59</v>
      </c>
      <c r="G683" s="94" t="s">
        <v>54</v>
      </c>
      <c r="H683" s="95">
        <v>2020</v>
      </c>
      <c r="I683" s="153">
        <v>102.5</v>
      </c>
      <c r="J683" s="153">
        <v>102.5</v>
      </c>
      <c r="K683" s="153">
        <v>102.5</v>
      </c>
      <c r="L683" s="153">
        <v>102.5</v>
      </c>
      <c r="M683" s="153">
        <v>102.5</v>
      </c>
      <c r="N683" s="153">
        <v>102.5</v>
      </c>
      <c r="O683" s="153">
        <v>102.5</v>
      </c>
      <c r="P683" s="153">
        <v>102.5</v>
      </c>
      <c r="Q683" s="153">
        <v>102.5</v>
      </c>
      <c r="R683" s="153">
        <v>102.5</v>
      </c>
    </row>
    <row r="684" spans="1:18" ht="15" customHeight="1">
      <c r="A684" s="16">
        <f t="shared" si="22"/>
        <v>684</v>
      </c>
      <c r="B684" s="94" t="s">
        <v>2107</v>
      </c>
      <c r="C684" s="94"/>
      <c r="D684" s="94" t="s">
        <v>2611</v>
      </c>
      <c r="E684" s="94" t="s">
        <v>68</v>
      </c>
      <c r="F684" s="94" t="s">
        <v>59</v>
      </c>
      <c r="G684" s="94" t="s">
        <v>54</v>
      </c>
      <c r="H684" s="95">
        <v>2020</v>
      </c>
      <c r="I684" s="153">
        <v>102.5</v>
      </c>
      <c r="J684" s="153">
        <v>102.5</v>
      </c>
      <c r="K684" s="153">
        <v>102.5</v>
      </c>
      <c r="L684" s="153">
        <v>102.5</v>
      </c>
      <c r="M684" s="153">
        <v>102.5</v>
      </c>
      <c r="N684" s="153">
        <v>102.5</v>
      </c>
      <c r="O684" s="153">
        <v>102.5</v>
      </c>
      <c r="P684" s="153">
        <v>102.5</v>
      </c>
      <c r="Q684" s="153">
        <v>102.5</v>
      </c>
      <c r="R684" s="153">
        <v>102.5</v>
      </c>
    </row>
    <row r="685" spans="1:18" ht="15" customHeight="1">
      <c r="A685" s="16">
        <f t="shared" si="22"/>
        <v>685</v>
      </c>
      <c r="B685" s="94" t="s">
        <v>1596</v>
      </c>
      <c r="C685" s="94" t="s">
        <v>781</v>
      </c>
      <c r="D685" s="94" t="s">
        <v>1597</v>
      </c>
      <c r="E685" s="94" t="s">
        <v>63</v>
      </c>
      <c r="F685" s="94" t="s">
        <v>59</v>
      </c>
      <c r="G685" s="94" t="s">
        <v>54</v>
      </c>
      <c r="H685" s="95">
        <v>2016</v>
      </c>
      <c r="I685" s="153">
        <v>78.8</v>
      </c>
      <c r="J685" s="153">
        <v>78.8</v>
      </c>
      <c r="K685" s="153">
        <v>78.8</v>
      </c>
      <c r="L685" s="152">
        <v>78.8</v>
      </c>
      <c r="M685" s="152">
        <v>78.8</v>
      </c>
      <c r="N685" s="152">
        <v>78.8</v>
      </c>
      <c r="O685" s="152">
        <v>78.8</v>
      </c>
      <c r="P685" s="152">
        <v>78.8</v>
      </c>
      <c r="Q685" s="152">
        <v>78.8</v>
      </c>
      <c r="R685" s="152">
        <v>78.8</v>
      </c>
    </row>
    <row r="686" spans="1:18" ht="15" customHeight="1">
      <c r="A686" s="16">
        <f t="shared" si="22"/>
        <v>686</v>
      </c>
      <c r="B686" s="94" t="s">
        <v>1598</v>
      </c>
      <c r="C686" s="94" t="s">
        <v>781</v>
      </c>
      <c r="D686" s="94" t="s">
        <v>1599</v>
      </c>
      <c r="E686" s="94" t="s">
        <v>63</v>
      </c>
      <c r="F686" s="94" t="s">
        <v>59</v>
      </c>
      <c r="G686" s="94" t="s">
        <v>54</v>
      </c>
      <c r="H686" s="95">
        <v>2016</v>
      </c>
      <c r="I686" s="153">
        <v>78.8</v>
      </c>
      <c r="J686" s="153">
        <v>78.8</v>
      </c>
      <c r="K686" s="153">
        <v>78.8</v>
      </c>
      <c r="L686" s="152">
        <v>78.8</v>
      </c>
      <c r="M686" s="152">
        <v>78.8</v>
      </c>
      <c r="N686" s="152">
        <v>78.8</v>
      </c>
      <c r="O686" s="152">
        <v>78.8</v>
      </c>
      <c r="P686" s="152">
        <v>78.8</v>
      </c>
      <c r="Q686" s="152">
        <v>78.8</v>
      </c>
      <c r="R686" s="152">
        <v>78.8</v>
      </c>
    </row>
    <row r="687" spans="1:18" ht="15" customHeight="1">
      <c r="A687" s="16">
        <f t="shared" si="22"/>
        <v>687</v>
      </c>
      <c r="B687" s="94" t="s">
        <v>1600</v>
      </c>
      <c r="C687" s="94" t="s">
        <v>781</v>
      </c>
      <c r="D687" s="94" t="s">
        <v>1601</v>
      </c>
      <c r="E687" s="94" t="s">
        <v>63</v>
      </c>
      <c r="F687" s="94" t="s">
        <v>59</v>
      </c>
      <c r="G687" s="94" t="s">
        <v>54</v>
      </c>
      <c r="H687" s="95">
        <v>2018</v>
      </c>
      <c r="I687" s="153">
        <v>150</v>
      </c>
      <c r="J687" s="153">
        <v>150</v>
      </c>
      <c r="K687" s="153">
        <v>150</v>
      </c>
      <c r="L687" s="152">
        <v>150</v>
      </c>
      <c r="M687" s="152">
        <v>150</v>
      </c>
      <c r="N687" s="152">
        <v>150</v>
      </c>
      <c r="O687" s="152">
        <v>150</v>
      </c>
      <c r="P687" s="152">
        <v>150</v>
      </c>
      <c r="Q687" s="152">
        <v>150</v>
      </c>
      <c r="R687" s="152">
        <v>150</v>
      </c>
    </row>
    <row r="688" spans="1:18" ht="15" customHeight="1">
      <c r="A688" s="16">
        <f t="shared" si="22"/>
        <v>688</v>
      </c>
      <c r="B688" s="94" t="s">
        <v>1602</v>
      </c>
      <c r="C688" s="94" t="s">
        <v>781</v>
      </c>
      <c r="D688" s="94" t="s">
        <v>1603</v>
      </c>
      <c r="E688" s="94" t="s">
        <v>1604</v>
      </c>
      <c r="F688" s="94" t="s">
        <v>59</v>
      </c>
      <c r="G688" s="94" t="s">
        <v>54</v>
      </c>
      <c r="H688" s="95">
        <v>2018</v>
      </c>
      <c r="I688" s="153">
        <v>50</v>
      </c>
      <c r="J688" s="153">
        <v>50</v>
      </c>
      <c r="K688" s="153">
        <v>50</v>
      </c>
      <c r="L688" s="152">
        <v>50</v>
      </c>
      <c r="M688" s="152">
        <v>50</v>
      </c>
      <c r="N688" s="152">
        <v>50</v>
      </c>
      <c r="O688" s="152">
        <v>50</v>
      </c>
      <c r="P688" s="152">
        <v>50</v>
      </c>
      <c r="Q688" s="152">
        <v>50</v>
      </c>
      <c r="R688" s="152">
        <v>50</v>
      </c>
    </row>
    <row r="689" spans="1:18" ht="15" customHeight="1">
      <c r="A689" s="16">
        <f t="shared" si="22"/>
        <v>689</v>
      </c>
      <c r="B689" s="94" t="s">
        <v>1605</v>
      </c>
      <c r="C689" s="94" t="s">
        <v>781</v>
      </c>
      <c r="D689" s="94" t="s">
        <v>1606</v>
      </c>
      <c r="E689" s="94" t="s">
        <v>68</v>
      </c>
      <c r="F689" s="94" t="s">
        <v>59</v>
      </c>
      <c r="G689" s="94" t="s">
        <v>54</v>
      </c>
      <c r="H689" s="95">
        <v>2017</v>
      </c>
      <c r="I689" s="153">
        <v>157.5</v>
      </c>
      <c r="J689" s="153">
        <v>157.5</v>
      </c>
      <c r="K689" s="153">
        <v>157.5</v>
      </c>
      <c r="L689" s="152">
        <v>157.5</v>
      </c>
      <c r="M689" s="152">
        <v>157.5</v>
      </c>
      <c r="N689" s="152">
        <v>157.5</v>
      </c>
      <c r="O689" s="152">
        <v>157.5</v>
      </c>
      <c r="P689" s="152">
        <v>157.5</v>
      </c>
      <c r="Q689" s="152">
        <v>157.5</v>
      </c>
      <c r="R689" s="152">
        <v>157.5</v>
      </c>
    </row>
    <row r="690" spans="1:18" ht="15" customHeight="1">
      <c r="A690" s="16">
        <f t="shared" si="22"/>
        <v>690</v>
      </c>
      <c r="B690" s="94" t="s">
        <v>128</v>
      </c>
      <c r="C690" s="94" t="s">
        <v>781</v>
      </c>
      <c r="D690" s="94" t="s">
        <v>142</v>
      </c>
      <c r="E690" s="94" t="s">
        <v>68</v>
      </c>
      <c r="F690" s="94" t="s">
        <v>59</v>
      </c>
      <c r="G690" s="94" t="s">
        <v>54</v>
      </c>
      <c r="H690" s="95">
        <v>2018</v>
      </c>
      <c r="I690" s="153">
        <v>182</v>
      </c>
      <c r="J690" s="153">
        <v>182</v>
      </c>
      <c r="K690" s="153">
        <v>182</v>
      </c>
      <c r="L690" s="152">
        <v>182</v>
      </c>
      <c r="M690" s="152">
        <v>182</v>
      </c>
      <c r="N690" s="152">
        <v>182</v>
      </c>
      <c r="O690" s="152">
        <v>182</v>
      </c>
      <c r="P690" s="152">
        <v>182</v>
      </c>
      <c r="Q690" s="152">
        <v>182</v>
      </c>
      <c r="R690" s="152">
        <v>182</v>
      </c>
    </row>
    <row r="691" spans="1:18" ht="15" customHeight="1">
      <c r="A691" s="16">
        <f t="shared" si="22"/>
        <v>691</v>
      </c>
      <c r="B691" s="94" t="s">
        <v>1607</v>
      </c>
      <c r="C691" s="94" t="s">
        <v>781</v>
      </c>
      <c r="D691" s="94" t="s">
        <v>1608</v>
      </c>
      <c r="E691" s="94" t="s">
        <v>418</v>
      </c>
      <c r="F691" s="94" t="s">
        <v>59</v>
      </c>
      <c r="G691" s="94" t="s">
        <v>53</v>
      </c>
      <c r="H691" s="95">
        <v>2011</v>
      </c>
      <c r="I691" s="153">
        <v>26.7</v>
      </c>
      <c r="J691" s="153">
        <v>26.7</v>
      </c>
      <c r="K691" s="153">
        <v>26.7</v>
      </c>
      <c r="L691" s="152">
        <v>26.7</v>
      </c>
      <c r="M691" s="152">
        <v>26.7</v>
      </c>
      <c r="N691" s="152">
        <v>26.7</v>
      </c>
      <c r="O691" s="152">
        <v>26.7</v>
      </c>
      <c r="P691" s="152">
        <v>26.7</v>
      </c>
      <c r="Q691" s="152">
        <v>26.7</v>
      </c>
      <c r="R691" s="152">
        <v>26.7</v>
      </c>
    </row>
    <row r="692" spans="1:18" ht="15" customHeight="1">
      <c r="A692" s="16">
        <f t="shared" si="22"/>
        <v>692</v>
      </c>
      <c r="B692" s="94" t="s">
        <v>1905</v>
      </c>
      <c r="C692" s="94" t="s">
        <v>781</v>
      </c>
      <c r="D692" s="94" t="s">
        <v>2063</v>
      </c>
      <c r="E692" s="94" t="s">
        <v>1906</v>
      </c>
      <c r="F692" s="94" t="s">
        <v>59</v>
      </c>
      <c r="G692" s="94" t="s">
        <v>54</v>
      </c>
      <c r="H692" s="95">
        <v>2019</v>
      </c>
      <c r="I692" s="153">
        <v>101</v>
      </c>
      <c r="J692" s="153">
        <v>101</v>
      </c>
      <c r="K692" s="153">
        <v>101</v>
      </c>
      <c r="L692" s="152">
        <v>101</v>
      </c>
      <c r="M692" s="152">
        <v>101</v>
      </c>
      <c r="N692" s="152">
        <v>101</v>
      </c>
      <c r="O692" s="152">
        <v>101</v>
      </c>
      <c r="P692" s="152">
        <v>101</v>
      </c>
      <c r="Q692" s="152">
        <v>101</v>
      </c>
      <c r="R692" s="152">
        <v>101</v>
      </c>
    </row>
    <row r="693" spans="1:18" ht="15" customHeight="1">
      <c r="A693" s="16">
        <f t="shared" si="22"/>
        <v>693</v>
      </c>
      <c r="B693" s="94" t="s">
        <v>1621</v>
      </c>
      <c r="C693" s="94" t="s">
        <v>781</v>
      </c>
      <c r="D693" s="94" t="s">
        <v>1622</v>
      </c>
      <c r="E693" s="94" t="s">
        <v>1623</v>
      </c>
      <c r="F693" s="94" t="s">
        <v>59</v>
      </c>
      <c r="G693" s="94" t="s">
        <v>53</v>
      </c>
      <c r="H693" s="95">
        <v>2019</v>
      </c>
      <c r="I693" s="153">
        <v>10</v>
      </c>
      <c r="J693" s="153">
        <v>10</v>
      </c>
      <c r="K693" s="153">
        <v>10</v>
      </c>
      <c r="L693" s="152">
        <v>10</v>
      </c>
      <c r="M693" s="152">
        <v>10</v>
      </c>
      <c r="N693" s="152">
        <v>10</v>
      </c>
      <c r="O693" s="152">
        <v>10</v>
      </c>
      <c r="P693" s="152">
        <v>10</v>
      </c>
      <c r="Q693" s="152">
        <v>10</v>
      </c>
      <c r="R693" s="152">
        <v>10</v>
      </c>
    </row>
    <row r="694" spans="1:18" ht="15" customHeight="1">
      <c r="A694" s="16">
        <f t="shared" si="22"/>
        <v>694</v>
      </c>
      <c r="B694" s="94" t="s">
        <v>1611</v>
      </c>
      <c r="C694" s="94" t="s">
        <v>781</v>
      </c>
      <c r="D694" s="94" t="s">
        <v>1612</v>
      </c>
      <c r="E694" s="94" t="s">
        <v>58</v>
      </c>
      <c r="F694" s="94" t="s">
        <v>59</v>
      </c>
      <c r="G694" s="94" t="s">
        <v>53</v>
      </c>
      <c r="H694" s="95">
        <v>2016</v>
      </c>
      <c r="I694" s="153">
        <v>1</v>
      </c>
      <c r="J694" s="153">
        <v>1</v>
      </c>
      <c r="K694" s="153">
        <v>1</v>
      </c>
      <c r="L694" s="152">
        <v>1</v>
      </c>
      <c r="M694" s="152">
        <v>1</v>
      </c>
      <c r="N694" s="152">
        <v>1</v>
      </c>
      <c r="O694" s="152">
        <v>1</v>
      </c>
      <c r="P694" s="152">
        <v>1</v>
      </c>
      <c r="Q694" s="152">
        <v>1</v>
      </c>
      <c r="R694" s="152">
        <v>1</v>
      </c>
    </row>
    <row r="695" spans="1:18" ht="15" customHeight="1">
      <c r="A695" s="16">
        <f t="shared" si="22"/>
        <v>695</v>
      </c>
      <c r="B695" s="94" t="s">
        <v>1613</v>
      </c>
      <c r="C695" s="94" t="s">
        <v>781</v>
      </c>
      <c r="D695" s="94" t="s">
        <v>1614</v>
      </c>
      <c r="E695" s="94" t="s">
        <v>58</v>
      </c>
      <c r="F695" s="94" t="s">
        <v>59</v>
      </c>
      <c r="G695" s="94" t="s">
        <v>53</v>
      </c>
      <c r="H695" s="95">
        <v>2010</v>
      </c>
      <c r="I695" s="153">
        <v>7.6</v>
      </c>
      <c r="J695" s="153">
        <v>7.6</v>
      </c>
      <c r="K695" s="153">
        <v>7.6</v>
      </c>
      <c r="L695" s="152">
        <v>7.6</v>
      </c>
      <c r="M695" s="152">
        <v>7.6</v>
      </c>
      <c r="N695" s="152">
        <v>7.6</v>
      </c>
      <c r="O695" s="152">
        <v>7.6</v>
      </c>
      <c r="P695" s="152">
        <v>7.6</v>
      </c>
      <c r="Q695" s="152">
        <v>7.6</v>
      </c>
      <c r="R695" s="152">
        <v>7.6</v>
      </c>
    </row>
    <row r="696" spans="1:18" ht="15" customHeight="1">
      <c r="A696" s="16">
        <f t="shared" si="22"/>
        <v>696</v>
      </c>
      <c r="B696" s="94" t="s">
        <v>1615</v>
      </c>
      <c r="C696" s="94" t="s">
        <v>781</v>
      </c>
      <c r="D696" s="94" t="s">
        <v>1616</v>
      </c>
      <c r="E696" s="94" t="s">
        <v>58</v>
      </c>
      <c r="F696" s="94" t="s">
        <v>59</v>
      </c>
      <c r="G696" s="94" t="s">
        <v>53</v>
      </c>
      <c r="H696" s="95">
        <v>2010</v>
      </c>
      <c r="I696" s="153">
        <v>7.3</v>
      </c>
      <c r="J696" s="153">
        <v>7.3</v>
      </c>
      <c r="K696" s="153">
        <v>7.3</v>
      </c>
      <c r="L696" s="152">
        <v>7.3</v>
      </c>
      <c r="M696" s="152">
        <v>7.3</v>
      </c>
      <c r="N696" s="152">
        <v>7.3</v>
      </c>
      <c r="O696" s="152">
        <v>7.3</v>
      </c>
      <c r="P696" s="152">
        <v>7.3</v>
      </c>
      <c r="Q696" s="152">
        <v>7.3</v>
      </c>
      <c r="R696" s="152">
        <v>7.3</v>
      </c>
    </row>
    <row r="697" spans="1:18" ht="15" customHeight="1">
      <c r="A697" s="16">
        <f t="shared" si="22"/>
        <v>697</v>
      </c>
      <c r="B697" s="94" t="s">
        <v>1617</v>
      </c>
      <c r="C697" s="94" t="s">
        <v>781</v>
      </c>
      <c r="D697" s="94" t="s">
        <v>1618</v>
      </c>
      <c r="E697" s="94" t="s">
        <v>1619</v>
      </c>
      <c r="F697" s="94" t="s">
        <v>59</v>
      </c>
      <c r="G697" s="94" t="s">
        <v>53</v>
      </c>
      <c r="H697" s="95">
        <v>2018</v>
      </c>
      <c r="I697" s="153">
        <v>5</v>
      </c>
      <c r="J697" s="153">
        <v>5</v>
      </c>
      <c r="K697" s="153">
        <v>5</v>
      </c>
      <c r="L697" s="152">
        <v>5</v>
      </c>
      <c r="M697" s="152">
        <v>5</v>
      </c>
      <c r="N697" s="152">
        <v>5</v>
      </c>
      <c r="O697" s="152">
        <v>5</v>
      </c>
      <c r="P697" s="152">
        <v>5</v>
      </c>
      <c r="Q697" s="152">
        <v>5</v>
      </c>
      <c r="R697" s="152">
        <v>5</v>
      </c>
    </row>
    <row r="698" spans="1:18" ht="15" customHeight="1">
      <c r="A698" s="16">
        <f t="shared" si="22"/>
        <v>698</v>
      </c>
      <c r="B698" s="94" t="s">
        <v>1617</v>
      </c>
      <c r="C698" s="94" t="s">
        <v>781</v>
      </c>
      <c r="D698" s="94" t="s">
        <v>1620</v>
      </c>
      <c r="E698" s="94" t="s">
        <v>1619</v>
      </c>
      <c r="F698" s="94" t="s">
        <v>59</v>
      </c>
      <c r="G698" s="94" t="s">
        <v>53</v>
      </c>
      <c r="H698" s="95">
        <v>2018</v>
      </c>
      <c r="I698" s="153">
        <v>5</v>
      </c>
      <c r="J698" s="153">
        <v>5</v>
      </c>
      <c r="K698" s="153">
        <v>5</v>
      </c>
      <c r="L698" s="152">
        <v>5</v>
      </c>
      <c r="M698" s="152">
        <v>5</v>
      </c>
      <c r="N698" s="152">
        <v>5</v>
      </c>
      <c r="O698" s="152">
        <v>5</v>
      </c>
      <c r="P698" s="152">
        <v>5</v>
      </c>
      <c r="Q698" s="152">
        <v>5</v>
      </c>
      <c r="R698" s="152">
        <v>5</v>
      </c>
    </row>
    <row r="699" spans="1:18" ht="15" customHeight="1">
      <c r="A699" s="16">
        <f t="shared" si="22"/>
        <v>699</v>
      </c>
      <c r="B699" s="94" t="s">
        <v>1624</v>
      </c>
      <c r="C699" s="94" t="s">
        <v>781</v>
      </c>
      <c r="D699" s="94" t="s">
        <v>1625</v>
      </c>
      <c r="E699" s="94" t="s">
        <v>331</v>
      </c>
      <c r="F699" s="94" t="s">
        <v>59</v>
      </c>
      <c r="G699" s="94" t="s">
        <v>285</v>
      </c>
      <c r="H699" s="95">
        <v>2018</v>
      </c>
      <c r="I699" s="153">
        <v>5</v>
      </c>
      <c r="J699" s="153">
        <v>5</v>
      </c>
      <c r="K699" s="153">
        <v>5</v>
      </c>
      <c r="L699" s="152">
        <v>5</v>
      </c>
      <c r="M699" s="152">
        <v>5</v>
      </c>
      <c r="N699" s="152">
        <v>5</v>
      </c>
      <c r="O699" s="152">
        <v>5</v>
      </c>
      <c r="P699" s="152">
        <v>5</v>
      </c>
      <c r="Q699" s="152">
        <v>5</v>
      </c>
      <c r="R699" s="152">
        <v>5</v>
      </c>
    </row>
    <row r="700" spans="1:18" ht="15" customHeight="1">
      <c r="A700" s="16">
        <f t="shared" si="22"/>
        <v>700</v>
      </c>
      <c r="B700" s="94" t="s">
        <v>1626</v>
      </c>
      <c r="C700" s="94" t="s">
        <v>781</v>
      </c>
      <c r="D700" s="94" t="s">
        <v>1627</v>
      </c>
      <c r="E700" s="94" t="s">
        <v>331</v>
      </c>
      <c r="F700" s="94" t="s">
        <v>59</v>
      </c>
      <c r="G700" s="94" t="s">
        <v>285</v>
      </c>
      <c r="H700" s="95">
        <v>2018</v>
      </c>
      <c r="I700" s="153">
        <v>5</v>
      </c>
      <c r="J700" s="153">
        <v>5</v>
      </c>
      <c r="K700" s="153">
        <v>5</v>
      </c>
      <c r="L700" s="152">
        <v>5</v>
      </c>
      <c r="M700" s="152">
        <v>5</v>
      </c>
      <c r="N700" s="152">
        <v>5</v>
      </c>
      <c r="O700" s="152">
        <v>5</v>
      </c>
      <c r="P700" s="152">
        <v>5</v>
      </c>
      <c r="Q700" s="152">
        <v>5</v>
      </c>
      <c r="R700" s="152">
        <v>5</v>
      </c>
    </row>
    <row r="701" spans="1:18" ht="15" customHeight="1">
      <c r="A701" s="16">
        <f t="shared" si="22"/>
        <v>701</v>
      </c>
      <c r="B701" s="94" t="s">
        <v>1628</v>
      </c>
      <c r="C701" s="94" t="s">
        <v>781</v>
      </c>
      <c r="D701" s="94" t="s">
        <v>1629</v>
      </c>
      <c r="E701" s="94" t="s">
        <v>362</v>
      </c>
      <c r="F701" s="94" t="s">
        <v>59</v>
      </c>
      <c r="G701" s="94" t="s">
        <v>53</v>
      </c>
      <c r="H701" s="95">
        <v>2018</v>
      </c>
      <c r="I701" s="153">
        <v>5</v>
      </c>
      <c r="J701" s="153">
        <v>5</v>
      </c>
      <c r="K701" s="153">
        <v>5</v>
      </c>
      <c r="L701" s="152">
        <v>5</v>
      </c>
      <c r="M701" s="152">
        <v>5</v>
      </c>
      <c r="N701" s="152">
        <v>5</v>
      </c>
      <c r="O701" s="152">
        <v>5</v>
      </c>
      <c r="P701" s="152">
        <v>5</v>
      </c>
      <c r="Q701" s="152">
        <v>5</v>
      </c>
      <c r="R701" s="152">
        <v>5</v>
      </c>
    </row>
    <row r="702" spans="1:18" ht="15" customHeight="1">
      <c r="A702" s="16">
        <f t="shared" si="22"/>
        <v>702</v>
      </c>
      <c r="B702" s="94" t="s">
        <v>1630</v>
      </c>
      <c r="C702" s="94" t="s">
        <v>781</v>
      </c>
      <c r="D702" s="94" t="s">
        <v>1631</v>
      </c>
      <c r="E702" s="94" t="s">
        <v>362</v>
      </c>
      <c r="F702" s="94" t="s">
        <v>59</v>
      </c>
      <c r="G702" s="94" t="s">
        <v>53</v>
      </c>
      <c r="H702" s="95">
        <v>2018</v>
      </c>
      <c r="I702" s="153">
        <v>5</v>
      </c>
      <c r="J702" s="153">
        <v>5</v>
      </c>
      <c r="K702" s="153">
        <v>5</v>
      </c>
      <c r="L702" s="152">
        <v>5</v>
      </c>
      <c r="M702" s="152">
        <v>5</v>
      </c>
      <c r="N702" s="152">
        <v>5</v>
      </c>
      <c r="O702" s="152">
        <v>5</v>
      </c>
      <c r="P702" s="152">
        <v>5</v>
      </c>
      <c r="Q702" s="152">
        <v>5</v>
      </c>
      <c r="R702" s="152">
        <v>5</v>
      </c>
    </row>
    <row r="703" spans="1:18" ht="15" customHeight="1">
      <c r="A703" s="16">
        <f t="shared" si="22"/>
        <v>703</v>
      </c>
      <c r="B703" s="94" t="s">
        <v>1632</v>
      </c>
      <c r="C703" s="94"/>
      <c r="D703" s="94" t="s">
        <v>1633</v>
      </c>
      <c r="E703" s="94" t="s">
        <v>536</v>
      </c>
      <c r="F703" s="94" t="s">
        <v>59</v>
      </c>
      <c r="G703" s="94" t="s">
        <v>52</v>
      </c>
      <c r="H703" s="95">
        <v>2018</v>
      </c>
      <c r="I703" s="153">
        <v>10</v>
      </c>
      <c r="J703" s="153">
        <v>10</v>
      </c>
      <c r="K703" s="153">
        <v>10</v>
      </c>
      <c r="L703" s="152">
        <v>10</v>
      </c>
      <c r="M703" s="152">
        <v>10</v>
      </c>
      <c r="N703" s="152">
        <v>10</v>
      </c>
      <c r="O703" s="152">
        <v>10</v>
      </c>
      <c r="P703" s="152">
        <v>10</v>
      </c>
      <c r="Q703" s="152">
        <v>10</v>
      </c>
      <c r="R703" s="152">
        <v>10</v>
      </c>
    </row>
    <row r="704" spans="1:18" ht="15" customHeight="1">
      <c r="A704" s="16">
        <f t="shared" si="22"/>
        <v>704</v>
      </c>
      <c r="B704" s="94" t="s">
        <v>1609</v>
      </c>
      <c r="C704" s="94"/>
      <c r="D704" s="94" t="s">
        <v>1610</v>
      </c>
      <c r="E704" s="94" t="s">
        <v>58</v>
      </c>
      <c r="F704" s="94" t="s">
        <v>59</v>
      </c>
      <c r="G704" s="94" t="s">
        <v>53</v>
      </c>
      <c r="H704" s="95">
        <v>2019</v>
      </c>
      <c r="I704" s="153">
        <v>5</v>
      </c>
      <c r="J704" s="153">
        <v>5</v>
      </c>
      <c r="K704" s="153">
        <v>5</v>
      </c>
      <c r="L704" s="152">
        <v>5</v>
      </c>
      <c r="M704" s="152">
        <v>5</v>
      </c>
      <c r="N704" s="152">
        <v>5</v>
      </c>
      <c r="O704" s="152">
        <v>5</v>
      </c>
      <c r="P704" s="152">
        <v>5</v>
      </c>
      <c r="Q704" s="152">
        <v>5</v>
      </c>
      <c r="R704" s="152">
        <v>5</v>
      </c>
    </row>
    <row r="705" spans="1:18" ht="15" customHeight="1">
      <c r="A705" s="16">
        <f t="shared" si="22"/>
        <v>705</v>
      </c>
      <c r="B705" s="94" t="s">
        <v>1634</v>
      </c>
      <c r="C705" s="94"/>
      <c r="D705" s="94" t="s">
        <v>1635</v>
      </c>
      <c r="E705" s="94" t="s">
        <v>278</v>
      </c>
      <c r="F705" s="94" t="s">
        <v>59</v>
      </c>
      <c r="G705" s="94" t="s">
        <v>52</v>
      </c>
      <c r="H705" s="95">
        <v>2018</v>
      </c>
      <c r="I705" s="153">
        <v>10</v>
      </c>
      <c r="J705" s="153">
        <v>10</v>
      </c>
      <c r="K705" s="153">
        <v>10</v>
      </c>
      <c r="L705" s="152">
        <v>10</v>
      </c>
      <c r="M705" s="152">
        <v>10</v>
      </c>
      <c r="N705" s="152">
        <v>10</v>
      </c>
      <c r="O705" s="152">
        <v>10</v>
      </c>
      <c r="P705" s="152">
        <v>10</v>
      </c>
      <c r="Q705" s="152">
        <v>10</v>
      </c>
      <c r="R705" s="152">
        <v>10</v>
      </c>
    </row>
    <row r="706" spans="1:18" ht="15" customHeight="1">
      <c r="A706" s="16">
        <f t="shared" si="22"/>
        <v>706</v>
      </c>
      <c r="B706" s="94" t="s">
        <v>1636</v>
      </c>
      <c r="C706" s="94"/>
      <c r="D706" s="94" t="s">
        <v>2566</v>
      </c>
      <c r="E706" s="94" t="s">
        <v>418</v>
      </c>
      <c r="F706" s="94" t="s">
        <v>59</v>
      </c>
      <c r="G706" s="94" t="s">
        <v>53</v>
      </c>
      <c r="H706" s="95">
        <v>2016</v>
      </c>
      <c r="I706" s="153">
        <v>1.6</v>
      </c>
      <c r="J706" s="153">
        <v>1.6</v>
      </c>
      <c r="K706" s="153">
        <v>1.6</v>
      </c>
      <c r="L706" s="152">
        <v>1.6</v>
      </c>
      <c r="M706" s="152">
        <v>1.6</v>
      </c>
      <c r="N706" s="152">
        <v>1.6</v>
      </c>
      <c r="O706" s="152">
        <v>1.6</v>
      </c>
      <c r="P706" s="152">
        <v>1.6</v>
      </c>
      <c r="Q706" s="152">
        <v>1.6</v>
      </c>
      <c r="R706" s="152">
        <v>1.6</v>
      </c>
    </row>
    <row r="707" spans="1:18" ht="15" customHeight="1">
      <c r="A707" s="16">
        <f t="shared" si="22"/>
        <v>707</v>
      </c>
      <c r="B707" s="94" t="s">
        <v>1652</v>
      </c>
      <c r="C707" s="94"/>
      <c r="D707" s="94" t="s">
        <v>1653</v>
      </c>
      <c r="E707" s="94" t="s">
        <v>1654</v>
      </c>
      <c r="F707" s="94" t="s">
        <v>59</v>
      </c>
      <c r="G707" s="94" t="s">
        <v>52</v>
      </c>
      <c r="H707" s="95">
        <v>2019</v>
      </c>
      <c r="I707" s="153">
        <v>5</v>
      </c>
      <c r="J707" s="153">
        <v>5</v>
      </c>
      <c r="K707" s="153">
        <v>5</v>
      </c>
      <c r="L707" s="152">
        <v>5</v>
      </c>
      <c r="M707" s="152">
        <v>5</v>
      </c>
      <c r="N707" s="152">
        <v>5</v>
      </c>
      <c r="O707" s="152">
        <v>5</v>
      </c>
      <c r="P707" s="152">
        <v>5</v>
      </c>
      <c r="Q707" s="152">
        <v>5</v>
      </c>
      <c r="R707" s="152">
        <v>5</v>
      </c>
    </row>
    <row r="708" spans="1:18" ht="15" customHeight="1">
      <c r="A708" s="16">
        <f t="shared" si="22"/>
        <v>708</v>
      </c>
      <c r="B708" s="94" t="s">
        <v>1637</v>
      </c>
      <c r="C708" s="94"/>
      <c r="D708" s="94" t="s">
        <v>1638</v>
      </c>
      <c r="E708" s="94" t="s">
        <v>614</v>
      </c>
      <c r="F708" s="94" t="s">
        <v>59</v>
      </c>
      <c r="G708" s="94" t="s">
        <v>52</v>
      </c>
      <c r="H708" s="95">
        <v>2017</v>
      </c>
      <c r="I708" s="153">
        <v>5.3</v>
      </c>
      <c r="J708" s="153">
        <v>5.3</v>
      </c>
      <c r="K708" s="153">
        <v>5.3</v>
      </c>
      <c r="L708" s="152">
        <v>5.3</v>
      </c>
      <c r="M708" s="152">
        <v>5.3</v>
      </c>
      <c r="N708" s="152">
        <v>5.3</v>
      </c>
      <c r="O708" s="152">
        <v>5.3</v>
      </c>
      <c r="P708" s="152">
        <v>5.3</v>
      </c>
      <c r="Q708" s="152">
        <v>5.3</v>
      </c>
      <c r="R708" s="152">
        <v>5.3</v>
      </c>
    </row>
    <row r="709" spans="1:18" ht="15" customHeight="1">
      <c r="A709" s="16">
        <f t="shared" si="22"/>
        <v>709</v>
      </c>
      <c r="B709" s="94" t="s">
        <v>1639</v>
      </c>
      <c r="C709" s="94"/>
      <c r="D709" s="94" t="s">
        <v>1640</v>
      </c>
      <c r="E709" s="94" t="s">
        <v>1619</v>
      </c>
      <c r="F709" s="94" t="s">
        <v>59</v>
      </c>
      <c r="G709" s="94" t="s">
        <v>53</v>
      </c>
      <c r="H709" s="95">
        <v>2015</v>
      </c>
      <c r="I709" s="153">
        <v>1.6</v>
      </c>
      <c r="J709" s="153">
        <v>1.6</v>
      </c>
      <c r="K709" s="153">
        <v>1.6</v>
      </c>
      <c r="L709" s="152">
        <v>1.6</v>
      </c>
      <c r="M709" s="152">
        <v>1.6</v>
      </c>
      <c r="N709" s="152">
        <v>1.6</v>
      </c>
      <c r="O709" s="152">
        <v>1.6</v>
      </c>
      <c r="P709" s="152">
        <v>1.6</v>
      </c>
      <c r="Q709" s="152">
        <v>1.6</v>
      </c>
      <c r="R709" s="152">
        <v>1.6</v>
      </c>
    </row>
    <row r="710" spans="1:18" ht="15" customHeight="1">
      <c r="A710" s="16">
        <f t="shared" si="22"/>
        <v>710</v>
      </c>
      <c r="B710" s="94" t="s">
        <v>1660</v>
      </c>
      <c r="C710" s="94"/>
      <c r="D710" s="94" t="s">
        <v>2064</v>
      </c>
      <c r="E710" s="94" t="s">
        <v>1661</v>
      </c>
      <c r="F710" s="94" t="s">
        <v>59</v>
      </c>
      <c r="G710" s="94" t="s">
        <v>53</v>
      </c>
      <c r="H710" s="95">
        <v>2019</v>
      </c>
      <c r="I710" s="153">
        <v>7.5</v>
      </c>
      <c r="J710" s="153">
        <v>7.5</v>
      </c>
      <c r="K710" s="153">
        <v>7.5</v>
      </c>
      <c r="L710" s="152">
        <v>7.5</v>
      </c>
      <c r="M710" s="152">
        <v>7.5</v>
      </c>
      <c r="N710" s="152">
        <v>7.5</v>
      </c>
      <c r="O710" s="152">
        <v>7.5</v>
      </c>
      <c r="P710" s="152">
        <v>7.5</v>
      </c>
      <c r="Q710" s="152">
        <v>7.5</v>
      </c>
      <c r="R710" s="152">
        <v>7.5</v>
      </c>
    </row>
    <row r="711" spans="1:18" ht="15" customHeight="1">
      <c r="A711" s="16">
        <f t="shared" si="22"/>
        <v>711</v>
      </c>
      <c r="B711" s="94" t="s">
        <v>1641</v>
      </c>
      <c r="C711" s="94"/>
      <c r="D711" s="94" t="s">
        <v>1642</v>
      </c>
      <c r="E711" s="94" t="s">
        <v>581</v>
      </c>
      <c r="F711" s="94" t="s">
        <v>59</v>
      </c>
      <c r="G711" s="94" t="s">
        <v>52</v>
      </c>
      <c r="H711" s="95">
        <v>2017</v>
      </c>
      <c r="I711" s="153">
        <v>10</v>
      </c>
      <c r="J711" s="153">
        <v>10</v>
      </c>
      <c r="K711" s="153">
        <v>10</v>
      </c>
      <c r="L711" s="152">
        <v>10</v>
      </c>
      <c r="M711" s="152">
        <v>10</v>
      </c>
      <c r="N711" s="152">
        <v>10</v>
      </c>
      <c r="O711" s="152">
        <v>10</v>
      </c>
      <c r="P711" s="152">
        <v>10</v>
      </c>
      <c r="Q711" s="152">
        <v>10</v>
      </c>
      <c r="R711" s="152">
        <v>10</v>
      </c>
    </row>
    <row r="712" spans="1:18" ht="15" customHeight="1">
      <c r="A712" s="16">
        <f t="shared" si="22"/>
        <v>712</v>
      </c>
      <c r="B712" s="94" t="s">
        <v>1643</v>
      </c>
      <c r="C712" s="94"/>
      <c r="D712" s="94" t="s">
        <v>1644</v>
      </c>
      <c r="E712" s="94" t="s">
        <v>1645</v>
      </c>
      <c r="F712" s="94" t="s">
        <v>59</v>
      </c>
      <c r="G712" s="94" t="s">
        <v>52</v>
      </c>
      <c r="H712" s="95">
        <v>2017</v>
      </c>
      <c r="I712" s="153">
        <v>5.3</v>
      </c>
      <c r="J712" s="153">
        <v>5.3</v>
      </c>
      <c r="K712" s="153">
        <v>5.3</v>
      </c>
      <c r="L712" s="152">
        <v>5.3</v>
      </c>
      <c r="M712" s="152">
        <v>5.3</v>
      </c>
      <c r="N712" s="152">
        <v>5.3</v>
      </c>
      <c r="O712" s="152">
        <v>5.3</v>
      </c>
      <c r="P712" s="152">
        <v>5.3</v>
      </c>
      <c r="Q712" s="152">
        <v>5.3</v>
      </c>
      <c r="R712" s="152">
        <v>5.3</v>
      </c>
    </row>
    <row r="713" spans="1:18" ht="15" customHeight="1">
      <c r="A713" s="16">
        <f t="shared" si="22"/>
        <v>713</v>
      </c>
      <c r="B713" s="94" t="s">
        <v>1646</v>
      </c>
      <c r="C713" s="94"/>
      <c r="D713" s="94" t="s">
        <v>1647</v>
      </c>
      <c r="E713" s="94" t="s">
        <v>662</v>
      </c>
      <c r="F713" s="94" t="s">
        <v>59</v>
      </c>
      <c r="G713" s="94" t="s">
        <v>53</v>
      </c>
      <c r="H713" s="95">
        <v>2019</v>
      </c>
      <c r="I713" s="153">
        <v>10</v>
      </c>
      <c r="J713" s="153">
        <v>10</v>
      </c>
      <c r="K713" s="153">
        <v>10</v>
      </c>
      <c r="L713" s="152">
        <v>10</v>
      </c>
      <c r="M713" s="152">
        <v>10</v>
      </c>
      <c r="N713" s="152">
        <v>10</v>
      </c>
      <c r="O713" s="152">
        <v>10</v>
      </c>
      <c r="P713" s="152">
        <v>10</v>
      </c>
      <c r="Q713" s="152">
        <v>10</v>
      </c>
      <c r="R713" s="152">
        <v>10</v>
      </c>
    </row>
    <row r="714" spans="1:18" ht="15" customHeight="1">
      <c r="A714" s="16">
        <f t="shared" si="22"/>
        <v>714</v>
      </c>
      <c r="B714" s="94" t="s">
        <v>1648</v>
      </c>
      <c r="C714" s="94"/>
      <c r="D714" s="94" t="s">
        <v>1649</v>
      </c>
      <c r="E714" s="94" t="s">
        <v>1473</v>
      </c>
      <c r="F714" s="94" t="s">
        <v>59</v>
      </c>
      <c r="G714" s="94" t="s">
        <v>52</v>
      </c>
      <c r="H714" s="95">
        <v>2017</v>
      </c>
      <c r="I714" s="153">
        <v>5.2</v>
      </c>
      <c r="J714" s="153">
        <v>5.2</v>
      </c>
      <c r="K714" s="153">
        <v>5.2</v>
      </c>
      <c r="L714" s="152">
        <v>5.2</v>
      </c>
      <c r="M714" s="152">
        <v>5.2</v>
      </c>
      <c r="N714" s="152">
        <v>5.2</v>
      </c>
      <c r="O714" s="152">
        <v>5.2</v>
      </c>
      <c r="P714" s="152">
        <v>5.2</v>
      </c>
      <c r="Q714" s="152">
        <v>5.2</v>
      </c>
      <c r="R714" s="152">
        <v>5.2</v>
      </c>
    </row>
    <row r="715" spans="1:18" ht="15" customHeight="1">
      <c r="A715" s="16">
        <f t="shared" si="22"/>
        <v>715</v>
      </c>
      <c r="B715" s="94" t="s">
        <v>1650</v>
      </c>
      <c r="C715" s="94"/>
      <c r="D715" s="94" t="s">
        <v>1651</v>
      </c>
      <c r="E715" s="94" t="s">
        <v>58</v>
      </c>
      <c r="F715" s="94" t="s">
        <v>59</v>
      </c>
      <c r="G715" s="94" t="s">
        <v>53</v>
      </c>
      <c r="H715" s="95">
        <v>2014</v>
      </c>
      <c r="I715" s="153">
        <v>4.4000000000000004</v>
      </c>
      <c r="J715" s="153">
        <v>4.4000000000000004</v>
      </c>
      <c r="K715" s="153">
        <v>4.4000000000000004</v>
      </c>
      <c r="L715" s="152">
        <v>4.4000000000000004</v>
      </c>
      <c r="M715" s="152">
        <v>4.4000000000000004</v>
      </c>
      <c r="N715" s="152">
        <v>4.4000000000000004</v>
      </c>
      <c r="O715" s="152">
        <v>4.4000000000000004</v>
      </c>
      <c r="P715" s="152">
        <v>4.4000000000000004</v>
      </c>
      <c r="Q715" s="152">
        <v>4.4000000000000004</v>
      </c>
      <c r="R715" s="152">
        <v>4.4000000000000004</v>
      </c>
    </row>
    <row r="716" spans="1:18" ht="15" customHeight="1">
      <c r="A716" s="16">
        <f t="shared" si="22"/>
        <v>716</v>
      </c>
      <c r="B716" s="94" t="s">
        <v>1655</v>
      </c>
      <c r="C716" s="94"/>
      <c r="D716" s="94" t="s">
        <v>1656</v>
      </c>
      <c r="E716" s="94" t="s">
        <v>58</v>
      </c>
      <c r="F716" s="94" t="s">
        <v>59</v>
      </c>
      <c r="G716" s="94" t="s">
        <v>53</v>
      </c>
      <c r="H716" s="95">
        <v>2014</v>
      </c>
      <c r="I716" s="153">
        <v>5.5</v>
      </c>
      <c r="J716" s="153">
        <v>5.5</v>
      </c>
      <c r="K716" s="153">
        <v>5.5</v>
      </c>
      <c r="L716" s="152">
        <v>5.5</v>
      </c>
      <c r="M716" s="152">
        <v>5.5</v>
      </c>
      <c r="N716" s="152">
        <v>5.5</v>
      </c>
      <c r="O716" s="152">
        <v>5.5</v>
      </c>
      <c r="P716" s="152">
        <v>5.5</v>
      </c>
      <c r="Q716" s="152">
        <v>5.5</v>
      </c>
      <c r="R716" s="152">
        <v>5.5</v>
      </c>
    </row>
    <row r="717" spans="1:18" ht="15" customHeight="1">
      <c r="A717" s="16">
        <f t="shared" si="22"/>
        <v>717</v>
      </c>
      <c r="B717" s="94" t="s">
        <v>1657</v>
      </c>
      <c r="C717" s="94"/>
      <c r="D717" s="94" t="s">
        <v>1658</v>
      </c>
      <c r="E717" s="94" t="s">
        <v>418</v>
      </c>
      <c r="F717" s="94" t="s">
        <v>59</v>
      </c>
      <c r="G717" s="94" t="s">
        <v>53</v>
      </c>
      <c r="H717" s="95">
        <v>2017</v>
      </c>
      <c r="I717" s="153">
        <v>2.6</v>
      </c>
      <c r="J717" s="153">
        <v>2.6</v>
      </c>
      <c r="K717" s="153">
        <v>2.6</v>
      </c>
      <c r="L717" s="152">
        <v>2.6</v>
      </c>
      <c r="M717" s="152">
        <v>2.6</v>
      </c>
      <c r="N717" s="152">
        <v>2.6</v>
      </c>
      <c r="O717" s="152">
        <v>2.6</v>
      </c>
      <c r="P717" s="152">
        <v>2.6</v>
      </c>
      <c r="Q717" s="152">
        <v>2.6</v>
      </c>
      <c r="R717" s="152">
        <v>2.6</v>
      </c>
    </row>
    <row r="718" spans="1:18" ht="15" customHeight="1">
      <c r="A718" s="16">
        <f t="shared" si="22"/>
        <v>718</v>
      </c>
      <c r="B718" s="94" t="s">
        <v>1659</v>
      </c>
      <c r="C718" s="94"/>
      <c r="D718" s="94" t="s">
        <v>2567</v>
      </c>
      <c r="E718" s="94" t="s">
        <v>463</v>
      </c>
      <c r="F718" s="94" t="s">
        <v>59</v>
      </c>
      <c r="G718" s="94" t="s">
        <v>52</v>
      </c>
      <c r="H718" s="95">
        <v>2015</v>
      </c>
      <c r="I718" s="153">
        <v>2</v>
      </c>
      <c r="J718" s="153">
        <v>2</v>
      </c>
      <c r="K718" s="153">
        <v>2</v>
      </c>
      <c r="L718" s="152">
        <v>2</v>
      </c>
      <c r="M718" s="152">
        <v>2</v>
      </c>
      <c r="N718" s="152">
        <v>2</v>
      </c>
      <c r="O718" s="152">
        <v>2</v>
      </c>
      <c r="P718" s="152">
        <v>2</v>
      </c>
      <c r="Q718" s="152">
        <v>2</v>
      </c>
      <c r="R718" s="152">
        <v>2</v>
      </c>
    </row>
    <row r="719" spans="1:18" ht="15" customHeight="1">
      <c r="A719" s="16">
        <f t="shared" si="22"/>
        <v>719</v>
      </c>
      <c r="B719" s="94" t="s">
        <v>1165</v>
      </c>
      <c r="C719" s="94"/>
      <c r="D719" s="94" t="s">
        <v>1662</v>
      </c>
      <c r="E719" s="94" t="s">
        <v>581</v>
      </c>
      <c r="F719" s="94" t="s">
        <v>59</v>
      </c>
      <c r="G719" s="94" t="s">
        <v>52</v>
      </c>
      <c r="H719" s="95">
        <v>2018</v>
      </c>
      <c r="I719" s="153">
        <v>10</v>
      </c>
      <c r="J719" s="153">
        <v>10</v>
      </c>
      <c r="K719" s="153">
        <v>10</v>
      </c>
      <c r="L719" s="152">
        <v>10</v>
      </c>
      <c r="M719" s="152">
        <v>10</v>
      </c>
      <c r="N719" s="152">
        <v>10</v>
      </c>
      <c r="O719" s="152">
        <v>10</v>
      </c>
      <c r="P719" s="152">
        <v>10</v>
      </c>
      <c r="Q719" s="152">
        <v>10</v>
      </c>
      <c r="R719" s="152">
        <v>10</v>
      </c>
    </row>
    <row r="720" spans="1:18" ht="15" customHeight="1">
      <c r="A720" s="16">
        <f t="shared" si="22"/>
        <v>720</v>
      </c>
      <c r="B720" s="94" t="s">
        <v>1663</v>
      </c>
      <c r="C720" s="94"/>
      <c r="D720" s="94" t="s">
        <v>1664</v>
      </c>
      <c r="E720" s="94" t="s">
        <v>58</v>
      </c>
      <c r="F720" s="94" t="s">
        <v>59</v>
      </c>
      <c r="G720" s="94" t="s">
        <v>53</v>
      </c>
      <c r="H720" s="95">
        <v>2012</v>
      </c>
      <c r="I720" s="153">
        <v>9.9</v>
      </c>
      <c r="J720" s="153">
        <v>9.9</v>
      </c>
      <c r="K720" s="153">
        <v>9.9</v>
      </c>
      <c r="L720" s="152">
        <v>9.9</v>
      </c>
      <c r="M720" s="152">
        <v>9.9</v>
      </c>
      <c r="N720" s="152">
        <v>9.9</v>
      </c>
      <c r="O720" s="152">
        <v>9.9</v>
      </c>
      <c r="P720" s="152">
        <v>9.9</v>
      </c>
      <c r="Q720" s="152">
        <v>9.9</v>
      </c>
      <c r="R720" s="152">
        <v>9.9</v>
      </c>
    </row>
    <row r="721" spans="1:18" ht="15" customHeight="1">
      <c r="A721" s="16">
        <f t="shared" si="22"/>
        <v>721</v>
      </c>
      <c r="B721" s="94" t="s">
        <v>1665</v>
      </c>
      <c r="C721" s="94"/>
      <c r="D721" s="94" t="s">
        <v>1666</v>
      </c>
      <c r="E721" s="94" t="s">
        <v>58</v>
      </c>
      <c r="F721" s="94" t="s">
        <v>59</v>
      </c>
      <c r="G721" s="94" t="s">
        <v>53</v>
      </c>
      <c r="H721" s="95">
        <v>2012</v>
      </c>
      <c r="I721" s="153">
        <v>9.9</v>
      </c>
      <c r="J721" s="153">
        <v>9.9</v>
      </c>
      <c r="K721" s="153">
        <v>9.9</v>
      </c>
      <c r="L721" s="152">
        <v>9.9</v>
      </c>
      <c r="M721" s="152">
        <v>9.9</v>
      </c>
      <c r="N721" s="152">
        <v>9.9</v>
      </c>
      <c r="O721" s="152">
        <v>9.9</v>
      </c>
      <c r="P721" s="152">
        <v>9.9</v>
      </c>
      <c r="Q721" s="152">
        <v>9.9</v>
      </c>
      <c r="R721" s="152">
        <v>9.9</v>
      </c>
    </row>
    <row r="722" spans="1:18" ht="15" customHeight="1">
      <c r="A722" s="16">
        <f t="shared" si="22"/>
        <v>722</v>
      </c>
      <c r="B722" s="94" t="s">
        <v>1667</v>
      </c>
      <c r="C722" s="94"/>
      <c r="D722" s="94" t="s">
        <v>1668</v>
      </c>
      <c r="E722" s="94" t="s">
        <v>58</v>
      </c>
      <c r="F722" s="94" t="s">
        <v>59</v>
      </c>
      <c r="G722" s="94" t="s">
        <v>53</v>
      </c>
      <c r="H722" s="95">
        <v>2012</v>
      </c>
      <c r="I722" s="153">
        <v>5.6</v>
      </c>
      <c r="J722" s="153">
        <v>5.6</v>
      </c>
      <c r="K722" s="153">
        <v>5.6</v>
      </c>
      <c r="L722" s="152">
        <v>5.6</v>
      </c>
      <c r="M722" s="152">
        <v>5.6</v>
      </c>
      <c r="N722" s="152">
        <v>5.6</v>
      </c>
      <c r="O722" s="152">
        <v>5.6</v>
      </c>
      <c r="P722" s="152">
        <v>5.6</v>
      </c>
      <c r="Q722" s="152">
        <v>5.6</v>
      </c>
      <c r="R722" s="152">
        <v>5.6</v>
      </c>
    </row>
    <row r="723" spans="1:18" ht="15" customHeight="1">
      <c r="A723" s="16">
        <f t="shared" si="22"/>
        <v>723</v>
      </c>
      <c r="B723" s="94" t="s">
        <v>1669</v>
      </c>
      <c r="C723" s="94"/>
      <c r="D723" s="94" t="s">
        <v>1670</v>
      </c>
      <c r="E723" s="94" t="s">
        <v>58</v>
      </c>
      <c r="F723" s="94" t="s">
        <v>59</v>
      </c>
      <c r="G723" s="94" t="s">
        <v>53</v>
      </c>
      <c r="H723" s="95">
        <v>2012</v>
      </c>
      <c r="I723" s="153">
        <v>5</v>
      </c>
      <c r="J723" s="153">
        <v>5</v>
      </c>
      <c r="K723" s="153">
        <v>5</v>
      </c>
      <c r="L723" s="152">
        <v>5</v>
      </c>
      <c r="M723" s="152">
        <v>5</v>
      </c>
      <c r="N723" s="152">
        <v>5</v>
      </c>
      <c r="O723" s="152">
        <v>5</v>
      </c>
      <c r="P723" s="152">
        <v>5</v>
      </c>
      <c r="Q723" s="152">
        <v>5</v>
      </c>
      <c r="R723" s="152">
        <v>5</v>
      </c>
    </row>
    <row r="724" spans="1:18" ht="15" customHeight="1">
      <c r="A724" s="16">
        <f t="shared" si="22"/>
        <v>724</v>
      </c>
      <c r="B724" s="94" t="s">
        <v>1671</v>
      </c>
      <c r="C724" s="94"/>
      <c r="D724" s="94" t="s">
        <v>1672</v>
      </c>
      <c r="E724" s="94" t="s">
        <v>320</v>
      </c>
      <c r="F724" s="94" t="s">
        <v>59</v>
      </c>
      <c r="G724" s="94" t="s">
        <v>52</v>
      </c>
      <c r="H724" s="95">
        <v>2016</v>
      </c>
      <c r="I724" s="153">
        <v>10</v>
      </c>
      <c r="J724" s="153">
        <v>10</v>
      </c>
      <c r="K724" s="153">
        <v>10</v>
      </c>
      <c r="L724" s="152">
        <v>10</v>
      </c>
      <c r="M724" s="152">
        <v>10</v>
      </c>
      <c r="N724" s="152">
        <v>10</v>
      </c>
      <c r="O724" s="152">
        <v>10</v>
      </c>
      <c r="P724" s="152">
        <v>10</v>
      </c>
      <c r="Q724" s="152">
        <v>10</v>
      </c>
      <c r="R724" s="152">
        <v>10</v>
      </c>
    </row>
    <row r="725" spans="1:18" ht="15" customHeight="1">
      <c r="A725" s="16">
        <f t="shared" si="22"/>
        <v>725</v>
      </c>
      <c r="B725" s="94" t="s">
        <v>1673</v>
      </c>
      <c r="C725" s="94"/>
      <c r="D725" s="94" t="s">
        <v>1674</v>
      </c>
      <c r="E725" s="94" t="s">
        <v>614</v>
      </c>
      <c r="F725" s="94" t="s">
        <v>59</v>
      </c>
      <c r="G725" s="94" t="s">
        <v>52</v>
      </c>
      <c r="H725" s="95">
        <v>2018</v>
      </c>
      <c r="I725" s="153">
        <v>5</v>
      </c>
      <c r="J725" s="153">
        <v>5</v>
      </c>
      <c r="K725" s="153">
        <v>5</v>
      </c>
      <c r="L725" s="152">
        <v>5</v>
      </c>
      <c r="M725" s="152">
        <v>5</v>
      </c>
      <c r="N725" s="152">
        <v>5</v>
      </c>
      <c r="O725" s="152">
        <v>5</v>
      </c>
      <c r="P725" s="152">
        <v>5</v>
      </c>
      <c r="Q725" s="152">
        <v>5</v>
      </c>
      <c r="R725" s="152">
        <v>5</v>
      </c>
    </row>
    <row r="726" spans="1:18" ht="15" customHeight="1">
      <c r="A726" s="16">
        <f t="shared" ref="A726:A789" si="24">A725+1</f>
        <v>726</v>
      </c>
      <c r="B726" s="94" t="s">
        <v>1675</v>
      </c>
      <c r="C726" s="94"/>
      <c r="D726" s="94" t="s">
        <v>1676</v>
      </c>
      <c r="E726" s="94" t="s">
        <v>614</v>
      </c>
      <c r="F726" s="94" t="s">
        <v>59</v>
      </c>
      <c r="G726" s="94" t="s">
        <v>52</v>
      </c>
      <c r="H726" s="95">
        <v>2017</v>
      </c>
      <c r="I726" s="153">
        <v>5</v>
      </c>
      <c r="J726" s="153">
        <v>5</v>
      </c>
      <c r="K726" s="153">
        <v>5</v>
      </c>
      <c r="L726" s="152">
        <v>5</v>
      </c>
      <c r="M726" s="152">
        <v>5</v>
      </c>
      <c r="N726" s="152">
        <v>5</v>
      </c>
      <c r="O726" s="152">
        <v>5</v>
      </c>
      <c r="P726" s="152">
        <v>5</v>
      </c>
      <c r="Q726" s="152">
        <v>5</v>
      </c>
      <c r="R726" s="152">
        <v>5</v>
      </c>
    </row>
    <row r="727" spans="1:18" ht="15" customHeight="1">
      <c r="A727" s="16">
        <f t="shared" si="24"/>
        <v>727</v>
      </c>
      <c r="B727" s="94" t="s">
        <v>1677</v>
      </c>
      <c r="C727" s="94"/>
      <c r="D727" s="94" t="s">
        <v>1678</v>
      </c>
      <c r="E727" s="94" t="s">
        <v>614</v>
      </c>
      <c r="F727" s="94" t="s">
        <v>59</v>
      </c>
      <c r="G727" s="94" t="s">
        <v>52</v>
      </c>
      <c r="H727" s="95">
        <v>2017</v>
      </c>
      <c r="I727" s="153">
        <v>5</v>
      </c>
      <c r="J727" s="153">
        <v>5</v>
      </c>
      <c r="K727" s="153">
        <v>5</v>
      </c>
      <c r="L727" s="152">
        <v>5</v>
      </c>
      <c r="M727" s="152">
        <v>5</v>
      </c>
      <c r="N727" s="152">
        <v>5</v>
      </c>
      <c r="O727" s="152">
        <v>5</v>
      </c>
      <c r="P727" s="152">
        <v>5</v>
      </c>
      <c r="Q727" s="152">
        <v>5</v>
      </c>
      <c r="R727" s="152">
        <v>5</v>
      </c>
    </row>
    <row r="728" spans="1:18" ht="15" customHeight="1">
      <c r="A728" s="16">
        <f t="shared" si="24"/>
        <v>728</v>
      </c>
      <c r="B728" s="94" t="s">
        <v>1679</v>
      </c>
      <c r="C728" s="94"/>
      <c r="D728" s="94" t="s">
        <v>1680</v>
      </c>
      <c r="E728" s="94" t="s">
        <v>1085</v>
      </c>
      <c r="F728" s="94" t="s">
        <v>59</v>
      </c>
      <c r="G728" s="94" t="s">
        <v>52</v>
      </c>
      <c r="H728" s="95">
        <v>2017</v>
      </c>
      <c r="I728" s="153">
        <v>10</v>
      </c>
      <c r="J728" s="153">
        <v>10</v>
      </c>
      <c r="K728" s="153">
        <v>10</v>
      </c>
      <c r="L728" s="152">
        <v>10</v>
      </c>
      <c r="M728" s="152">
        <v>10</v>
      </c>
      <c r="N728" s="152">
        <v>10</v>
      </c>
      <c r="O728" s="152">
        <v>10</v>
      </c>
      <c r="P728" s="152">
        <v>10</v>
      </c>
      <c r="Q728" s="152">
        <v>10</v>
      </c>
      <c r="R728" s="152">
        <v>10</v>
      </c>
    </row>
    <row r="729" spans="1:18" ht="15" customHeight="1">
      <c r="A729" s="16">
        <f t="shared" si="24"/>
        <v>729</v>
      </c>
      <c r="B729" s="94" t="s">
        <v>1681</v>
      </c>
      <c r="C729" s="94"/>
      <c r="D729" s="94" t="s">
        <v>1682</v>
      </c>
      <c r="E729" s="94" t="s">
        <v>320</v>
      </c>
      <c r="F729" s="94" t="s">
        <v>59</v>
      </c>
      <c r="G729" s="94" t="s">
        <v>52</v>
      </c>
      <c r="H729" s="95">
        <v>2017</v>
      </c>
      <c r="I729" s="153">
        <v>10</v>
      </c>
      <c r="J729" s="153">
        <v>10</v>
      </c>
      <c r="K729" s="153">
        <v>10</v>
      </c>
      <c r="L729" s="152">
        <v>10</v>
      </c>
      <c r="M729" s="152">
        <v>10</v>
      </c>
      <c r="N729" s="152">
        <v>10</v>
      </c>
      <c r="O729" s="152">
        <v>10</v>
      </c>
      <c r="P729" s="152">
        <v>10</v>
      </c>
      <c r="Q729" s="152">
        <v>10</v>
      </c>
      <c r="R729" s="152">
        <v>10</v>
      </c>
    </row>
    <row r="730" spans="1:18" ht="15" customHeight="1">
      <c r="A730" s="16">
        <f t="shared" si="24"/>
        <v>730</v>
      </c>
      <c r="B730" s="94" t="s">
        <v>1683</v>
      </c>
      <c r="C730" s="94"/>
      <c r="D730" s="94" t="s">
        <v>1684</v>
      </c>
      <c r="E730" s="94" t="s">
        <v>320</v>
      </c>
      <c r="F730" s="94" t="s">
        <v>59</v>
      </c>
      <c r="G730" s="94" t="s">
        <v>52</v>
      </c>
      <c r="H730" s="95">
        <v>2018</v>
      </c>
      <c r="I730" s="153">
        <v>5</v>
      </c>
      <c r="J730" s="153">
        <v>5</v>
      </c>
      <c r="K730" s="153">
        <v>5</v>
      </c>
      <c r="L730" s="152">
        <v>5</v>
      </c>
      <c r="M730" s="152">
        <v>5</v>
      </c>
      <c r="N730" s="152">
        <v>5</v>
      </c>
      <c r="O730" s="152">
        <v>5</v>
      </c>
      <c r="P730" s="152">
        <v>5</v>
      </c>
      <c r="Q730" s="152">
        <v>5</v>
      </c>
      <c r="R730" s="152">
        <v>5</v>
      </c>
    </row>
    <row r="731" spans="1:18" ht="15" customHeight="1">
      <c r="A731" s="16">
        <f t="shared" si="24"/>
        <v>731</v>
      </c>
      <c r="B731" s="148" t="s">
        <v>1685</v>
      </c>
      <c r="C731" s="148"/>
      <c r="D731" s="148"/>
      <c r="E731" s="148"/>
      <c r="F731" s="148"/>
      <c r="G731" s="148"/>
      <c r="H731" s="149"/>
      <c r="I731" s="150">
        <f t="shared" ref="I731:R731" si="25">SUM(I668:I730)</f>
        <v>2478.1</v>
      </c>
      <c r="J731" s="150">
        <f t="shared" si="25"/>
        <v>2478.1</v>
      </c>
      <c r="K731" s="150">
        <f t="shared" si="25"/>
        <v>2478.1</v>
      </c>
      <c r="L731" s="151">
        <f t="shared" si="25"/>
        <v>2478.1</v>
      </c>
      <c r="M731" s="151">
        <f t="shared" si="25"/>
        <v>2478.1</v>
      </c>
      <c r="N731" s="151">
        <f t="shared" si="25"/>
        <v>2478.1</v>
      </c>
      <c r="O731" s="151">
        <f t="shared" si="25"/>
        <v>2478.1</v>
      </c>
      <c r="P731" s="151">
        <f t="shared" si="25"/>
        <v>2478.1</v>
      </c>
      <c r="Q731" s="151">
        <f t="shared" si="25"/>
        <v>2478.1</v>
      </c>
      <c r="R731" s="151">
        <f t="shared" si="25"/>
        <v>2478.1</v>
      </c>
    </row>
    <row r="732" spans="1:18" ht="15" customHeight="1">
      <c r="A732" s="16">
        <f t="shared" si="24"/>
        <v>732</v>
      </c>
      <c r="B732" s="94" t="s">
        <v>1686</v>
      </c>
      <c r="C732" s="94"/>
      <c r="D732" s="94" t="s">
        <v>1687</v>
      </c>
      <c r="E732" s="94" t="s">
        <v>1550</v>
      </c>
      <c r="F732" s="94"/>
      <c r="G732" s="94"/>
      <c r="H732" s="95"/>
      <c r="I732" s="153">
        <v>7</v>
      </c>
      <c r="J732" s="153">
        <v>7</v>
      </c>
      <c r="K732" s="153">
        <v>7</v>
      </c>
      <c r="L732" s="153">
        <v>7</v>
      </c>
      <c r="M732" s="153">
        <v>7</v>
      </c>
      <c r="N732" s="153">
        <v>7</v>
      </c>
      <c r="O732" s="153">
        <v>7</v>
      </c>
      <c r="P732" s="153">
        <v>7</v>
      </c>
      <c r="Q732" s="153">
        <v>7</v>
      </c>
      <c r="R732" s="153">
        <v>7</v>
      </c>
    </row>
    <row r="733" spans="1:18" ht="15" customHeight="1">
      <c r="A733" s="16">
        <f t="shared" si="24"/>
        <v>733</v>
      </c>
      <c r="B733" s="148"/>
      <c r="C733" s="148"/>
      <c r="D733" s="148"/>
      <c r="E733" s="148"/>
      <c r="F733" s="148"/>
      <c r="G733" s="148"/>
      <c r="H733" s="149"/>
      <c r="I733" s="150"/>
      <c r="J733" s="150"/>
      <c r="K733" s="150"/>
      <c r="L733" s="151"/>
      <c r="M733" s="151"/>
      <c r="N733" s="151"/>
      <c r="O733" s="151"/>
      <c r="P733" s="151"/>
      <c r="Q733" s="151"/>
      <c r="R733" s="151"/>
    </row>
    <row r="734" spans="1:18" ht="15" customHeight="1">
      <c r="A734" s="16">
        <f t="shared" si="24"/>
        <v>734</v>
      </c>
      <c r="B734" s="148" t="s">
        <v>1688</v>
      </c>
      <c r="C734" s="148"/>
      <c r="D734" s="148"/>
      <c r="E734" s="148"/>
      <c r="F734" s="148"/>
      <c r="G734" s="148"/>
      <c r="H734" s="149"/>
      <c r="I734" s="150"/>
      <c r="J734" s="150"/>
      <c r="K734" s="150"/>
      <c r="L734" s="151"/>
      <c r="M734" s="151"/>
      <c r="N734" s="151"/>
      <c r="O734" s="151"/>
      <c r="P734" s="151"/>
      <c r="Q734" s="151"/>
      <c r="R734" s="151"/>
    </row>
    <row r="735" spans="1:18" ht="15" customHeight="1">
      <c r="A735" s="16">
        <f t="shared" si="24"/>
        <v>735</v>
      </c>
      <c r="B735" s="94" t="s">
        <v>1689</v>
      </c>
      <c r="C735" s="94"/>
      <c r="D735" s="94" t="s">
        <v>1690</v>
      </c>
      <c r="E735" s="94" t="s">
        <v>272</v>
      </c>
      <c r="F735" s="94" t="s">
        <v>1691</v>
      </c>
      <c r="G735" s="94" t="s">
        <v>54</v>
      </c>
      <c r="H735" s="95">
        <v>2017</v>
      </c>
      <c r="I735" s="153">
        <v>30</v>
      </c>
      <c r="J735" s="153">
        <v>30</v>
      </c>
      <c r="K735" s="153">
        <v>30</v>
      </c>
      <c r="L735" s="152">
        <v>30</v>
      </c>
      <c r="M735" s="152">
        <v>30</v>
      </c>
      <c r="N735" s="152">
        <v>30</v>
      </c>
      <c r="O735" s="152">
        <v>30</v>
      </c>
      <c r="P735" s="152">
        <v>30</v>
      </c>
      <c r="Q735" s="152">
        <v>30</v>
      </c>
      <c r="R735" s="152">
        <v>30</v>
      </c>
    </row>
    <row r="736" spans="1:18" ht="15" customHeight="1">
      <c r="A736" s="16">
        <f t="shared" si="24"/>
        <v>736</v>
      </c>
      <c r="B736" s="94" t="s">
        <v>1707</v>
      </c>
      <c r="C736" s="94"/>
      <c r="D736" s="94" t="s">
        <v>1708</v>
      </c>
      <c r="E736" s="94" t="s">
        <v>68</v>
      </c>
      <c r="F736" s="94" t="s">
        <v>1691</v>
      </c>
      <c r="G736" s="94" t="s">
        <v>54</v>
      </c>
      <c r="H736" s="95">
        <v>2019</v>
      </c>
      <c r="I736" s="153">
        <v>9.9</v>
      </c>
      <c r="J736" s="153">
        <v>9.9</v>
      </c>
      <c r="K736" s="153">
        <v>9.9</v>
      </c>
      <c r="L736" s="152">
        <v>9.9</v>
      </c>
      <c r="M736" s="152">
        <v>9.9</v>
      </c>
      <c r="N736" s="152">
        <v>9.9</v>
      </c>
      <c r="O736" s="152">
        <v>9.9</v>
      </c>
      <c r="P736" s="152">
        <v>9.9</v>
      </c>
      <c r="Q736" s="152">
        <v>9.9</v>
      </c>
      <c r="R736" s="152">
        <v>9.9</v>
      </c>
    </row>
    <row r="737" spans="1:18" ht="15" customHeight="1">
      <c r="A737" s="16">
        <f t="shared" si="24"/>
        <v>737</v>
      </c>
      <c r="B737" s="94" t="s">
        <v>1692</v>
      </c>
      <c r="C737" s="94"/>
      <c r="D737" s="94" t="s">
        <v>1693</v>
      </c>
      <c r="E737" s="94" t="s">
        <v>1178</v>
      </c>
      <c r="F737" s="94" t="s">
        <v>1691</v>
      </c>
      <c r="G737" s="94" t="s">
        <v>54</v>
      </c>
      <c r="H737" s="95">
        <v>2018</v>
      </c>
      <c r="I737" s="153">
        <v>9.9</v>
      </c>
      <c r="J737" s="153">
        <v>9.9</v>
      </c>
      <c r="K737" s="153">
        <v>9.9</v>
      </c>
      <c r="L737" s="152">
        <v>9.9</v>
      </c>
      <c r="M737" s="152">
        <v>9.9</v>
      </c>
      <c r="N737" s="152">
        <v>9.9</v>
      </c>
      <c r="O737" s="152">
        <v>9.9</v>
      </c>
      <c r="P737" s="152">
        <v>9.9</v>
      </c>
      <c r="Q737" s="152">
        <v>9.9</v>
      </c>
      <c r="R737" s="152">
        <v>9.9</v>
      </c>
    </row>
    <row r="738" spans="1:18" ht="15" customHeight="1">
      <c r="A738" s="16">
        <f t="shared" si="24"/>
        <v>738</v>
      </c>
      <c r="B738" s="94" t="s">
        <v>1694</v>
      </c>
      <c r="C738" s="94"/>
      <c r="D738" s="94" t="s">
        <v>1695</v>
      </c>
      <c r="E738" s="94" t="s">
        <v>1335</v>
      </c>
      <c r="F738" s="94" t="s">
        <v>1691</v>
      </c>
      <c r="G738" s="94" t="s">
        <v>54</v>
      </c>
      <c r="H738" s="95">
        <v>2013</v>
      </c>
      <c r="I738" s="153">
        <v>33.700000000000003</v>
      </c>
      <c r="J738" s="153">
        <v>33.700000000000003</v>
      </c>
      <c r="K738" s="153">
        <v>33.700000000000003</v>
      </c>
      <c r="L738" s="152">
        <v>33.700000000000003</v>
      </c>
      <c r="M738" s="152">
        <v>33.700000000000003</v>
      </c>
      <c r="N738" s="152">
        <v>33.700000000000003</v>
      </c>
      <c r="O738" s="152">
        <v>33.700000000000003</v>
      </c>
      <c r="P738" s="152">
        <v>33.700000000000003</v>
      </c>
      <c r="Q738" s="152">
        <v>33.700000000000003</v>
      </c>
      <c r="R738" s="152">
        <v>33.700000000000003</v>
      </c>
    </row>
    <row r="739" spans="1:18" ht="15" customHeight="1">
      <c r="A739" s="16">
        <f t="shared" si="24"/>
        <v>739</v>
      </c>
      <c r="B739" s="94" t="s">
        <v>1698</v>
      </c>
      <c r="C739" s="94"/>
      <c r="D739" s="94" t="s">
        <v>1711</v>
      </c>
      <c r="E739" s="94" t="s">
        <v>58</v>
      </c>
      <c r="F739" s="94" t="s">
        <v>1691</v>
      </c>
      <c r="G739" s="94" t="s">
        <v>53</v>
      </c>
      <c r="H739" s="95">
        <v>2016</v>
      </c>
      <c r="I739" s="153">
        <v>1</v>
      </c>
      <c r="J739" s="153">
        <v>1</v>
      </c>
      <c r="K739" s="153">
        <v>1</v>
      </c>
      <c r="L739" s="152">
        <v>1</v>
      </c>
      <c r="M739" s="152">
        <v>1</v>
      </c>
      <c r="N739" s="152">
        <v>1</v>
      </c>
      <c r="O739" s="152">
        <v>1</v>
      </c>
      <c r="P739" s="152">
        <v>1</v>
      </c>
      <c r="Q739" s="152">
        <v>1</v>
      </c>
      <c r="R739" s="152">
        <v>1</v>
      </c>
    </row>
    <row r="740" spans="1:18" ht="15" customHeight="1">
      <c r="A740" s="16">
        <f t="shared" si="24"/>
        <v>740</v>
      </c>
      <c r="B740" s="94" t="s">
        <v>1947</v>
      </c>
      <c r="C740" s="94"/>
      <c r="D740" s="94" t="s">
        <v>1948</v>
      </c>
      <c r="E740" s="94" t="s">
        <v>346</v>
      </c>
      <c r="F740" s="94" t="s">
        <v>1691</v>
      </c>
      <c r="G740" s="94" t="s">
        <v>53</v>
      </c>
      <c r="H740" s="95">
        <v>2019</v>
      </c>
      <c r="I740" s="153">
        <v>9.9</v>
      </c>
      <c r="J740" s="153">
        <v>9.9</v>
      </c>
      <c r="K740" s="153">
        <v>9.9</v>
      </c>
      <c r="L740" s="152">
        <v>9.9</v>
      </c>
      <c r="M740" s="152">
        <v>9.9</v>
      </c>
      <c r="N740" s="152">
        <v>9.9</v>
      </c>
      <c r="O740" s="152">
        <v>9.9</v>
      </c>
      <c r="P740" s="152">
        <v>9.9</v>
      </c>
      <c r="Q740" s="152">
        <v>9.9</v>
      </c>
      <c r="R740" s="152">
        <v>9.9</v>
      </c>
    </row>
    <row r="741" spans="1:18" ht="15" customHeight="1">
      <c r="A741" s="16">
        <f t="shared" si="24"/>
        <v>741</v>
      </c>
      <c r="B741" s="94" t="s">
        <v>1949</v>
      </c>
      <c r="C741" s="94"/>
      <c r="D741" s="94" t="s">
        <v>1950</v>
      </c>
      <c r="E741" s="94" t="s">
        <v>1735</v>
      </c>
      <c r="F741" s="94" t="s">
        <v>1691</v>
      </c>
      <c r="G741" s="94" t="s">
        <v>285</v>
      </c>
      <c r="H741" s="95">
        <v>2019</v>
      </c>
      <c r="I741" s="153">
        <v>9.9</v>
      </c>
      <c r="J741" s="153">
        <v>9.9</v>
      </c>
      <c r="K741" s="153">
        <v>9.9</v>
      </c>
      <c r="L741" s="152">
        <v>9.9</v>
      </c>
      <c r="M741" s="152">
        <v>9.9</v>
      </c>
      <c r="N741" s="152">
        <v>9.9</v>
      </c>
      <c r="O741" s="152">
        <v>9.9</v>
      </c>
      <c r="P741" s="152">
        <v>9.9</v>
      </c>
      <c r="Q741" s="152">
        <v>9.9</v>
      </c>
      <c r="R741" s="152">
        <v>9.9</v>
      </c>
    </row>
    <row r="742" spans="1:18" ht="15" customHeight="1">
      <c r="A742" s="16">
        <f t="shared" si="24"/>
        <v>742</v>
      </c>
      <c r="B742" s="94" t="s">
        <v>1696</v>
      </c>
      <c r="C742" s="94"/>
      <c r="D742" s="94" t="s">
        <v>1697</v>
      </c>
      <c r="E742" s="94" t="s">
        <v>1159</v>
      </c>
      <c r="F742" s="94" t="s">
        <v>1691</v>
      </c>
      <c r="G742" s="94" t="s">
        <v>54</v>
      </c>
      <c r="H742" s="95">
        <v>2018</v>
      </c>
      <c r="I742" s="153">
        <v>9.9</v>
      </c>
      <c r="J742" s="153">
        <v>9.9</v>
      </c>
      <c r="K742" s="153">
        <v>9.9</v>
      </c>
      <c r="L742" s="152">
        <v>9.9</v>
      </c>
      <c r="M742" s="152">
        <v>9.9</v>
      </c>
      <c r="N742" s="152">
        <v>9.9</v>
      </c>
      <c r="O742" s="152">
        <v>9.9</v>
      </c>
      <c r="P742" s="152">
        <v>9.9</v>
      </c>
      <c r="Q742" s="152">
        <v>9.9</v>
      </c>
      <c r="R742" s="152">
        <v>9.9</v>
      </c>
    </row>
    <row r="743" spans="1:18" ht="15" customHeight="1">
      <c r="A743" s="16">
        <f t="shared" si="24"/>
        <v>743</v>
      </c>
      <c r="B743" s="94" t="s">
        <v>194</v>
      </c>
      <c r="C743" s="94"/>
      <c r="D743" s="94" t="s">
        <v>1951</v>
      </c>
      <c r="E743" s="94" t="s">
        <v>195</v>
      </c>
      <c r="F743" s="94" t="s">
        <v>1691</v>
      </c>
      <c r="G743" s="94" t="s">
        <v>53</v>
      </c>
      <c r="H743" s="95">
        <v>2020</v>
      </c>
      <c r="I743" s="153">
        <v>9.9</v>
      </c>
      <c r="J743" s="153">
        <v>9.9</v>
      </c>
      <c r="K743" s="153">
        <v>9.9</v>
      </c>
      <c r="L743" s="152">
        <v>9.9</v>
      </c>
      <c r="M743" s="152">
        <v>9.9</v>
      </c>
      <c r="N743" s="152">
        <v>9.9</v>
      </c>
      <c r="O743" s="152">
        <v>9.9</v>
      </c>
      <c r="P743" s="152">
        <v>9.9</v>
      </c>
      <c r="Q743" s="152">
        <v>9.9</v>
      </c>
      <c r="R743" s="152">
        <v>9.9</v>
      </c>
    </row>
    <row r="744" spans="1:18" ht="15" customHeight="1">
      <c r="A744" s="16">
        <f t="shared" si="24"/>
        <v>744</v>
      </c>
      <c r="B744" s="94" t="s">
        <v>1952</v>
      </c>
      <c r="C744" s="94"/>
      <c r="D744" s="94" t="s">
        <v>1953</v>
      </c>
      <c r="E744" s="94" t="s">
        <v>1906</v>
      </c>
      <c r="F744" s="94" t="s">
        <v>1691</v>
      </c>
      <c r="G744" s="94" t="s">
        <v>54</v>
      </c>
      <c r="H744" s="95">
        <v>2020</v>
      </c>
      <c r="I744" s="153">
        <v>9.9</v>
      </c>
      <c r="J744" s="153">
        <v>9.9</v>
      </c>
      <c r="K744" s="153">
        <v>9.9</v>
      </c>
      <c r="L744" s="152">
        <v>9.9</v>
      </c>
      <c r="M744" s="152">
        <v>9.9</v>
      </c>
      <c r="N744" s="152">
        <v>9.9</v>
      </c>
      <c r="O744" s="152">
        <v>9.9</v>
      </c>
      <c r="P744" s="152">
        <v>9.9</v>
      </c>
      <c r="Q744" s="152">
        <v>9.9</v>
      </c>
      <c r="R744" s="152">
        <v>9.9</v>
      </c>
    </row>
    <row r="745" spans="1:18" ht="15" customHeight="1">
      <c r="A745" s="16">
        <f t="shared" si="24"/>
        <v>745</v>
      </c>
      <c r="B745" s="94" t="s">
        <v>1715</v>
      </c>
      <c r="C745" s="94"/>
      <c r="D745" s="94" t="s">
        <v>2572</v>
      </c>
      <c r="E745" s="94" t="s">
        <v>418</v>
      </c>
      <c r="F745" s="94" t="s">
        <v>1691</v>
      </c>
      <c r="G745" s="94" t="s">
        <v>53</v>
      </c>
      <c r="H745" s="95">
        <v>2015</v>
      </c>
      <c r="I745" s="153">
        <v>2</v>
      </c>
      <c r="J745" s="153">
        <v>2</v>
      </c>
      <c r="K745" s="153">
        <v>2</v>
      </c>
      <c r="L745" s="152">
        <v>2</v>
      </c>
      <c r="M745" s="152">
        <v>2</v>
      </c>
      <c r="N745" s="152">
        <v>2</v>
      </c>
      <c r="O745" s="152">
        <v>2</v>
      </c>
      <c r="P745" s="152">
        <v>2</v>
      </c>
      <c r="Q745" s="152">
        <v>2</v>
      </c>
      <c r="R745" s="152">
        <v>2</v>
      </c>
    </row>
    <row r="746" spans="1:18" ht="15" customHeight="1">
      <c r="A746" s="16">
        <f t="shared" si="24"/>
        <v>746</v>
      </c>
      <c r="B746" s="94" t="s">
        <v>1718</v>
      </c>
      <c r="C746" s="94"/>
      <c r="D746" s="94" t="s">
        <v>1719</v>
      </c>
      <c r="E746" s="94" t="s">
        <v>418</v>
      </c>
      <c r="F746" s="94" t="s">
        <v>1691</v>
      </c>
      <c r="G746" s="94" t="s">
        <v>53</v>
      </c>
      <c r="H746" s="95">
        <v>2017</v>
      </c>
      <c r="I746" s="153">
        <v>1.5</v>
      </c>
      <c r="J746" s="153">
        <v>1.5</v>
      </c>
      <c r="K746" s="153">
        <v>1.5</v>
      </c>
      <c r="L746" s="152">
        <v>1.5</v>
      </c>
      <c r="M746" s="152">
        <v>1.5</v>
      </c>
      <c r="N746" s="152">
        <v>1.5</v>
      </c>
      <c r="O746" s="152">
        <v>1.5</v>
      </c>
      <c r="P746" s="152">
        <v>1.5</v>
      </c>
      <c r="Q746" s="152">
        <v>1.5</v>
      </c>
      <c r="R746" s="152">
        <v>1.5</v>
      </c>
    </row>
    <row r="747" spans="1:18" ht="15" customHeight="1">
      <c r="A747" s="16">
        <f t="shared" si="24"/>
        <v>747</v>
      </c>
      <c r="B747" s="94" t="s">
        <v>1721</v>
      </c>
      <c r="C747" s="94"/>
      <c r="D747" s="94" t="s">
        <v>1722</v>
      </c>
      <c r="E747" s="94" t="s">
        <v>418</v>
      </c>
      <c r="F747" s="94" t="s">
        <v>1691</v>
      </c>
      <c r="G747" s="94" t="s">
        <v>53</v>
      </c>
      <c r="H747" s="95">
        <v>2018</v>
      </c>
      <c r="I747" s="153">
        <v>1.5</v>
      </c>
      <c r="J747" s="153">
        <v>1.5</v>
      </c>
      <c r="K747" s="153">
        <v>1.5</v>
      </c>
      <c r="L747" s="152">
        <v>1.5</v>
      </c>
      <c r="M747" s="152">
        <v>1.5</v>
      </c>
      <c r="N747" s="152">
        <v>1.5</v>
      </c>
      <c r="O747" s="152">
        <v>1.5</v>
      </c>
      <c r="P747" s="152">
        <v>1.5</v>
      </c>
      <c r="Q747" s="152">
        <v>1.5</v>
      </c>
      <c r="R747" s="152">
        <v>1.5</v>
      </c>
    </row>
    <row r="748" spans="1:18" ht="15" customHeight="1">
      <c r="A748" s="16">
        <f t="shared" si="24"/>
        <v>748</v>
      </c>
      <c r="B748" s="94" t="s">
        <v>1699</v>
      </c>
      <c r="C748" s="94"/>
      <c r="D748" s="94" t="s">
        <v>1700</v>
      </c>
      <c r="E748" s="94" t="s">
        <v>1701</v>
      </c>
      <c r="F748" s="94" t="s">
        <v>1691</v>
      </c>
      <c r="G748" s="94" t="s">
        <v>54</v>
      </c>
      <c r="H748" s="95">
        <v>2017</v>
      </c>
      <c r="I748" s="153">
        <v>2</v>
      </c>
      <c r="J748" s="153">
        <v>2</v>
      </c>
      <c r="K748" s="153">
        <v>2</v>
      </c>
      <c r="L748" s="152">
        <v>2</v>
      </c>
      <c r="M748" s="152">
        <v>2</v>
      </c>
      <c r="N748" s="152">
        <v>2</v>
      </c>
      <c r="O748" s="152">
        <v>2</v>
      </c>
      <c r="P748" s="152">
        <v>2</v>
      </c>
      <c r="Q748" s="152">
        <v>2</v>
      </c>
      <c r="R748" s="152">
        <v>2</v>
      </c>
    </row>
    <row r="749" spans="1:18" ht="15" customHeight="1">
      <c r="A749" s="16">
        <f t="shared" si="24"/>
        <v>749</v>
      </c>
      <c r="B749" s="148" t="s">
        <v>1702</v>
      </c>
      <c r="C749" s="148"/>
      <c r="D749" s="148"/>
      <c r="E749" s="148"/>
      <c r="F749" s="148"/>
      <c r="G749" s="148"/>
      <c r="H749" s="149"/>
      <c r="I749" s="150">
        <f t="shared" ref="I749:R749" si="26">SUM(I735:I748)</f>
        <v>141.00000000000003</v>
      </c>
      <c r="J749" s="150">
        <f t="shared" si="26"/>
        <v>141.00000000000003</v>
      </c>
      <c r="K749" s="150">
        <f t="shared" si="26"/>
        <v>141.00000000000003</v>
      </c>
      <c r="L749" s="151">
        <f t="shared" si="26"/>
        <v>141.00000000000003</v>
      </c>
      <c r="M749" s="151">
        <f t="shared" si="26"/>
        <v>141.00000000000003</v>
      </c>
      <c r="N749" s="151">
        <f t="shared" si="26"/>
        <v>141.00000000000003</v>
      </c>
      <c r="O749" s="151">
        <f t="shared" si="26"/>
        <v>141.00000000000003</v>
      </c>
      <c r="P749" s="151">
        <f t="shared" si="26"/>
        <v>141.00000000000003</v>
      </c>
      <c r="Q749" s="151">
        <f t="shared" si="26"/>
        <v>141.00000000000003</v>
      </c>
      <c r="R749" s="151">
        <f t="shared" si="26"/>
        <v>141.00000000000003</v>
      </c>
    </row>
    <row r="750" spans="1:18" ht="15" customHeight="1">
      <c r="A750" s="16">
        <f t="shared" si="24"/>
        <v>750</v>
      </c>
      <c r="B750" s="94" t="s">
        <v>1703</v>
      </c>
      <c r="C750" s="94"/>
      <c r="D750" s="94" t="s">
        <v>1704</v>
      </c>
      <c r="E750" s="94" t="s">
        <v>1550</v>
      </c>
      <c r="F750" s="94"/>
      <c r="G750" s="94"/>
      <c r="H750" s="95"/>
      <c r="I750" s="153">
        <v>0</v>
      </c>
      <c r="J750" s="153">
        <v>0</v>
      </c>
      <c r="K750" s="153">
        <v>0</v>
      </c>
      <c r="L750" s="152">
        <v>0</v>
      </c>
      <c r="M750" s="152">
        <v>0</v>
      </c>
      <c r="N750" s="152">
        <v>0</v>
      </c>
      <c r="O750" s="152">
        <v>0</v>
      </c>
      <c r="P750" s="152">
        <v>0</v>
      </c>
      <c r="Q750" s="152">
        <v>0</v>
      </c>
      <c r="R750" s="152">
        <v>0</v>
      </c>
    </row>
    <row r="751" spans="1:18" ht="15" customHeight="1">
      <c r="A751" s="16">
        <f t="shared" si="24"/>
        <v>751</v>
      </c>
      <c r="B751" s="148"/>
      <c r="C751" s="148"/>
      <c r="D751" s="148"/>
      <c r="E751" s="148"/>
      <c r="F751" s="148"/>
      <c r="G751" s="148"/>
      <c r="H751" s="149"/>
      <c r="I751" s="150"/>
      <c r="J751" s="150"/>
      <c r="K751" s="150"/>
      <c r="L751" s="151"/>
      <c r="M751" s="151"/>
      <c r="N751" s="151"/>
      <c r="O751" s="151"/>
      <c r="P751" s="151"/>
      <c r="Q751" s="151"/>
      <c r="R751" s="151"/>
    </row>
    <row r="752" spans="1:18" ht="15" customHeight="1">
      <c r="A752" s="16">
        <f t="shared" si="24"/>
        <v>752</v>
      </c>
      <c r="B752" s="94" t="s">
        <v>1705</v>
      </c>
      <c r="C752" s="94"/>
      <c r="D752" s="94" t="s">
        <v>1706</v>
      </c>
      <c r="E752" s="94"/>
      <c r="F752" s="94" t="s">
        <v>294</v>
      </c>
      <c r="G752" s="94"/>
      <c r="H752" s="95"/>
      <c r="I752" s="153">
        <v>0</v>
      </c>
      <c r="J752" s="153">
        <v>0</v>
      </c>
      <c r="K752" s="153">
        <v>0</v>
      </c>
      <c r="L752" s="152">
        <v>0</v>
      </c>
      <c r="M752" s="152">
        <v>0</v>
      </c>
      <c r="N752" s="152">
        <v>0</v>
      </c>
      <c r="O752" s="152">
        <v>0</v>
      </c>
      <c r="P752" s="152">
        <v>0</v>
      </c>
      <c r="Q752" s="152">
        <v>0</v>
      </c>
      <c r="R752" s="152">
        <v>0</v>
      </c>
    </row>
    <row r="753" spans="1:18" ht="15" customHeight="1">
      <c r="A753" s="16">
        <f t="shared" si="24"/>
        <v>753</v>
      </c>
      <c r="B753" s="148"/>
      <c r="C753" s="148"/>
      <c r="D753" s="148"/>
      <c r="E753" s="148"/>
      <c r="F753" s="148"/>
      <c r="G753" s="148"/>
      <c r="H753" s="149"/>
      <c r="I753" s="150"/>
      <c r="J753" s="150"/>
      <c r="K753" s="150"/>
      <c r="L753" s="151"/>
      <c r="M753" s="151"/>
      <c r="N753" s="151"/>
      <c r="O753" s="151"/>
      <c r="P753" s="151"/>
      <c r="Q753" s="151"/>
      <c r="R753" s="151"/>
    </row>
    <row r="754" spans="1:18" ht="15" customHeight="1">
      <c r="A754" s="16">
        <f t="shared" si="24"/>
        <v>754</v>
      </c>
      <c r="B754" s="94" t="s">
        <v>1709</v>
      </c>
      <c r="C754" s="94"/>
      <c r="D754" s="94" t="s">
        <v>1710</v>
      </c>
      <c r="E754" s="94"/>
      <c r="F754" s="94"/>
      <c r="G754" s="94"/>
      <c r="H754" s="95"/>
      <c r="I754" s="153">
        <v>0</v>
      </c>
      <c r="J754" s="153">
        <v>0</v>
      </c>
      <c r="K754" s="153">
        <v>0</v>
      </c>
      <c r="L754" s="152">
        <v>0</v>
      </c>
      <c r="M754" s="152">
        <v>0</v>
      </c>
      <c r="N754" s="152">
        <v>0</v>
      </c>
      <c r="O754" s="152">
        <v>0</v>
      </c>
      <c r="P754" s="152">
        <v>0</v>
      </c>
      <c r="Q754" s="152">
        <v>0</v>
      </c>
      <c r="R754" s="152">
        <v>0</v>
      </c>
    </row>
    <row r="755" spans="1:18" ht="15" customHeight="1">
      <c r="A755" s="16">
        <f t="shared" si="24"/>
        <v>755</v>
      </c>
      <c r="B755" s="148"/>
      <c r="C755" s="148"/>
      <c r="D755" s="148"/>
      <c r="E755" s="148"/>
      <c r="F755" s="148"/>
      <c r="G755" s="148"/>
      <c r="H755" s="149"/>
      <c r="I755" s="150"/>
      <c r="J755" s="150"/>
      <c r="K755" s="150"/>
      <c r="L755" s="151"/>
      <c r="M755" s="151"/>
      <c r="N755" s="151"/>
      <c r="O755" s="151"/>
      <c r="P755" s="151"/>
      <c r="Q755" s="151"/>
      <c r="R755" s="151"/>
    </row>
    <row r="756" spans="1:18" ht="15" customHeight="1">
      <c r="A756" s="16">
        <f t="shared" si="24"/>
        <v>756</v>
      </c>
      <c r="B756" s="148" t="s">
        <v>1712</v>
      </c>
      <c r="C756" s="148"/>
      <c r="D756" s="148"/>
      <c r="E756" s="148"/>
      <c r="F756" s="148"/>
      <c r="G756" s="148"/>
      <c r="H756" s="149"/>
      <c r="I756" s="150"/>
      <c r="J756" s="150"/>
      <c r="K756" s="150"/>
      <c r="L756" s="151"/>
      <c r="M756" s="151"/>
      <c r="N756" s="151"/>
      <c r="O756" s="151"/>
      <c r="P756" s="151"/>
      <c r="Q756" s="151"/>
      <c r="R756" s="151"/>
    </row>
    <row r="757" spans="1:18" ht="15" customHeight="1">
      <c r="A757" s="16">
        <f t="shared" si="24"/>
        <v>757</v>
      </c>
      <c r="B757" s="94" t="s">
        <v>1713</v>
      </c>
      <c r="C757" s="94"/>
      <c r="D757" s="94" t="s">
        <v>1714</v>
      </c>
      <c r="E757" s="94" t="s">
        <v>1085</v>
      </c>
      <c r="F757" s="94" t="s">
        <v>65</v>
      </c>
      <c r="G757" s="94" t="s">
        <v>52</v>
      </c>
      <c r="H757" s="95"/>
      <c r="I757" s="153">
        <v>600</v>
      </c>
      <c r="J757" s="153">
        <v>600</v>
      </c>
      <c r="K757" s="153">
        <v>600</v>
      </c>
      <c r="L757" s="152">
        <v>600</v>
      </c>
      <c r="M757" s="152">
        <v>600</v>
      </c>
      <c r="N757" s="152">
        <v>600</v>
      </c>
      <c r="O757" s="152">
        <v>600</v>
      </c>
      <c r="P757" s="152">
        <v>600</v>
      </c>
      <c r="Q757" s="152">
        <v>600</v>
      </c>
      <c r="R757" s="152">
        <v>600</v>
      </c>
    </row>
    <row r="758" spans="1:18" ht="15" customHeight="1">
      <c r="A758" s="16">
        <f t="shared" si="24"/>
        <v>758</v>
      </c>
      <c r="B758" s="94" t="s">
        <v>1716</v>
      </c>
      <c r="C758" s="94"/>
      <c r="D758" s="94" t="s">
        <v>1717</v>
      </c>
      <c r="E758" s="94" t="s">
        <v>272</v>
      </c>
      <c r="F758" s="94" t="s">
        <v>65</v>
      </c>
      <c r="G758" s="94" t="s">
        <v>54</v>
      </c>
      <c r="H758" s="95"/>
      <c r="I758" s="153">
        <v>220</v>
      </c>
      <c r="J758" s="153">
        <v>220</v>
      </c>
      <c r="K758" s="153">
        <v>220</v>
      </c>
      <c r="L758" s="152">
        <v>220</v>
      </c>
      <c r="M758" s="152">
        <v>220</v>
      </c>
      <c r="N758" s="152">
        <v>220</v>
      </c>
      <c r="O758" s="152">
        <v>220</v>
      </c>
      <c r="P758" s="152">
        <v>220</v>
      </c>
      <c r="Q758" s="152">
        <v>220</v>
      </c>
      <c r="R758" s="152">
        <v>220</v>
      </c>
    </row>
    <row r="759" spans="1:18" ht="15" customHeight="1">
      <c r="A759" s="16">
        <f t="shared" si="24"/>
        <v>759</v>
      </c>
      <c r="B759" s="94" t="s">
        <v>1723</v>
      </c>
      <c r="C759" s="94"/>
      <c r="D759" s="94" t="s">
        <v>1724</v>
      </c>
      <c r="E759" s="94" t="s">
        <v>662</v>
      </c>
      <c r="F759" s="94" t="s">
        <v>65</v>
      </c>
      <c r="G759" s="94" t="s">
        <v>53</v>
      </c>
      <c r="H759" s="95"/>
      <c r="I759" s="153">
        <v>100</v>
      </c>
      <c r="J759" s="153">
        <v>100</v>
      </c>
      <c r="K759" s="153">
        <v>100</v>
      </c>
      <c r="L759" s="152">
        <v>100</v>
      </c>
      <c r="M759" s="152">
        <v>100</v>
      </c>
      <c r="N759" s="152">
        <v>100</v>
      </c>
      <c r="O759" s="152">
        <v>100</v>
      </c>
      <c r="P759" s="152">
        <v>100</v>
      </c>
      <c r="Q759" s="152">
        <v>100</v>
      </c>
      <c r="R759" s="152">
        <v>100</v>
      </c>
    </row>
    <row r="760" spans="1:18" ht="15" customHeight="1">
      <c r="A760" s="16">
        <f t="shared" si="24"/>
        <v>760</v>
      </c>
      <c r="B760" s="94" t="s">
        <v>1725</v>
      </c>
      <c r="C760" s="94"/>
      <c r="D760" s="94" t="s">
        <v>1726</v>
      </c>
      <c r="E760" s="94" t="s">
        <v>70</v>
      </c>
      <c r="F760" s="94" t="s">
        <v>65</v>
      </c>
      <c r="G760" s="94" t="s">
        <v>53</v>
      </c>
      <c r="H760" s="95"/>
      <c r="I760" s="153">
        <v>300</v>
      </c>
      <c r="J760" s="153">
        <v>300</v>
      </c>
      <c r="K760" s="153">
        <v>300</v>
      </c>
      <c r="L760" s="152">
        <v>300</v>
      </c>
      <c r="M760" s="152">
        <v>300</v>
      </c>
      <c r="N760" s="152">
        <v>300</v>
      </c>
      <c r="O760" s="152">
        <v>300</v>
      </c>
      <c r="P760" s="152">
        <v>300</v>
      </c>
      <c r="Q760" s="152">
        <v>300</v>
      </c>
      <c r="R760" s="152">
        <v>300</v>
      </c>
    </row>
    <row r="761" spans="1:18" ht="15" customHeight="1">
      <c r="A761" s="16">
        <f t="shared" si="24"/>
        <v>761</v>
      </c>
      <c r="B761" s="148" t="s">
        <v>1727</v>
      </c>
      <c r="C761" s="148"/>
      <c r="D761" s="148"/>
      <c r="E761" s="148"/>
      <c r="F761" s="148"/>
      <c r="G761" s="148"/>
      <c r="H761" s="149"/>
      <c r="I761" s="150">
        <f t="shared" ref="I761:Q761" si="27">SUM(I757:I760)</f>
        <v>1220</v>
      </c>
      <c r="J761" s="150">
        <f t="shared" si="27"/>
        <v>1220</v>
      </c>
      <c r="K761" s="150">
        <f t="shared" si="27"/>
        <v>1220</v>
      </c>
      <c r="L761" s="151">
        <f t="shared" si="27"/>
        <v>1220</v>
      </c>
      <c r="M761" s="151">
        <f t="shared" si="27"/>
        <v>1220</v>
      </c>
      <c r="N761" s="151">
        <f t="shared" si="27"/>
        <v>1220</v>
      </c>
      <c r="O761" s="151">
        <f t="shared" si="27"/>
        <v>1220</v>
      </c>
      <c r="P761" s="151">
        <f t="shared" si="27"/>
        <v>1220</v>
      </c>
      <c r="Q761" s="151">
        <f t="shared" si="27"/>
        <v>1220</v>
      </c>
      <c r="R761" s="151">
        <f t="shared" ref="R761" si="28">SUM(R757:R760)</f>
        <v>1220</v>
      </c>
    </row>
    <row r="762" spans="1:18" ht="15" customHeight="1">
      <c r="A762" s="16">
        <f t="shared" si="24"/>
        <v>762</v>
      </c>
      <c r="B762" s="94" t="s">
        <v>1728</v>
      </c>
      <c r="C762" s="94"/>
      <c r="D762" s="94" t="s">
        <v>1729</v>
      </c>
      <c r="E762" s="94" t="s">
        <v>1550</v>
      </c>
      <c r="F762" s="94"/>
      <c r="G762" s="94"/>
      <c r="H762" s="95"/>
      <c r="I762" s="153">
        <v>68.650000000000006</v>
      </c>
      <c r="J762" s="153">
        <v>68.650000000000006</v>
      </c>
      <c r="K762" s="153">
        <v>68.650000000000006</v>
      </c>
      <c r="L762" s="153">
        <v>68.650000000000006</v>
      </c>
      <c r="M762" s="153">
        <v>68.650000000000006</v>
      </c>
      <c r="N762" s="153">
        <v>68.650000000000006</v>
      </c>
      <c r="O762" s="153">
        <v>68.650000000000006</v>
      </c>
      <c r="P762" s="153">
        <v>68.650000000000006</v>
      </c>
      <c r="Q762" s="153">
        <v>68.650000000000006</v>
      </c>
      <c r="R762" s="153">
        <v>68.650000000000006</v>
      </c>
    </row>
    <row r="763" spans="1:18" ht="15" customHeight="1">
      <c r="A763" s="16">
        <f t="shared" si="24"/>
        <v>763</v>
      </c>
      <c r="B763" s="148"/>
      <c r="C763" s="148"/>
      <c r="D763" s="148"/>
      <c r="E763" s="148"/>
      <c r="F763" s="148"/>
      <c r="G763" s="148"/>
      <c r="H763" s="149"/>
      <c r="I763" s="150"/>
      <c r="J763" s="150"/>
      <c r="K763" s="150"/>
      <c r="L763" s="151"/>
      <c r="M763" s="151"/>
      <c r="N763" s="151"/>
      <c r="O763" s="151"/>
      <c r="P763" s="151"/>
      <c r="Q763" s="151"/>
      <c r="R763" s="151"/>
    </row>
    <row r="764" spans="1:18" ht="15" customHeight="1">
      <c r="A764" s="16">
        <f t="shared" si="24"/>
        <v>764</v>
      </c>
      <c r="B764" s="148" t="s">
        <v>1730</v>
      </c>
      <c r="C764" s="148"/>
      <c r="D764" s="148"/>
      <c r="E764" s="148"/>
      <c r="F764" s="148"/>
      <c r="G764" s="148"/>
      <c r="H764" s="149"/>
      <c r="I764" s="150"/>
      <c r="J764" s="150"/>
      <c r="K764" s="150"/>
      <c r="L764" s="151"/>
      <c r="M764" s="151"/>
      <c r="N764" s="151"/>
      <c r="O764" s="151"/>
      <c r="P764" s="151"/>
      <c r="Q764" s="151"/>
      <c r="R764" s="151"/>
    </row>
    <row r="765" spans="1:18" ht="15" customHeight="1">
      <c r="A765" s="16">
        <f t="shared" si="24"/>
        <v>765</v>
      </c>
      <c r="B765" s="94" t="s">
        <v>1744</v>
      </c>
      <c r="C765" s="94" t="s">
        <v>1745</v>
      </c>
      <c r="D765" s="94"/>
      <c r="E765" s="94" t="s">
        <v>1735</v>
      </c>
      <c r="F765" s="94" t="s">
        <v>294</v>
      </c>
      <c r="G765" s="94" t="s">
        <v>98</v>
      </c>
      <c r="H765" s="95">
        <v>2021</v>
      </c>
      <c r="I765" s="153">
        <v>117</v>
      </c>
      <c r="J765" s="153">
        <v>117</v>
      </c>
      <c r="K765" s="153">
        <v>117</v>
      </c>
      <c r="L765" s="152">
        <v>117</v>
      </c>
      <c r="M765" s="152">
        <v>117</v>
      </c>
      <c r="N765" s="152">
        <v>117</v>
      </c>
      <c r="O765" s="152">
        <v>117</v>
      </c>
      <c r="P765" s="152">
        <v>117</v>
      </c>
      <c r="Q765" s="152">
        <v>117</v>
      </c>
      <c r="R765" s="152">
        <v>117</v>
      </c>
    </row>
    <row r="766" spans="1:18">
      <c r="A766" s="16">
        <f t="shared" si="24"/>
        <v>766</v>
      </c>
      <c r="B766" s="94" t="s">
        <v>2570</v>
      </c>
      <c r="C766" s="94" t="s">
        <v>2571</v>
      </c>
      <c r="D766" s="94"/>
      <c r="E766" s="94" t="s">
        <v>1076</v>
      </c>
      <c r="F766" s="94" t="s">
        <v>249</v>
      </c>
      <c r="G766" s="94" t="s">
        <v>52</v>
      </c>
      <c r="H766" s="95">
        <v>2020</v>
      </c>
      <c r="I766" s="153">
        <v>420</v>
      </c>
      <c r="J766" s="153">
        <v>420</v>
      </c>
      <c r="K766" s="153">
        <v>420</v>
      </c>
      <c r="L766" s="153">
        <v>420</v>
      </c>
      <c r="M766" s="153">
        <v>420</v>
      </c>
      <c r="N766" s="153">
        <v>420</v>
      </c>
      <c r="O766" s="153">
        <v>420</v>
      </c>
      <c r="P766" s="153">
        <v>420</v>
      </c>
      <c r="Q766" s="153">
        <v>420</v>
      </c>
      <c r="R766" s="153">
        <v>420</v>
      </c>
    </row>
    <row r="767" spans="1:18" ht="15" customHeight="1">
      <c r="A767" s="16">
        <f t="shared" si="24"/>
        <v>767</v>
      </c>
      <c r="B767" s="94" t="s">
        <v>1733</v>
      </c>
      <c r="C767" s="94" t="s">
        <v>1734</v>
      </c>
      <c r="D767" s="94"/>
      <c r="E767" s="94" t="s">
        <v>1735</v>
      </c>
      <c r="F767" s="94" t="s">
        <v>294</v>
      </c>
      <c r="G767" s="94" t="s">
        <v>98</v>
      </c>
      <c r="H767" s="95">
        <v>2020</v>
      </c>
      <c r="I767" s="153">
        <v>96</v>
      </c>
      <c r="J767" s="153">
        <v>96</v>
      </c>
      <c r="K767" s="153">
        <v>96</v>
      </c>
      <c r="L767" s="152">
        <v>96</v>
      </c>
      <c r="M767" s="152">
        <v>96</v>
      </c>
      <c r="N767" s="152">
        <v>96</v>
      </c>
      <c r="O767" s="152">
        <v>96</v>
      </c>
      <c r="P767" s="152">
        <v>96</v>
      </c>
      <c r="Q767" s="152">
        <v>96</v>
      </c>
      <c r="R767" s="152">
        <v>96</v>
      </c>
    </row>
    <row r="768" spans="1:18" ht="15" customHeight="1">
      <c r="A768" s="16">
        <f t="shared" si="24"/>
        <v>768</v>
      </c>
      <c r="B768" s="94" t="s">
        <v>1736</v>
      </c>
      <c r="C768" s="94" t="s">
        <v>1737</v>
      </c>
      <c r="D768" s="94"/>
      <c r="E768" s="94" t="s">
        <v>359</v>
      </c>
      <c r="F768" s="94" t="s">
        <v>294</v>
      </c>
      <c r="G768" s="94" t="s">
        <v>285</v>
      </c>
      <c r="H768" s="95">
        <v>2020</v>
      </c>
      <c r="I768" s="153">
        <v>11</v>
      </c>
      <c r="J768" s="153">
        <v>11</v>
      </c>
      <c r="K768" s="153">
        <v>11</v>
      </c>
      <c r="L768" s="152">
        <v>11</v>
      </c>
      <c r="M768" s="152">
        <v>11</v>
      </c>
      <c r="N768" s="152">
        <v>11</v>
      </c>
      <c r="O768" s="152">
        <v>11</v>
      </c>
      <c r="P768" s="152">
        <v>11</v>
      </c>
      <c r="Q768" s="152">
        <v>11</v>
      </c>
      <c r="R768" s="152">
        <v>11</v>
      </c>
    </row>
    <row r="769" spans="1:18" ht="15" customHeight="1">
      <c r="A769" s="16">
        <f t="shared" si="24"/>
        <v>769</v>
      </c>
      <c r="B769" s="94" t="s">
        <v>2065</v>
      </c>
      <c r="C769" s="94" t="s">
        <v>2066</v>
      </c>
      <c r="D769" s="94"/>
      <c r="E769" s="94" t="s">
        <v>359</v>
      </c>
      <c r="F769" s="94" t="s">
        <v>294</v>
      </c>
      <c r="G769" s="94" t="s">
        <v>285</v>
      </c>
      <c r="H769" s="95">
        <v>2020</v>
      </c>
      <c r="I769" s="153">
        <v>363</v>
      </c>
      <c r="J769" s="153">
        <v>363</v>
      </c>
      <c r="K769" s="153">
        <v>363</v>
      </c>
      <c r="L769" s="152">
        <v>363</v>
      </c>
      <c r="M769" s="152">
        <v>363</v>
      </c>
      <c r="N769" s="152">
        <v>363</v>
      </c>
      <c r="O769" s="152">
        <v>363</v>
      </c>
      <c r="P769" s="152">
        <v>363</v>
      </c>
      <c r="Q769" s="152">
        <v>363</v>
      </c>
      <c r="R769" s="152">
        <v>363</v>
      </c>
    </row>
    <row r="770" spans="1:18" ht="15" customHeight="1">
      <c r="A770" s="16">
        <f t="shared" si="24"/>
        <v>770</v>
      </c>
      <c r="B770" s="148" t="s">
        <v>1739</v>
      </c>
      <c r="C770" s="148"/>
      <c r="D770" s="148"/>
      <c r="E770" s="148"/>
      <c r="F770" s="148"/>
      <c r="G770" s="148"/>
      <c r="H770" s="149"/>
      <c r="I770" s="150">
        <f t="shared" ref="I770:Q770" si="29">SUM(I765:I769)</f>
        <v>1007</v>
      </c>
      <c r="J770" s="150">
        <f t="shared" si="29"/>
        <v>1007</v>
      </c>
      <c r="K770" s="150">
        <f t="shared" si="29"/>
        <v>1007</v>
      </c>
      <c r="L770" s="151">
        <f t="shared" si="29"/>
        <v>1007</v>
      </c>
      <c r="M770" s="151">
        <f t="shared" si="29"/>
        <v>1007</v>
      </c>
      <c r="N770" s="151">
        <f t="shared" si="29"/>
        <v>1007</v>
      </c>
      <c r="O770" s="151">
        <f t="shared" si="29"/>
        <v>1007</v>
      </c>
      <c r="P770" s="151">
        <f t="shared" si="29"/>
        <v>1007</v>
      </c>
      <c r="Q770" s="151">
        <f t="shared" si="29"/>
        <v>1007</v>
      </c>
      <c r="R770" s="151">
        <f t="shared" ref="R770" si="30">SUM(R765:R769)</f>
        <v>1007</v>
      </c>
    </row>
    <row r="771" spans="1:18" ht="15" customHeight="1">
      <c r="A771" s="16">
        <f t="shared" si="24"/>
        <v>771</v>
      </c>
      <c r="B771" s="148"/>
      <c r="C771" s="148"/>
      <c r="D771" s="148"/>
      <c r="E771" s="148"/>
      <c r="F771" s="148"/>
      <c r="G771" s="148"/>
      <c r="H771" s="149"/>
      <c r="I771" s="150"/>
      <c r="J771" s="150"/>
      <c r="K771" s="150"/>
      <c r="L771" s="151"/>
      <c r="M771" s="151"/>
      <c r="N771" s="151"/>
      <c r="O771" s="151"/>
      <c r="P771" s="151"/>
      <c r="Q771" s="151"/>
      <c r="R771" s="151"/>
    </row>
    <row r="772" spans="1:18" ht="15" customHeight="1">
      <c r="A772" s="16">
        <f t="shared" si="24"/>
        <v>772</v>
      </c>
      <c r="B772" s="148" t="s">
        <v>1740</v>
      </c>
      <c r="C772" s="148"/>
      <c r="D772" s="148"/>
      <c r="E772" s="148"/>
      <c r="F772" s="148"/>
      <c r="G772" s="148"/>
      <c r="H772" s="149"/>
      <c r="I772" s="150"/>
      <c r="J772" s="150"/>
      <c r="K772" s="150"/>
      <c r="L772" s="151"/>
      <c r="M772" s="151"/>
      <c r="N772" s="151"/>
      <c r="O772" s="151"/>
      <c r="P772" s="151"/>
      <c r="Q772" s="151"/>
      <c r="R772" s="151"/>
    </row>
    <row r="773" spans="1:18" ht="15" customHeight="1">
      <c r="A773" s="16">
        <f t="shared" si="24"/>
        <v>773</v>
      </c>
      <c r="B773" s="94" t="s">
        <v>1824</v>
      </c>
      <c r="C773" s="94" t="s">
        <v>1825</v>
      </c>
      <c r="D773" s="94"/>
      <c r="E773" s="94" t="s">
        <v>55</v>
      </c>
      <c r="F773" s="94" t="s">
        <v>80</v>
      </c>
      <c r="G773" s="94" t="s">
        <v>98</v>
      </c>
      <c r="H773" s="95">
        <v>2020</v>
      </c>
      <c r="I773" s="153">
        <v>174</v>
      </c>
      <c r="J773" s="153">
        <v>174</v>
      </c>
      <c r="K773" s="153">
        <v>174</v>
      </c>
      <c r="L773" s="152">
        <v>174</v>
      </c>
      <c r="M773" s="152">
        <v>174</v>
      </c>
      <c r="N773" s="152">
        <v>174</v>
      </c>
      <c r="O773" s="152">
        <v>174</v>
      </c>
      <c r="P773" s="152">
        <v>174</v>
      </c>
      <c r="Q773" s="152">
        <v>174</v>
      </c>
      <c r="R773" s="152">
        <v>174</v>
      </c>
    </row>
    <row r="774" spans="1:18" ht="15" customHeight="1">
      <c r="A774" s="16">
        <f t="shared" si="24"/>
        <v>774</v>
      </c>
      <c r="B774" s="94" t="s">
        <v>1828</v>
      </c>
      <c r="C774" s="94" t="s">
        <v>1829</v>
      </c>
      <c r="D774" s="94"/>
      <c r="E774" s="94" t="s">
        <v>1735</v>
      </c>
      <c r="F774" s="94" t="s">
        <v>80</v>
      </c>
      <c r="G774" s="94" t="s">
        <v>98</v>
      </c>
      <c r="H774" s="95">
        <v>2021</v>
      </c>
      <c r="I774" s="153">
        <v>149.5</v>
      </c>
      <c r="J774" s="153">
        <v>149.5</v>
      </c>
      <c r="K774" s="153">
        <v>149.5</v>
      </c>
      <c r="L774" s="152">
        <v>149.5</v>
      </c>
      <c r="M774" s="152">
        <v>149.5</v>
      </c>
      <c r="N774" s="152">
        <v>149.5</v>
      </c>
      <c r="O774" s="152">
        <v>149.5</v>
      </c>
      <c r="P774" s="152">
        <v>149.5</v>
      </c>
      <c r="Q774" s="152">
        <v>149.5</v>
      </c>
      <c r="R774" s="152">
        <v>149.5</v>
      </c>
    </row>
    <row r="775" spans="1:18" ht="15" customHeight="1">
      <c r="A775" s="16">
        <f t="shared" si="24"/>
        <v>775</v>
      </c>
      <c r="B775" s="94" t="s">
        <v>1826</v>
      </c>
      <c r="C775" s="94" t="s">
        <v>1827</v>
      </c>
      <c r="D775" s="94"/>
      <c r="E775" s="94" t="s">
        <v>1738</v>
      </c>
      <c r="F775" s="94" t="s">
        <v>80</v>
      </c>
      <c r="G775" s="94" t="s">
        <v>98</v>
      </c>
      <c r="H775" s="95">
        <v>2020</v>
      </c>
      <c r="I775" s="153">
        <v>220</v>
      </c>
      <c r="J775" s="153">
        <v>220</v>
      </c>
      <c r="K775" s="153">
        <v>220</v>
      </c>
      <c r="L775" s="152">
        <v>220</v>
      </c>
      <c r="M775" s="152">
        <v>220</v>
      </c>
      <c r="N775" s="152">
        <v>220</v>
      </c>
      <c r="O775" s="152">
        <v>220</v>
      </c>
      <c r="P775" s="152">
        <v>220</v>
      </c>
      <c r="Q775" s="152">
        <v>220</v>
      </c>
      <c r="R775" s="152">
        <v>220</v>
      </c>
    </row>
    <row r="776" spans="1:18" ht="15" customHeight="1">
      <c r="A776" s="16">
        <f t="shared" si="24"/>
        <v>776</v>
      </c>
      <c r="B776" s="94" t="s">
        <v>1832</v>
      </c>
      <c r="C776" s="94" t="s">
        <v>1833</v>
      </c>
      <c r="D776" s="94"/>
      <c r="E776" s="94" t="s">
        <v>1501</v>
      </c>
      <c r="F776" s="94" t="s">
        <v>80</v>
      </c>
      <c r="G776" s="94" t="s">
        <v>98</v>
      </c>
      <c r="H776" s="95">
        <v>2020</v>
      </c>
      <c r="I776" s="153">
        <v>201.6</v>
      </c>
      <c r="J776" s="153">
        <v>201.6</v>
      </c>
      <c r="K776" s="153">
        <v>201.6</v>
      </c>
      <c r="L776" s="152">
        <v>201.6</v>
      </c>
      <c r="M776" s="152">
        <v>201.6</v>
      </c>
      <c r="N776" s="152">
        <v>201.6</v>
      </c>
      <c r="O776" s="152">
        <v>201.6</v>
      </c>
      <c r="P776" s="152">
        <v>201.6</v>
      </c>
      <c r="Q776" s="152">
        <v>201.6</v>
      </c>
      <c r="R776" s="152">
        <v>201.6</v>
      </c>
    </row>
    <row r="777" spans="1:18" ht="15" customHeight="1">
      <c r="A777" s="16">
        <f t="shared" si="24"/>
        <v>777</v>
      </c>
      <c r="B777" s="94" t="s">
        <v>2067</v>
      </c>
      <c r="C777" s="94" t="s">
        <v>2068</v>
      </c>
      <c r="D777" s="94"/>
      <c r="E777" s="94" t="s">
        <v>460</v>
      </c>
      <c r="F777" s="94" t="s">
        <v>80</v>
      </c>
      <c r="G777" s="94" t="s">
        <v>98</v>
      </c>
      <c r="H777" s="95">
        <v>2021</v>
      </c>
      <c r="I777" s="153">
        <v>0</v>
      </c>
      <c r="J777" s="153">
        <v>201</v>
      </c>
      <c r="K777" s="153">
        <v>201</v>
      </c>
      <c r="L777" s="152">
        <v>201</v>
      </c>
      <c r="M777" s="152">
        <v>201</v>
      </c>
      <c r="N777" s="152">
        <v>201</v>
      </c>
      <c r="O777" s="152">
        <v>201</v>
      </c>
      <c r="P777" s="152">
        <v>201</v>
      </c>
      <c r="Q777" s="152">
        <v>201</v>
      </c>
      <c r="R777" s="152">
        <v>201</v>
      </c>
    </row>
    <row r="778" spans="1:18" ht="15" customHeight="1">
      <c r="A778" s="16">
        <f t="shared" si="24"/>
        <v>778</v>
      </c>
      <c r="B778" s="94" t="s">
        <v>2069</v>
      </c>
      <c r="C778" s="94" t="s">
        <v>2070</v>
      </c>
      <c r="D778" s="94"/>
      <c r="E778" s="94" t="s">
        <v>55</v>
      </c>
      <c r="F778" s="94" t="s">
        <v>80</v>
      </c>
      <c r="G778" s="94" t="s">
        <v>98</v>
      </c>
      <c r="H778" s="95">
        <v>2020</v>
      </c>
      <c r="I778" s="153">
        <v>25.2</v>
      </c>
      <c r="J778" s="153">
        <v>25.2</v>
      </c>
      <c r="K778" s="153">
        <v>25.2</v>
      </c>
      <c r="L778" s="152">
        <v>25.2</v>
      </c>
      <c r="M778" s="152">
        <v>25.2</v>
      </c>
      <c r="N778" s="152">
        <v>25.2</v>
      </c>
      <c r="O778" s="152">
        <v>25.2</v>
      </c>
      <c r="P778" s="152">
        <v>25.2</v>
      </c>
      <c r="Q778" s="152">
        <v>25.2</v>
      </c>
      <c r="R778" s="152">
        <v>25.2</v>
      </c>
    </row>
    <row r="779" spans="1:18" ht="15" customHeight="1">
      <c r="A779" s="16">
        <f t="shared" si="24"/>
        <v>779</v>
      </c>
      <c r="B779" s="94" t="s">
        <v>1830</v>
      </c>
      <c r="C779" s="94" t="s">
        <v>1831</v>
      </c>
      <c r="D779" s="94"/>
      <c r="E779" s="94" t="s">
        <v>1501</v>
      </c>
      <c r="F779" s="94" t="s">
        <v>80</v>
      </c>
      <c r="G779" s="94" t="s">
        <v>98</v>
      </c>
      <c r="H779" s="95">
        <v>2020</v>
      </c>
      <c r="I779" s="153">
        <v>272.60000000000002</v>
      </c>
      <c r="J779" s="153">
        <v>272.60000000000002</v>
      </c>
      <c r="K779" s="153">
        <v>272.60000000000002</v>
      </c>
      <c r="L779" s="152">
        <v>272.60000000000002</v>
      </c>
      <c r="M779" s="152">
        <v>272.60000000000002</v>
      </c>
      <c r="N779" s="152">
        <v>272.60000000000002</v>
      </c>
      <c r="O779" s="152">
        <v>272.60000000000002</v>
      </c>
      <c r="P779" s="152">
        <v>272.60000000000002</v>
      </c>
      <c r="Q779" s="152">
        <v>272.60000000000002</v>
      </c>
      <c r="R779" s="152">
        <v>272.60000000000002</v>
      </c>
    </row>
    <row r="780" spans="1:18" ht="15" customHeight="1">
      <c r="A780" s="16">
        <f t="shared" si="24"/>
        <v>780</v>
      </c>
      <c r="B780" s="94" t="s">
        <v>2071</v>
      </c>
      <c r="C780" s="94" t="s">
        <v>2072</v>
      </c>
      <c r="D780" s="94"/>
      <c r="E780" s="94" t="s">
        <v>1501</v>
      </c>
      <c r="F780" s="94" t="s">
        <v>80</v>
      </c>
      <c r="G780" s="94" t="s">
        <v>98</v>
      </c>
      <c r="H780" s="95">
        <v>2021</v>
      </c>
      <c r="I780" s="153">
        <v>0</v>
      </c>
      <c r="J780" s="153">
        <v>223.8</v>
      </c>
      <c r="K780" s="153">
        <v>223.8</v>
      </c>
      <c r="L780" s="152">
        <v>223.8</v>
      </c>
      <c r="M780" s="152">
        <v>223.8</v>
      </c>
      <c r="N780" s="152">
        <v>223.8</v>
      </c>
      <c r="O780" s="152">
        <v>223.8</v>
      </c>
      <c r="P780" s="152">
        <v>223.8</v>
      </c>
      <c r="Q780" s="152">
        <v>223.8</v>
      </c>
      <c r="R780" s="152">
        <v>223.8</v>
      </c>
    </row>
    <row r="781" spans="1:18" ht="15" customHeight="1">
      <c r="A781" s="16">
        <f t="shared" si="24"/>
        <v>781</v>
      </c>
      <c r="B781" s="94" t="s">
        <v>1834</v>
      </c>
      <c r="C781" s="94" t="s">
        <v>1835</v>
      </c>
      <c r="D781" s="94"/>
      <c r="E781" s="94" t="s">
        <v>55</v>
      </c>
      <c r="F781" s="94" t="s">
        <v>80</v>
      </c>
      <c r="G781" s="94" t="s">
        <v>98</v>
      </c>
      <c r="H781" s="95">
        <v>2020</v>
      </c>
      <c r="I781" s="153">
        <v>144.9</v>
      </c>
      <c r="J781" s="153">
        <v>144.9</v>
      </c>
      <c r="K781" s="153">
        <v>144.9</v>
      </c>
      <c r="L781" s="152">
        <v>144.9</v>
      </c>
      <c r="M781" s="152">
        <v>144.9</v>
      </c>
      <c r="N781" s="152">
        <v>144.9</v>
      </c>
      <c r="O781" s="152">
        <v>144.9</v>
      </c>
      <c r="P781" s="152">
        <v>144.9</v>
      </c>
      <c r="Q781" s="152">
        <v>144.9</v>
      </c>
      <c r="R781" s="152">
        <v>144.9</v>
      </c>
    </row>
    <row r="782" spans="1:18" ht="15" customHeight="1">
      <c r="A782" s="16">
        <f t="shared" si="24"/>
        <v>782</v>
      </c>
      <c r="B782" s="94" t="s">
        <v>1839</v>
      </c>
      <c r="C782" s="94" t="s">
        <v>1840</v>
      </c>
      <c r="D782" s="94"/>
      <c r="E782" s="94" t="s">
        <v>243</v>
      </c>
      <c r="F782" s="94" t="s">
        <v>80</v>
      </c>
      <c r="G782" s="94" t="s">
        <v>98</v>
      </c>
      <c r="H782" s="95">
        <v>2020</v>
      </c>
      <c r="I782" s="153">
        <v>151.19999999999999</v>
      </c>
      <c r="J782" s="153">
        <v>151.19999999999999</v>
      </c>
      <c r="K782" s="153">
        <v>151.19999999999999</v>
      </c>
      <c r="L782" s="152">
        <v>151.19999999999999</v>
      </c>
      <c r="M782" s="152">
        <v>151.19999999999999</v>
      </c>
      <c r="N782" s="152">
        <v>151.19999999999999</v>
      </c>
      <c r="O782" s="152">
        <v>151.19999999999999</v>
      </c>
      <c r="P782" s="152">
        <v>151.19999999999999</v>
      </c>
      <c r="Q782" s="152">
        <v>151.19999999999999</v>
      </c>
      <c r="R782" s="152">
        <v>151.19999999999999</v>
      </c>
    </row>
    <row r="783" spans="1:18" ht="15" customHeight="1">
      <c r="A783" s="16">
        <f t="shared" si="24"/>
        <v>783</v>
      </c>
      <c r="B783" s="94" t="s">
        <v>1836</v>
      </c>
      <c r="C783" s="94" t="s">
        <v>1837</v>
      </c>
      <c r="D783" s="94"/>
      <c r="E783" s="94" t="s">
        <v>303</v>
      </c>
      <c r="F783" s="94" t="s">
        <v>80</v>
      </c>
      <c r="G783" s="94" t="s">
        <v>98</v>
      </c>
      <c r="H783" s="95">
        <v>2020</v>
      </c>
      <c r="I783" s="153">
        <v>226</v>
      </c>
      <c r="J783" s="153">
        <v>226</v>
      </c>
      <c r="K783" s="153">
        <v>226</v>
      </c>
      <c r="L783" s="152">
        <v>226</v>
      </c>
      <c r="M783" s="152">
        <v>226</v>
      </c>
      <c r="N783" s="152">
        <v>226</v>
      </c>
      <c r="O783" s="152">
        <v>226</v>
      </c>
      <c r="P783" s="152">
        <v>226</v>
      </c>
      <c r="Q783" s="152">
        <v>226</v>
      </c>
      <c r="R783" s="152">
        <v>226</v>
      </c>
    </row>
    <row r="784" spans="1:18" ht="15" customHeight="1">
      <c r="A784" s="16">
        <f t="shared" si="24"/>
        <v>784</v>
      </c>
      <c r="B784" s="94" t="s">
        <v>1842</v>
      </c>
      <c r="C784" s="94" t="s">
        <v>1843</v>
      </c>
      <c r="D784" s="94"/>
      <c r="E784" s="94" t="s">
        <v>1501</v>
      </c>
      <c r="F784" s="94" t="s">
        <v>80</v>
      </c>
      <c r="G784" s="94" t="s">
        <v>98</v>
      </c>
      <c r="H784" s="95">
        <v>2020</v>
      </c>
      <c r="I784" s="153">
        <v>239.8</v>
      </c>
      <c r="J784" s="153">
        <v>239.8</v>
      </c>
      <c r="K784" s="153">
        <v>239.8</v>
      </c>
      <c r="L784" s="152">
        <v>239.8</v>
      </c>
      <c r="M784" s="152">
        <v>239.8</v>
      </c>
      <c r="N784" s="152">
        <v>239.8</v>
      </c>
      <c r="O784" s="152">
        <v>239.8</v>
      </c>
      <c r="P784" s="152">
        <v>239.8</v>
      </c>
      <c r="Q784" s="152">
        <v>239.8</v>
      </c>
      <c r="R784" s="152">
        <v>239.8</v>
      </c>
    </row>
    <row r="785" spans="1:18" ht="15" customHeight="1">
      <c r="A785" s="16">
        <f t="shared" si="24"/>
        <v>785</v>
      </c>
      <c r="B785" s="94" t="s">
        <v>1763</v>
      </c>
      <c r="C785" s="94" t="s">
        <v>1764</v>
      </c>
      <c r="D785" s="94"/>
      <c r="E785" s="94" t="s">
        <v>1741</v>
      </c>
      <c r="F785" s="94" t="s">
        <v>1540</v>
      </c>
      <c r="G785" s="94" t="s">
        <v>62</v>
      </c>
      <c r="H785" s="95">
        <v>2021</v>
      </c>
      <c r="I785" s="153">
        <v>0</v>
      </c>
      <c r="J785" s="153">
        <v>504.4</v>
      </c>
      <c r="K785" s="153">
        <v>504.4</v>
      </c>
      <c r="L785" s="152">
        <v>504.4</v>
      </c>
      <c r="M785" s="152">
        <v>504.4</v>
      </c>
      <c r="N785" s="152">
        <v>504.4</v>
      </c>
      <c r="O785" s="152">
        <v>504.4</v>
      </c>
      <c r="P785" s="152">
        <v>504.4</v>
      </c>
      <c r="Q785" s="152">
        <v>504.4</v>
      </c>
      <c r="R785" s="152">
        <v>504.4</v>
      </c>
    </row>
    <row r="786" spans="1:18" ht="15" customHeight="1">
      <c r="A786" s="16">
        <f t="shared" si="24"/>
        <v>786</v>
      </c>
      <c r="B786" s="94" t="s">
        <v>1773</v>
      </c>
      <c r="C786" s="94" t="s">
        <v>1774</v>
      </c>
      <c r="D786" s="94"/>
      <c r="E786" s="94" t="s">
        <v>1756</v>
      </c>
      <c r="F786" s="94" t="s">
        <v>1540</v>
      </c>
      <c r="G786" s="94" t="s">
        <v>62</v>
      </c>
      <c r="H786" s="95">
        <v>2021</v>
      </c>
      <c r="I786" s="153">
        <v>0</v>
      </c>
      <c r="J786" s="153">
        <v>150</v>
      </c>
      <c r="K786" s="153">
        <v>150</v>
      </c>
      <c r="L786" s="152">
        <v>150</v>
      </c>
      <c r="M786" s="152">
        <v>150</v>
      </c>
      <c r="N786" s="152">
        <v>150</v>
      </c>
      <c r="O786" s="152">
        <v>150</v>
      </c>
      <c r="P786" s="152">
        <v>150</v>
      </c>
      <c r="Q786" s="152">
        <v>150</v>
      </c>
      <c r="R786" s="152">
        <v>150</v>
      </c>
    </row>
    <row r="787" spans="1:18" ht="15" customHeight="1">
      <c r="A787" s="16">
        <f t="shared" si="24"/>
        <v>787</v>
      </c>
      <c r="B787" s="94" t="s">
        <v>1807</v>
      </c>
      <c r="C787" s="94" t="s">
        <v>1808</v>
      </c>
      <c r="D787" s="94"/>
      <c r="E787" s="94" t="s">
        <v>1344</v>
      </c>
      <c r="F787" s="94" t="s">
        <v>1540</v>
      </c>
      <c r="G787" s="94" t="s">
        <v>62</v>
      </c>
      <c r="H787" s="95">
        <v>2020</v>
      </c>
      <c r="I787" s="153">
        <v>280.89999999999998</v>
      </c>
      <c r="J787" s="153">
        <v>280.89999999999998</v>
      </c>
      <c r="K787" s="153">
        <v>280.89999999999998</v>
      </c>
      <c r="L787" s="152">
        <v>280.89999999999998</v>
      </c>
      <c r="M787" s="152">
        <v>280.89999999999998</v>
      </c>
      <c r="N787" s="152">
        <v>280.89999999999998</v>
      </c>
      <c r="O787" s="152">
        <v>280.89999999999998</v>
      </c>
      <c r="P787" s="152">
        <v>280.89999999999998</v>
      </c>
      <c r="Q787" s="152">
        <v>280.89999999999998</v>
      </c>
      <c r="R787" s="152">
        <v>280.89999999999998</v>
      </c>
    </row>
    <row r="788" spans="1:18" ht="15" customHeight="1">
      <c r="A788" s="16">
        <f t="shared" si="24"/>
        <v>788</v>
      </c>
      <c r="B788" s="94" t="s">
        <v>2073</v>
      </c>
      <c r="C788" s="94" t="s">
        <v>2074</v>
      </c>
      <c r="D788" s="94"/>
      <c r="E788" s="94" t="s">
        <v>1250</v>
      </c>
      <c r="F788" s="94" t="s">
        <v>1976</v>
      </c>
      <c r="G788" s="94" t="s">
        <v>54</v>
      </c>
      <c r="H788" s="95">
        <v>2021</v>
      </c>
      <c r="I788" s="153">
        <v>0</v>
      </c>
      <c r="J788" s="153">
        <v>451.5</v>
      </c>
      <c r="K788" s="153">
        <v>451.5</v>
      </c>
      <c r="L788" s="152">
        <v>451.5</v>
      </c>
      <c r="M788" s="152">
        <v>451.5</v>
      </c>
      <c r="N788" s="152">
        <v>451.5</v>
      </c>
      <c r="O788" s="152">
        <v>451.5</v>
      </c>
      <c r="P788" s="152">
        <v>451.5</v>
      </c>
      <c r="Q788" s="152">
        <v>451.5</v>
      </c>
      <c r="R788" s="152">
        <v>451.5</v>
      </c>
    </row>
    <row r="789" spans="1:18" ht="15" customHeight="1">
      <c r="A789" s="16">
        <f t="shared" si="24"/>
        <v>789</v>
      </c>
      <c r="B789" s="94" t="s">
        <v>1759</v>
      </c>
      <c r="C789" s="94" t="s">
        <v>143</v>
      </c>
      <c r="D789" s="94"/>
      <c r="E789" s="94" t="s">
        <v>102</v>
      </c>
      <c r="F789" s="94" t="s">
        <v>1976</v>
      </c>
      <c r="G789" s="94" t="s">
        <v>54</v>
      </c>
      <c r="H789" s="95">
        <v>2020</v>
      </c>
      <c r="I789" s="153">
        <v>525</v>
      </c>
      <c r="J789" s="153">
        <v>525</v>
      </c>
      <c r="K789" s="153">
        <v>525</v>
      </c>
      <c r="L789" s="152">
        <v>525</v>
      </c>
      <c r="M789" s="152">
        <v>525</v>
      </c>
      <c r="N789" s="152">
        <v>525</v>
      </c>
      <c r="O789" s="152">
        <v>525</v>
      </c>
      <c r="P789" s="152">
        <v>525</v>
      </c>
      <c r="Q789" s="152">
        <v>525</v>
      </c>
      <c r="R789" s="152">
        <v>525</v>
      </c>
    </row>
    <row r="790" spans="1:18" ht="15" customHeight="1">
      <c r="A790" s="16">
        <f t="shared" ref="A790:A853" si="31">A789+1</f>
        <v>790</v>
      </c>
      <c r="B790" s="94" t="s">
        <v>1761</v>
      </c>
      <c r="C790" s="94" t="s">
        <v>1762</v>
      </c>
      <c r="D790" s="94"/>
      <c r="E790" s="94" t="s">
        <v>1156</v>
      </c>
      <c r="F790" s="94" t="s">
        <v>1976</v>
      </c>
      <c r="G790" s="94" t="s">
        <v>54</v>
      </c>
      <c r="H790" s="95">
        <v>2021</v>
      </c>
      <c r="I790" s="153">
        <v>331.2</v>
      </c>
      <c r="J790" s="153">
        <v>331.2</v>
      </c>
      <c r="K790" s="153">
        <v>331.2</v>
      </c>
      <c r="L790" s="152">
        <v>331.2</v>
      </c>
      <c r="M790" s="152">
        <v>331.2</v>
      </c>
      <c r="N790" s="152">
        <v>331.2</v>
      </c>
      <c r="O790" s="152">
        <v>331.2</v>
      </c>
      <c r="P790" s="152">
        <v>331.2</v>
      </c>
      <c r="Q790" s="152">
        <v>331.2</v>
      </c>
      <c r="R790" s="152">
        <v>331.2</v>
      </c>
    </row>
    <row r="791" spans="1:18" ht="15" customHeight="1">
      <c r="A791" s="16">
        <f t="shared" si="31"/>
        <v>791</v>
      </c>
      <c r="B791" s="94" t="s">
        <v>1742</v>
      </c>
      <c r="C791" s="94" t="s">
        <v>1743</v>
      </c>
      <c r="D791" s="94"/>
      <c r="E791" s="94" t="s">
        <v>133</v>
      </c>
      <c r="F791" s="94" t="s">
        <v>1976</v>
      </c>
      <c r="G791" s="94" t="s">
        <v>54</v>
      </c>
      <c r="H791" s="95">
        <v>2020</v>
      </c>
      <c r="I791" s="153">
        <v>160</v>
      </c>
      <c r="J791" s="153">
        <v>160</v>
      </c>
      <c r="K791" s="153">
        <v>160</v>
      </c>
      <c r="L791" s="152">
        <v>160</v>
      </c>
      <c r="M791" s="152">
        <v>160</v>
      </c>
      <c r="N791" s="152">
        <v>160</v>
      </c>
      <c r="O791" s="152">
        <v>160</v>
      </c>
      <c r="P791" s="152">
        <v>160</v>
      </c>
      <c r="Q791" s="152">
        <v>160</v>
      </c>
      <c r="R791" s="152">
        <v>160</v>
      </c>
    </row>
    <row r="792" spans="1:18" ht="15" customHeight="1">
      <c r="A792" s="16">
        <f t="shared" si="31"/>
        <v>792</v>
      </c>
      <c r="B792" s="94" t="s">
        <v>1765</v>
      </c>
      <c r="C792" s="94" t="s">
        <v>1766</v>
      </c>
      <c r="D792" s="94"/>
      <c r="E792" s="94" t="s">
        <v>129</v>
      </c>
      <c r="F792" s="94" t="s">
        <v>1976</v>
      </c>
      <c r="G792" s="94" t="s">
        <v>54</v>
      </c>
      <c r="H792" s="95">
        <v>2021</v>
      </c>
      <c r="I792" s="153">
        <v>400</v>
      </c>
      <c r="J792" s="153">
        <v>400</v>
      </c>
      <c r="K792" s="153">
        <v>400</v>
      </c>
      <c r="L792" s="152">
        <v>400</v>
      </c>
      <c r="M792" s="152">
        <v>400</v>
      </c>
      <c r="N792" s="152">
        <v>400</v>
      </c>
      <c r="O792" s="152">
        <v>400</v>
      </c>
      <c r="P792" s="152">
        <v>400</v>
      </c>
      <c r="Q792" s="152">
        <v>400</v>
      </c>
      <c r="R792" s="152">
        <v>400</v>
      </c>
    </row>
    <row r="793" spans="1:18" ht="15" customHeight="1">
      <c r="A793" s="16">
        <f t="shared" si="31"/>
        <v>793</v>
      </c>
      <c r="B793" s="94" t="s">
        <v>1767</v>
      </c>
      <c r="C793" s="94" t="s">
        <v>1768</v>
      </c>
      <c r="D793" s="94"/>
      <c r="E793" s="94" t="s">
        <v>1769</v>
      </c>
      <c r="F793" s="94" t="s">
        <v>1976</v>
      </c>
      <c r="G793" s="94" t="s">
        <v>53</v>
      </c>
      <c r="H793" s="95">
        <v>2021</v>
      </c>
      <c r="I793" s="153">
        <v>0</v>
      </c>
      <c r="J793" s="153">
        <v>240.5</v>
      </c>
      <c r="K793" s="153">
        <v>240.5</v>
      </c>
      <c r="L793" s="152">
        <v>240.5</v>
      </c>
      <c r="M793" s="152">
        <v>240.5</v>
      </c>
      <c r="N793" s="152">
        <v>240.5</v>
      </c>
      <c r="O793" s="152">
        <v>240.5</v>
      </c>
      <c r="P793" s="152">
        <v>240.5</v>
      </c>
      <c r="Q793" s="152">
        <v>240.5</v>
      </c>
      <c r="R793" s="152">
        <v>240.5</v>
      </c>
    </row>
    <row r="794" spans="1:18" ht="15" customHeight="1">
      <c r="A794" s="16">
        <f t="shared" si="31"/>
        <v>794</v>
      </c>
      <c r="B794" s="94" t="s">
        <v>1772</v>
      </c>
      <c r="C794" s="94" t="s">
        <v>1746</v>
      </c>
      <c r="D794" s="94"/>
      <c r="E794" s="94" t="s">
        <v>272</v>
      </c>
      <c r="F794" s="94" t="s">
        <v>1976</v>
      </c>
      <c r="G794" s="94" t="s">
        <v>54</v>
      </c>
      <c r="H794" s="95">
        <v>2020</v>
      </c>
      <c r="I794" s="153">
        <v>200</v>
      </c>
      <c r="J794" s="153">
        <v>200</v>
      </c>
      <c r="K794" s="153">
        <v>200</v>
      </c>
      <c r="L794" s="152">
        <v>200</v>
      </c>
      <c r="M794" s="152">
        <v>200</v>
      </c>
      <c r="N794" s="152">
        <v>200</v>
      </c>
      <c r="O794" s="152">
        <v>200</v>
      </c>
      <c r="P794" s="152">
        <v>200</v>
      </c>
      <c r="Q794" s="152">
        <v>200</v>
      </c>
      <c r="R794" s="152">
        <v>200</v>
      </c>
    </row>
    <row r="795" spans="1:18" ht="15" customHeight="1">
      <c r="A795" s="16">
        <f t="shared" si="31"/>
        <v>795</v>
      </c>
      <c r="B795" s="94" t="s">
        <v>1747</v>
      </c>
      <c r="C795" s="94" t="s">
        <v>1748</v>
      </c>
      <c r="D795" s="94"/>
      <c r="E795" s="94" t="s">
        <v>1749</v>
      </c>
      <c r="F795" s="94" t="s">
        <v>1976</v>
      </c>
      <c r="G795" s="94" t="s">
        <v>54</v>
      </c>
      <c r="H795" s="95">
        <v>2020</v>
      </c>
      <c r="I795" s="153">
        <v>148.4</v>
      </c>
      <c r="J795" s="153">
        <v>148.4</v>
      </c>
      <c r="K795" s="153">
        <v>148.4</v>
      </c>
      <c r="L795" s="152">
        <v>148.4</v>
      </c>
      <c r="M795" s="152">
        <v>148.4</v>
      </c>
      <c r="N795" s="152">
        <v>148.4</v>
      </c>
      <c r="O795" s="152">
        <v>148.4</v>
      </c>
      <c r="P795" s="152">
        <v>148.4</v>
      </c>
      <c r="Q795" s="152">
        <v>148.4</v>
      </c>
      <c r="R795" s="152">
        <v>148.4</v>
      </c>
    </row>
    <row r="796" spans="1:18" ht="15" customHeight="1">
      <c r="A796" s="16">
        <f t="shared" si="31"/>
        <v>796</v>
      </c>
      <c r="B796" s="94" t="s">
        <v>1751</v>
      </c>
      <c r="C796" s="94" t="s">
        <v>1752</v>
      </c>
      <c r="D796" s="94"/>
      <c r="E796" s="94" t="s">
        <v>1159</v>
      </c>
      <c r="F796" s="94" t="s">
        <v>1976</v>
      </c>
      <c r="G796" s="94" t="s">
        <v>54</v>
      </c>
      <c r="H796" s="95">
        <v>2021</v>
      </c>
      <c r="I796" s="153">
        <v>360</v>
      </c>
      <c r="J796" s="153">
        <v>360</v>
      </c>
      <c r="K796" s="153">
        <v>360</v>
      </c>
      <c r="L796" s="152">
        <v>360</v>
      </c>
      <c r="M796" s="152">
        <v>360</v>
      </c>
      <c r="N796" s="152">
        <v>360</v>
      </c>
      <c r="O796" s="152">
        <v>360</v>
      </c>
      <c r="P796" s="152">
        <v>360</v>
      </c>
      <c r="Q796" s="152">
        <v>360</v>
      </c>
      <c r="R796" s="152">
        <v>360</v>
      </c>
    </row>
    <row r="797" spans="1:18" ht="15" customHeight="1">
      <c r="A797" s="16">
        <f t="shared" si="31"/>
        <v>797</v>
      </c>
      <c r="B797" s="94" t="s">
        <v>1753</v>
      </c>
      <c r="C797" s="94" t="s">
        <v>1754</v>
      </c>
      <c r="D797" s="94"/>
      <c r="E797" s="94" t="s">
        <v>1159</v>
      </c>
      <c r="F797" s="94" t="s">
        <v>1976</v>
      </c>
      <c r="G797" s="94" t="s">
        <v>54</v>
      </c>
      <c r="H797" s="95">
        <v>2020</v>
      </c>
      <c r="I797" s="153">
        <v>242.6</v>
      </c>
      <c r="J797" s="153">
        <v>242.6</v>
      </c>
      <c r="K797" s="153">
        <v>242.6</v>
      </c>
      <c r="L797" s="152">
        <v>242.6</v>
      </c>
      <c r="M797" s="152">
        <v>242.6</v>
      </c>
      <c r="N797" s="152">
        <v>242.6</v>
      </c>
      <c r="O797" s="152">
        <v>242.6</v>
      </c>
      <c r="P797" s="152">
        <v>242.6</v>
      </c>
      <c r="Q797" s="152">
        <v>242.6</v>
      </c>
      <c r="R797" s="152">
        <v>242.6</v>
      </c>
    </row>
    <row r="798" spans="1:18" ht="15" customHeight="1">
      <c r="A798" s="16">
        <f t="shared" si="31"/>
        <v>798</v>
      </c>
      <c r="B798" s="94" t="s">
        <v>1757</v>
      </c>
      <c r="C798" s="94" t="s">
        <v>1758</v>
      </c>
      <c r="D798" s="94"/>
      <c r="E798" s="94" t="s">
        <v>1207</v>
      </c>
      <c r="F798" s="94" t="s">
        <v>1976</v>
      </c>
      <c r="G798" s="94" t="s">
        <v>54</v>
      </c>
      <c r="H798" s="95">
        <v>2021</v>
      </c>
      <c r="I798" s="153">
        <v>293.3</v>
      </c>
      <c r="J798" s="153">
        <v>293.3</v>
      </c>
      <c r="K798" s="153">
        <v>293.3</v>
      </c>
      <c r="L798" s="152">
        <v>293.3</v>
      </c>
      <c r="M798" s="152">
        <v>293.3</v>
      </c>
      <c r="N798" s="152">
        <v>293.3</v>
      </c>
      <c r="O798" s="152">
        <v>293.3</v>
      </c>
      <c r="P798" s="152">
        <v>293.3</v>
      </c>
      <c r="Q798" s="152">
        <v>293.3</v>
      </c>
      <c r="R798" s="152">
        <v>293.3</v>
      </c>
    </row>
    <row r="799" spans="1:18" ht="15" customHeight="1">
      <c r="A799" s="16">
        <f t="shared" si="31"/>
        <v>799</v>
      </c>
      <c r="B799" s="94" t="s">
        <v>144</v>
      </c>
      <c r="C799" s="94" t="s">
        <v>145</v>
      </c>
      <c r="D799" s="94"/>
      <c r="E799" s="94" t="s">
        <v>146</v>
      </c>
      <c r="F799" s="94" t="s">
        <v>1976</v>
      </c>
      <c r="G799" s="94" t="s">
        <v>54</v>
      </c>
      <c r="H799" s="95">
        <v>2020</v>
      </c>
      <c r="I799" s="153">
        <v>201.6</v>
      </c>
      <c r="J799" s="153">
        <v>201.6</v>
      </c>
      <c r="K799" s="153">
        <v>201.6</v>
      </c>
      <c r="L799" s="152">
        <v>201.6</v>
      </c>
      <c r="M799" s="152">
        <v>201.6</v>
      </c>
      <c r="N799" s="152">
        <v>201.6</v>
      </c>
      <c r="O799" s="152">
        <v>201.6</v>
      </c>
      <c r="P799" s="152">
        <v>201.6</v>
      </c>
      <c r="Q799" s="152">
        <v>201.6</v>
      </c>
      <c r="R799" s="152">
        <v>201.6</v>
      </c>
    </row>
    <row r="800" spans="1:18" ht="15" customHeight="1">
      <c r="A800" s="16">
        <f t="shared" si="31"/>
        <v>800</v>
      </c>
      <c r="B800" s="94" t="s">
        <v>1770</v>
      </c>
      <c r="C800" s="94" t="s">
        <v>1771</v>
      </c>
      <c r="D800" s="94"/>
      <c r="E800" s="94" t="s">
        <v>1207</v>
      </c>
      <c r="F800" s="94" t="s">
        <v>1976</v>
      </c>
      <c r="G800" s="94" t="s">
        <v>54</v>
      </c>
      <c r="H800" s="95">
        <v>2020</v>
      </c>
      <c r="I800" s="153">
        <v>162.1</v>
      </c>
      <c r="J800" s="153">
        <v>162.1</v>
      </c>
      <c r="K800" s="153">
        <v>162.1</v>
      </c>
      <c r="L800" s="152">
        <v>162.1</v>
      </c>
      <c r="M800" s="152">
        <v>162.1</v>
      </c>
      <c r="N800" s="152">
        <v>162.1</v>
      </c>
      <c r="O800" s="152">
        <v>162.1</v>
      </c>
      <c r="P800" s="152">
        <v>162.1</v>
      </c>
      <c r="Q800" s="152">
        <v>162.1</v>
      </c>
      <c r="R800" s="152">
        <v>162.1</v>
      </c>
    </row>
    <row r="801" spans="1:18" ht="15" customHeight="1">
      <c r="A801" s="16">
        <f t="shared" si="31"/>
        <v>801</v>
      </c>
      <c r="B801" s="94" t="s">
        <v>196</v>
      </c>
      <c r="C801" s="94" t="s">
        <v>197</v>
      </c>
      <c r="D801" s="94"/>
      <c r="E801" s="94" t="s">
        <v>70</v>
      </c>
      <c r="F801" s="94" t="s">
        <v>1976</v>
      </c>
      <c r="G801" s="94" t="s">
        <v>53</v>
      </c>
      <c r="H801" s="95">
        <v>2020</v>
      </c>
      <c r="I801" s="153">
        <v>51</v>
      </c>
      <c r="J801" s="153">
        <v>51</v>
      </c>
      <c r="K801" s="153">
        <v>51</v>
      </c>
      <c r="L801" s="152">
        <v>51</v>
      </c>
      <c r="M801" s="152">
        <v>51</v>
      </c>
      <c r="N801" s="152">
        <v>51</v>
      </c>
      <c r="O801" s="152">
        <v>51</v>
      </c>
      <c r="P801" s="152">
        <v>51</v>
      </c>
      <c r="Q801" s="152">
        <v>51</v>
      </c>
      <c r="R801" s="152">
        <v>51</v>
      </c>
    </row>
    <row r="802" spans="1:18" ht="15" customHeight="1">
      <c r="A802" s="16">
        <f t="shared" si="31"/>
        <v>802</v>
      </c>
      <c r="B802" s="94" t="s">
        <v>1775</v>
      </c>
      <c r="C802" s="94" t="s">
        <v>1776</v>
      </c>
      <c r="D802" s="94"/>
      <c r="E802" s="94" t="s">
        <v>129</v>
      </c>
      <c r="F802" s="94" t="s">
        <v>1976</v>
      </c>
      <c r="G802" s="94" t="s">
        <v>54</v>
      </c>
      <c r="H802" s="95">
        <v>2020</v>
      </c>
      <c r="I802" s="153">
        <v>449.5</v>
      </c>
      <c r="J802" s="153">
        <v>449.5</v>
      </c>
      <c r="K802" s="153">
        <v>449.5</v>
      </c>
      <c r="L802" s="152">
        <v>449.5</v>
      </c>
      <c r="M802" s="152">
        <v>449.5</v>
      </c>
      <c r="N802" s="152">
        <v>449.5</v>
      </c>
      <c r="O802" s="152">
        <v>449.5</v>
      </c>
      <c r="P802" s="152">
        <v>449.5</v>
      </c>
      <c r="Q802" s="152">
        <v>449.5</v>
      </c>
      <c r="R802" s="152">
        <v>449.5</v>
      </c>
    </row>
    <row r="803" spans="1:18" ht="15" customHeight="1">
      <c r="A803" s="16">
        <f t="shared" si="31"/>
        <v>803</v>
      </c>
      <c r="B803" s="94" t="s">
        <v>1792</v>
      </c>
      <c r="C803" s="94" t="s">
        <v>1793</v>
      </c>
      <c r="D803" s="94"/>
      <c r="E803" s="94" t="s">
        <v>129</v>
      </c>
      <c r="F803" s="94" t="s">
        <v>1976</v>
      </c>
      <c r="G803" s="94" t="s">
        <v>54</v>
      </c>
      <c r="H803" s="95">
        <v>2020</v>
      </c>
      <c r="I803" s="153">
        <v>50.6</v>
      </c>
      <c r="J803" s="153">
        <v>50.6</v>
      </c>
      <c r="K803" s="153">
        <v>50.6</v>
      </c>
      <c r="L803" s="152">
        <v>50.6</v>
      </c>
      <c r="M803" s="152">
        <v>50.6</v>
      </c>
      <c r="N803" s="152">
        <v>50.6</v>
      </c>
      <c r="O803" s="152">
        <v>50.6</v>
      </c>
      <c r="P803" s="152">
        <v>50.6</v>
      </c>
      <c r="Q803" s="152">
        <v>50.6</v>
      </c>
      <c r="R803" s="152">
        <v>50.6</v>
      </c>
    </row>
    <row r="804" spans="1:18" ht="15" customHeight="1">
      <c r="A804" s="16">
        <f t="shared" si="31"/>
        <v>804</v>
      </c>
      <c r="B804" s="94" t="s">
        <v>1796</v>
      </c>
      <c r="C804" s="94" t="s">
        <v>1797</v>
      </c>
      <c r="D804" s="94"/>
      <c r="E804" s="94" t="s">
        <v>1156</v>
      </c>
      <c r="F804" s="94" t="s">
        <v>1976</v>
      </c>
      <c r="G804" s="94" t="s">
        <v>54</v>
      </c>
      <c r="H804" s="95">
        <v>2021</v>
      </c>
      <c r="I804" s="153">
        <v>101.5</v>
      </c>
      <c r="J804" s="153">
        <v>101.5</v>
      </c>
      <c r="K804" s="153">
        <v>101.5</v>
      </c>
      <c r="L804" s="152">
        <v>101.5</v>
      </c>
      <c r="M804" s="152">
        <v>101.5</v>
      </c>
      <c r="N804" s="152">
        <v>101.5</v>
      </c>
      <c r="O804" s="152">
        <v>101.5</v>
      </c>
      <c r="P804" s="152">
        <v>101.5</v>
      </c>
      <c r="Q804" s="152">
        <v>101.5</v>
      </c>
      <c r="R804" s="152">
        <v>101.5</v>
      </c>
    </row>
    <row r="805" spans="1:18" ht="15" customHeight="1">
      <c r="A805" s="16">
        <f t="shared" si="31"/>
        <v>805</v>
      </c>
      <c r="B805" s="94" t="s">
        <v>1777</v>
      </c>
      <c r="C805" s="94" t="s">
        <v>1778</v>
      </c>
      <c r="D805" s="94"/>
      <c r="E805" s="94" t="s">
        <v>1207</v>
      </c>
      <c r="F805" s="94" t="s">
        <v>1976</v>
      </c>
      <c r="G805" s="94" t="s">
        <v>54</v>
      </c>
      <c r="H805" s="95">
        <v>2021</v>
      </c>
      <c r="I805" s="153">
        <v>255.3</v>
      </c>
      <c r="J805" s="153">
        <v>255.3</v>
      </c>
      <c r="K805" s="153">
        <v>255.3</v>
      </c>
      <c r="L805" s="152">
        <v>255.3</v>
      </c>
      <c r="M805" s="152">
        <v>255.3</v>
      </c>
      <c r="N805" s="152">
        <v>255.3</v>
      </c>
      <c r="O805" s="152">
        <v>255.3</v>
      </c>
      <c r="P805" s="152">
        <v>255.3</v>
      </c>
      <c r="Q805" s="152">
        <v>255.3</v>
      </c>
      <c r="R805" s="152">
        <v>255.3</v>
      </c>
    </row>
    <row r="806" spans="1:18" ht="15" customHeight="1">
      <c r="A806" s="16">
        <f t="shared" si="31"/>
        <v>806</v>
      </c>
      <c r="B806" s="94" t="s">
        <v>1779</v>
      </c>
      <c r="C806" s="94" t="s">
        <v>1780</v>
      </c>
      <c r="D806" s="94"/>
      <c r="E806" s="94" t="s">
        <v>1207</v>
      </c>
      <c r="F806" s="94" t="s">
        <v>1976</v>
      </c>
      <c r="G806" s="94" t="s">
        <v>54</v>
      </c>
      <c r="H806" s="95">
        <v>2022</v>
      </c>
      <c r="I806" s="153">
        <v>0</v>
      </c>
      <c r="J806" s="153">
        <v>255.3</v>
      </c>
      <c r="K806" s="153">
        <v>255.3</v>
      </c>
      <c r="L806" s="152">
        <v>255.3</v>
      </c>
      <c r="M806" s="152">
        <v>255.3</v>
      </c>
      <c r="N806" s="152">
        <v>255.3</v>
      </c>
      <c r="O806" s="152">
        <v>255.3</v>
      </c>
      <c r="P806" s="152">
        <v>255.3</v>
      </c>
      <c r="Q806" s="152">
        <v>255.3</v>
      </c>
      <c r="R806" s="152">
        <v>255.3</v>
      </c>
    </row>
    <row r="807" spans="1:18" ht="15" customHeight="1">
      <c r="A807" s="16">
        <f t="shared" si="31"/>
        <v>807</v>
      </c>
      <c r="B807" s="94" t="s">
        <v>147</v>
      </c>
      <c r="C807" s="94" t="s">
        <v>148</v>
      </c>
      <c r="D807" s="94"/>
      <c r="E807" s="94" t="s">
        <v>61</v>
      </c>
      <c r="F807" s="94" t="s">
        <v>1976</v>
      </c>
      <c r="G807" s="94" t="s">
        <v>53</v>
      </c>
      <c r="H807" s="95">
        <v>2020</v>
      </c>
      <c r="I807" s="153">
        <v>200</v>
      </c>
      <c r="J807" s="153">
        <v>200</v>
      </c>
      <c r="K807" s="153">
        <v>200</v>
      </c>
      <c r="L807" s="152">
        <v>200</v>
      </c>
      <c r="M807" s="152">
        <v>200</v>
      </c>
      <c r="N807" s="152">
        <v>200</v>
      </c>
      <c r="O807" s="152">
        <v>200</v>
      </c>
      <c r="P807" s="152">
        <v>200</v>
      </c>
      <c r="Q807" s="152">
        <v>200</v>
      </c>
      <c r="R807" s="152">
        <v>200</v>
      </c>
    </row>
    <row r="808" spans="1:18" ht="15" customHeight="1">
      <c r="A808" s="16">
        <f t="shared" si="31"/>
        <v>808</v>
      </c>
      <c r="B808" s="94" t="s">
        <v>1784</v>
      </c>
      <c r="C808" s="94" t="s">
        <v>1785</v>
      </c>
      <c r="D808" s="94"/>
      <c r="E808" s="94" t="s">
        <v>720</v>
      </c>
      <c r="F808" s="94" t="s">
        <v>1976</v>
      </c>
      <c r="G808" s="94" t="s">
        <v>54</v>
      </c>
      <c r="H808" s="95">
        <v>2021</v>
      </c>
      <c r="I808" s="153">
        <v>100</v>
      </c>
      <c r="J808" s="153">
        <v>100</v>
      </c>
      <c r="K808" s="153">
        <v>100</v>
      </c>
      <c r="L808" s="152">
        <v>100</v>
      </c>
      <c r="M808" s="152">
        <v>100</v>
      </c>
      <c r="N808" s="152">
        <v>100</v>
      </c>
      <c r="O808" s="152">
        <v>100</v>
      </c>
      <c r="P808" s="152">
        <v>100</v>
      </c>
      <c r="Q808" s="152">
        <v>100</v>
      </c>
      <c r="R808" s="152">
        <v>100</v>
      </c>
    </row>
    <row r="809" spans="1:18" ht="15" customHeight="1">
      <c r="A809" s="16">
        <f t="shared" si="31"/>
        <v>809</v>
      </c>
      <c r="B809" s="94" t="s">
        <v>2075</v>
      </c>
      <c r="C809" s="94" t="s">
        <v>2076</v>
      </c>
      <c r="D809" s="94"/>
      <c r="E809" s="94" t="s">
        <v>1178</v>
      </c>
      <c r="F809" s="94" t="s">
        <v>1976</v>
      </c>
      <c r="G809" s="94" t="s">
        <v>54</v>
      </c>
      <c r="H809" s="95">
        <v>2021</v>
      </c>
      <c r="I809" s="153">
        <v>182.4</v>
      </c>
      <c r="J809" s="153">
        <v>182.4</v>
      </c>
      <c r="K809" s="153">
        <v>182.4</v>
      </c>
      <c r="L809" s="152">
        <v>182.4</v>
      </c>
      <c r="M809" s="152">
        <v>182.4</v>
      </c>
      <c r="N809" s="152">
        <v>182.4</v>
      </c>
      <c r="O809" s="152">
        <v>182.4</v>
      </c>
      <c r="P809" s="152">
        <v>182.4</v>
      </c>
      <c r="Q809" s="152">
        <v>182.4</v>
      </c>
      <c r="R809" s="152">
        <v>182.4</v>
      </c>
    </row>
    <row r="810" spans="1:18" ht="15" customHeight="1">
      <c r="A810" s="16">
        <f t="shared" si="31"/>
        <v>810</v>
      </c>
      <c r="B810" s="94" t="s">
        <v>1788</v>
      </c>
      <c r="C810" s="94" t="s">
        <v>1789</v>
      </c>
      <c r="D810" s="94"/>
      <c r="E810" s="94" t="s">
        <v>1749</v>
      </c>
      <c r="F810" s="94" t="s">
        <v>1976</v>
      </c>
      <c r="G810" s="94" t="s">
        <v>54</v>
      </c>
      <c r="H810" s="95">
        <v>2020</v>
      </c>
      <c r="I810" s="153">
        <v>373.2</v>
      </c>
      <c r="J810" s="153">
        <v>373.2</v>
      </c>
      <c r="K810" s="153">
        <v>373.2</v>
      </c>
      <c r="L810" s="152">
        <v>373.2</v>
      </c>
      <c r="M810" s="152">
        <v>373.2</v>
      </c>
      <c r="N810" s="152">
        <v>373.2</v>
      </c>
      <c r="O810" s="152">
        <v>373.2</v>
      </c>
      <c r="P810" s="152">
        <v>373.2</v>
      </c>
      <c r="Q810" s="152">
        <v>373.2</v>
      </c>
      <c r="R810" s="152">
        <v>373.2</v>
      </c>
    </row>
    <row r="811" spans="1:18" ht="15" customHeight="1">
      <c r="A811" s="16">
        <f t="shared" si="31"/>
        <v>811</v>
      </c>
      <c r="B811" s="94" t="s">
        <v>1790</v>
      </c>
      <c r="C811" s="94" t="s">
        <v>1791</v>
      </c>
      <c r="D811" s="94"/>
      <c r="E811" s="94" t="s">
        <v>1749</v>
      </c>
      <c r="F811" s="94" t="s">
        <v>1976</v>
      </c>
      <c r="G811" s="94" t="s">
        <v>54</v>
      </c>
      <c r="H811" s="95">
        <v>2020</v>
      </c>
      <c r="I811" s="153">
        <v>118.8</v>
      </c>
      <c r="J811" s="153">
        <v>118.8</v>
      </c>
      <c r="K811" s="153">
        <v>118.8</v>
      </c>
      <c r="L811" s="152">
        <v>118.8</v>
      </c>
      <c r="M811" s="152">
        <v>118.8</v>
      </c>
      <c r="N811" s="152">
        <v>118.8</v>
      </c>
      <c r="O811" s="152">
        <v>118.8</v>
      </c>
      <c r="P811" s="152">
        <v>118.8</v>
      </c>
      <c r="Q811" s="152">
        <v>118.8</v>
      </c>
      <c r="R811" s="152">
        <v>118.8</v>
      </c>
    </row>
    <row r="812" spans="1:18" ht="15" customHeight="1">
      <c r="A812" s="16">
        <f t="shared" si="31"/>
        <v>812</v>
      </c>
      <c r="B812" s="94" t="s">
        <v>1794</v>
      </c>
      <c r="C812" s="94" t="s">
        <v>1795</v>
      </c>
      <c r="D812" s="94"/>
      <c r="E812" s="94" t="s">
        <v>61</v>
      </c>
      <c r="F812" s="94" t="s">
        <v>1976</v>
      </c>
      <c r="G812" s="94" t="s">
        <v>53</v>
      </c>
      <c r="H812" s="95">
        <v>2020</v>
      </c>
      <c r="I812" s="153">
        <v>201.6</v>
      </c>
      <c r="J812" s="153">
        <v>201.6</v>
      </c>
      <c r="K812" s="153">
        <v>201.6</v>
      </c>
      <c r="L812" s="152">
        <v>201.6</v>
      </c>
      <c r="M812" s="152">
        <v>201.6</v>
      </c>
      <c r="N812" s="152">
        <v>201.6</v>
      </c>
      <c r="O812" s="152">
        <v>201.6</v>
      </c>
      <c r="P812" s="152">
        <v>201.6</v>
      </c>
      <c r="Q812" s="152">
        <v>201.6</v>
      </c>
      <c r="R812" s="152">
        <v>201.6</v>
      </c>
    </row>
    <row r="813" spans="1:18" ht="15" customHeight="1">
      <c r="A813" s="16">
        <f t="shared" si="31"/>
        <v>813</v>
      </c>
      <c r="B813" s="94" t="s">
        <v>1800</v>
      </c>
      <c r="C813" s="94" t="s">
        <v>1801</v>
      </c>
      <c r="D813" s="94"/>
      <c r="E813" s="94" t="s">
        <v>1802</v>
      </c>
      <c r="F813" s="94" t="s">
        <v>1976</v>
      </c>
      <c r="G813" s="94" t="s">
        <v>54</v>
      </c>
      <c r="H813" s="95">
        <v>2020</v>
      </c>
      <c r="I813" s="153">
        <v>300</v>
      </c>
      <c r="J813" s="153">
        <v>300</v>
      </c>
      <c r="K813" s="153">
        <v>300</v>
      </c>
      <c r="L813" s="152">
        <v>300</v>
      </c>
      <c r="M813" s="152">
        <v>300</v>
      </c>
      <c r="N813" s="152">
        <v>300</v>
      </c>
      <c r="O813" s="152">
        <v>300</v>
      </c>
      <c r="P813" s="152">
        <v>300</v>
      </c>
      <c r="Q813" s="152">
        <v>300</v>
      </c>
      <c r="R813" s="152">
        <v>300</v>
      </c>
    </row>
    <row r="814" spans="1:18" ht="15" customHeight="1">
      <c r="A814" s="16">
        <f t="shared" si="31"/>
        <v>814</v>
      </c>
      <c r="B814" s="94" t="s">
        <v>1805</v>
      </c>
      <c r="C814" s="94" t="s">
        <v>1806</v>
      </c>
      <c r="D814" s="94"/>
      <c r="E814" s="94" t="s">
        <v>278</v>
      </c>
      <c r="F814" s="94" t="s">
        <v>1976</v>
      </c>
      <c r="G814" s="94" t="s">
        <v>52</v>
      </c>
      <c r="H814" s="95">
        <v>2020</v>
      </c>
      <c r="I814" s="153">
        <v>300</v>
      </c>
      <c r="J814" s="153">
        <v>300</v>
      </c>
      <c r="K814" s="153">
        <v>300</v>
      </c>
      <c r="L814" s="152">
        <v>300</v>
      </c>
      <c r="M814" s="152">
        <v>300</v>
      </c>
      <c r="N814" s="152">
        <v>300</v>
      </c>
      <c r="O814" s="152">
        <v>300</v>
      </c>
      <c r="P814" s="152">
        <v>300</v>
      </c>
      <c r="Q814" s="152">
        <v>300</v>
      </c>
      <c r="R814" s="152">
        <v>300</v>
      </c>
    </row>
    <row r="815" spans="1:18" ht="15" customHeight="1">
      <c r="A815" s="16">
        <f t="shared" si="31"/>
        <v>815</v>
      </c>
      <c r="B815" s="94" t="s">
        <v>149</v>
      </c>
      <c r="C815" s="94" t="s">
        <v>150</v>
      </c>
      <c r="D815" s="94"/>
      <c r="E815" s="94" t="s">
        <v>151</v>
      </c>
      <c r="F815" s="94" t="s">
        <v>1976</v>
      </c>
      <c r="G815" s="94" t="s">
        <v>53</v>
      </c>
      <c r="H815" s="95">
        <v>2020</v>
      </c>
      <c r="I815" s="153">
        <v>202</v>
      </c>
      <c r="J815" s="153">
        <v>202</v>
      </c>
      <c r="K815" s="153">
        <v>202</v>
      </c>
      <c r="L815" s="152">
        <v>202</v>
      </c>
      <c r="M815" s="152">
        <v>202</v>
      </c>
      <c r="N815" s="152">
        <v>202</v>
      </c>
      <c r="O815" s="152">
        <v>202</v>
      </c>
      <c r="P815" s="152">
        <v>202</v>
      </c>
      <c r="Q815" s="152">
        <v>202</v>
      </c>
      <c r="R815" s="152">
        <v>202</v>
      </c>
    </row>
    <row r="816" spans="1:18" ht="15" customHeight="1">
      <c r="A816" s="16">
        <f t="shared" si="31"/>
        <v>816</v>
      </c>
      <c r="B816" s="94" t="s">
        <v>2575</v>
      </c>
      <c r="C816" s="94" t="s">
        <v>2576</v>
      </c>
      <c r="D816" s="94"/>
      <c r="E816" s="94" t="s">
        <v>2577</v>
      </c>
      <c r="F816" s="94" t="s">
        <v>1976</v>
      </c>
      <c r="G816" s="94" t="s">
        <v>52</v>
      </c>
      <c r="H816" s="95">
        <v>2021</v>
      </c>
      <c r="I816" s="153">
        <v>0</v>
      </c>
      <c r="J816" s="153">
        <v>200.2</v>
      </c>
      <c r="K816" s="153">
        <v>200.2</v>
      </c>
      <c r="L816" s="153">
        <v>200.2</v>
      </c>
      <c r="M816" s="153">
        <v>200.2</v>
      </c>
      <c r="N816" s="153">
        <v>200.2</v>
      </c>
      <c r="O816" s="153">
        <v>200.2</v>
      </c>
      <c r="P816" s="153">
        <v>200.2</v>
      </c>
      <c r="Q816" s="153">
        <v>200.2</v>
      </c>
      <c r="R816" s="153">
        <v>200.2</v>
      </c>
    </row>
    <row r="817" spans="1:18" ht="15" customHeight="1">
      <c r="A817" s="16">
        <f t="shared" si="31"/>
        <v>817</v>
      </c>
      <c r="B817" s="94" t="s">
        <v>1810</v>
      </c>
      <c r="C817" s="94" t="s">
        <v>1811</v>
      </c>
      <c r="D817" s="94"/>
      <c r="E817" s="94" t="s">
        <v>1384</v>
      </c>
      <c r="F817" s="94" t="s">
        <v>1976</v>
      </c>
      <c r="G817" s="94" t="s">
        <v>53</v>
      </c>
      <c r="H817" s="95">
        <v>2020</v>
      </c>
      <c r="I817" s="153">
        <v>179.9</v>
      </c>
      <c r="J817" s="153">
        <v>179.9</v>
      </c>
      <c r="K817" s="153">
        <v>179.9</v>
      </c>
      <c r="L817" s="152">
        <v>179.9</v>
      </c>
      <c r="M817" s="152">
        <v>179.9</v>
      </c>
      <c r="N817" s="152">
        <v>179.9</v>
      </c>
      <c r="O817" s="152">
        <v>179.9</v>
      </c>
      <c r="P817" s="152">
        <v>179.9</v>
      </c>
      <c r="Q817" s="152">
        <v>179.9</v>
      </c>
      <c r="R817" s="152">
        <v>179.9</v>
      </c>
    </row>
    <row r="818" spans="1:18" ht="15" customHeight="1">
      <c r="A818" s="16">
        <f t="shared" si="31"/>
        <v>818</v>
      </c>
      <c r="B818" s="94" t="s">
        <v>1812</v>
      </c>
      <c r="C818" s="94" t="s">
        <v>1813</v>
      </c>
      <c r="D818" s="94"/>
      <c r="E818" s="94" t="s">
        <v>127</v>
      </c>
      <c r="F818" s="94" t="s">
        <v>1976</v>
      </c>
      <c r="G818" s="94" t="s">
        <v>54</v>
      </c>
      <c r="H818" s="95">
        <v>2020</v>
      </c>
      <c r="I818" s="153">
        <v>338</v>
      </c>
      <c r="J818" s="153">
        <v>338</v>
      </c>
      <c r="K818" s="153">
        <v>338</v>
      </c>
      <c r="L818" s="152">
        <v>338</v>
      </c>
      <c r="M818" s="152">
        <v>338</v>
      </c>
      <c r="N818" s="152">
        <v>338</v>
      </c>
      <c r="O818" s="152">
        <v>338</v>
      </c>
      <c r="P818" s="152">
        <v>338</v>
      </c>
      <c r="Q818" s="152">
        <v>338</v>
      </c>
      <c r="R818" s="152">
        <v>338</v>
      </c>
    </row>
    <row r="819" spans="1:18" ht="15" customHeight="1">
      <c r="A819" s="16">
        <f t="shared" si="31"/>
        <v>819</v>
      </c>
      <c r="B819" s="94" t="s">
        <v>1814</v>
      </c>
      <c r="C819" s="94" t="s">
        <v>1815</v>
      </c>
      <c r="D819" s="94"/>
      <c r="E819" s="94" t="s">
        <v>146</v>
      </c>
      <c r="F819" s="94" t="s">
        <v>1976</v>
      </c>
      <c r="G819" s="94" t="s">
        <v>54</v>
      </c>
      <c r="H819" s="95">
        <v>2021</v>
      </c>
      <c r="I819" s="153">
        <v>0</v>
      </c>
      <c r="J819" s="153">
        <v>336</v>
      </c>
      <c r="K819" s="153">
        <v>336</v>
      </c>
      <c r="L819" s="152">
        <v>336</v>
      </c>
      <c r="M819" s="152">
        <v>336</v>
      </c>
      <c r="N819" s="152">
        <v>336</v>
      </c>
      <c r="O819" s="152">
        <v>336</v>
      </c>
      <c r="P819" s="152">
        <v>336</v>
      </c>
      <c r="Q819" s="152">
        <v>336</v>
      </c>
      <c r="R819" s="152">
        <v>336</v>
      </c>
    </row>
    <row r="820" spans="1:18" ht="15" customHeight="1">
      <c r="A820" s="16">
        <f t="shared" si="31"/>
        <v>820</v>
      </c>
      <c r="B820" s="94" t="s">
        <v>1816</v>
      </c>
      <c r="C820" s="94" t="s">
        <v>1817</v>
      </c>
      <c r="D820" s="94"/>
      <c r="E820" s="94" t="s">
        <v>146</v>
      </c>
      <c r="F820" s="94" t="s">
        <v>1976</v>
      </c>
      <c r="G820" s="94" t="s">
        <v>54</v>
      </c>
      <c r="H820" s="95">
        <v>2020</v>
      </c>
      <c r="I820" s="153">
        <v>208.8</v>
      </c>
      <c r="J820" s="153">
        <v>208.8</v>
      </c>
      <c r="K820" s="153">
        <v>208.8</v>
      </c>
      <c r="L820" s="152">
        <v>208.8</v>
      </c>
      <c r="M820" s="152">
        <v>208.8</v>
      </c>
      <c r="N820" s="152">
        <v>208.8</v>
      </c>
      <c r="O820" s="152">
        <v>208.8</v>
      </c>
      <c r="P820" s="152">
        <v>208.8</v>
      </c>
      <c r="Q820" s="152">
        <v>208.8</v>
      </c>
      <c r="R820" s="152">
        <v>208.8</v>
      </c>
    </row>
    <row r="821" spans="1:18" ht="15" customHeight="1">
      <c r="A821" s="16">
        <f t="shared" si="31"/>
        <v>821</v>
      </c>
      <c r="B821" s="94" t="s">
        <v>2578</v>
      </c>
      <c r="C821" s="94" t="s">
        <v>2579</v>
      </c>
      <c r="D821" s="94"/>
      <c r="E821" s="94" t="s">
        <v>146</v>
      </c>
      <c r="F821" s="94" t="s">
        <v>1976</v>
      </c>
      <c r="G821" s="94" t="s">
        <v>54</v>
      </c>
      <c r="H821" s="95">
        <v>2020</v>
      </c>
      <c r="I821" s="153">
        <v>34</v>
      </c>
      <c r="J821" s="153">
        <v>34</v>
      </c>
      <c r="K821" s="153">
        <v>34</v>
      </c>
      <c r="L821" s="153">
        <v>34</v>
      </c>
      <c r="M821" s="153">
        <v>34</v>
      </c>
      <c r="N821" s="153">
        <v>34</v>
      </c>
      <c r="O821" s="153">
        <v>34</v>
      </c>
      <c r="P821" s="153">
        <v>34</v>
      </c>
      <c r="Q821" s="153">
        <v>34</v>
      </c>
      <c r="R821" s="153">
        <v>34</v>
      </c>
    </row>
    <row r="822" spans="1:18" ht="15" customHeight="1">
      <c r="A822" s="16">
        <f t="shared" si="31"/>
        <v>822</v>
      </c>
      <c r="B822" s="94" t="s">
        <v>152</v>
      </c>
      <c r="C822" s="94" t="s">
        <v>153</v>
      </c>
      <c r="D822" s="94"/>
      <c r="E822" s="94" t="s">
        <v>129</v>
      </c>
      <c r="F822" s="94" t="s">
        <v>1976</v>
      </c>
      <c r="G822" s="94" t="s">
        <v>54</v>
      </c>
      <c r="H822" s="95">
        <v>2021</v>
      </c>
      <c r="I822" s="153">
        <v>500</v>
      </c>
      <c r="J822" s="153">
        <v>500</v>
      </c>
      <c r="K822" s="153">
        <v>500</v>
      </c>
      <c r="L822" s="152">
        <v>500</v>
      </c>
      <c r="M822" s="152">
        <v>500</v>
      </c>
      <c r="N822" s="152">
        <v>500</v>
      </c>
      <c r="O822" s="152">
        <v>500</v>
      </c>
      <c r="P822" s="152">
        <v>500</v>
      </c>
      <c r="Q822" s="152">
        <v>500</v>
      </c>
      <c r="R822" s="152">
        <v>500</v>
      </c>
    </row>
    <row r="823" spans="1:18" ht="15" customHeight="1">
      <c r="A823" s="16">
        <f t="shared" si="31"/>
        <v>823</v>
      </c>
      <c r="B823" s="94" t="s">
        <v>154</v>
      </c>
      <c r="C823" s="94" t="s">
        <v>155</v>
      </c>
      <c r="D823" s="94"/>
      <c r="E823" s="94" t="s">
        <v>156</v>
      </c>
      <c r="F823" s="94" t="s">
        <v>1976</v>
      </c>
      <c r="G823" s="94" t="s">
        <v>54</v>
      </c>
      <c r="H823" s="95">
        <v>2020</v>
      </c>
      <c r="I823" s="153">
        <v>418.9</v>
      </c>
      <c r="J823" s="153">
        <v>418.9</v>
      </c>
      <c r="K823" s="153">
        <v>418.9</v>
      </c>
      <c r="L823" s="152">
        <v>418.9</v>
      </c>
      <c r="M823" s="152">
        <v>418.9</v>
      </c>
      <c r="N823" s="152">
        <v>418.9</v>
      </c>
      <c r="O823" s="152">
        <v>418.9</v>
      </c>
      <c r="P823" s="152">
        <v>418.9</v>
      </c>
      <c r="Q823" s="152">
        <v>418.9</v>
      </c>
      <c r="R823" s="152">
        <v>418.9</v>
      </c>
    </row>
    <row r="824" spans="1:18" ht="15" customHeight="1">
      <c r="A824" s="16">
        <f t="shared" si="31"/>
        <v>824</v>
      </c>
      <c r="B824" s="94" t="s">
        <v>2077</v>
      </c>
      <c r="C824" s="94" t="s">
        <v>2078</v>
      </c>
      <c r="D824" s="94"/>
      <c r="E824" s="94" t="s">
        <v>1473</v>
      </c>
      <c r="F824" s="94" t="s">
        <v>1976</v>
      </c>
      <c r="G824" s="94" t="s">
        <v>52</v>
      </c>
      <c r="H824" s="95">
        <v>2020</v>
      </c>
      <c r="I824" s="153">
        <v>180.1</v>
      </c>
      <c r="J824" s="153">
        <v>180.1</v>
      </c>
      <c r="K824" s="153">
        <v>180.1</v>
      </c>
      <c r="L824" s="152">
        <v>180.1</v>
      </c>
      <c r="M824" s="152">
        <v>180.1</v>
      </c>
      <c r="N824" s="152">
        <v>180.1</v>
      </c>
      <c r="O824" s="152">
        <v>180.1</v>
      </c>
      <c r="P824" s="152">
        <v>180.1</v>
      </c>
      <c r="Q824" s="152">
        <v>180.1</v>
      </c>
      <c r="R824" s="152">
        <v>180.1</v>
      </c>
    </row>
    <row r="825" spans="1:18" ht="15" customHeight="1">
      <c r="A825" s="16">
        <f t="shared" si="31"/>
        <v>825</v>
      </c>
      <c r="B825" s="94" t="s">
        <v>1822</v>
      </c>
      <c r="C825" s="94" t="s">
        <v>1823</v>
      </c>
      <c r="D825" s="94"/>
      <c r="E825" s="94" t="s">
        <v>156</v>
      </c>
      <c r="F825" s="94" t="s">
        <v>1976</v>
      </c>
      <c r="G825" s="94" t="s">
        <v>54</v>
      </c>
      <c r="H825" s="95">
        <v>2020</v>
      </c>
      <c r="I825" s="153">
        <v>250.1</v>
      </c>
      <c r="J825" s="153">
        <v>250.1</v>
      </c>
      <c r="K825" s="153">
        <v>250.1</v>
      </c>
      <c r="L825" s="152">
        <v>250.1</v>
      </c>
      <c r="M825" s="152">
        <v>250.1</v>
      </c>
      <c r="N825" s="152">
        <v>250.1</v>
      </c>
      <c r="O825" s="152">
        <v>250.1</v>
      </c>
      <c r="P825" s="152">
        <v>250.1</v>
      </c>
      <c r="Q825" s="152">
        <v>250.1</v>
      </c>
      <c r="R825" s="152">
        <v>250.1</v>
      </c>
    </row>
    <row r="826" spans="1:18" ht="15" customHeight="1">
      <c r="A826" s="16">
        <f t="shared" si="31"/>
        <v>826</v>
      </c>
      <c r="B826" s="148" t="s">
        <v>1841</v>
      </c>
      <c r="C826" s="148"/>
      <c r="D826" s="148"/>
      <c r="E826" s="148"/>
      <c r="F826" s="148"/>
      <c r="G826" s="148"/>
      <c r="H826" s="149"/>
      <c r="I826" s="150">
        <f t="shared" ref="I826:R826" si="32">SUM(I773:I825)</f>
        <v>10105.6</v>
      </c>
      <c r="J826" s="150">
        <f t="shared" si="32"/>
        <v>12668.300000000003</v>
      </c>
      <c r="K826" s="150">
        <f t="shared" si="32"/>
        <v>12668.300000000003</v>
      </c>
      <c r="L826" s="151">
        <f t="shared" si="32"/>
        <v>12668.300000000003</v>
      </c>
      <c r="M826" s="151">
        <f t="shared" si="32"/>
        <v>12668.300000000003</v>
      </c>
      <c r="N826" s="151">
        <f t="shared" si="32"/>
        <v>12668.300000000003</v>
      </c>
      <c r="O826" s="151">
        <f t="shared" si="32"/>
        <v>12668.300000000003</v>
      </c>
      <c r="P826" s="151">
        <f t="shared" si="32"/>
        <v>12668.300000000003</v>
      </c>
      <c r="Q826" s="151">
        <f t="shared" si="32"/>
        <v>12668.300000000003</v>
      </c>
      <c r="R826" s="151">
        <f t="shared" si="32"/>
        <v>12668.300000000003</v>
      </c>
    </row>
    <row r="827" spans="1:18" ht="15" customHeight="1">
      <c r="A827" s="16">
        <f t="shared" si="31"/>
        <v>827</v>
      </c>
      <c r="B827" s="148"/>
      <c r="C827" s="148"/>
      <c r="D827" s="148"/>
      <c r="E827" s="148"/>
      <c r="F827" s="148"/>
      <c r="G827" s="148"/>
      <c r="H827" s="149"/>
      <c r="I827" s="150"/>
      <c r="J827" s="150"/>
      <c r="K827" s="150"/>
      <c r="L827" s="151"/>
      <c r="M827" s="151"/>
      <c r="N827" s="151"/>
      <c r="O827" s="151"/>
      <c r="P827" s="151"/>
      <c r="Q827" s="151"/>
      <c r="R827" s="151"/>
    </row>
    <row r="828" spans="1:18" ht="15" customHeight="1">
      <c r="A828" s="16">
        <f t="shared" si="31"/>
        <v>828</v>
      </c>
      <c r="B828" s="94" t="s">
        <v>1844</v>
      </c>
      <c r="C828" s="94"/>
      <c r="D828" s="94" t="s">
        <v>1845</v>
      </c>
      <c r="E828" s="94"/>
      <c r="F828" s="94"/>
      <c r="G828" s="94"/>
      <c r="H828" s="95"/>
      <c r="I828" s="153">
        <f t="shared" ref="I828:R828" si="33">SUMIF($F$773:$F$825,"=WIND-C",I$773:I$825)</f>
        <v>1804.8000000000002</v>
      </c>
      <c r="J828" s="153">
        <f t="shared" si="33"/>
        <v>2229.6000000000004</v>
      </c>
      <c r="K828" s="153">
        <f t="shared" si="33"/>
        <v>2229.6000000000004</v>
      </c>
      <c r="L828" s="153">
        <f t="shared" si="33"/>
        <v>2229.6000000000004</v>
      </c>
      <c r="M828" s="153">
        <f t="shared" si="33"/>
        <v>2229.6000000000004</v>
      </c>
      <c r="N828" s="153">
        <f t="shared" si="33"/>
        <v>2229.6000000000004</v>
      </c>
      <c r="O828" s="153">
        <f t="shared" si="33"/>
        <v>2229.6000000000004</v>
      </c>
      <c r="P828" s="153">
        <f t="shared" si="33"/>
        <v>2229.6000000000004</v>
      </c>
      <c r="Q828" s="153">
        <f t="shared" si="33"/>
        <v>2229.6000000000004</v>
      </c>
      <c r="R828" s="153">
        <f t="shared" si="33"/>
        <v>2229.6000000000004</v>
      </c>
    </row>
    <row r="829" spans="1:18" ht="15" customHeight="1">
      <c r="A829" s="16">
        <f t="shared" si="31"/>
        <v>829</v>
      </c>
      <c r="B829" s="94" t="s">
        <v>1562</v>
      </c>
      <c r="C829" s="94"/>
      <c r="D829" s="94" t="s">
        <v>1846</v>
      </c>
      <c r="E829" s="94" t="s">
        <v>1550</v>
      </c>
      <c r="F829" s="94"/>
      <c r="G829" s="94"/>
      <c r="H829" s="95"/>
      <c r="I829" s="153">
        <v>43</v>
      </c>
      <c r="J829" s="153">
        <v>43</v>
      </c>
      <c r="K829" s="153">
        <v>43</v>
      </c>
      <c r="L829" s="153">
        <v>43</v>
      </c>
      <c r="M829" s="153">
        <v>43</v>
      </c>
      <c r="N829" s="153">
        <v>43</v>
      </c>
      <c r="O829" s="153">
        <v>43</v>
      </c>
      <c r="P829" s="153">
        <v>43</v>
      </c>
      <c r="Q829" s="153">
        <v>43</v>
      </c>
      <c r="R829" s="153">
        <v>43</v>
      </c>
    </row>
    <row r="830" spans="1:18" ht="15" customHeight="1">
      <c r="A830" s="16">
        <f t="shared" si="31"/>
        <v>830</v>
      </c>
      <c r="B830" s="148"/>
      <c r="C830" s="148"/>
      <c r="D830" s="148"/>
      <c r="E830" s="148"/>
      <c r="F830" s="148"/>
      <c r="G830" s="148"/>
      <c r="H830" s="149"/>
      <c r="I830" s="153"/>
      <c r="J830" s="153"/>
      <c r="K830" s="153"/>
      <c r="L830" s="153"/>
      <c r="M830" s="153"/>
      <c r="N830" s="153"/>
      <c r="O830" s="153"/>
      <c r="P830" s="153"/>
      <c r="Q830" s="153"/>
      <c r="R830" s="153"/>
    </row>
    <row r="831" spans="1:18" ht="15" customHeight="1">
      <c r="A831" s="16">
        <f t="shared" si="31"/>
        <v>831</v>
      </c>
      <c r="B831" s="94" t="s">
        <v>1857</v>
      </c>
      <c r="C831" s="94"/>
      <c r="D831" s="94" t="s">
        <v>1858</v>
      </c>
      <c r="E831" s="94"/>
      <c r="F831" s="94"/>
      <c r="G831" s="94"/>
      <c r="H831" s="95"/>
      <c r="I831" s="153">
        <f t="shared" ref="I831:R831" si="34">SUMIF($F$773:$F$825,"=WIND-p",I$773:I$825)</f>
        <v>280.89999999999998</v>
      </c>
      <c r="J831" s="153">
        <f t="shared" si="34"/>
        <v>935.3</v>
      </c>
      <c r="K831" s="153">
        <f t="shared" si="34"/>
        <v>935.3</v>
      </c>
      <c r="L831" s="153">
        <f t="shared" si="34"/>
        <v>935.3</v>
      </c>
      <c r="M831" s="153">
        <f t="shared" si="34"/>
        <v>935.3</v>
      </c>
      <c r="N831" s="153">
        <f t="shared" si="34"/>
        <v>935.3</v>
      </c>
      <c r="O831" s="153">
        <f t="shared" si="34"/>
        <v>935.3</v>
      </c>
      <c r="P831" s="153">
        <f t="shared" si="34"/>
        <v>935.3</v>
      </c>
      <c r="Q831" s="153">
        <f t="shared" si="34"/>
        <v>935.3</v>
      </c>
      <c r="R831" s="153">
        <f t="shared" si="34"/>
        <v>935.3</v>
      </c>
    </row>
    <row r="832" spans="1:18" ht="15" customHeight="1">
      <c r="A832" s="16">
        <f t="shared" si="31"/>
        <v>832</v>
      </c>
      <c r="B832" s="94" t="s">
        <v>1573</v>
      </c>
      <c r="C832" s="94"/>
      <c r="D832" s="94" t="s">
        <v>1859</v>
      </c>
      <c r="E832" s="94"/>
      <c r="F832" s="94"/>
      <c r="G832" s="94"/>
      <c r="H832" s="95"/>
      <c r="I832" s="153">
        <v>32</v>
      </c>
      <c r="J832" s="153">
        <v>32</v>
      </c>
      <c r="K832" s="153">
        <v>32</v>
      </c>
      <c r="L832" s="153">
        <v>32</v>
      </c>
      <c r="M832" s="153">
        <v>32</v>
      </c>
      <c r="N832" s="153">
        <v>32</v>
      </c>
      <c r="O832" s="153">
        <v>32</v>
      </c>
      <c r="P832" s="153">
        <v>32</v>
      </c>
      <c r="Q832" s="153">
        <v>32</v>
      </c>
      <c r="R832" s="153">
        <v>32</v>
      </c>
    </row>
    <row r="833" spans="1:18" ht="15" customHeight="1">
      <c r="A833" s="16">
        <f t="shared" si="31"/>
        <v>833</v>
      </c>
      <c r="B833" s="148"/>
      <c r="C833" s="148"/>
      <c r="D833" s="148"/>
      <c r="E833" s="148"/>
      <c r="F833" s="148"/>
      <c r="G833" s="148"/>
      <c r="H833" s="149"/>
      <c r="I833" s="153"/>
      <c r="J833" s="153"/>
      <c r="K833" s="153"/>
      <c r="L833" s="153"/>
      <c r="M833" s="153"/>
      <c r="N833" s="153"/>
      <c r="O833" s="153"/>
      <c r="P833" s="153"/>
      <c r="Q833" s="153"/>
      <c r="R833" s="153"/>
    </row>
    <row r="834" spans="1:18" ht="15" customHeight="1">
      <c r="A834" s="16">
        <f t="shared" si="31"/>
        <v>834</v>
      </c>
      <c r="B834" s="94" t="s">
        <v>1973</v>
      </c>
      <c r="C834" s="94"/>
      <c r="D834" s="94" t="s">
        <v>1974</v>
      </c>
      <c r="E834" s="94"/>
      <c r="F834" s="94"/>
      <c r="G834" s="94"/>
      <c r="H834" s="95"/>
      <c r="I834" s="153">
        <f t="shared" ref="I834:R834" si="35">SUMIF($F$773:$F$825,"=WIND-O",I$773:I$825)</f>
        <v>8019.9000000000005</v>
      </c>
      <c r="J834" s="153">
        <f t="shared" si="35"/>
        <v>9503.4</v>
      </c>
      <c r="K834" s="153">
        <f t="shared" si="35"/>
        <v>9503.4</v>
      </c>
      <c r="L834" s="153">
        <f t="shared" si="35"/>
        <v>9503.4</v>
      </c>
      <c r="M834" s="153">
        <f t="shared" si="35"/>
        <v>9503.4</v>
      </c>
      <c r="N834" s="153">
        <f t="shared" si="35"/>
        <v>9503.4</v>
      </c>
      <c r="O834" s="153">
        <f t="shared" si="35"/>
        <v>9503.4</v>
      </c>
      <c r="P834" s="153">
        <f t="shared" si="35"/>
        <v>9503.4</v>
      </c>
      <c r="Q834" s="153">
        <f t="shared" si="35"/>
        <v>9503.4</v>
      </c>
      <c r="R834" s="153">
        <f t="shared" si="35"/>
        <v>9503.4</v>
      </c>
    </row>
    <row r="835" spans="1:18" ht="15" customHeight="1">
      <c r="A835" s="16">
        <f t="shared" si="31"/>
        <v>835</v>
      </c>
      <c r="B835" s="94" t="s">
        <v>1980</v>
      </c>
      <c r="C835" s="94"/>
      <c r="D835" s="94" t="s">
        <v>1975</v>
      </c>
      <c r="E835" s="94"/>
      <c r="F835" s="94"/>
      <c r="G835" s="94"/>
      <c r="H835" s="95"/>
      <c r="I835" s="153">
        <v>19</v>
      </c>
      <c r="J835" s="153">
        <v>19</v>
      </c>
      <c r="K835" s="153">
        <v>19</v>
      </c>
      <c r="L835" s="153">
        <v>19</v>
      </c>
      <c r="M835" s="153">
        <v>19</v>
      </c>
      <c r="N835" s="153">
        <v>19</v>
      </c>
      <c r="O835" s="153">
        <v>19</v>
      </c>
      <c r="P835" s="153">
        <v>19</v>
      </c>
      <c r="Q835" s="153">
        <v>19</v>
      </c>
      <c r="R835" s="153">
        <v>19</v>
      </c>
    </row>
    <row r="836" spans="1:18" ht="15" customHeight="1">
      <c r="A836" s="16">
        <f t="shared" si="31"/>
        <v>836</v>
      </c>
      <c r="B836" s="148"/>
      <c r="C836" s="148"/>
      <c r="D836" s="148"/>
      <c r="E836" s="148"/>
      <c r="F836" s="148"/>
      <c r="G836" s="148"/>
      <c r="H836" s="149"/>
      <c r="I836" s="153"/>
      <c r="J836" s="153"/>
      <c r="K836" s="153"/>
      <c r="L836" s="153"/>
      <c r="M836" s="153"/>
      <c r="N836" s="153"/>
      <c r="O836" s="153"/>
      <c r="P836" s="153"/>
      <c r="Q836" s="153"/>
      <c r="R836" s="153"/>
    </row>
    <row r="837" spans="1:18" ht="15" customHeight="1">
      <c r="A837" s="16">
        <f t="shared" si="31"/>
        <v>837</v>
      </c>
      <c r="B837" s="148" t="s">
        <v>1847</v>
      </c>
      <c r="C837" s="148"/>
      <c r="D837" s="148"/>
      <c r="E837" s="148"/>
      <c r="F837" s="148"/>
      <c r="G837" s="148"/>
      <c r="H837" s="149"/>
      <c r="I837" s="150"/>
      <c r="J837" s="150"/>
      <c r="K837" s="150"/>
      <c r="L837" s="151"/>
      <c r="M837" s="151"/>
      <c r="N837" s="151"/>
      <c r="O837" s="151"/>
      <c r="P837" s="151"/>
      <c r="Q837" s="151"/>
      <c r="R837" s="151"/>
    </row>
    <row r="838" spans="1:18" ht="15" customHeight="1">
      <c r="A838" s="16">
        <f t="shared" si="31"/>
        <v>838</v>
      </c>
      <c r="B838" s="94" t="s">
        <v>1864</v>
      </c>
      <c r="C838" s="94" t="s">
        <v>1865</v>
      </c>
      <c r="D838" s="94"/>
      <c r="E838" s="94" t="s">
        <v>1866</v>
      </c>
      <c r="F838" s="94" t="s">
        <v>59</v>
      </c>
      <c r="G838" s="94" t="s">
        <v>54</v>
      </c>
      <c r="H838" s="95">
        <v>2020</v>
      </c>
      <c r="I838" s="153">
        <v>201.5</v>
      </c>
      <c r="J838" s="153">
        <v>201.5</v>
      </c>
      <c r="K838" s="153">
        <v>201.5</v>
      </c>
      <c r="L838" s="152">
        <v>201.5</v>
      </c>
      <c r="M838" s="152">
        <v>201.5</v>
      </c>
      <c r="N838" s="152">
        <v>201.5</v>
      </c>
      <c r="O838" s="152">
        <v>201.5</v>
      </c>
      <c r="P838" s="152">
        <v>201.5</v>
      </c>
      <c r="Q838" s="152">
        <v>201.5</v>
      </c>
      <c r="R838" s="152">
        <v>201.5</v>
      </c>
    </row>
    <row r="839" spans="1:18" ht="15" customHeight="1">
      <c r="A839" s="16">
        <f t="shared" si="31"/>
        <v>839</v>
      </c>
      <c r="B839" s="94" t="s">
        <v>1848</v>
      </c>
      <c r="C839" s="94" t="s">
        <v>1849</v>
      </c>
      <c r="D839" s="94"/>
      <c r="E839" s="94" t="s">
        <v>159</v>
      </c>
      <c r="F839" s="94" t="s">
        <v>59</v>
      </c>
      <c r="G839" s="94" t="s">
        <v>54</v>
      </c>
      <c r="H839" s="95">
        <v>2021</v>
      </c>
      <c r="I839" s="153">
        <v>187.2</v>
      </c>
      <c r="J839" s="153">
        <v>187.2</v>
      </c>
      <c r="K839" s="153">
        <v>187.2</v>
      </c>
      <c r="L839" s="152">
        <v>187.2</v>
      </c>
      <c r="M839" s="152">
        <v>187.2</v>
      </c>
      <c r="N839" s="152">
        <v>187.2</v>
      </c>
      <c r="O839" s="152">
        <v>187.2</v>
      </c>
      <c r="P839" s="152">
        <v>187.2</v>
      </c>
      <c r="Q839" s="152">
        <v>187.2</v>
      </c>
      <c r="R839" s="152">
        <v>187.2</v>
      </c>
    </row>
    <row r="840" spans="1:18" ht="15" customHeight="1">
      <c r="A840" s="16">
        <f t="shared" si="31"/>
        <v>840</v>
      </c>
      <c r="B840" s="94" t="s">
        <v>2079</v>
      </c>
      <c r="C840" s="94" t="s">
        <v>2080</v>
      </c>
      <c r="D840" s="94"/>
      <c r="E840" s="94" t="s">
        <v>1250</v>
      </c>
      <c r="F840" s="94" t="s">
        <v>59</v>
      </c>
      <c r="G840" s="94" t="s">
        <v>54</v>
      </c>
      <c r="H840" s="95">
        <v>2021</v>
      </c>
      <c r="I840" s="153">
        <v>227.4</v>
      </c>
      <c r="J840" s="153">
        <v>227.4</v>
      </c>
      <c r="K840" s="153">
        <v>227.4</v>
      </c>
      <c r="L840" s="152">
        <v>227.4</v>
      </c>
      <c r="M840" s="152">
        <v>227.4</v>
      </c>
      <c r="N840" s="152">
        <v>227.4</v>
      </c>
      <c r="O840" s="152">
        <v>227.4</v>
      </c>
      <c r="P840" s="152">
        <v>227.4</v>
      </c>
      <c r="Q840" s="152">
        <v>227.4</v>
      </c>
      <c r="R840" s="152">
        <v>227.4</v>
      </c>
    </row>
    <row r="841" spans="1:18" ht="15" customHeight="1">
      <c r="A841" s="16">
        <f t="shared" si="31"/>
        <v>841</v>
      </c>
      <c r="B841" s="94" t="s">
        <v>2081</v>
      </c>
      <c r="C841" s="94" t="s">
        <v>2082</v>
      </c>
      <c r="D841" s="94"/>
      <c r="E841" s="94" t="s">
        <v>1165</v>
      </c>
      <c r="F841" s="94" t="s">
        <v>59</v>
      </c>
      <c r="G841" s="94" t="s">
        <v>54</v>
      </c>
      <c r="H841" s="95">
        <v>2021</v>
      </c>
      <c r="I841" s="153">
        <v>115</v>
      </c>
      <c r="J841" s="153">
        <v>115</v>
      </c>
      <c r="K841" s="153">
        <v>115</v>
      </c>
      <c r="L841" s="152">
        <v>115</v>
      </c>
      <c r="M841" s="152">
        <v>115</v>
      </c>
      <c r="N841" s="152">
        <v>115</v>
      </c>
      <c r="O841" s="152">
        <v>115</v>
      </c>
      <c r="P841" s="152">
        <v>115</v>
      </c>
      <c r="Q841" s="152">
        <v>115</v>
      </c>
      <c r="R841" s="152">
        <v>115</v>
      </c>
    </row>
    <row r="842" spans="1:18" ht="15" customHeight="1">
      <c r="A842" s="16">
        <f t="shared" si="31"/>
        <v>842</v>
      </c>
      <c r="B842" s="94" t="s">
        <v>1869</v>
      </c>
      <c r="C842" s="94" t="s">
        <v>1870</v>
      </c>
      <c r="D842" s="94"/>
      <c r="E842" s="94" t="s">
        <v>1295</v>
      </c>
      <c r="F842" s="94" t="s">
        <v>59</v>
      </c>
      <c r="G842" s="94" t="s">
        <v>54</v>
      </c>
      <c r="H842" s="95">
        <v>2021</v>
      </c>
      <c r="I842" s="153">
        <v>200</v>
      </c>
      <c r="J842" s="153">
        <v>200</v>
      </c>
      <c r="K842" s="153">
        <v>200</v>
      </c>
      <c r="L842" s="152">
        <v>200</v>
      </c>
      <c r="M842" s="152">
        <v>200</v>
      </c>
      <c r="N842" s="152">
        <v>200</v>
      </c>
      <c r="O842" s="152">
        <v>200</v>
      </c>
      <c r="P842" s="152">
        <v>200</v>
      </c>
      <c r="Q842" s="152">
        <v>200</v>
      </c>
      <c r="R842" s="152">
        <v>200</v>
      </c>
    </row>
    <row r="843" spans="1:18" ht="15" customHeight="1">
      <c r="A843" s="16">
        <f t="shared" si="31"/>
        <v>843</v>
      </c>
      <c r="B843" s="94" t="s">
        <v>2083</v>
      </c>
      <c r="C843" s="94" t="s">
        <v>2084</v>
      </c>
      <c r="D843" s="94"/>
      <c r="E843" s="94" t="s">
        <v>1085</v>
      </c>
      <c r="F843" s="94" t="s">
        <v>59</v>
      </c>
      <c r="G843" s="94" t="s">
        <v>52</v>
      </c>
      <c r="H843" s="95">
        <v>2021</v>
      </c>
      <c r="I843" s="153">
        <v>128.1</v>
      </c>
      <c r="J843" s="153">
        <v>128.1</v>
      </c>
      <c r="K843" s="153">
        <v>128.1</v>
      </c>
      <c r="L843" s="152">
        <v>128.1</v>
      </c>
      <c r="M843" s="152">
        <v>128.1</v>
      </c>
      <c r="N843" s="152">
        <v>128.1</v>
      </c>
      <c r="O843" s="152">
        <v>128.1</v>
      </c>
      <c r="P843" s="152">
        <v>128.1</v>
      </c>
      <c r="Q843" s="152">
        <v>128.1</v>
      </c>
      <c r="R843" s="152">
        <v>128.1</v>
      </c>
    </row>
    <row r="844" spans="1:18" ht="15" customHeight="1">
      <c r="A844" s="16">
        <f t="shared" si="31"/>
        <v>844</v>
      </c>
      <c r="B844" s="94" t="s">
        <v>2085</v>
      </c>
      <c r="C844" s="94" t="s">
        <v>2086</v>
      </c>
      <c r="D844" s="94"/>
      <c r="E844" s="94" t="s">
        <v>662</v>
      </c>
      <c r="F844" s="94" t="s">
        <v>59</v>
      </c>
      <c r="G844" s="94" t="s">
        <v>53</v>
      </c>
      <c r="H844" s="95">
        <v>2021</v>
      </c>
      <c r="I844" s="153">
        <v>200</v>
      </c>
      <c r="J844" s="153">
        <v>200</v>
      </c>
      <c r="K844" s="153">
        <v>200</v>
      </c>
      <c r="L844" s="152">
        <v>200</v>
      </c>
      <c r="M844" s="152">
        <v>200</v>
      </c>
      <c r="N844" s="152">
        <v>200</v>
      </c>
      <c r="O844" s="152">
        <v>200</v>
      </c>
      <c r="P844" s="152">
        <v>200</v>
      </c>
      <c r="Q844" s="152">
        <v>200</v>
      </c>
      <c r="R844" s="152">
        <v>200</v>
      </c>
    </row>
    <row r="845" spans="1:18" ht="15" customHeight="1">
      <c r="A845" s="16">
        <f t="shared" si="31"/>
        <v>845</v>
      </c>
      <c r="B845" s="94" t="s">
        <v>1873</v>
      </c>
      <c r="C845" s="94" t="s">
        <v>1874</v>
      </c>
      <c r="D845" s="94"/>
      <c r="E845" s="94" t="s">
        <v>1735</v>
      </c>
      <c r="F845" s="94" t="s">
        <v>59</v>
      </c>
      <c r="G845" s="94" t="s">
        <v>98</v>
      </c>
      <c r="H845" s="95">
        <v>2021</v>
      </c>
      <c r="I845" s="153">
        <v>150</v>
      </c>
      <c r="J845" s="153">
        <v>150</v>
      </c>
      <c r="K845" s="153">
        <v>150</v>
      </c>
      <c r="L845" s="152">
        <v>150</v>
      </c>
      <c r="M845" s="152">
        <v>150</v>
      </c>
      <c r="N845" s="152">
        <v>150</v>
      </c>
      <c r="O845" s="152">
        <v>150</v>
      </c>
      <c r="P845" s="152">
        <v>150</v>
      </c>
      <c r="Q845" s="152">
        <v>150</v>
      </c>
      <c r="R845" s="152">
        <v>150</v>
      </c>
    </row>
    <row r="846" spans="1:18" ht="15" customHeight="1">
      <c r="A846" s="16">
        <f t="shared" si="31"/>
        <v>846</v>
      </c>
      <c r="B846" s="94" t="s">
        <v>2087</v>
      </c>
      <c r="C846" s="94" t="s">
        <v>2088</v>
      </c>
      <c r="D846" s="94"/>
      <c r="E846" s="94" t="s">
        <v>1866</v>
      </c>
      <c r="F846" s="94" t="s">
        <v>59</v>
      </c>
      <c r="G846" s="94" t="s">
        <v>54</v>
      </c>
      <c r="H846" s="95">
        <v>2021</v>
      </c>
      <c r="I846" s="153">
        <v>400</v>
      </c>
      <c r="J846" s="153">
        <v>400</v>
      </c>
      <c r="K846" s="153">
        <v>400</v>
      </c>
      <c r="L846" s="152">
        <v>400</v>
      </c>
      <c r="M846" s="152">
        <v>400</v>
      </c>
      <c r="N846" s="152">
        <v>400</v>
      </c>
      <c r="O846" s="152">
        <v>400</v>
      </c>
      <c r="P846" s="152">
        <v>400</v>
      </c>
      <c r="Q846" s="152">
        <v>400</v>
      </c>
      <c r="R846" s="152">
        <v>400</v>
      </c>
    </row>
    <row r="847" spans="1:18" ht="15" customHeight="1">
      <c r="A847" s="16">
        <f t="shared" si="31"/>
        <v>847</v>
      </c>
      <c r="B847" s="94" t="s">
        <v>2582</v>
      </c>
      <c r="C847" s="94" t="s">
        <v>2583</v>
      </c>
      <c r="D847" s="94"/>
      <c r="E847" s="94" t="s">
        <v>1866</v>
      </c>
      <c r="F847" s="94" t="s">
        <v>59</v>
      </c>
      <c r="G847" s="94" t="s">
        <v>54</v>
      </c>
      <c r="H847" s="95">
        <v>2022</v>
      </c>
      <c r="I847" s="153">
        <v>0</v>
      </c>
      <c r="J847" s="153">
        <v>200</v>
      </c>
      <c r="K847" s="153">
        <v>200</v>
      </c>
      <c r="L847" s="153">
        <v>200</v>
      </c>
      <c r="M847" s="153">
        <v>200</v>
      </c>
      <c r="N847" s="153">
        <v>200</v>
      </c>
      <c r="O847" s="153">
        <v>200</v>
      </c>
      <c r="P847" s="153">
        <v>200</v>
      </c>
      <c r="Q847" s="153">
        <v>200</v>
      </c>
      <c r="R847" s="153">
        <v>200</v>
      </c>
    </row>
    <row r="848" spans="1:18" ht="15" customHeight="1">
      <c r="A848" s="16">
        <f t="shared" si="31"/>
        <v>848</v>
      </c>
      <c r="B848" s="94" t="s">
        <v>2089</v>
      </c>
      <c r="C848" s="94" t="s">
        <v>2090</v>
      </c>
      <c r="D848" s="94"/>
      <c r="E848" s="94" t="s">
        <v>1735</v>
      </c>
      <c r="F848" s="94" t="s">
        <v>59</v>
      </c>
      <c r="G848" s="94" t="s">
        <v>98</v>
      </c>
      <c r="H848" s="95">
        <v>2021</v>
      </c>
      <c r="I848" s="153">
        <v>0</v>
      </c>
      <c r="J848" s="153">
        <v>200</v>
      </c>
      <c r="K848" s="153">
        <v>200</v>
      </c>
      <c r="L848" s="152">
        <v>200</v>
      </c>
      <c r="M848" s="152">
        <v>200</v>
      </c>
      <c r="N848" s="152">
        <v>200</v>
      </c>
      <c r="O848" s="152">
        <v>200</v>
      </c>
      <c r="P848" s="152">
        <v>200</v>
      </c>
      <c r="Q848" s="152">
        <v>200</v>
      </c>
      <c r="R848" s="152">
        <v>200</v>
      </c>
    </row>
    <row r="849" spans="1:18" ht="15" customHeight="1">
      <c r="A849" s="16">
        <f t="shared" si="31"/>
        <v>849</v>
      </c>
      <c r="B849" s="94" t="s">
        <v>2091</v>
      </c>
      <c r="C849" s="94" t="s">
        <v>2092</v>
      </c>
      <c r="D849" s="94"/>
      <c r="E849" s="94" t="s">
        <v>362</v>
      </c>
      <c r="F849" s="94" t="s">
        <v>59</v>
      </c>
      <c r="G849" s="94" t="s">
        <v>53</v>
      </c>
      <c r="H849" s="95">
        <v>2021</v>
      </c>
      <c r="I849" s="153">
        <v>201</v>
      </c>
      <c r="J849" s="153">
        <v>201</v>
      </c>
      <c r="K849" s="153">
        <v>201</v>
      </c>
      <c r="L849" s="152">
        <v>201</v>
      </c>
      <c r="M849" s="152">
        <v>201</v>
      </c>
      <c r="N849" s="152">
        <v>201</v>
      </c>
      <c r="O849" s="152">
        <v>201</v>
      </c>
      <c r="P849" s="152">
        <v>201</v>
      </c>
      <c r="Q849" s="152">
        <v>201</v>
      </c>
      <c r="R849" s="152">
        <v>201</v>
      </c>
    </row>
    <row r="850" spans="1:18" ht="15" customHeight="1">
      <c r="A850" s="16">
        <f t="shared" si="31"/>
        <v>850</v>
      </c>
      <c r="B850" s="94" t="s">
        <v>2093</v>
      </c>
      <c r="C850" s="94" t="s">
        <v>2094</v>
      </c>
      <c r="D850" s="94"/>
      <c r="E850" s="94" t="s">
        <v>362</v>
      </c>
      <c r="F850" s="94" t="s">
        <v>59</v>
      </c>
      <c r="G850" s="94" t="s">
        <v>53</v>
      </c>
      <c r="H850" s="95">
        <v>2021</v>
      </c>
      <c r="I850" s="153">
        <v>201</v>
      </c>
      <c r="J850" s="153">
        <v>201</v>
      </c>
      <c r="K850" s="153">
        <v>201</v>
      </c>
      <c r="L850" s="152">
        <v>201</v>
      </c>
      <c r="M850" s="152">
        <v>201</v>
      </c>
      <c r="N850" s="152">
        <v>201</v>
      </c>
      <c r="O850" s="152">
        <v>201</v>
      </c>
      <c r="P850" s="152">
        <v>201</v>
      </c>
      <c r="Q850" s="152">
        <v>201</v>
      </c>
      <c r="R850" s="152">
        <v>201</v>
      </c>
    </row>
    <row r="851" spans="1:18" ht="15" customHeight="1">
      <c r="A851" s="16">
        <f t="shared" si="31"/>
        <v>851</v>
      </c>
      <c r="B851" s="94" t="s">
        <v>2095</v>
      </c>
      <c r="C851" s="94" t="s">
        <v>2096</v>
      </c>
      <c r="D851" s="94"/>
      <c r="E851" s="94" t="s">
        <v>362</v>
      </c>
      <c r="F851" s="94" t="s">
        <v>59</v>
      </c>
      <c r="G851" s="94" t="s">
        <v>53</v>
      </c>
      <c r="H851" s="95">
        <v>2021</v>
      </c>
      <c r="I851" s="153">
        <v>201</v>
      </c>
      <c r="J851" s="153">
        <v>201</v>
      </c>
      <c r="K851" s="153">
        <v>201</v>
      </c>
      <c r="L851" s="152">
        <v>201</v>
      </c>
      <c r="M851" s="152">
        <v>201</v>
      </c>
      <c r="N851" s="152">
        <v>201</v>
      </c>
      <c r="O851" s="152">
        <v>201</v>
      </c>
      <c r="P851" s="152">
        <v>201</v>
      </c>
      <c r="Q851" s="152">
        <v>201</v>
      </c>
      <c r="R851" s="152">
        <v>201</v>
      </c>
    </row>
    <row r="852" spans="1:18" ht="15" customHeight="1">
      <c r="A852" s="16">
        <f t="shared" si="31"/>
        <v>852</v>
      </c>
      <c r="B852" s="94" t="s">
        <v>1875</v>
      </c>
      <c r="C852" s="94" t="s">
        <v>1876</v>
      </c>
      <c r="D852" s="94"/>
      <c r="E852" s="94" t="s">
        <v>800</v>
      </c>
      <c r="F852" s="94" t="s">
        <v>59</v>
      </c>
      <c r="G852" s="94" t="s">
        <v>53</v>
      </c>
      <c r="H852" s="95">
        <v>2021</v>
      </c>
      <c r="I852" s="153">
        <v>134</v>
      </c>
      <c r="J852" s="153">
        <v>134</v>
      </c>
      <c r="K852" s="153">
        <v>134</v>
      </c>
      <c r="L852" s="152">
        <v>134</v>
      </c>
      <c r="M852" s="152">
        <v>134</v>
      </c>
      <c r="N852" s="152">
        <v>134</v>
      </c>
      <c r="O852" s="152">
        <v>134</v>
      </c>
      <c r="P852" s="152">
        <v>134</v>
      </c>
      <c r="Q852" s="152">
        <v>134</v>
      </c>
      <c r="R852" s="152">
        <v>134</v>
      </c>
    </row>
    <row r="853" spans="1:18" ht="15" customHeight="1">
      <c r="A853" s="16">
        <f t="shared" si="31"/>
        <v>853</v>
      </c>
      <c r="B853" s="94" t="s">
        <v>1850</v>
      </c>
      <c r="C853" s="94" t="s">
        <v>1851</v>
      </c>
      <c r="D853" s="94"/>
      <c r="E853" s="94" t="s">
        <v>63</v>
      </c>
      <c r="F853" s="94" t="s">
        <v>59</v>
      </c>
      <c r="G853" s="94" t="s">
        <v>54</v>
      </c>
      <c r="H853" s="95">
        <v>2021</v>
      </c>
      <c r="I853" s="153">
        <v>108</v>
      </c>
      <c r="J853" s="153">
        <v>108</v>
      </c>
      <c r="K853" s="153">
        <v>108</v>
      </c>
      <c r="L853" s="152">
        <v>108</v>
      </c>
      <c r="M853" s="152">
        <v>108</v>
      </c>
      <c r="N853" s="152">
        <v>108</v>
      </c>
      <c r="O853" s="152">
        <v>108</v>
      </c>
      <c r="P853" s="152">
        <v>108</v>
      </c>
      <c r="Q853" s="152">
        <v>108</v>
      </c>
      <c r="R853" s="152">
        <v>108</v>
      </c>
    </row>
    <row r="854" spans="1:18" ht="15" customHeight="1">
      <c r="A854" s="16">
        <f t="shared" ref="A854:A917" si="36">A853+1</f>
        <v>854</v>
      </c>
      <c r="B854" s="94" t="s">
        <v>2097</v>
      </c>
      <c r="C854" s="94" t="s">
        <v>2098</v>
      </c>
      <c r="D854" s="94"/>
      <c r="E854" s="94" t="s">
        <v>133</v>
      </c>
      <c r="F854" s="94" t="s">
        <v>59</v>
      </c>
      <c r="G854" s="94" t="s">
        <v>54</v>
      </c>
      <c r="H854" s="95">
        <v>2020</v>
      </c>
      <c r="I854" s="153">
        <v>426.7</v>
      </c>
      <c r="J854" s="153">
        <v>426.7</v>
      </c>
      <c r="K854" s="153">
        <v>426.7</v>
      </c>
      <c r="L854" s="152">
        <v>426.7</v>
      </c>
      <c r="M854" s="152">
        <v>426.7</v>
      </c>
      <c r="N854" s="152">
        <v>426.7</v>
      </c>
      <c r="O854" s="152">
        <v>426.7</v>
      </c>
      <c r="P854" s="152">
        <v>426.7</v>
      </c>
      <c r="Q854" s="152">
        <v>426.7</v>
      </c>
      <c r="R854" s="152">
        <v>426.7</v>
      </c>
    </row>
    <row r="855" spans="1:18" ht="15" customHeight="1">
      <c r="A855" s="16">
        <f t="shared" si="36"/>
        <v>855</v>
      </c>
      <c r="B855" s="94" t="s">
        <v>1879</v>
      </c>
      <c r="C855" s="94" t="s">
        <v>1880</v>
      </c>
      <c r="D855" s="94"/>
      <c r="E855" s="94" t="s">
        <v>331</v>
      </c>
      <c r="F855" s="94" t="s">
        <v>59</v>
      </c>
      <c r="G855" s="94" t="s">
        <v>285</v>
      </c>
      <c r="H855" s="95">
        <v>2021</v>
      </c>
      <c r="I855" s="153">
        <v>240</v>
      </c>
      <c r="J855" s="153">
        <v>240</v>
      </c>
      <c r="K855" s="153">
        <v>240</v>
      </c>
      <c r="L855" s="152">
        <v>240</v>
      </c>
      <c r="M855" s="152">
        <v>240</v>
      </c>
      <c r="N855" s="152">
        <v>240</v>
      </c>
      <c r="O855" s="152">
        <v>240</v>
      </c>
      <c r="P855" s="152">
        <v>240</v>
      </c>
      <c r="Q855" s="152">
        <v>240</v>
      </c>
      <c r="R855" s="152">
        <v>240</v>
      </c>
    </row>
    <row r="856" spans="1:18" ht="15" customHeight="1">
      <c r="A856" s="16">
        <f t="shared" si="36"/>
        <v>856</v>
      </c>
      <c r="B856" s="94" t="s">
        <v>160</v>
      </c>
      <c r="C856" s="94" t="s">
        <v>161</v>
      </c>
      <c r="D856" s="94"/>
      <c r="E856" s="94" t="s">
        <v>162</v>
      </c>
      <c r="F856" s="94" t="s">
        <v>59</v>
      </c>
      <c r="G856" s="94" t="s">
        <v>54</v>
      </c>
      <c r="H856" s="95">
        <v>2020</v>
      </c>
      <c r="I856" s="153">
        <v>152.5</v>
      </c>
      <c r="J856" s="153">
        <v>152.5</v>
      </c>
      <c r="K856" s="153">
        <v>152.5</v>
      </c>
      <c r="L856" s="152">
        <v>152.5</v>
      </c>
      <c r="M856" s="152">
        <v>152.5</v>
      </c>
      <c r="N856" s="152">
        <v>152.5</v>
      </c>
      <c r="O856" s="152">
        <v>152.5</v>
      </c>
      <c r="P856" s="152">
        <v>152.5</v>
      </c>
      <c r="Q856" s="152">
        <v>152.5</v>
      </c>
      <c r="R856" s="152">
        <v>152.5</v>
      </c>
    </row>
    <row r="857" spans="1:18" ht="15" customHeight="1">
      <c r="A857" s="16">
        <f t="shared" si="36"/>
        <v>857</v>
      </c>
      <c r="B857" s="94" t="s">
        <v>2099</v>
      </c>
      <c r="C857" s="94" t="s">
        <v>1852</v>
      </c>
      <c r="D857" s="94"/>
      <c r="E857" s="94" t="s">
        <v>1749</v>
      </c>
      <c r="F857" s="94" t="s">
        <v>59</v>
      </c>
      <c r="G857" s="94" t="s">
        <v>54</v>
      </c>
      <c r="H857" s="95">
        <v>2021</v>
      </c>
      <c r="I857" s="153">
        <v>250</v>
      </c>
      <c r="J857" s="153">
        <v>250</v>
      </c>
      <c r="K857" s="153">
        <v>250</v>
      </c>
      <c r="L857" s="152">
        <v>250</v>
      </c>
      <c r="M857" s="152">
        <v>250</v>
      </c>
      <c r="N857" s="152">
        <v>250</v>
      </c>
      <c r="O857" s="152">
        <v>250</v>
      </c>
      <c r="P857" s="152">
        <v>250</v>
      </c>
      <c r="Q857" s="152">
        <v>250</v>
      </c>
      <c r="R857" s="152">
        <v>250</v>
      </c>
    </row>
    <row r="858" spans="1:18" ht="15" customHeight="1">
      <c r="A858" s="16">
        <f t="shared" si="36"/>
        <v>858</v>
      </c>
      <c r="B858" s="94" t="s">
        <v>2100</v>
      </c>
      <c r="C858" s="94" t="s">
        <v>2101</v>
      </c>
      <c r="D858" s="94"/>
      <c r="E858" s="94" t="s">
        <v>1749</v>
      </c>
      <c r="F858" s="94" t="s">
        <v>59</v>
      </c>
      <c r="G858" s="94" t="s">
        <v>54</v>
      </c>
      <c r="H858" s="95">
        <v>2021</v>
      </c>
      <c r="I858" s="153">
        <v>110</v>
      </c>
      <c r="J858" s="153">
        <v>110</v>
      </c>
      <c r="K858" s="153">
        <v>110</v>
      </c>
      <c r="L858" s="152">
        <v>110</v>
      </c>
      <c r="M858" s="152">
        <v>110</v>
      </c>
      <c r="N858" s="152">
        <v>110</v>
      </c>
      <c r="O858" s="152">
        <v>110</v>
      </c>
      <c r="P858" s="152">
        <v>110</v>
      </c>
      <c r="Q858" s="152">
        <v>110</v>
      </c>
      <c r="R858" s="152">
        <v>110</v>
      </c>
    </row>
    <row r="859" spans="1:18" ht="15" customHeight="1">
      <c r="A859" s="16">
        <f t="shared" si="36"/>
        <v>859</v>
      </c>
      <c r="B859" s="94" t="s">
        <v>163</v>
      </c>
      <c r="C859" s="94" t="s">
        <v>164</v>
      </c>
      <c r="D859" s="94"/>
      <c r="E859" s="94" t="s">
        <v>63</v>
      </c>
      <c r="F859" s="94" t="s">
        <v>59</v>
      </c>
      <c r="G859" s="94" t="s">
        <v>54</v>
      </c>
      <c r="H859" s="95">
        <v>2020</v>
      </c>
      <c r="I859" s="153">
        <v>255</v>
      </c>
      <c r="J859" s="153">
        <v>255</v>
      </c>
      <c r="K859" s="153">
        <v>255</v>
      </c>
      <c r="L859" s="152">
        <v>255</v>
      </c>
      <c r="M859" s="152">
        <v>255</v>
      </c>
      <c r="N859" s="152">
        <v>255</v>
      </c>
      <c r="O859" s="152">
        <v>255</v>
      </c>
      <c r="P859" s="152">
        <v>255</v>
      </c>
      <c r="Q859" s="152">
        <v>255</v>
      </c>
      <c r="R859" s="152">
        <v>255</v>
      </c>
    </row>
    <row r="860" spans="1:18" ht="15" customHeight="1">
      <c r="A860" s="16">
        <f t="shared" si="36"/>
        <v>860</v>
      </c>
      <c r="B860" s="94" t="s">
        <v>1853</v>
      </c>
      <c r="C860" s="94" t="s">
        <v>1854</v>
      </c>
      <c r="D860" s="94"/>
      <c r="E860" s="94" t="s">
        <v>1178</v>
      </c>
      <c r="F860" s="94" t="s">
        <v>59</v>
      </c>
      <c r="G860" s="94" t="s">
        <v>54</v>
      </c>
      <c r="H860" s="95">
        <v>2020</v>
      </c>
      <c r="I860" s="153">
        <v>204.5</v>
      </c>
      <c r="J860" s="153">
        <v>204.5</v>
      </c>
      <c r="K860" s="153">
        <v>204.5</v>
      </c>
      <c r="L860" s="152">
        <v>204.5</v>
      </c>
      <c r="M860" s="152">
        <v>204.5</v>
      </c>
      <c r="N860" s="152">
        <v>204.5</v>
      </c>
      <c r="O860" s="152">
        <v>204.5</v>
      </c>
      <c r="P860" s="152">
        <v>204.5</v>
      </c>
      <c r="Q860" s="152">
        <v>204.5</v>
      </c>
      <c r="R860" s="152">
        <v>204.5</v>
      </c>
    </row>
    <row r="861" spans="1:18" ht="15" customHeight="1">
      <c r="A861" s="16">
        <f t="shared" si="36"/>
        <v>861</v>
      </c>
      <c r="B861" s="94" t="s">
        <v>1889</v>
      </c>
      <c r="C861" s="94" t="s">
        <v>1890</v>
      </c>
      <c r="D861" s="94"/>
      <c r="E861" s="94" t="s">
        <v>800</v>
      </c>
      <c r="F861" s="94" t="s">
        <v>59</v>
      </c>
      <c r="G861" s="94" t="s">
        <v>53</v>
      </c>
      <c r="H861" s="95">
        <v>2021</v>
      </c>
      <c r="I861" s="153">
        <v>0</v>
      </c>
      <c r="J861" s="153">
        <v>204.1</v>
      </c>
      <c r="K861" s="153">
        <v>204.1</v>
      </c>
      <c r="L861" s="152">
        <v>204.1</v>
      </c>
      <c r="M861" s="152">
        <v>204.1</v>
      </c>
      <c r="N861" s="152">
        <v>204.1</v>
      </c>
      <c r="O861" s="152">
        <v>204.1</v>
      </c>
      <c r="P861" s="152">
        <v>204.1</v>
      </c>
      <c r="Q861" s="152">
        <v>204.1</v>
      </c>
      <c r="R861" s="152">
        <v>204.1</v>
      </c>
    </row>
    <row r="862" spans="1:18" ht="15" customHeight="1">
      <c r="A862" s="16">
        <f t="shared" si="36"/>
        <v>862</v>
      </c>
      <c r="B862" s="94" t="s">
        <v>1893</v>
      </c>
      <c r="C862" s="94" t="s">
        <v>1894</v>
      </c>
      <c r="D862" s="94"/>
      <c r="E862" s="94" t="s">
        <v>536</v>
      </c>
      <c r="F862" s="94" t="s">
        <v>59</v>
      </c>
      <c r="G862" s="94" t="s">
        <v>52</v>
      </c>
      <c r="H862" s="95">
        <v>2020</v>
      </c>
      <c r="I862" s="153">
        <v>198.6</v>
      </c>
      <c r="J862" s="153">
        <v>198.6</v>
      </c>
      <c r="K862" s="153">
        <v>198.6</v>
      </c>
      <c r="L862" s="152">
        <v>198.6</v>
      </c>
      <c r="M862" s="152">
        <v>198.6</v>
      </c>
      <c r="N862" s="152">
        <v>198.6</v>
      </c>
      <c r="O862" s="152">
        <v>198.6</v>
      </c>
      <c r="P862" s="152">
        <v>198.6</v>
      </c>
      <c r="Q862" s="152">
        <v>198.6</v>
      </c>
      <c r="R862" s="152">
        <v>198.6</v>
      </c>
    </row>
    <row r="863" spans="1:18" ht="15" customHeight="1">
      <c r="A863" s="16">
        <f t="shared" si="36"/>
        <v>863</v>
      </c>
      <c r="B863" s="94" t="s">
        <v>165</v>
      </c>
      <c r="C863" s="94" t="s">
        <v>166</v>
      </c>
      <c r="D863" s="94"/>
      <c r="E863" s="94" t="s">
        <v>159</v>
      </c>
      <c r="F863" s="94" t="s">
        <v>59</v>
      </c>
      <c r="G863" s="94" t="s">
        <v>54</v>
      </c>
      <c r="H863" s="95">
        <v>2021</v>
      </c>
      <c r="I863" s="153">
        <v>270</v>
      </c>
      <c r="J863" s="153">
        <v>270</v>
      </c>
      <c r="K863" s="153">
        <v>270</v>
      </c>
      <c r="L863" s="152">
        <v>270</v>
      </c>
      <c r="M863" s="152">
        <v>270</v>
      </c>
      <c r="N863" s="152">
        <v>270</v>
      </c>
      <c r="O863" s="152">
        <v>270</v>
      </c>
      <c r="P863" s="152">
        <v>270</v>
      </c>
      <c r="Q863" s="152">
        <v>270</v>
      </c>
      <c r="R863" s="152">
        <v>270</v>
      </c>
    </row>
    <row r="864" spans="1:18" ht="15" customHeight="1">
      <c r="A864" s="16">
        <f t="shared" si="36"/>
        <v>864</v>
      </c>
      <c r="B864" s="94" t="s">
        <v>2102</v>
      </c>
      <c r="C864" s="94" t="s">
        <v>167</v>
      </c>
      <c r="D864" s="94"/>
      <c r="E864" s="94" t="s">
        <v>56</v>
      </c>
      <c r="F864" s="94" t="s">
        <v>59</v>
      </c>
      <c r="G864" s="94" t="s">
        <v>54</v>
      </c>
      <c r="H864" s="95">
        <v>2021</v>
      </c>
      <c r="I864" s="153">
        <v>166.1</v>
      </c>
      <c r="J864" s="153">
        <v>166.1</v>
      </c>
      <c r="K864" s="153">
        <v>166.1</v>
      </c>
      <c r="L864" s="152">
        <v>166.1</v>
      </c>
      <c r="M864" s="152">
        <v>166.1</v>
      </c>
      <c r="N864" s="152">
        <v>166.1</v>
      </c>
      <c r="O864" s="152">
        <v>166.1</v>
      </c>
      <c r="P864" s="152">
        <v>166.1</v>
      </c>
      <c r="Q864" s="152">
        <v>166.1</v>
      </c>
      <c r="R864" s="152">
        <v>166.1</v>
      </c>
    </row>
    <row r="865" spans="1:18" ht="15" customHeight="1">
      <c r="A865" s="16">
        <f t="shared" si="36"/>
        <v>865</v>
      </c>
      <c r="B865" s="94" t="s">
        <v>2103</v>
      </c>
      <c r="C865" s="94" t="s">
        <v>2104</v>
      </c>
      <c r="D865" s="94"/>
      <c r="E865" s="94" t="s">
        <v>56</v>
      </c>
      <c r="F865" s="94" t="s">
        <v>59</v>
      </c>
      <c r="G865" s="94" t="s">
        <v>54</v>
      </c>
      <c r="H865" s="95">
        <v>2021</v>
      </c>
      <c r="I865" s="153">
        <v>147.1</v>
      </c>
      <c r="J865" s="153">
        <v>147.1</v>
      </c>
      <c r="K865" s="153">
        <v>147.1</v>
      </c>
      <c r="L865" s="152">
        <v>147.1</v>
      </c>
      <c r="M865" s="152">
        <v>147.1</v>
      </c>
      <c r="N865" s="152">
        <v>147.1</v>
      </c>
      <c r="O865" s="152">
        <v>147.1</v>
      </c>
      <c r="P865" s="152">
        <v>147.1</v>
      </c>
      <c r="Q865" s="152">
        <v>147.1</v>
      </c>
      <c r="R865" s="152">
        <v>147.1</v>
      </c>
    </row>
    <row r="866" spans="1:18" ht="15" customHeight="1">
      <c r="A866" s="16">
        <f t="shared" si="36"/>
        <v>866</v>
      </c>
      <c r="B866" s="94" t="s">
        <v>1899</v>
      </c>
      <c r="C866" s="94" t="s">
        <v>1900</v>
      </c>
      <c r="D866" s="94"/>
      <c r="E866" s="94" t="s">
        <v>1901</v>
      </c>
      <c r="F866" s="94" t="s">
        <v>59</v>
      </c>
      <c r="G866" s="94" t="s">
        <v>52</v>
      </c>
      <c r="H866" s="95">
        <v>2020</v>
      </c>
      <c r="I866" s="153">
        <v>61</v>
      </c>
      <c r="J866" s="153">
        <v>61</v>
      </c>
      <c r="K866" s="153">
        <v>61</v>
      </c>
      <c r="L866" s="152">
        <v>61</v>
      </c>
      <c r="M866" s="152">
        <v>61</v>
      </c>
      <c r="N866" s="152">
        <v>61</v>
      </c>
      <c r="O866" s="152">
        <v>61</v>
      </c>
      <c r="P866" s="152">
        <v>61</v>
      </c>
      <c r="Q866" s="152">
        <v>61</v>
      </c>
      <c r="R866" s="152">
        <v>61</v>
      </c>
    </row>
    <row r="867" spans="1:18" ht="15" customHeight="1">
      <c r="A867" s="16">
        <f t="shared" si="36"/>
        <v>867</v>
      </c>
      <c r="B867" s="94" t="s">
        <v>1902</v>
      </c>
      <c r="C867" s="94" t="s">
        <v>168</v>
      </c>
      <c r="D867" s="94"/>
      <c r="E867" s="94" t="s">
        <v>133</v>
      </c>
      <c r="F867" s="94" t="s">
        <v>59</v>
      </c>
      <c r="G867" s="94" t="s">
        <v>54</v>
      </c>
      <c r="H867" s="95">
        <v>2020</v>
      </c>
      <c r="I867" s="153">
        <v>100</v>
      </c>
      <c r="J867" s="153">
        <v>100</v>
      </c>
      <c r="K867" s="153">
        <v>100</v>
      </c>
      <c r="L867" s="152">
        <v>100</v>
      </c>
      <c r="M867" s="152">
        <v>100</v>
      </c>
      <c r="N867" s="152">
        <v>100</v>
      </c>
      <c r="O867" s="152">
        <v>100</v>
      </c>
      <c r="P867" s="152">
        <v>100</v>
      </c>
      <c r="Q867" s="152">
        <v>100</v>
      </c>
      <c r="R867" s="152">
        <v>100</v>
      </c>
    </row>
    <row r="868" spans="1:18" ht="15" customHeight="1">
      <c r="A868" s="16">
        <f t="shared" si="36"/>
        <v>868</v>
      </c>
      <c r="B868" s="94" t="s">
        <v>169</v>
      </c>
      <c r="C868" s="94" t="s">
        <v>170</v>
      </c>
      <c r="D868" s="94"/>
      <c r="E868" s="94" t="s">
        <v>66</v>
      </c>
      <c r="F868" s="94" t="s">
        <v>59</v>
      </c>
      <c r="G868" s="94" t="s">
        <v>52</v>
      </c>
      <c r="H868" s="95">
        <v>2021</v>
      </c>
      <c r="I868" s="153">
        <v>148.1</v>
      </c>
      <c r="J868" s="153">
        <v>148.1</v>
      </c>
      <c r="K868" s="153">
        <v>148.1</v>
      </c>
      <c r="L868" s="152">
        <v>148.1</v>
      </c>
      <c r="M868" s="152">
        <v>148.1</v>
      </c>
      <c r="N868" s="152">
        <v>148.1</v>
      </c>
      <c r="O868" s="152">
        <v>148.1</v>
      </c>
      <c r="P868" s="152">
        <v>148.1</v>
      </c>
      <c r="Q868" s="152">
        <v>148.1</v>
      </c>
      <c r="R868" s="152">
        <v>148.1</v>
      </c>
    </row>
    <row r="869" spans="1:18" ht="15" customHeight="1">
      <c r="A869" s="16">
        <f t="shared" si="36"/>
        <v>869</v>
      </c>
      <c r="B869" s="94" t="s">
        <v>1860</v>
      </c>
      <c r="C869" s="94" t="s">
        <v>1861</v>
      </c>
      <c r="D869" s="94"/>
      <c r="E869" s="94" t="s">
        <v>56</v>
      </c>
      <c r="F869" s="94" t="s">
        <v>59</v>
      </c>
      <c r="G869" s="94" t="s">
        <v>54</v>
      </c>
      <c r="H869" s="95">
        <v>2020</v>
      </c>
      <c r="I869" s="153">
        <v>226.7</v>
      </c>
      <c r="J869" s="153">
        <v>226.7</v>
      </c>
      <c r="K869" s="153">
        <v>226.7</v>
      </c>
      <c r="L869" s="152">
        <v>226.7</v>
      </c>
      <c r="M869" s="152">
        <v>226.7</v>
      </c>
      <c r="N869" s="152">
        <v>226.7</v>
      </c>
      <c r="O869" s="152">
        <v>226.7</v>
      </c>
      <c r="P869" s="152">
        <v>226.7</v>
      </c>
      <c r="Q869" s="152">
        <v>226.7</v>
      </c>
      <c r="R869" s="152">
        <v>226.7</v>
      </c>
    </row>
    <row r="870" spans="1:18" ht="15" customHeight="1">
      <c r="A870" s="16">
        <f t="shared" si="36"/>
        <v>870</v>
      </c>
      <c r="B870" s="94" t="s">
        <v>1907</v>
      </c>
      <c r="C870" s="94" t="s">
        <v>1908</v>
      </c>
      <c r="D870" s="94"/>
      <c r="E870" s="94" t="s">
        <v>1735</v>
      </c>
      <c r="F870" s="94" t="s">
        <v>59</v>
      </c>
      <c r="G870" s="94" t="s">
        <v>98</v>
      </c>
      <c r="H870" s="95">
        <v>2021</v>
      </c>
      <c r="I870" s="153">
        <v>100</v>
      </c>
      <c r="J870" s="153">
        <v>100</v>
      </c>
      <c r="K870" s="153">
        <v>100</v>
      </c>
      <c r="L870" s="152">
        <v>100</v>
      </c>
      <c r="M870" s="152">
        <v>100</v>
      </c>
      <c r="N870" s="152">
        <v>100</v>
      </c>
      <c r="O870" s="152">
        <v>100</v>
      </c>
      <c r="P870" s="152">
        <v>100</v>
      </c>
      <c r="Q870" s="152">
        <v>100</v>
      </c>
      <c r="R870" s="152">
        <v>100</v>
      </c>
    </row>
    <row r="871" spans="1:18" ht="15" customHeight="1">
      <c r="A871" s="16">
        <f t="shared" si="36"/>
        <v>871</v>
      </c>
      <c r="B871" s="94" t="s">
        <v>1862</v>
      </c>
      <c r="C871" s="94" t="s">
        <v>1863</v>
      </c>
      <c r="D871" s="94"/>
      <c r="E871" s="94" t="s">
        <v>171</v>
      </c>
      <c r="F871" s="94" t="s">
        <v>59</v>
      </c>
      <c r="G871" s="94" t="s">
        <v>62</v>
      </c>
      <c r="H871" s="95">
        <v>2020</v>
      </c>
      <c r="I871" s="153">
        <v>240.8</v>
      </c>
      <c r="J871" s="153">
        <v>240.8</v>
      </c>
      <c r="K871" s="153">
        <v>240.8</v>
      </c>
      <c r="L871" s="152">
        <v>240.8</v>
      </c>
      <c r="M871" s="152">
        <v>240.8</v>
      </c>
      <c r="N871" s="152">
        <v>240.8</v>
      </c>
      <c r="O871" s="152">
        <v>240.8</v>
      </c>
      <c r="P871" s="152">
        <v>240.8</v>
      </c>
      <c r="Q871" s="152">
        <v>240.8</v>
      </c>
      <c r="R871" s="152">
        <v>240.8</v>
      </c>
    </row>
    <row r="872" spans="1:18" ht="15" customHeight="1">
      <c r="A872" s="16">
        <f t="shared" si="36"/>
        <v>872</v>
      </c>
      <c r="B872" s="94" t="s">
        <v>172</v>
      </c>
      <c r="C872" s="94" t="s">
        <v>173</v>
      </c>
      <c r="D872" s="94"/>
      <c r="E872" s="94" t="s">
        <v>171</v>
      </c>
      <c r="F872" s="94" t="s">
        <v>59</v>
      </c>
      <c r="G872" s="94" t="s">
        <v>62</v>
      </c>
      <c r="H872" s="95">
        <v>2022</v>
      </c>
      <c r="I872" s="153">
        <v>0</v>
      </c>
      <c r="J872" s="153">
        <v>0</v>
      </c>
      <c r="K872" s="153">
        <v>517.29999999999995</v>
      </c>
      <c r="L872" s="152">
        <v>517.29999999999995</v>
      </c>
      <c r="M872" s="152">
        <v>517.29999999999995</v>
      </c>
      <c r="N872" s="152">
        <v>517.29999999999995</v>
      </c>
      <c r="O872" s="152">
        <v>517.29999999999995</v>
      </c>
      <c r="P872" s="152">
        <v>517.29999999999995</v>
      </c>
      <c r="Q872" s="152">
        <v>517.29999999999995</v>
      </c>
      <c r="R872" s="152">
        <v>517.29999999999995</v>
      </c>
    </row>
    <row r="873" spans="1:18" ht="15" customHeight="1">
      <c r="A873" s="16">
        <f t="shared" si="36"/>
        <v>873</v>
      </c>
      <c r="B873" s="94" t="s">
        <v>1911</v>
      </c>
      <c r="C873" s="94" t="s">
        <v>1912</v>
      </c>
      <c r="D873" s="94"/>
      <c r="E873" s="94" t="s">
        <v>800</v>
      </c>
      <c r="F873" s="94" t="s">
        <v>59</v>
      </c>
      <c r="G873" s="94" t="s">
        <v>53</v>
      </c>
      <c r="H873" s="95">
        <v>2022</v>
      </c>
      <c r="I873" s="153">
        <v>0</v>
      </c>
      <c r="J873" s="153">
        <v>204</v>
      </c>
      <c r="K873" s="153">
        <v>204</v>
      </c>
      <c r="L873" s="152">
        <v>204</v>
      </c>
      <c r="M873" s="152">
        <v>204</v>
      </c>
      <c r="N873" s="152">
        <v>204</v>
      </c>
      <c r="O873" s="152">
        <v>204</v>
      </c>
      <c r="P873" s="152">
        <v>204</v>
      </c>
      <c r="Q873" s="152">
        <v>204</v>
      </c>
      <c r="R873" s="152">
        <v>204</v>
      </c>
    </row>
    <row r="874" spans="1:18" ht="15" customHeight="1">
      <c r="A874" s="16">
        <f t="shared" si="36"/>
        <v>874</v>
      </c>
      <c r="B874" s="94" t="s">
        <v>174</v>
      </c>
      <c r="C874" s="94" t="s">
        <v>175</v>
      </c>
      <c r="D874" s="94"/>
      <c r="E874" s="94" t="s">
        <v>176</v>
      </c>
      <c r="F874" s="94" t="s">
        <v>59</v>
      </c>
      <c r="G874" s="94" t="s">
        <v>53</v>
      </c>
      <c r="H874" s="95">
        <v>2021</v>
      </c>
      <c r="I874" s="153">
        <v>150</v>
      </c>
      <c r="J874" s="153">
        <v>150</v>
      </c>
      <c r="K874" s="153">
        <v>150</v>
      </c>
      <c r="L874" s="152">
        <v>150</v>
      </c>
      <c r="M874" s="152">
        <v>150</v>
      </c>
      <c r="N874" s="152">
        <v>150</v>
      </c>
      <c r="O874" s="152">
        <v>150</v>
      </c>
      <c r="P874" s="152">
        <v>150</v>
      </c>
      <c r="Q874" s="152">
        <v>150</v>
      </c>
      <c r="R874" s="152">
        <v>150</v>
      </c>
    </row>
    <row r="875" spans="1:18" ht="15" customHeight="1">
      <c r="A875" s="16">
        <f t="shared" si="36"/>
        <v>875</v>
      </c>
      <c r="B875" s="94" t="s">
        <v>1914</v>
      </c>
      <c r="C875" s="94" t="s">
        <v>1915</v>
      </c>
      <c r="D875" s="94"/>
      <c r="E875" s="94" t="s">
        <v>1735</v>
      </c>
      <c r="F875" s="94" t="s">
        <v>59</v>
      </c>
      <c r="G875" s="94" t="s">
        <v>98</v>
      </c>
      <c r="H875" s="95">
        <v>2021</v>
      </c>
      <c r="I875" s="153">
        <v>240</v>
      </c>
      <c r="J875" s="153">
        <v>240</v>
      </c>
      <c r="K875" s="153">
        <v>240</v>
      </c>
      <c r="L875" s="152">
        <v>240</v>
      </c>
      <c r="M875" s="152">
        <v>240</v>
      </c>
      <c r="N875" s="152">
        <v>240</v>
      </c>
      <c r="O875" s="152">
        <v>240</v>
      </c>
      <c r="P875" s="152">
        <v>240</v>
      </c>
      <c r="Q875" s="152">
        <v>240</v>
      </c>
      <c r="R875" s="152">
        <v>240</v>
      </c>
    </row>
    <row r="876" spans="1:18" ht="15" customHeight="1">
      <c r="A876" s="16">
        <f t="shared" si="36"/>
        <v>876</v>
      </c>
      <c r="B876" s="94" t="s">
        <v>1867</v>
      </c>
      <c r="C876" s="94" t="s">
        <v>1868</v>
      </c>
      <c r="D876" s="94"/>
      <c r="E876" s="94" t="s">
        <v>1756</v>
      </c>
      <c r="F876" s="94" t="s">
        <v>59</v>
      </c>
      <c r="G876" s="94" t="s">
        <v>62</v>
      </c>
      <c r="H876" s="95">
        <v>2022</v>
      </c>
      <c r="I876" s="153">
        <v>0</v>
      </c>
      <c r="J876" s="153">
        <v>201</v>
      </c>
      <c r="K876" s="153">
        <v>201</v>
      </c>
      <c r="L876" s="152">
        <v>201</v>
      </c>
      <c r="M876" s="152">
        <v>201</v>
      </c>
      <c r="N876" s="152">
        <v>201</v>
      </c>
      <c r="O876" s="152">
        <v>201</v>
      </c>
      <c r="P876" s="152">
        <v>201</v>
      </c>
      <c r="Q876" s="152">
        <v>201</v>
      </c>
      <c r="R876" s="152">
        <v>201</v>
      </c>
    </row>
    <row r="877" spans="1:18" ht="15" customHeight="1">
      <c r="A877" s="16">
        <f t="shared" si="36"/>
        <v>877</v>
      </c>
      <c r="B877" s="94" t="s">
        <v>1916</v>
      </c>
      <c r="C877" s="94" t="s">
        <v>1917</v>
      </c>
      <c r="D877" s="94"/>
      <c r="E877" s="94" t="s">
        <v>1918</v>
      </c>
      <c r="F877" s="94" t="s">
        <v>59</v>
      </c>
      <c r="G877" s="94" t="s">
        <v>54</v>
      </c>
      <c r="H877" s="95">
        <v>2021</v>
      </c>
      <c r="I877" s="153">
        <v>125</v>
      </c>
      <c r="J877" s="153">
        <v>125</v>
      </c>
      <c r="K877" s="153">
        <v>125</v>
      </c>
      <c r="L877" s="152">
        <v>125</v>
      </c>
      <c r="M877" s="152">
        <v>125</v>
      </c>
      <c r="N877" s="152">
        <v>125</v>
      </c>
      <c r="O877" s="152">
        <v>125</v>
      </c>
      <c r="P877" s="152">
        <v>125</v>
      </c>
      <c r="Q877" s="152">
        <v>125</v>
      </c>
      <c r="R877" s="152">
        <v>125</v>
      </c>
    </row>
    <row r="878" spans="1:18" ht="15" customHeight="1">
      <c r="A878" s="16">
        <f t="shared" si="36"/>
        <v>878</v>
      </c>
      <c r="B878" s="94" t="s">
        <v>1871</v>
      </c>
      <c r="C878" s="94" t="s">
        <v>1872</v>
      </c>
      <c r="D878" s="94"/>
      <c r="E878" s="94" t="s">
        <v>64</v>
      </c>
      <c r="F878" s="94" t="s">
        <v>59</v>
      </c>
      <c r="G878" s="94" t="s">
        <v>54</v>
      </c>
      <c r="H878" s="95">
        <v>2020</v>
      </c>
      <c r="I878" s="153">
        <v>180</v>
      </c>
      <c r="J878" s="153">
        <v>180</v>
      </c>
      <c r="K878" s="153">
        <v>180</v>
      </c>
      <c r="L878" s="152">
        <v>180</v>
      </c>
      <c r="M878" s="152">
        <v>180</v>
      </c>
      <c r="N878" s="152">
        <v>180</v>
      </c>
      <c r="O878" s="152">
        <v>180</v>
      </c>
      <c r="P878" s="152">
        <v>180</v>
      </c>
      <c r="Q878" s="152">
        <v>180</v>
      </c>
      <c r="R878" s="152">
        <v>180</v>
      </c>
    </row>
    <row r="879" spans="1:18" ht="15" customHeight="1">
      <c r="A879" s="16">
        <f t="shared" si="36"/>
        <v>879</v>
      </c>
      <c r="B879" s="94" t="s">
        <v>2580</v>
      </c>
      <c r="C879" s="94" t="s">
        <v>2581</v>
      </c>
      <c r="D879" s="94"/>
      <c r="E879" s="94" t="s">
        <v>331</v>
      </c>
      <c r="F879" s="94" t="s">
        <v>59</v>
      </c>
      <c r="G879" s="94" t="s">
        <v>285</v>
      </c>
      <c r="H879" s="95">
        <v>2021</v>
      </c>
      <c r="I879" s="153">
        <v>0</v>
      </c>
      <c r="J879" s="153">
        <v>400</v>
      </c>
      <c r="K879" s="153">
        <v>400</v>
      </c>
      <c r="L879" s="153">
        <v>400</v>
      </c>
      <c r="M879" s="153">
        <v>400</v>
      </c>
      <c r="N879" s="153">
        <v>400</v>
      </c>
      <c r="O879" s="153">
        <v>400</v>
      </c>
      <c r="P879" s="153">
        <v>400</v>
      </c>
      <c r="Q879" s="153">
        <v>400</v>
      </c>
      <c r="R879" s="153">
        <v>400</v>
      </c>
    </row>
    <row r="880" spans="1:18" ht="15" customHeight="1">
      <c r="A880" s="16">
        <f t="shared" si="36"/>
        <v>880</v>
      </c>
      <c r="B880" s="94" t="s">
        <v>177</v>
      </c>
      <c r="C880" s="94" t="s">
        <v>178</v>
      </c>
      <c r="D880" s="94"/>
      <c r="E880" s="94" t="s">
        <v>64</v>
      </c>
      <c r="F880" s="94" t="s">
        <v>59</v>
      </c>
      <c r="G880" s="94" t="s">
        <v>54</v>
      </c>
      <c r="H880" s="95">
        <v>2020</v>
      </c>
      <c r="I880" s="153">
        <v>16.2</v>
      </c>
      <c r="J880" s="153">
        <v>16.2</v>
      </c>
      <c r="K880" s="153">
        <v>16.2</v>
      </c>
      <c r="L880" s="152">
        <v>16.2</v>
      </c>
      <c r="M880" s="152">
        <v>16.2</v>
      </c>
      <c r="N880" s="152">
        <v>16.2</v>
      </c>
      <c r="O880" s="152">
        <v>16.2</v>
      </c>
      <c r="P880" s="152">
        <v>16.2</v>
      </c>
      <c r="Q880" s="152">
        <v>16.2</v>
      </c>
      <c r="R880" s="152">
        <v>16.2</v>
      </c>
    </row>
    <row r="881" spans="1:18" ht="15" customHeight="1">
      <c r="A881" s="16">
        <f t="shared" si="36"/>
        <v>881</v>
      </c>
      <c r="B881" s="94" t="s">
        <v>1877</v>
      </c>
      <c r="C881" s="94" t="s">
        <v>1878</v>
      </c>
      <c r="D881" s="94"/>
      <c r="E881" s="94" t="s">
        <v>418</v>
      </c>
      <c r="F881" s="94" t="s">
        <v>59</v>
      </c>
      <c r="G881" s="94" t="s">
        <v>53</v>
      </c>
      <c r="H881" s="95">
        <v>2020</v>
      </c>
      <c r="I881" s="153">
        <v>144</v>
      </c>
      <c r="J881" s="153">
        <v>144</v>
      </c>
      <c r="K881" s="153">
        <v>144</v>
      </c>
      <c r="L881" s="152">
        <v>144</v>
      </c>
      <c r="M881" s="152">
        <v>144</v>
      </c>
      <c r="N881" s="152">
        <v>144</v>
      </c>
      <c r="O881" s="152">
        <v>144</v>
      </c>
      <c r="P881" s="152">
        <v>144</v>
      </c>
      <c r="Q881" s="152">
        <v>144</v>
      </c>
      <c r="R881" s="152">
        <v>144</v>
      </c>
    </row>
    <row r="882" spans="1:18" ht="15" customHeight="1">
      <c r="A882" s="16">
        <f t="shared" si="36"/>
        <v>882</v>
      </c>
      <c r="B882" s="94" t="s">
        <v>1921</v>
      </c>
      <c r="C882" s="94" t="s">
        <v>1922</v>
      </c>
      <c r="D882" s="94"/>
      <c r="E882" s="94" t="s">
        <v>1085</v>
      </c>
      <c r="F882" s="94" t="s">
        <v>59</v>
      </c>
      <c r="G882" s="94" t="s">
        <v>52</v>
      </c>
      <c r="H882" s="95">
        <v>2021</v>
      </c>
      <c r="I882" s="153">
        <v>82.3</v>
      </c>
      <c r="J882" s="153">
        <v>82.3</v>
      </c>
      <c r="K882" s="153">
        <v>82.3</v>
      </c>
      <c r="L882" s="152">
        <v>82.3</v>
      </c>
      <c r="M882" s="152">
        <v>82.3</v>
      </c>
      <c r="N882" s="152">
        <v>82.3</v>
      </c>
      <c r="O882" s="152">
        <v>82.3</v>
      </c>
      <c r="P882" s="152">
        <v>82.3</v>
      </c>
      <c r="Q882" s="152">
        <v>82.3</v>
      </c>
      <c r="R882" s="152">
        <v>82.3</v>
      </c>
    </row>
    <row r="883" spans="1:18" ht="15" customHeight="1">
      <c r="A883" s="16">
        <f t="shared" si="36"/>
        <v>883</v>
      </c>
      <c r="B883" s="94" t="s">
        <v>1881</v>
      </c>
      <c r="C883" s="94" t="s">
        <v>1882</v>
      </c>
      <c r="D883" s="94"/>
      <c r="E883" s="94" t="s">
        <v>133</v>
      </c>
      <c r="F883" s="94" t="s">
        <v>59</v>
      </c>
      <c r="G883" s="94" t="s">
        <v>54</v>
      </c>
      <c r="H883" s="95">
        <v>2020</v>
      </c>
      <c r="I883" s="153">
        <v>300</v>
      </c>
      <c r="J883" s="153">
        <v>300</v>
      </c>
      <c r="K883" s="153">
        <v>300</v>
      </c>
      <c r="L883" s="152">
        <v>300</v>
      </c>
      <c r="M883" s="152">
        <v>300</v>
      </c>
      <c r="N883" s="152">
        <v>300</v>
      </c>
      <c r="O883" s="152">
        <v>300</v>
      </c>
      <c r="P883" s="152">
        <v>300</v>
      </c>
      <c r="Q883" s="152">
        <v>300</v>
      </c>
      <c r="R883" s="152">
        <v>300</v>
      </c>
    </row>
    <row r="884" spans="1:18" ht="15" customHeight="1">
      <c r="A884" s="16">
        <f t="shared" si="36"/>
        <v>884</v>
      </c>
      <c r="B884" s="94" t="s">
        <v>2105</v>
      </c>
      <c r="C884" s="94" t="s">
        <v>2106</v>
      </c>
      <c r="D884" s="94"/>
      <c r="E884" s="94" t="s">
        <v>133</v>
      </c>
      <c r="F884" s="94" t="s">
        <v>59</v>
      </c>
      <c r="G884" s="94" t="s">
        <v>54</v>
      </c>
      <c r="H884" s="95">
        <v>2021</v>
      </c>
      <c r="I884" s="153">
        <v>250</v>
      </c>
      <c r="J884" s="153">
        <v>250</v>
      </c>
      <c r="K884" s="153">
        <v>250</v>
      </c>
      <c r="L884" s="152">
        <v>250</v>
      </c>
      <c r="M884" s="152">
        <v>250</v>
      </c>
      <c r="N884" s="152">
        <v>250</v>
      </c>
      <c r="O884" s="152">
        <v>250</v>
      </c>
      <c r="P884" s="152">
        <v>250</v>
      </c>
      <c r="Q884" s="152">
        <v>250</v>
      </c>
      <c r="R884" s="152">
        <v>250</v>
      </c>
    </row>
    <row r="885" spans="1:18" ht="15" customHeight="1">
      <c r="A885" s="16">
        <f t="shared" si="36"/>
        <v>885</v>
      </c>
      <c r="B885" s="94" t="s">
        <v>2108</v>
      </c>
      <c r="C885" s="94" t="s">
        <v>2109</v>
      </c>
      <c r="D885" s="94"/>
      <c r="E885" s="94" t="s">
        <v>68</v>
      </c>
      <c r="F885" s="94" t="s">
        <v>59</v>
      </c>
      <c r="G885" s="94" t="s">
        <v>54</v>
      </c>
      <c r="H885" s="95">
        <v>2020</v>
      </c>
      <c r="I885" s="153">
        <v>200</v>
      </c>
      <c r="J885" s="153">
        <v>200</v>
      </c>
      <c r="K885" s="153">
        <v>200</v>
      </c>
      <c r="L885" s="152">
        <v>200</v>
      </c>
      <c r="M885" s="152">
        <v>200</v>
      </c>
      <c r="N885" s="152">
        <v>200</v>
      </c>
      <c r="O885" s="152">
        <v>200</v>
      </c>
      <c r="P885" s="152">
        <v>200</v>
      </c>
      <c r="Q885" s="152">
        <v>200</v>
      </c>
      <c r="R885" s="152">
        <v>200</v>
      </c>
    </row>
    <row r="886" spans="1:18" ht="15" customHeight="1">
      <c r="A886" s="16">
        <f t="shared" si="36"/>
        <v>886</v>
      </c>
      <c r="B886" s="94" t="s">
        <v>1883</v>
      </c>
      <c r="C886" s="94" t="s">
        <v>1884</v>
      </c>
      <c r="D886" s="94"/>
      <c r="E886" s="94" t="s">
        <v>1295</v>
      </c>
      <c r="F886" s="94" t="s">
        <v>59</v>
      </c>
      <c r="G886" s="94" t="s">
        <v>54</v>
      </c>
      <c r="H886" s="95">
        <v>2020</v>
      </c>
      <c r="I886" s="153">
        <v>200</v>
      </c>
      <c r="J886" s="153">
        <v>200</v>
      </c>
      <c r="K886" s="153">
        <v>200</v>
      </c>
      <c r="L886" s="152">
        <v>200</v>
      </c>
      <c r="M886" s="152">
        <v>200</v>
      </c>
      <c r="N886" s="152">
        <v>200</v>
      </c>
      <c r="O886" s="152">
        <v>200</v>
      </c>
      <c r="P886" s="152">
        <v>200</v>
      </c>
      <c r="Q886" s="152">
        <v>200</v>
      </c>
      <c r="R886" s="152">
        <v>200</v>
      </c>
    </row>
    <row r="887" spans="1:18" ht="15" customHeight="1">
      <c r="A887" s="16">
        <f t="shared" si="36"/>
        <v>887</v>
      </c>
      <c r="B887" s="94" t="s">
        <v>179</v>
      </c>
      <c r="C887" s="94" t="s">
        <v>180</v>
      </c>
      <c r="D887" s="94"/>
      <c r="E887" s="94" t="s">
        <v>55</v>
      </c>
      <c r="F887" s="94" t="s">
        <v>59</v>
      </c>
      <c r="G887" s="94" t="s">
        <v>98</v>
      </c>
      <c r="H887" s="95">
        <v>2021</v>
      </c>
      <c r="I887" s="153">
        <v>150</v>
      </c>
      <c r="J887" s="153">
        <v>150</v>
      </c>
      <c r="K887" s="153">
        <v>150</v>
      </c>
      <c r="L887" s="152">
        <v>150</v>
      </c>
      <c r="M887" s="152">
        <v>150</v>
      </c>
      <c r="N887" s="152">
        <v>150</v>
      </c>
      <c r="O887" s="152">
        <v>150</v>
      </c>
      <c r="P887" s="152">
        <v>150</v>
      </c>
      <c r="Q887" s="152">
        <v>150</v>
      </c>
      <c r="R887" s="152">
        <v>150</v>
      </c>
    </row>
    <row r="888" spans="1:18" ht="15" customHeight="1">
      <c r="A888" s="16">
        <f t="shared" si="36"/>
        <v>888</v>
      </c>
      <c r="B888" s="94" t="s">
        <v>1885</v>
      </c>
      <c r="C888" s="94" t="s">
        <v>1886</v>
      </c>
      <c r="D888" s="94"/>
      <c r="E888" s="94" t="s">
        <v>63</v>
      </c>
      <c r="F888" s="94" t="s">
        <v>59</v>
      </c>
      <c r="G888" s="94" t="s">
        <v>54</v>
      </c>
      <c r="H888" s="95">
        <v>2021</v>
      </c>
      <c r="I888" s="153">
        <v>222</v>
      </c>
      <c r="J888" s="153">
        <v>222</v>
      </c>
      <c r="K888" s="153">
        <v>222</v>
      </c>
      <c r="L888" s="152">
        <v>222</v>
      </c>
      <c r="M888" s="152">
        <v>222</v>
      </c>
      <c r="N888" s="152">
        <v>222</v>
      </c>
      <c r="O888" s="152">
        <v>222</v>
      </c>
      <c r="P888" s="152">
        <v>222</v>
      </c>
      <c r="Q888" s="152">
        <v>222</v>
      </c>
      <c r="R888" s="152">
        <v>222</v>
      </c>
    </row>
    <row r="889" spans="1:18" ht="15" customHeight="1">
      <c r="A889" s="16">
        <f t="shared" si="36"/>
        <v>889</v>
      </c>
      <c r="B889" s="94" t="s">
        <v>1887</v>
      </c>
      <c r="C889" s="94" t="s">
        <v>1888</v>
      </c>
      <c r="D889" s="94"/>
      <c r="E889" s="94" t="s">
        <v>63</v>
      </c>
      <c r="F889" s="94" t="s">
        <v>59</v>
      </c>
      <c r="G889" s="94" t="s">
        <v>54</v>
      </c>
      <c r="H889" s="95">
        <v>2020</v>
      </c>
      <c r="I889" s="153">
        <v>28</v>
      </c>
      <c r="J889" s="153">
        <v>28</v>
      </c>
      <c r="K889" s="153">
        <v>28</v>
      </c>
      <c r="L889" s="152">
        <v>28</v>
      </c>
      <c r="M889" s="152">
        <v>28</v>
      </c>
      <c r="N889" s="152">
        <v>28</v>
      </c>
      <c r="O889" s="152">
        <v>28</v>
      </c>
      <c r="P889" s="152">
        <v>28</v>
      </c>
      <c r="Q889" s="152">
        <v>28</v>
      </c>
      <c r="R889" s="152">
        <v>28</v>
      </c>
    </row>
    <row r="890" spans="1:18" ht="15" customHeight="1">
      <c r="A890" s="16">
        <f t="shared" si="36"/>
        <v>890</v>
      </c>
      <c r="B890" s="94" t="s">
        <v>1891</v>
      </c>
      <c r="C890" s="94" t="s">
        <v>1892</v>
      </c>
      <c r="D890" s="94"/>
      <c r="E890" s="94" t="s">
        <v>63</v>
      </c>
      <c r="F890" s="94" t="s">
        <v>59</v>
      </c>
      <c r="G890" s="94" t="s">
        <v>54</v>
      </c>
      <c r="H890" s="95">
        <v>2021</v>
      </c>
      <c r="I890" s="153">
        <v>250</v>
      </c>
      <c r="J890" s="153">
        <v>250</v>
      </c>
      <c r="K890" s="153">
        <v>250</v>
      </c>
      <c r="L890" s="152">
        <v>250</v>
      </c>
      <c r="M890" s="152">
        <v>250</v>
      </c>
      <c r="N890" s="152">
        <v>250</v>
      </c>
      <c r="O890" s="152">
        <v>250</v>
      </c>
      <c r="P890" s="152">
        <v>250</v>
      </c>
      <c r="Q890" s="152">
        <v>250</v>
      </c>
      <c r="R890" s="152">
        <v>250</v>
      </c>
    </row>
    <row r="891" spans="1:18" ht="15" customHeight="1">
      <c r="A891" s="16">
        <f t="shared" si="36"/>
        <v>891</v>
      </c>
      <c r="B891" s="94" t="s">
        <v>1932</v>
      </c>
      <c r="C891" s="94" t="s">
        <v>1933</v>
      </c>
      <c r="D891" s="94"/>
      <c r="E891" s="94" t="s">
        <v>1473</v>
      </c>
      <c r="F891" s="94" t="s">
        <v>59</v>
      </c>
      <c r="G891" s="94" t="s">
        <v>52</v>
      </c>
      <c r="H891" s="95">
        <v>2020</v>
      </c>
      <c r="I891" s="153">
        <v>61</v>
      </c>
      <c r="J891" s="153">
        <v>61</v>
      </c>
      <c r="K891" s="153">
        <v>61</v>
      </c>
      <c r="L891" s="152">
        <v>61</v>
      </c>
      <c r="M891" s="152">
        <v>61</v>
      </c>
      <c r="N891" s="152">
        <v>61</v>
      </c>
      <c r="O891" s="152">
        <v>61</v>
      </c>
      <c r="P891" s="152">
        <v>61</v>
      </c>
      <c r="Q891" s="152">
        <v>61</v>
      </c>
      <c r="R891" s="152">
        <v>61</v>
      </c>
    </row>
    <row r="892" spans="1:18" ht="15" customHeight="1">
      <c r="A892" s="16">
        <f t="shared" si="36"/>
        <v>892</v>
      </c>
      <c r="B892" s="94" t="s">
        <v>1934</v>
      </c>
      <c r="C892" s="94" t="s">
        <v>1935</v>
      </c>
      <c r="D892" s="94"/>
      <c r="E892" s="94" t="s">
        <v>133</v>
      </c>
      <c r="F892" s="94" t="s">
        <v>59</v>
      </c>
      <c r="G892" s="94" t="s">
        <v>54</v>
      </c>
      <c r="H892" s="95">
        <v>2021</v>
      </c>
      <c r="I892" s="153">
        <v>205</v>
      </c>
      <c r="J892" s="153">
        <v>205</v>
      </c>
      <c r="K892" s="153">
        <v>205</v>
      </c>
      <c r="L892" s="152">
        <v>205</v>
      </c>
      <c r="M892" s="152">
        <v>205</v>
      </c>
      <c r="N892" s="152">
        <v>205</v>
      </c>
      <c r="O892" s="152">
        <v>205</v>
      </c>
      <c r="P892" s="152">
        <v>205</v>
      </c>
      <c r="Q892" s="152">
        <v>205</v>
      </c>
      <c r="R892" s="152">
        <v>205</v>
      </c>
    </row>
    <row r="893" spans="1:18" ht="15" customHeight="1">
      <c r="A893" s="16">
        <f t="shared" si="36"/>
        <v>893</v>
      </c>
      <c r="B893" s="94" t="s">
        <v>181</v>
      </c>
      <c r="C893" s="94" t="s">
        <v>182</v>
      </c>
      <c r="D893" s="94"/>
      <c r="E893" s="94" t="s">
        <v>183</v>
      </c>
      <c r="F893" s="94" t="s">
        <v>59</v>
      </c>
      <c r="G893" s="94" t="s">
        <v>53</v>
      </c>
      <c r="H893" s="95">
        <v>2021</v>
      </c>
      <c r="I893" s="153">
        <v>206</v>
      </c>
      <c r="J893" s="153">
        <v>206</v>
      </c>
      <c r="K893" s="153">
        <v>206</v>
      </c>
      <c r="L893" s="152">
        <v>206</v>
      </c>
      <c r="M893" s="152">
        <v>206</v>
      </c>
      <c r="N893" s="152">
        <v>206</v>
      </c>
      <c r="O893" s="152">
        <v>206</v>
      </c>
      <c r="P893" s="152">
        <v>206</v>
      </c>
      <c r="Q893" s="152">
        <v>206</v>
      </c>
      <c r="R893" s="152">
        <v>206</v>
      </c>
    </row>
    <row r="894" spans="1:18" ht="15" customHeight="1">
      <c r="A894" s="16">
        <f t="shared" si="36"/>
        <v>894</v>
      </c>
      <c r="B894" s="94" t="s">
        <v>1895</v>
      </c>
      <c r="C894" s="94" t="s">
        <v>1896</v>
      </c>
      <c r="D894" s="94"/>
      <c r="E894" s="94" t="s">
        <v>162</v>
      </c>
      <c r="F894" s="94" t="s">
        <v>59</v>
      </c>
      <c r="G894" s="94" t="s">
        <v>54</v>
      </c>
      <c r="H894" s="95">
        <v>2021</v>
      </c>
      <c r="I894" s="153">
        <v>202.6</v>
      </c>
      <c r="J894" s="153">
        <v>202.6</v>
      </c>
      <c r="K894" s="153">
        <v>202.6</v>
      </c>
      <c r="L894" s="152">
        <v>202.6</v>
      </c>
      <c r="M894" s="152">
        <v>202.6</v>
      </c>
      <c r="N894" s="152">
        <v>202.6</v>
      </c>
      <c r="O894" s="152">
        <v>202.6</v>
      </c>
      <c r="P894" s="152">
        <v>202.6</v>
      </c>
      <c r="Q894" s="152">
        <v>202.6</v>
      </c>
      <c r="R894" s="152">
        <v>202.6</v>
      </c>
    </row>
    <row r="895" spans="1:18" ht="15" customHeight="1">
      <c r="A895" s="16">
        <f t="shared" si="36"/>
        <v>895</v>
      </c>
      <c r="B895" s="94" t="s">
        <v>1897</v>
      </c>
      <c r="C895" s="94" t="s">
        <v>1898</v>
      </c>
      <c r="D895" s="94"/>
      <c r="E895" s="94" t="s">
        <v>162</v>
      </c>
      <c r="F895" s="94" t="s">
        <v>59</v>
      </c>
      <c r="G895" s="94" t="s">
        <v>54</v>
      </c>
      <c r="H895" s="95">
        <v>2021</v>
      </c>
      <c r="I895" s="153">
        <v>203</v>
      </c>
      <c r="J895" s="153">
        <v>203</v>
      </c>
      <c r="K895" s="153">
        <v>203</v>
      </c>
      <c r="L895" s="152">
        <v>203</v>
      </c>
      <c r="M895" s="152">
        <v>203</v>
      </c>
      <c r="N895" s="152">
        <v>203</v>
      </c>
      <c r="O895" s="152">
        <v>203</v>
      </c>
      <c r="P895" s="152">
        <v>203</v>
      </c>
      <c r="Q895" s="152">
        <v>203</v>
      </c>
      <c r="R895" s="152">
        <v>203</v>
      </c>
    </row>
    <row r="896" spans="1:18" ht="15" customHeight="1">
      <c r="A896" s="16">
        <f t="shared" si="36"/>
        <v>896</v>
      </c>
      <c r="B896" s="94" t="s">
        <v>2110</v>
      </c>
      <c r="C896" s="94" t="s">
        <v>2111</v>
      </c>
      <c r="D896" s="94"/>
      <c r="E896" s="94" t="s">
        <v>69</v>
      </c>
      <c r="F896" s="94" t="s">
        <v>59</v>
      </c>
      <c r="G896" s="94" t="s">
        <v>52</v>
      </c>
      <c r="H896" s="95">
        <v>2021</v>
      </c>
      <c r="I896" s="153">
        <v>135</v>
      </c>
      <c r="J896" s="153">
        <v>135</v>
      </c>
      <c r="K896" s="153">
        <v>135</v>
      </c>
      <c r="L896" s="152">
        <v>135</v>
      </c>
      <c r="M896" s="152">
        <v>135</v>
      </c>
      <c r="N896" s="152">
        <v>135</v>
      </c>
      <c r="O896" s="152">
        <v>135</v>
      </c>
      <c r="P896" s="152">
        <v>135</v>
      </c>
      <c r="Q896" s="152">
        <v>135</v>
      </c>
      <c r="R896" s="152">
        <v>135</v>
      </c>
    </row>
    <row r="897" spans="1:18" ht="15" customHeight="1">
      <c r="A897" s="16">
        <f t="shared" si="36"/>
        <v>897</v>
      </c>
      <c r="B897" s="94" t="s">
        <v>189</v>
      </c>
      <c r="C897" s="94" t="s">
        <v>190</v>
      </c>
      <c r="D897" s="94"/>
      <c r="E897" s="94" t="s">
        <v>63</v>
      </c>
      <c r="F897" s="94" t="s">
        <v>59</v>
      </c>
      <c r="G897" s="94" t="s">
        <v>54</v>
      </c>
      <c r="H897" s="95">
        <v>2021</v>
      </c>
      <c r="I897" s="153">
        <v>203.8</v>
      </c>
      <c r="J897" s="153">
        <v>203.8</v>
      </c>
      <c r="K897" s="153">
        <v>203.8</v>
      </c>
      <c r="L897" s="152">
        <v>203.8</v>
      </c>
      <c r="M897" s="152">
        <v>203.8</v>
      </c>
      <c r="N897" s="152">
        <v>203.8</v>
      </c>
      <c r="O897" s="152">
        <v>203.8</v>
      </c>
      <c r="P897" s="152">
        <v>203.8</v>
      </c>
      <c r="Q897" s="152">
        <v>203.8</v>
      </c>
      <c r="R897" s="152">
        <v>203.8</v>
      </c>
    </row>
    <row r="898" spans="1:18" ht="15" customHeight="1">
      <c r="A898" s="16">
        <f t="shared" si="36"/>
        <v>898</v>
      </c>
      <c r="B898" s="94" t="s">
        <v>187</v>
      </c>
      <c r="C898" s="94" t="s">
        <v>188</v>
      </c>
      <c r="D898" s="94"/>
      <c r="E898" s="94" t="s">
        <v>63</v>
      </c>
      <c r="F898" s="94" t="s">
        <v>59</v>
      </c>
      <c r="G898" s="94" t="s">
        <v>54</v>
      </c>
      <c r="H898" s="95">
        <v>2021</v>
      </c>
      <c r="I898" s="153">
        <v>255.1</v>
      </c>
      <c r="J898" s="153">
        <v>255.1</v>
      </c>
      <c r="K898" s="153">
        <v>255.1</v>
      </c>
      <c r="L898" s="152">
        <v>255.1</v>
      </c>
      <c r="M898" s="152">
        <v>255.1</v>
      </c>
      <c r="N898" s="152">
        <v>255.1</v>
      </c>
      <c r="O898" s="152">
        <v>255.1</v>
      </c>
      <c r="P898" s="152">
        <v>255.1</v>
      </c>
      <c r="Q898" s="152">
        <v>255.1</v>
      </c>
      <c r="R898" s="152">
        <v>255.1</v>
      </c>
    </row>
    <row r="899" spans="1:18" ht="15" customHeight="1">
      <c r="A899" s="16">
        <f t="shared" si="36"/>
        <v>899</v>
      </c>
      <c r="B899" s="94" t="s">
        <v>1937</v>
      </c>
      <c r="C899" s="94" t="s">
        <v>1938</v>
      </c>
      <c r="D899" s="94"/>
      <c r="E899" s="94" t="s">
        <v>1480</v>
      </c>
      <c r="F899" s="94" t="s">
        <v>59</v>
      </c>
      <c r="G899" s="94" t="s">
        <v>54</v>
      </c>
      <c r="H899" s="95">
        <v>2022</v>
      </c>
      <c r="I899" s="153">
        <v>0</v>
      </c>
      <c r="J899" s="153">
        <v>252.2</v>
      </c>
      <c r="K899" s="153">
        <v>252.2</v>
      </c>
      <c r="L899" s="152">
        <v>252.2</v>
      </c>
      <c r="M899" s="152">
        <v>252.2</v>
      </c>
      <c r="N899" s="152">
        <v>252.2</v>
      </c>
      <c r="O899" s="152">
        <v>252.2</v>
      </c>
      <c r="P899" s="152">
        <v>252.2</v>
      </c>
      <c r="Q899" s="152">
        <v>252.2</v>
      </c>
      <c r="R899" s="152">
        <v>252.2</v>
      </c>
    </row>
    <row r="900" spans="1:18" ht="15" customHeight="1">
      <c r="A900" s="16">
        <f t="shared" si="36"/>
        <v>900</v>
      </c>
      <c r="B900" s="94" t="s">
        <v>2115</v>
      </c>
      <c r="C900" s="94" t="s">
        <v>2116</v>
      </c>
      <c r="D900" s="94"/>
      <c r="E900" s="94" t="s">
        <v>68</v>
      </c>
      <c r="F900" s="94" t="s">
        <v>59</v>
      </c>
      <c r="G900" s="94" t="s">
        <v>54</v>
      </c>
      <c r="H900" s="95">
        <v>2021</v>
      </c>
      <c r="I900" s="153">
        <v>150</v>
      </c>
      <c r="J900" s="153">
        <v>150</v>
      </c>
      <c r="K900" s="153">
        <v>150</v>
      </c>
      <c r="L900" s="152">
        <v>150</v>
      </c>
      <c r="M900" s="152">
        <v>150</v>
      </c>
      <c r="N900" s="152">
        <v>150</v>
      </c>
      <c r="O900" s="152">
        <v>150</v>
      </c>
      <c r="P900" s="152">
        <v>150</v>
      </c>
      <c r="Q900" s="152">
        <v>150</v>
      </c>
      <c r="R900" s="152">
        <v>150</v>
      </c>
    </row>
    <row r="901" spans="1:18" ht="15" customHeight="1">
      <c r="A901" s="16">
        <f t="shared" si="36"/>
        <v>901</v>
      </c>
      <c r="B901" s="94" t="s">
        <v>1903</v>
      </c>
      <c r="C901" s="94" t="s">
        <v>1904</v>
      </c>
      <c r="D901" s="94"/>
      <c r="E901" s="94" t="s">
        <v>68</v>
      </c>
      <c r="F901" s="94" t="s">
        <v>59</v>
      </c>
      <c r="G901" s="94" t="s">
        <v>54</v>
      </c>
      <c r="H901" s="95">
        <v>2020</v>
      </c>
      <c r="I901" s="153">
        <v>104.6</v>
      </c>
      <c r="J901" s="153">
        <v>104.6</v>
      </c>
      <c r="K901" s="153">
        <v>104.6</v>
      </c>
      <c r="L901" s="152">
        <v>104.6</v>
      </c>
      <c r="M901" s="152">
        <v>104.6</v>
      </c>
      <c r="N901" s="152">
        <v>104.6</v>
      </c>
      <c r="O901" s="152">
        <v>104.6</v>
      </c>
      <c r="P901" s="152">
        <v>104.6</v>
      </c>
      <c r="Q901" s="152">
        <v>104.6</v>
      </c>
      <c r="R901" s="152">
        <v>104.6</v>
      </c>
    </row>
    <row r="902" spans="1:18" ht="15" customHeight="1">
      <c r="A902" s="16">
        <f t="shared" si="36"/>
        <v>902</v>
      </c>
      <c r="B902" s="94" t="s">
        <v>1940</v>
      </c>
      <c r="C902" s="94" t="s">
        <v>1941</v>
      </c>
      <c r="D902" s="94"/>
      <c r="E902" s="94" t="s">
        <v>1735</v>
      </c>
      <c r="F902" s="94" t="s">
        <v>59</v>
      </c>
      <c r="G902" s="94" t="s">
        <v>98</v>
      </c>
      <c r="H902" s="95">
        <v>2020</v>
      </c>
      <c r="I902" s="153">
        <v>120</v>
      </c>
      <c r="J902" s="153">
        <v>120</v>
      </c>
      <c r="K902" s="153">
        <v>120</v>
      </c>
      <c r="L902" s="152">
        <v>120</v>
      </c>
      <c r="M902" s="152">
        <v>120</v>
      </c>
      <c r="N902" s="152">
        <v>120</v>
      </c>
      <c r="O902" s="152">
        <v>120</v>
      </c>
      <c r="P902" s="152">
        <v>120</v>
      </c>
      <c r="Q902" s="152">
        <v>120</v>
      </c>
      <c r="R902" s="152">
        <v>120</v>
      </c>
    </row>
    <row r="903" spans="1:18" ht="15" customHeight="1">
      <c r="A903" s="16">
        <f t="shared" si="36"/>
        <v>903</v>
      </c>
      <c r="B903" s="94" t="s">
        <v>2117</v>
      </c>
      <c r="C903" s="94" t="s">
        <v>2118</v>
      </c>
      <c r="D903" s="94"/>
      <c r="E903" s="94" t="s">
        <v>1735</v>
      </c>
      <c r="F903" s="94" t="s">
        <v>59</v>
      </c>
      <c r="G903" s="94" t="s">
        <v>98</v>
      </c>
      <c r="H903" s="95">
        <v>2021</v>
      </c>
      <c r="I903" s="153">
        <v>0</v>
      </c>
      <c r="J903" s="153">
        <v>200</v>
      </c>
      <c r="K903" s="153">
        <v>200</v>
      </c>
      <c r="L903" s="152">
        <v>200</v>
      </c>
      <c r="M903" s="152">
        <v>200</v>
      </c>
      <c r="N903" s="152">
        <v>200</v>
      </c>
      <c r="O903" s="152">
        <v>200</v>
      </c>
      <c r="P903" s="152">
        <v>200</v>
      </c>
      <c r="Q903" s="152">
        <v>200</v>
      </c>
      <c r="R903" s="152">
        <v>200</v>
      </c>
    </row>
    <row r="904" spans="1:18" ht="15" customHeight="1">
      <c r="A904" s="16">
        <f t="shared" si="36"/>
        <v>904</v>
      </c>
      <c r="B904" s="148" t="s">
        <v>1909</v>
      </c>
      <c r="C904" s="148"/>
      <c r="D904" s="148"/>
      <c r="E904" s="148"/>
      <c r="F904" s="148"/>
      <c r="G904" s="148"/>
      <c r="H904" s="149"/>
      <c r="I904" s="150">
        <f t="shared" ref="I904:R904" si="37">SUM(I838:I903)</f>
        <v>10334.900000000001</v>
      </c>
      <c r="J904" s="150">
        <f t="shared" si="37"/>
        <v>12196.200000000003</v>
      </c>
      <c r="K904" s="150">
        <f t="shared" si="37"/>
        <v>12713.500000000002</v>
      </c>
      <c r="L904" s="150">
        <f t="shared" si="37"/>
        <v>12713.500000000002</v>
      </c>
      <c r="M904" s="150">
        <f t="shared" si="37"/>
        <v>12713.500000000002</v>
      </c>
      <c r="N904" s="150">
        <f t="shared" si="37"/>
        <v>12713.500000000002</v>
      </c>
      <c r="O904" s="150">
        <f t="shared" si="37"/>
        <v>12713.500000000002</v>
      </c>
      <c r="P904" s="150">
        <f t="shared" si="37"/>
        <v>12713.500000000002</v>
      </c>
      <c r="Q904" s="150">
        <f t="shared" si="37"/>
        <v>12713.500000000002</v>
      </c>
      <c r="R904" s="150">
        <f t="shared" si="37"/>
        <v>12713.500000000002</v>
      </c>
    </row>
    <row r="905" spans="1:18" ht="15" customHeight="1">
      <c r="A905" s="16">
        <f t="shared" si="36"/>
        <v>905</v>
      </c>
      <c r="B905" s="94" t="s">
        <v>1686</v>
      </c>
      <c r="C905" s="94"/>
      <c r="D905" s="94" t="s">
        <v>1910</v>
      </c>
      <c r="E905" s="94" t="s">
        <v>1550</v>
      </c>
      <c r="F905" s="94"/>
      <c r="G905" s="94"/>
      <c r="H905" s="95"/>
      <c r="I905" s="153">
        <v>7</v>
      </c>
      <c r="J905" s="153">
        <v>7</v>
      </c>
      <c r="K905" s="153">
        <v>7</v>
      </c>
      <c r="L905" s="153">
        <v>7</v>
      </c>
      <c r="M905" s="153">
        <v>7</v>
      </c>
      <c r="N905" s="153">
        <v>7</v>
      </c>
      <c r="O905" s="153">
        <v>7</v>
      </c>
      <c r="P905" s="153">
        <v>7</v>
      </c>
      <c r="Q905" s="153">
        <v>7</v>
      </c>
      <c r="R905" s="153">
        <v>7</v>
      </c>
    </row>
    <row r="906" spans="1:18" ht="15" customHeight="1">
      <c r="A906" s="16">
        <f t="shared" si="36"/>
        <v>906</v>
      </c>
      <c r="B906" s="94"/>
      <c r="C906" s="94"/>
      <c r="D906" s="94"/>
      <c r="E906" s="94"/>
      <c r="F906" s="94"/>
      <c r="G906" s="94"/>
      <c r="H906" s="95"/>
      <c r="I906" s="153"/>
      <c r="J906" s="153"/>
      <c r="K906" s="153"/>
      <c r="L906" s="152"/>
      <c r="M906" s="152"/>
      <c r="N906" s="152"/>
      <c r="O906" s="152"/>
      <c r="P906" s="152"/>
      <c r="Q906" s="152"/>
      <c r="R906" s="152"/>
    </row>
    <row r="907" spans="1:18" ht="15" customHeight="1">
      <c r="A907" s="16">
        <f t="shared" si="36"/>
        <v>907</v>
      </c>
      <c r="B907" s="148" t="s">
        <v>1913</v>
      </c>
      <c r="C907" s="148"/>
      <c r="D907" s="148"/>
      <c r="E907" s="148"/>
      <c r="F907" s="148"/>
      <c r="G907" s="148"/>
      <c r="H907" s="149"/>
      <c r="I907" s="150"/>
      <c r="J907" s="150"/>
      <c r="K907" s="150"/>
      <c r="L907" s="151"/>
      <c r="M907" s="151"/>
      <c r="N907" s="151"/>
      <c r="O907" s="151"/>
      <c r="P907" s="151"/>
      <c r="Q907" s="151"/>
      <c r="R907" s="151"/>
    </row>
    <row r="908" spans="1:18" ht="15" customHeight="1">
      <c r="A908" s="16">
        <f t="shared" si="36"/>
        <v>908</v>
      </c>
      <c r="B908" s="94" t="s">
        <v>2119</v>
      </c>
      <c r="C908" s="94" t="s">
        <v>2120</v>
      </c>
      <c r="D908" s="94"/>
      <c r="E908" s="94" t="s">
        <v>1250</v>
      </c>
      <c r="F908" s="94" t="s">
        <v>1691</v>
      </c>
      <c r="G908" s="94" t="s">
        <v>54</v>
      </c>
      <c r="H908" s="95">
        <v>2021</v>
      </c>
      <c r="I908" s="153">
        <v>78.3</v>
      </c>
      <c r="J908" s="153">
        <v>78.3</v>
      </c>
      <c r="K908" s="153">
        <v>78.3</v>
      </c>
      <c r="L908" s="152">
        <v>78.3</v>
      </c>
      <c r="M908" s="152">
        <v>78.3</v>
      </c>
      <c r="N908" s="152">
        <v>78.3</v>
      </c>
      <c r="O908" s="152">
        <v>78.3</v>
      </c>
      <c r="P908" s="152">
        <v>78.3</v>
      </c>
      <c r="Q908" s="152">
        <v>78.3</v>
      </c>
      <c r="R908" s="152">
        <v>78.3</v>
      </c>
    </row>
    <row r="909" spans="1:18">
      <c r="A909" s="16">
        <f t="shared" si="36"/>
        <v>909</v>
      </c>
      <c r="B909" s="94" t="s">
        <v>2121</v>
      </c>
      <c r="C909" s="94" t="s">
        <v>2122</v>
      </c>
      <c r="D909" s="94"/>
      <c r="E909" s="94" t="s">
        <v>2123</v>
      </c>
      <c r="F909" s="94" t="s">
        <v>1691</v>
      </c>
      <c r="G909" s="94" t="s">
        <v>53</v>
      </c>
      <c r="H909" s="95">
        <v>2021</v>
      </c>
      <c r="I909" s="153">
        <v>100</v>
      </c>
      <c r="J909" s="153">
        <v>100</v>
      </c>
      <c r="K909" s="153">
        <v>100</v>
      </c>
      <c r="L909" s="152">
        <v>100</v>
      </c>
      <c r="M909" s="152">
        <v>100</v>
      </c>
      <c r="N909" s="152">
        <v>100</v>
      </c>
      <c r="O909" s="152">
        <v>100</v>
      </c>
      <c r="P909" s="152">
        <v>100</v>
      </c>
      <c r="Q909" s="152">
        <v>100</v>
      </c>
      <c r="R909" s="152">
        <v>100</v>
      </c>
    </row>
    <row r="910" spans="1:18">
      <c r="A910" s="16">
        <f t="shared" si="36"/>
        <v>910</v>
      </c>
      <c r="B910" s="94" t="s">
        <v>1943</v>
      </c>
      <c r="C910" s="94" t="s">
        <v>1944</v>
      </c>
      <c r="D910" s="94"/>
      <c r="E910" s="94" t="s">
        <v>604</v>
      </c>
      <c r="F910" s="94" t="s">
        <v>1691</v>
      </c>
      <c r="G910" s="94" t="s">
        <v>52</v>
      </c>
      <c r="H910" s="95">
        <v>2021</v>
      </c>
      <c r="I910" s="153">
        <v>200</v>
      </c>
      <c r="J910" s="153">
        <v>200</v>
      </c>
      <c r="K910" s="153">
        <v>200</v>
      </c>
      <c r="L910" s="152">
        <v>200</v>
      </c>
      <c r="M910" s="152">
        <v>200</v>
      </c>
      <c r="N910" s="152">
        <v>200</v>
      </c>
      <c r="O910" s="152">
        <v>200</v>
      </c>
      <c r="P910" s="152">
        <v>200</v>
      </c>
      <c r="Q910" s="152">
        <v>200</v>
      </c>
      <c r="R910" s="152">
        <v>200</v>
      </c>
    </row>
    <row r="911" spans="1:18">
      <c r="A911" s="16">
        <f t="shared" si="36"/>
        <v>911</v>
      </c>
      <c r="B911" s="94" t="s">
        <v>2124</v>
      </c>
      <c r="C911" s="94" t="s">
        <v>2125</v>
      </c>
      <c r="D911" s="94"/>
      <c r="E911" s="94" t="s">
        <v>133</v>
      </c>
      <c r="F911" s="94" t="s">
        <v>1691</v>
      </c>
      <c r="G911" s="94" t="s">
        <v>54</v>
      </c>
      <c r="H911" s="95">
        <v>2020</v>
      </c>
      <c r="I911" s="153">
        <v>40.299999999999997</v>
      </c>
      <c r="J911" s="153">
        <v>40.299999999999997</v>
      </c>
      <c r="K911" s="153">
        <v>40.299999999999997</v>
      </c>
      <c r="L911" s="152">
        <v>40.299999999999997</v>
      </c>
      <c r="M911" s="152">
        <v>40.299999999999997</v>
      </c>
      <c r="N911" s="152">
        <v>40.299999999999997</v>
      </c>
      <c r="O911" s="152">
        <v>40.299999999999997</v>
      </c>
      <c r="P911" s="152">
        <v>40.299999999999997</v>
      </c>
      <c r="Q911" s="152">
        <v>40.299999999999997</v>
      </c>
      <c r="R911" s="152">
        <v>40.299999999999997</v>
      </c>
    </row>
    <row r="912" spans="1:18">
      <c r="A912" s="16">
        <f t="shared" si="36"/>
        <v>912</v>
      </c>
      <c r="B912" s="94" t="s">
        <v>2126</v>
      </c>
      <c r="C912" s="94" t="s">
        <v>2127</v>
      </c>
      <c r="D912" s="94"/>
      <c r="E912" s="94" t="s">
        <v>70</v>
      </c>
      <c r="F912" s="94" t="s">
        <v>1691</v>
      </c>
      <c r="G912" s="94" t="s">
        <v>53</v>
      </c>
      <c r="H912" s="95">
        <v>2021</v>
      </c>
      <c r="I912" s="153">
        <v>202</v>
      </c>
      <c r="J912" s="153">
        <v>202</v>
      </c>
      <c r="K912" s="153">
        <v>202</v>
      </c>
      <c r="L912" s="152">
        <v>202</v>
      </c>
      <c r="M912" s="152">
        <v>202</v>
      </c>
      <c r="N912" s="152">
        <v>202</v>
      </c>
      <c r="O912" s="152">
        <v>202</v>
      </c>
      <c r="P912" s="152">
        <v>202</v>
      </c>
      <c r="Q912" s="152">
        <v>202</v>
      </c>
      <c r="R912" s="152">
        <v>202</v>
      </c>
    </row>
    <row r="913" spans="1:18">
      <c r="A913" s="16">
        <f t="shared" si="36"/>
        <v>913</v>
      </c>
      <c r="B913" s="94" t="s">
        <v>2591</v>
      </c>
      <c r="C913" s="94" t="s">
        <v>2592</v>
      </c>
      <c r="D913" s="94"/>
      <c r="E913" s="94" t="s">
        <v>195</v>
      </c>
      <c r="F913" s="94" t="s">
        <v>1691</v>
      </c>
      <c r="G913" s="94" t="s">
        <v>53</v>
      </c>
      <c r="H913" s="95">
        <v>2021</v>
      </c>
      <c r="I913" s="153">
        <v>100</v>
      </c>
      <c r="J913" s="153">
        <v>100</v>
      </c>
      <c r="K913" s="153">
        <v>100</v>
      </c>
      <c r="L913" s="153">
        <v>100</v>
      </c>
      <c r="M913" s="153">
        <v>100</v>
      </c>
      <c r="N913" s="153">
        <v>100</v>
      </c>
      <c r="O913" s="153">
        <v>100</v>
      </c>
      <c r="P913" s="153">
        <v>100</v>
      </c>
      <c r="Q913" s="153">
        <v>100</v>
      </c>
      <c r="R913" s="153">
        <v>100</v>
      </c>
    </row>
    <row r="914" spans="1:18">
      <c r="A914" s="16">
        <f t="shared" si="36"/>
        <v>914</v>
      </c>
      <c r="B914" s="94" t="s">
        <v>2128</v>
      </c>
      <c r="C914" s="94" t="s">
        <v>2129</v>
      </c>
      <c r="D914" s="94"/>
      <c r="E914" s="94" t="s">
        <v>418</v>
      </c>
      <c r="F914" s="94" t="s">
        <v>1691</v>
      </c>
      <c r="G914" s="94" t="s">
        <v>53</v>
      </c>
      <c r="H914" s="95">
        <v>2021</v>
      </c>
      <c r="I914" s="153">
        <v>100</v>
      </c>
      <c r="J914" s="153">
        <v>100</v>
      </c>
      <c r="K914" s="153">
        <v>100</v>
      </c>
      <c r="L914" s="152">
        <v>100</v>
      </c>
      <c r="M914" s="152">
        <v>100</v>
      </c>
      <c r="N914" s="152">
        <v>100</v>
      </c>
      <c r="O914" s="152">
        <v>100</v>
      </c>
      <c r="P914" s="152">
        <v>100</v>
      </c>
      <c r="Q914" s="152">
        <v>100</v>
      </c>
      <c r="R914" s="152">
        <v>100</v>
      </c>
    </row>
    <row r="915" spans="1:18">
      <c r="A915" s="16">
        <f t="shared" si="36"/>
        <v>915</v>
      </c>
      <c r="B915" s="94" t="s">
        <v>2130</v>
      </c>
      <c r="C915" s="94"/>
      <c r="D915" s="94" t="s">
        <v>2131</v>
      </c>
      <c r="E915" s="94" t="s">
        <v>1735</v>
      </c>
      <c r="F915" s="94" t="s">
        <v>1691</v>
      </c>
      <c r="G915" s="94" t="s">
        <v>98</v>
      </c>
      <c r="H915" s="95">
        <v>2020</v>
      </c>
      <c r="I915" s="153">
        <v>9.9</v>
      </c>
      <c r="J915" s="153">
        <v>9.9</v>
      </c>
      <c r="K915" s="153">
        <v>9.9</v>
      </c>
      <c r="L915" s="152">
        <v>9.9</v>
      </c>
      <c r="M915" s="152">
        <v>9.9</v>
      </c>
      <c r="N915" s="152">
        <v>9.9</v>
      </c>
      <c r="O915" s="152">
        <v>9.9</v>
      </c>
      <c r="P915" s="152">
        <v>9.9</v>
      </c>
      <c r="Q915" s="152">
        <v>9.9</v>
      </c>
      <c r="R915" s="152">
        <v>9.9</v>
      </c>
    </row>
    <row r="916" spans="1:18">
      <c r="A916" s="16">
        <f t="shared" si="36"/>
        <v>916</v>
      </c>
      <c r="B916" s="94" t="s">
        <v>2593</v>
      </c>
      <c r="C916" s="94"/>
      <c r="D916" s="94" t="s">
        <v>2594</v>
      </c>
      <c r="E916" s="94" t="s">
        <v>1735</v>
      </c>
      <c r="F916" s="94" t="s">
        <v>1691</v>
      </c>
      <c r="G916" s="94" t="s">
        <v>98</v>
      </c>
      <c r="H916" s="95">
        <v>2020</v>
      </c>
      <c r="I916" s="153">
        <v>9.9499999999999993</v>
      </c>
      <c r="J916" s="153">
        <v>9.9499999999999993</v>
      </c>
      <c r="K916" s="153">
        <v>9.9499999999999993</v>
      </c>
      <c r="L916" s="153">
        <v>9.9499999999999993</v>
      </c>
      <c r="M916" s="153">
        <v>9.9499999999999993</v>
      </c>
      <c r="N916" s="153">
        <v>9.9499999999999993</v>
      </c>
      <c r="O916" s="153">
        <v>9.9499999999999993</v>
      </c>
      <c r="P916" s="153">
        <v>9.9499999999999993</v>
      </c>
      <c r="Q916" s="153">
        <v>9.9499999999999993</v>
      </c>
      <c r="R916" s="153">
        <v>9.9499999999999993</v>
      </c>
    </row>
    <row r="917" spans="1:18">
      <c r="A917" s="16">
        <f t="shared" si="36"/>
        <v>917</v>
      </c>
      <c r="B917" s="94" t="s">
        <v>2595</v>
      </c>
      <c r="C917" s="94"/>
      <c r="D917" s="94" t="s">
        <v>2596</v>
      </c>
      <c r="E917" s="94" t="s">
        <v>1735</v>
      </c>
      <c r="F917" s="94" t="s">
        <v>1691</v>
      </c>
      <c r="G917" s="94" t="s">
        <v>98</v>
      </c>
      <c r="H917" s="95">
        <v>2020</v>
      </c>
      <c r="I917" s="153">
        <v>9.9499999999999993</v>
      </c>
      <c r="J917" s="153">
        <v>9.9499999999999993</v>
      </c>
      <c r="K917" s="153">
        <v>9.9499999999999993</v>
      </c>
      <c r="L917" s="153">
        <v>9.9499999999999993</v>
      </c>
      <c r="M917" s="153">
        <v>9.9499999999999993</v>
      </c>
      <c r="N917" s="153">
        <v>9.9499999999999993</v>
      </c>
      <c r="O917" s="153">
        <v>9.9499999999999993</v>
      </c>
      <c r="P917" s="153">
        <v>9.9499999999999993</v>
      </c>
      <c r="Q917" s="153">
        <v>9.9499999999999993</v>
      </c>
      <c r="R917" s="153">
        <v>9.9499999999999993</v>
      </c>
    </row>
    <row r="918" spans="1:18">
      <c r="A918" s="16">
        <f t="shared" ref="A918:A958" si="38">A917+1</f>
        <v>918</v>
      </c>
      <c r="B918" s="94" t="s">
        <v>2597</v>
      </c>
      <c r="C918" s="94"/>
      <c r="D918" s="94" t="s">
        <v>2598</v>
      </c>
      <c r="E918" s="94" t="s">
        <v>735</v>
      </c>
      <c r="F918" s="94" t="s">
        <v>1691</v>
      </c>
      <c r="G918" s="94" t="s">
        <v>285</v>
      </c>
      <c r="H918" s="95">
        <v>2020</v>
      </c>
      <c r="I918" s="153">
        <v>9.9499999999999993</v>
      </c>
      <c r="J918" s="153">
        <v>9.9499999999999993</v>
      </c>
      <c r="K918" s="153">
        <v>9.9499999999999993</v>
      </c>
      <c r="L918" s="153">
        <v>9.9499999999999993</v>
      </c>
      <c r="M918" s="153">
        <v>9.9499999999999993</v>
      </c>
      <c r="N918" s="153">
        <v>9.9499999999999993</v>
      </c>
      <c r="O918" s="153">
        <v>9.9499999999999993</v>
      </c>
      <c r="P918" s="153">
        <v>9.9499999999999993</v>
      </c>
      <c r="Q918" s="153">
        <v>9.9499999999999993</v>
      </c>
      <c r="R918" s="153">
        <v>9.9499999999999993</v>
      </c>
    </row>
    <row r="919" spans="1:18">
      <c r="A919" s="16">
        <f t="shared" si="38"/>
        <v>919</v>
      </c>
      <c r="B919" s="94" t="s">
        <v>2599</v>
      </c>
      <c r="C919" s="94"/>
      <c r="D919" s="94" t="s">
        <v>2600</v>
      </c>
      <c r="E919" s="94" t="s">
        <v>735</v>
      </c>
      <c r="F919" s="94" t="s">
        <v>1691</v>
      </c>
      <c r="G919" s="94" t="s">
        <v>285</v>
      </c>
      <c r="H919" s="95">
        <v>2020</v>
      </c>
      <c r="I919" s="153">
        <v>9.9499999999999993</v>
      </c>
      <c r="J919" s="153">
        <v>9.9499999999999993</v>
      </c>
      <c r="K919" s="153">
        <v>9.9499999999999993</v>
      </c>
      <c r="L919" s="153">
        <v>9.9499999999999993</v>
      </c>
      <c r="M919" s="153">
        <v>9.9499999999999993</v>
      </c>
      <c r="N919" s="153">
        <v>9.9499999999999993</v>
      </c>
      <c r="O919" s="153">
        <v>9.9499999999999993</v>
      </c>
      <c r="P919" s="153">
        <v>9.9499999999999993</v>
      </c>
      <c r="Q919" s="153">
        <v>9.9499999999999993</v>
      </c>
      <c r="R919" s="153">
        <v>9.9499999999999993</v>
      </c>
    </row>
    <row r="920" spans="1:18">
      <c r="A920" s="16">
        <f t="shared" si="38"/>
        <v>920</v>
      </c>
      <c r="B920" s="94" t="s">
        <v>2601</v>
      </c>
      <c r="C920" s="94"/>
      <c r="D920" s="94" t="s">
        <v>2602</v>
      </c>
      <c r="E920" s="94" t="s">
        <v>735</v>
      </c>
      <c r="F920" s="94" t="s">
        <v>1691</v>
      </c>
      <c r="G920" s="94" t="s">
        <v>285</v>
      </c>
      <c r="H920" s="95">
        <v>2020</v>
      </c>
      <c r="I920" s="153">
        <v>9.9499999999999993</v>
      </c>
      <c r="J920" s="153">
        <v>9.9499999999999993</v>
      </c>
      <c r="K920" s="153">
        <v>9.9499999999999993</v>
      </c>
      <c r="L920" s="153">
        <v>9.9499999999999993</v>
      </c>
      <c r="M920" s="153">
        <v>9.9499999999999993</v>
      </c>
      <c r="N920" s="153">
        <v>9.9499999999999993</v>
      </c>
      <c r="O920" s="153">
        <v>9.9499999999999993</v>
      </c>
      <c r="P920" s="153">
        <v>9.9499999999999993</v>
      </c>
      <c r="Q920" s="153">
        <v>9.9499999999999993</v>
      </c>
      <c r="R920" s="153">
        <v>9.9499999999999993</v>
      </c>
    </row>
    <row r="921" spans="1:18" ht="15" customHeight="1">
      <c r="A921" s="16">
        <f t="shared" si="38"/>
        <v>921</v>
      </c>
      <c r="B921" s="94" t="s">
        <v>2132</v>
      </c>
      <c r="C921" s="94"/>
      <c r="D921" s="94" t="s">
        <v>2133</v>
      </c>
      <c r="E921" s="94" t="s">
        <v>64</v>
      </c>
      <c r="F921" s="94" t="s">
        <v>1691</v>
      </c>
      <c r="G921" s="94" t="s">
        <v>54</v>
      </c>
      <c r="H921" s="95">
        <v>2020</v>
      </c>
      <c r="I921" s="153">
        <v>9.9</v>
      </c>
      <c r="J921" s="153">
        <v>9.9</v>
      </c>
      <c r="K921" s="153">
        <v>9.9</v>
      </c>
      <c r="L921" s="152">
        <v>9.9</v>
      </c>
      <c r="M921" s="152">
        <v>9.9</v>
      </c>
      <c r="N921" s="152">
        <v>9.9</v>
      </c>
      <c r="O921" s="152">
        <v>9.9</v>
      </c>
      <c r="P921" s="152">
        <v>9.9</v>
      </c>
      <c r="Q921" s="152">
        <v>9.9</v>
      </c>
      <c r="R921" s="152">
        <v>9.9</v>
      </c>
    </row>
    <row r="922" spans="1:18" ht="15" customHeight="1">
      <c r="A922" s="16">
        <f t="shared" si="38"/>
        <v>922</v>
      </c>
      <c r="B922" s="94" t="s">
        <v>193</v>
      </c>
      <c r="C922" s="94"/>
      <c r="D922" s="94" t="s">
        <v>2134</v>
      </c>
      <c r="E922" s="94" t="s">
        <v>58</v>
      </c>
      <c r="F922" s="94" t="s">
        <v>1691</v>
      </c>
      <c r="G922" s="94" t="s">
        <v>53</v>
      </c>
      <c r="H922" s="95">
        <v>2019</v>
      </c>
      <c r="I922" s="153">
        <v>10</v>
      </c>
      <c r="J922" s="153">
        <v>10</v>
      </c>
      <c r="K922" s="153">
        <v>10</v>
      </c>
      <c r="L922" s="152">
        <v>10</v>
      </c>
      <c r="M922" s="152">
        <v>10</v>
      </c>
      <c r="N922" s="152">
        <v>10</v>
      </c>
      <c r="O922" s="152">
        <v>10</v>
      </c>
      <c r="P922" s="152">
        <v>10</v>
      </c>
      <c r="Q922" s="152">
        <v>10</v>
      </c>
      <c r="R922" s="152">
        <v>10</v>
      </c>
    </row>
    <row r="923" spans="1:18" ht="15" customHeight="1">
      <c r="A923" s="16">
        <f t="shared" si="38"/>
        <v>923</v>
      </c>
      <c r="B923" s="94" t="s">
        <v>1945</v>
      </c>
      <c r="C923" s="94"/>
      <c r="D923" s="94" t="s">
        <v>1946</v>
      </c>
      <c r="E923" s="94" t="s">
        <v>1906</v>
      </c>
      <c r="F923" s="94" t="s">
        <v>1691</v>
      </c>
      <c r="G923" s="94" t="s">
        <v>54</v>
      </c>
      <c r="H923" s="95">
        <v>2019</v>
      </c>
      <c r="I923" s="153">
        <v>9.9</v>
      </c>
      <c r="J923" s="153">
        <v>9.9</v>
      </c>
      <c r="K923" s="153">
        <v>9.9</v>
      </c>
      <c r="L923" s="152">
        <v>9.9</v>
      </c>
      <c r="M923" s="152">
        <v>9.9</v>
      </c>
      <c r="N923" s="152">
        <v>9.9</v>
      </c>
      <c r="O923" s="152">
        <v>9.9</v>
      </c>
      <c r="P923" s="152">
        <v>9.9</v>
      </c>
      <c r="Q923" s="152">
        <v>9.9</v>
      </c>
      <c r="R923" s="152">
        <v>9.9</v>
      </c>
    </row>
    <row r="924" spans="1:18" ht="15" customHeight="1">
      <c r="A924" s="16">
        <f t="shared" si="38"/>
        <v>924</v>
      </c>
      <c r="B924" s="94" t="s">
        <v>191</v>
      </c>
      <c r="C924" s="94"/>
      <c r="D924" s="94" t="s">
        <v>2135</v>
      </c>
      <c r="E924" s="94" t="s">
        <v>192</v>
      </c>
      <c r="F924" s="94" t="s">
        <v>1691</v>
      </c>
      <c r="G924" s="94" t="s">
        <v>53</v>
      </c>
      <c r="H924" s="95">
        <v>2020</v>
      </c>
      <c r="I924" s="153">
        <v>2.2999999999999998</v>
      </c>
      <c r="J924" s="153">
        <v>2.2999999999999998</v>
      </c>
      <c r="K924" s="153">
        <v>2.2999999999999998</v>
      </c>
      <c r="L924" s="152">
        <v>2.2999999999999998</v>
      </c>
      <c r="M924" s="152">
        <v>2.2999999999999998</v>
      </c>
      <c r="N924" s="152">
        <v>2.2999999999999998</v>
      </c>
      <c r="O924" s="152">
        <v>2.2999999999999998</v>
      </c>
      <c r="P924" s="152">
        <v>2.2999999999999998</v>
      </c>
      <c r="Q924" s="152">
        <v>2.2999999999999998</v>
      </c>
      <c r="R924" s="152">
        <v>2.2999999999999998</v>
      </c>
    </row>
    <row r="925" spans="1:18" ht="15" customHeight="1">
      <c r="A925" s="16">
        <f t="shared" si="38"/>
        <v>925</v>
      </c>
      <c r="B925" s="148" t="s">
        <v>1919</v>
      </c>
      <c r="C925" s="148"/>
      <c r="D925" s="148"/>
      <c r="E925" s="148"/>
      <c r="F925" s="148"/>
      <c r="G925" s="148"/>
      <c r="H925" s="149"/>
      <c r="I925" s="150">
        <f t="shared" ref="I925:R925" si="39">SUM(I908:I924)</f>
        <v>912.35000000000014</v>
      </c>
      <c r="J925" s="150">
        <f t="shared" si="39"/>
        <v>912.35000000000014</v>
      </c>
      <c r="K925" s="150">
        <f t="shared" si="39"/>
        <v>912.35000000000014</v>
      </c>
      <c r="L925" s="151">
        <f t="shared" si="39"/>
        <v>912.35000000000014</v>
      </c>
      <c r="M925" s="151">
        <f t="shared" si="39"/>
        <v>912.35000000000014</v>
      </c>
      <c r="N925" s="151">
        <f t="shared" si="39"/>
        <v>912.35000000000014</v>
      </c>
      <c r="O925" s="151">
        <f t="shared" si="39"/>
        <v>912.35000000000014</v>
      </c>
      <c r="P925" s="151">
        <f t="shared" si="39"/>
        <v>912.35000000000014</v>
      </c>
      <c r="Q925" s="151">
        <f t="shared" si="39"/>
        <v>912.35000000000014</v>
      </c>
      <c r="R925" s="151">
        <f t="shared" si="39"/>
        <v>912.35000000000014</v>
      </c>
    </row>
    <row r="926" spans="1:18">
      <c r="A926" s="16">
        <f t="shared" si="38"/>
        <v>926</v>
      </c>
      <c r="B926" s="94" t="s">
        <v>1703</v>
      </c>
      <c r="C926" s="94"/>
      <c r="D926" s="94" t="s">
        <v>1920</v>
      </c>
      <c r="E926" s="94" t="s">
        <v>1550</v>
      </c>
      <c r="F926" s="94"/>
      <c r="G926" s="94"/>
      <c r="H926" s="95"/>
      <c r="I926" s="153">
        <v>0</v>
      </c>
      <c r="J926" s="153">
        <v>0</v>
      </c>
      <c r="K926" s="153">
        <v>0</v>
      </c>
      <c r="L926" s="152">
        <v>0</v>
      </c>
      <c r="M926" s="152">
        <v>0</v>
      </c>
      <c r="N926" s="152">
        <v>0</v>
      </c>
      <c r="O926" s="152">
        <v>0</v>
      </c>
      <c r="P926" s="152">
        <v>0</v>
      </c>
      <c r="Q926" s="152">
        <v>0</v>
      </c>
      <c r="R926" s="152">
        <v>0</v>
      </c>
    </row>
    <row r="927" spans="1:18">
      <c r="A927" s="16">
        <f t="shared" si="38"/>
        <v>927</v>
      </c>
      <c r="B927" s="94"/>
      <c r="C927" s="94"/>
      <c r="D927" s="94"/>
      <c r="E927" s="94"/>
      <c r="F927" s="94"/>
      <c r="G927" s="94"/>
      <c r="H927" s="95"/>
      <c r="I927" s="153"/>
      <c r="J927" s="153"/>
      <c r="K927" s="153"/>
      <c r="L927" s="152"/>
      <c r="M927" s="152"/>
      <c r="N927" s="152"/>
      <c r="O927" s="152"/>
      <c r="P927" s="152"/>
      <c r="Q927" s="152"/>
      <c r="R927" s="152"/>
    </row>
    <row r="928" spans="1:18">
      <c r="A928" s="16">
        <f t="shared" si="38"/>
        <v>928</v>
      </c>
      <c r="B928" s="148" t="s">
        <v>2136</v>
      </c>
      <c r="C928" s="148"/>
      <c r="D928" s="148"/>
      <c r="E928" s="148"/>
      <c r="F928" s="148"/>
      <c r="G928" s="148"/>
      <c r="H928" s="149"/>
      <c r="I928" s="150"/>
      <c r="J928" s="150"/>
      <c r="K928" s="150"/>
      <c r="L928" s="151"/>
      <c r="M928" s="151"/>
      <c r="N928" s="151"/>
      <c r="O928" s="151"/>
      <c r="P928" s="151"/>
      <c r="Q928" s="151"/>
      <c r="R928" s="151"/>
    </row>
    <row r="929" spans="1:18">
      <c r="A929" s="16">
        <f t="shared" si="38"/>
        <v>929</v>
      </c>
      <c r="B929" s="94" t="s">
        <v>1731</v>
      </c>
      <c r="C929" s="94" t="s">
        <v>1732</v>
      </c>
      <c r="D929" s="94"/>
      <c r="E929" s="94" t="s">
        <v>362</v>
      </c>
      <c r="F929" s="94" t="s">
        <v>294</v>
      </c>
      <c r="G929" s="94" t="s">
        <v>53</v>
      </c>
      <c r="H929" s="95">
        <v>2021</v>
      </c>
      <c r="I929" s="153">
        <v>484</v>
      </c>
      <c r="J929" s="153">
        <v>484</v>
      </c>
      <c r="K929" s="153">
        <v>484</v>
      </c>
      <c r="L929" s="152">
        <v>484</v>
      </c>
      <c r="M929" s="152">
        <v>484</v>
      </c>
      <c r="N929" s="152">
        <v>484</v>
      </c>
      <c r="O929" s="152">
        <v>484</v>
      </c>
      <c r="P929" s="152">
        <v>484</v>
      </c>
      <c r="Q929" s="152">
        <v>484</v>
      </c>
      <c r="R929" s="152">
        <v>484</v>
      </c>
    </row>
    <row r="930" spans="1:18">
      <c r="A930" s="16">
        <f t="shared" si="38"/>
        <v>930</v>
      </c>
      <c r="B930" s="94" t="s">
        <v>1786</v>
      </c>
      <c r="C930" s="94" t="s">
        <v>1787</v>
      </c>
      <c r="D930" s="94"/>
      <c r="E930" s="94" t="s">
        <v>1368</v>
      </c>
      <c r="F930" s="94" t="s">
        <v>1540</v>
      </c>
      <c r="G930" s="94" t="s">
        <v>62</v>
      </c>
      <c r="H930" s="95">
        <v>2020</v>
      </c>
      <c r="I930" s="153">
        <v>152.5</v>
      </c>
      <c r="J930" s="153">
        <v>152.5</v>
      </c>
      <c r="K930" s="153">
        <v>152.5</v>
      </c>
      <c r="L930" s="152">
        <v>152.5</v>
      </c>
      <c r="M930" s="152">
        <v>152.5</v>
      </c>
      <c r="N930" s="152">
        <v>152.5</v>
      </c>
      <c r="O930" s="152">
        <v>152.5</v>
      </c>
      <c r="P930" s="152">
        <v>152.5</v>
      </c>
      <c r="Q930" s="152">
        <v>152.5</v>
      </c>
      <c r="R930" s="152">
        <v>152.5</v>
      </c>
    </row>
    <row r="931" spans="1:18">
      <c r="A931" s="16">
        <f t="shared" si="38"/>
        <v>931</v>
      </c>
      <c r="B931" s="94" t="s">
        <v>1798</v>
      </c>
      <c r="C931" s="94" t="s">
        <v>1799</v>
      </c>
      <c r="D931" s="94"/>
      <c r="E931" s="94" t="s">
        <v>1220</v>
      </c>
      <c r="F931" s="94" t="s">
        <v>1540</v>
      </c>
      <c r="G931" s="94" t="s">
        <v>62</v>
      </c>
      <c r="H931" s="95">
        <v>2020</v>
      </c>
      <c r="I931" s="153">
        <v>150</v>
      </c>
      <c r="J931" s="153">
        <v>150</v>
      </c>
      <c r="K931" s="153">
        <v>150</v>
      </c>
      <c r="L931" s="152">
        <v>150</v>
      </c>
      <c r="M931" s="152">
        <v>150</v>
      </c>
      <c r="N931" s="152">
        <v>150</v>
      </c>
      <c r="O931" s="152">
        <v>150</v>
      </c>
      <c r="P931" s="152">
        <v>150</v>
      </c>
      <c r="Q931" s="152">
        <v>150</v>
      </c>
      <c r="R931" s="152">
        <v>150</v>
      </c>
    </row>
    <row r="932" spans="1:18">
      <c r="A932" s="16">
        <f t="shared" si="38"/>
        <v>932</v>
      </c>
      <c r="B932" s="94" t="s">
        <v>1803</v>
      </c>
      <c r="C932" s="94" t="s">
        <v>1804</v>
      </c>
      <c r="D932" s="94"/>
      <c r="E932" s="94" t="s">
        <v>1204</v>
      </c>
      <c r="F932" s="94" t="s">
        <v>1540</v>
      </c>
      <c r="G932" s="94" t="s">
        <v>62</v>
      </c>
      <c r="H932" s="95">
        <v>2022</v>
      </c>
      <c r="I932" s="153">
        <v>0</v>
      </c>
      <c r="J932" s="153">
        <v>248</v>
      </c>
      <c r="K932" s="153">
        <v>248</v>
      </c>
      <c r="L932" s="152">
        <v>248</v>
      </c>
      <c r="M932" s="152">
        <v>248</v>
      </c>
      <c r="N932" s="152">
        <v>248</v>
      </c>
      <c r="O932" s="152">
        <v>248</v>
      </c>
      <c r="P932" s="152">
        <v>248</v>
      </c>
      <c r="Q932" s="152">
        <v>248</v>
      </c>
      <c r="R932" s="152">
        <v>248</v>
      </c>
    </row>
    <row r="933" spans="1:18">
      <c r="A933" s="16">
        <f t="shared" si="38"/>
        <v>933</v>
      </c>
      <c r="B933" s="94" t="s">
        <v>1818</v>
      </c>
      <c r="C933" s="94" t="s">
        <v>1819</v>
      </c>
      <c r="D933" s="94"/>
      <c r="E933" s="94" t="s">
        <v>1820</v>
      </c>
      <c r="F933" s="94" t="s">
        <v>1540</v>
      </c>
      <c r="G933" s="94" t="s">
        <v>62</v>
      </c>
      <c r="H933" s="95">
        <v>2021</v>
      </c>
      <c r="I933" s="153">
        <v>0</v>
      </c>
      <c r="J933" s="153">
        <v>302.5</v>
      </c>
      <c r="K933" s="153">
        <v>302.5</v>
      </c>
      <c r="L933" s="152">
        <v>302.5</v>
      </c>
      <c r="M933" s="152">
        <v>302.5</v>
      </c>
      <c r="N933" s="152">
        <v>302.5</v>
      </c>
      <c r="O933" s="152">
        <v>302.5</v>
      </c>
      <c r="P933" s="152">
        <v>302.5</v>
      </c>
      <c r="Q933" s="152">
        <v>302.5</v>
      </c>
      <c r="R933" s="152">
        <v>302.5</v>
      </c>
    </row>
    <row r="934" spans="1:18">
      <c r="A934" s="16">
        <f t="shared" si="38"/>
        <v>934</v>
      </c>
      <c r="B934" s="94" t="s">
        <v>1781</v>
      </c>
      <c r="C934" s="94" t="s">
        <v>1782</v>
      </c>
      <c r="D934" s="94"/>
      <c r="E934" s="94" t="s">
        <v>1783</v>
      </c>
      <c r="F934" s="94" t="s">
        <v>1976</v>
      </c>
      <c r="G934" s="94" t="s">
        <v>53</v>
      </c>
      <c r="H934" s="95">
        <v>2021</v>
      </c>
      <c r="I934" s="153">
        <v>0</v>
      </c>
      <c r="J934" s="153">
        <v>200</v>
      </c>
      <c r="K934" s="153">
        <v>200</v>
      </c>
      <c r="L934" s="152">
        <v>200</v>
      </c>
      <c r="M934" s="152">
        <v>200</v>
      </c>
      <c r="N934" s="152">
        <v>200</v>
      </c>
      <c r="O934" s="152">
        <v>200</v>
      </c>
      <c r="P934" s="152">
        <v>200</v>
      </c>
      <c r="Q934" s="152">
        <v>200</v>
      </c>
      <c r="R934" s="152">
        <v>200</v>
      </c>
    </row>
    <row r="935" spans="1:18">
      <c r="A935" s="16">
        <f t="shared" si="38"/>
        <v>935</v>
      </c>
      <c r="B935" s="94" t="s">
        <v>157</v>
      </c>
      <c r="C935" s="94" t="s">
        <v>158</v>
      </c>
      <c r="D935" s="94"/>
      <c r="E935" s="94" t="s">
        <v>69</v>
      </c>
      <c r="F935" s="94" t="s">
        <v>59</v>
      </c>
      <c r="G935" s="94" t="s">
        <v>52</v>
      </c>
      <c r="H935" s="95">
        <v>2020</v>
      </c>
      <c r="I935" s="153">
        <v>60</v>
      </c>
      <c r="J935" s="153">
        <v>60</v>
      </c>
      <c r="K935" s="153">
        <v>60</v>
      </c>
      <c r="L935" s="152">
        <v>60</v>
      </c>
      <c r="M935" s="152">
        <v>60</v>
      </c>
      <c r="N935" s="152">
        <v>60</v>
      </c>
      <c r="O935" s="152">
        <v>60</v>
      </c>
      <c r="P935" s="152">
        <v>60</v>
      </c>
      <c r="Q935" s="152">
        <v>60</v>
      </c>
      <c r="R935" s="152">
        <v>60</v>
      </c>
    </row>
    <row r="936" spans="1:18">
      <c r="A936" s="16">
        <f t="shared" si="38"/>
        <v>936</v>
      </c>
      <c r="B936" s="94" t="s">
        <v>198</v>
      </c>
      <c r="C936" s="94" t="s">
        <v>199</v>
      </c>
      <c r="D936" s="94"/>
      <c r="E936" s="94" t="s">
        <v>195</v>
      </c>
      <c r="F936" s="94" t="s">
        <v>59</v>
      </c>
      <c r="G936" s="94" t="s">
        <v>53</v>
      </c>
      <c r="H936" s="95">
        <v>2020</v>
      </c>
      <c r="I936" s="153">
        <v>20</v>
      </c>
      <c r="J936" s="153">
        <v>20</v>
      </c>
      <c r="K936" s="153">
        <v>20</v>
      </c>
      <c r="L936" s="152">
        <v>20</v>
      </c>
      <c r="M936" s="152">
        <v>20</v>
      </c>
      <c r="N936" s="152">
        <v>20</v>
      </c>
      <c r="O936" s="152">
        <v>20</v>
      </c>
      <c r="P936" s="152">
        <v>20</v>
      </c>
      <c r="Q936" s="152">
        <v>20</v>
      </c>
      <c r="R936" s="152">
        <v>20</v>
      </c>
    </row>
    <row r="937" spans="1:18">
      <c r="A937" s="16">
        <f t="shared" si="38"/>
        <v>937</v>
      </c>
      <c r="B937" s="94" t="s">
        <v>1855</v>
      </c>
      <c r="C937" s="94" t="s">
        <v>1856</v>
      </c>
      <c r="D937" s="94"/>
      <c r="E937" s="94" t="s">
        <v>63</v>
      </c>
      <c r="F937" s="94" t="s">
        <v>59</v>
      </c>
      <c r="G937" s="94" t="s">
        <v>54</v>
      </c>
      <c r="H937" s="95">
        <v>2020</v>
      </c>
      <c r="I937" s="153">
        <v>7.4</v>
      </c>
      <c r="J937" s="153">
        <v>7.4</v>
      </c>
      <c r="K937" s="153">
        <v>7.4</v>
      </c>
      <c r="L937" s="152">
        <v>7.4</v>
      </c>
      <c r="M937" s="152">
        <v>7.4</v>
      </c>
      <c r="N937" s="152">
        <v>7.4</v>
      </c>
      <c r="O937" s="152">
        <v>7.4</v>
      </c>
      <c r="P937" s="152">
        <v>7.4</v>
      </c>
      <c r="Q937" s="152">
        <v>7.4</v>
      </c>
      <c r="R937" s="152">
        <v>7.4</v>
      </c>
    </row>
    <row r="938" spans="1:18">
      <c r="A938" s="16">
        <f t="shared" si="38"/>
        <v>938</v>
      </c>
      <c r="B938" s="94" t="s">
        <v>184</v>
      </c>
      <c r="C938" s="94" t="s">
        <v>185</v>
      </c>
      <c r="D938" s="94"/>
      <c r="E938" s="94" t="s">
        <v>186</v>
      </c>
      <c r="F938" s="94" t="s">
        <v>59</v>
      </c>
      <c r="G938" s="94" t="s">
        <v>53</v>
      </c>
      <c r="H938" s="95">
        <v>2020</v>
      </c>
      <c r="I938" s="153">
        <v>30</v>
      </c>
      <c r="J938" s="153">
        <v>30</v>
      </c>
      <c r="K938" s="153">
        <v>30</v>
      </c>
      <c r="L938" s="152">
        <v>30</v>
      </c>
      <c r="M938" s="152">
        <v>30</v>
      </c>
      <c r="N938" s="152">
        <v>30</v>
      </c>
      <c r="O938" s="152">
        <v>30</v>
      </c>
      <c r="P938" s="152">
        <v>30</v>
      </c>
      <c r="Q938" s="152">
        <v>30</v>
      </c>
      <c r="R938" s="152">
        <v>30</v>
      </c>
    </row>
    <row r="939" spans="1:18">
      <c r="A939" s="16">
        <f t="shared" si="38"/>
        <v>939</v>
      </c>
      <c r="B939" s="94" t="s">
        <v>2112</v>
      </c>
      <c r="C939" s="94" t="s">
        <v>2113</v>
      </c>
      <c r="D939" s="94"/>
      <c r="E939" s="94" t="s">
        <v>2114</v>
      </c>
      <c r="F939" s="94" t="s">
        <v>59</v>
      </c>
      <c r="G939" s="94" t="s">
        <v>52</v>
      </c>
      <c r="H939" s="95">
        <v>2021</v>
      </c>
      <c r="I939" s="153">
        <v>250</v>
      </c>
      <c r="J939" s="153">
        <v>250</v>
      </c>
      <c r="K939" s="153">
        <v>250</v>
      </c>
      <c r="L939" s="152">
        <v>250</v>
      </c>
      <c r="M939" s="152">
        <v>250</v>
      </c>
      <c r="N939" s="152">
        <v>250</v>
      </c>
      <c r="O939" s="152">
        <v>250</v>
      </c>
      <c r="P939" s="152">
        <v>250</v>
      </c>
      <c r="Q939" s="152">
        <v>250</v>
      </c>
      <c r="R939" s="152">
        <v>250</v>
      </c>
    </row>
    <row r="940" spans="1:18">
      <c r="A940" s="16">
        <f t="shared" si="38"/>
        <v>940</v>
      </c>
      <c r="B940" s="148" t="s">
        <v>2137</v>
      </c>
      <c r="C940" s="148"/>
      <c r="D940" s="148"/>
      <c r="E940" s="148"/>
      <c r="F940" s="148"/>
      <c r="G940" s="148"/>
      <c r="H940" s="149"/>
      <c r="I940" s="150">
        <f t="shared" ref="I940:Q940" si="40">SUM(I929:I939)</f>
        <v>1153.9000000000001</v>
      </c>
      <c r="J940" s="150">
        <f t="shared" si="40"/>
        <v>1904.4</v>
      </c>
      <c r="K940" s="150">
        <f t="shared" si="40"/>
        <v>1904.4</v>
      </c>
      <c r="L940" s="151">
        <f t="shared" si="40"/>
        <v>1904.4</v>
      </c>
      <c r="M940" s="151">
        <f t="shared" si="40"/>
        <v>1904.4</v>
      </c>
      <c r="N940" s="151">
        <f t="shared" si="40"/>
        <v>1904.4</v>
      </c>
      <c r="O940" s="151">
        <f t="shared" si="40"/>
        <v>1904.4</v>
      </c>
      <c r="P940" s="151">
        <f t="shared" si="40"/>
        <v>1904.4</v>
      </c>
      <c r="Q940" s="151">
        <f t="shared" si="40"/>
        <v>1904.4</v>
      </c>
      <c r="R940" s="151">
        <f t="shared" ref="R940" si="41">SUM(R929:R939)</f>
        <v>1904.4</v>
      </c>
    </row>
    <row r="941" spans="1:18">
      <c r="A941" s="16">
        <f t="shared" si="38"/>
        <v>941</v>
      </c>
      <c r="B941" s="148"/>
      <c r="C941" s="148"/>
      <c r="D941" s="148"/>
      <c r="E941" s="148"/>
      <c r="F941" s="148"/>
      <c r="G941" s="148"/>
      <c r="H941" s="149"/>
      <c r="I941" s="150"/>
      <c r="J941" s="150"/>
      <c r="K941" s="150"/>
      <c r="L941" s="151"/>
      <c r="M941" s="151"/>
      <c r="N941" s="151"/>
      <c r="O941" s="151"/>
      <c r="P941" s="151"/>
      <c r="Q941" s="151"/>
      <c r="R941" s="151"/>
    </row>
    <row r="942" spans="1:18">
      <c r="A942" s="16">
        <f t="shared" si="38"/>
        <v>942</v>
      </c>
      <c r="B942" s="148" t="s">
        <v>1923</v>
      </c>
      <c r="C942" s="148"/>
      <c r="D942" s="148"/>
      <c r="E942" s="148"/>
      <c r="F942" s="148"/>
      <c r="G942" s="148"/>
      <c r="H942" s="149"/>
      <c r="I942" s="150"/>
      <c r="J942" s="150"/>
      <c r="K942" s="150"/>
      <c r="L942" s="151"/>
      <c r="M942" s="151"/>
      <c r="N942" s="151"/>
      <c r="O942" s="151"/>
      <c r="P942" s="151"/>
      <c r="Q942" s="151"/>
      <c r="R942" s="151"/>
    </row>
    <row r="943" spans="1:18">
      <c r="A943" s="16">
        <f t="shared" si="38"/>
        <v>943</v>
      </c>
      <c r="B943" s="94" t="s">
        <v>2590</v>
      </c>
      <c r="C943" s="94"/>
      <c r="D943" s="94" t="s">
        <v>459</v>
      </c>
      <c r="E943" s="94" t="s">
        <v>460</v>
      </c>
      <c r="F943" s="94" t="s">
        <v>294</v>
      </c>
      <c r="G943" s="94" t="s">
        <v>98</v>
      </c>
      <c r="H943" s="95">
        <v>2000</v>
      </c>
      <c r="I943" s="153">
        <v>158</v>
      </c>
      <c r="J943" s="153">
        <v>158</v>
      </c>
      <c r="K943" s="153">
        <v>158</v>
      </c>
      <c r="L943" s="152">
        <v>158</v>
      </c>
      <c r="M943" s="152">
        <v>158</v>
      </c>
      <c r="N943" s="152">
        <v>158</v>
      </c>
      <c r="O943" s="152">
        <v>158</v>
      </c>
      <c r="P943" s="152">
        <v>158</v>
      </c>
      <c r="Q943" s="152">
        <v>158</v>
      </c>
      <c r="R943" s="152">
        <v>158</v>
      </c>
    </row>
    <row r="944" spans="1:18">
      <c r="A944" s="16">
        <f t="shared" si="38"/>
        <v>944</v>
      </c>
      <c r="B944" s="94" t="s">
        <v>2589</v>
      </c>
      <c r="C944" s="94"/>
      <c r="D944" s="94" t="s">
        <v>464</v>
      </c>
      <c r="E944" s="94" t="s">
        <v>460</v>
      </c>
      <c r="F944" s="94" t="s">
        <v>294</v>
      </c>
      <c r="G944" s="94" t="s">
        <v>98</v>
      </c>
      <c r="H944" s="95">
        <v>2000</v>
      </c>
      <c r="I944" s="153">
        <v>158</v>
      </c>
      <c r="J944" s="153">
        <v>158</v>
      </c>
      <c r="K944" s="153">
        <v>158</v>
      </c>
      <c r="L944" s="152">
        <v>158</v>
      </c>
      <c r="M944" s="152">
        <v>158</v>
      </c>
      <c r="N944" s="152">
        <v>158</v>
      </c>
      <c r="O944" s="152">
        <v>158</v>
      </c>
      <c r="P944" s="152">
        <v>158</v>
      </c>
      <c r="Q944" s="152">
        <v>158</v>
      </c>
      <c r="R944" s="152">
        <v>158</v>
      </c>
    </row>
    <row r="945" spans="1:18">
      <c r="A945" s="16">
        <f t="shared" si="38"/>
        <v>945</v>
      </c>
      <c r="B945" s="94" t="s">
        <v>2588</v>
      </c>
      <c r="C945" s="94"/>
      <c r="D945" s="94" t="s">
        <v>467</v>
      </c>
      <c r="E945" s="94" t="s">
        <v>460</v>
      </c>
      <c r="F945" s="94" t="s">
        <v>294</v>
      </c>
      <c r="G945" s="94" t="s">
        <v>98</v>
      </c>
      <c r="H945" s="95">
        <v>2000</v>
      </c>
      <c r="I945" s="153">
        <v>75</v>
      </c>
      <c r="J945" s="153">
        <v>75</v>
      </c>
      <c r="K945" s="153">
        <v>75</v>
      </c>
      <c r="L945" s="152">
        <v>75</v>
      </c>
      <c r="M945" s="152">
        <v>75</v>
      </c>
      <c r="N945" s="152">
        <v>75</v>
      </c>
      <c r="O945" s="152">
        <v>75</v>
      </c>
      <c r="P945" s="152">
        <v>75</v>
      </c>
      <c r="Q945" s="152">
        <v>75</v>
      </c>
      <c r="R945" s="152">
        <v>75</v>
      </c>
    </row>
    <row r="946" spans="1:18">
      <c r="A946" s="16">
        <f t="shared" si="38"/>
        <v>946</v>
      </c>
      <c r="B946" s="94" t="s">
        <v>2586</v>
      </c>
      <c r="C946" s="94"/>
      <c r="D946" s="94" t="s">
        <v>1924</v>
      </c>
      <c r="E946" s="94" t="s">
        <v>463</v>
      </c>
      <c r="F946" s="94" t="s">
        <v>294</v>
      </c>
      <c r="G946" s="94" t="s">
        <v>52</v>
      </c>
      <c r="H946" s="95">
        <v>1966</v>
      </c>
      <c r="I946" s="153">
        <v>57</v>
      </c>
      <c r="J946" s="153">
        <v>57</v>
      </c>
      <c r="K946" s="153">
        <v>57</v>
      </c>
      <c r="L946" s="152">
        <v>57</v>
      </c>
      <c r="M946" s="152">
        <v>57</v>
      </c>
      <c r="N946" s="152">
        <v>57</v>
      </c>
      <c r="O946" s="152">
        <v>57</v>
      </c>
      <c r="P946" s="152">
        <v>57</v>
      </c>
      <c r="Q946" s="152">
        <v>57</v>
      </c>
      <c r="R946" s="152">
        <v>57</v>
      </c>
    </row>
    <row r="947" spans="1:18">
      <c r="A947" s="16">
        <f t="shared" si="38"/>
        <v>947</v>
      </c>
      <c r="B947" s="94" t="s">
        <v>2587</v>
      </c>
      <c r="C947" s="94"/>
      <c r="D947" s="94" t="s">
        <v>1925</v>
      </c>
      <c r="E947" s="94" t="s">
        <v>463</v>
      </c>
      <c r="F947" s="94" t="s">
        <v>294</v>
      </c>
      <c r="G947" s="94" t="s">
        <v>52</v>
      </c>
      <c r="H947" s="95">
        <v>1973</v>
      </c>
      <c r="I947" s="153">
        <v>61</v>
      </c>
      <c r="J947" s="153">
        <v>61</v>
      </c>
      <c r="K947" s="153">
        <v>61</v>
      </c>
      <c r="L947" s="152">
        <v>61</v>
      </c>
      <c r="M947" s="152">
        <v>61</v>
      </c>
      <c r="N947" s="152">
        <v>61</v>
      </c>
      <c r="O947" s="152">
        <v>61</v>
      </c>
      <c r="P947" s="152">
        <v>61</v>
      </c>
      <c r="Q947" s="152">
        <v>61</v>
      </c>
      <c r="R947" s="152">
        <v>61</v>
      </c>
    </row>
    <row r="948" spans="1:18">
      <c r="A948" s="16">
        <f t="shared" si="38"/>
        <v>948</v>
      </c>
      <c r="B948" s="148" t="s">
        <v>1926</v>
      </c>
      <c r="C948" s="148"/>
      <c r="D948" s="148"/>
      <c r="E948" s="148"/>
      <c r="F948" s="148"/>
      <c r="G948" s="148"/>
      <c r="H948" s="149"/>
      <c r="I948" s="150">
        <f t="shared" ref="I948:Q948" si="42">SUM(I943:I947)</f>
        <v>509</v>
      </c>
      <c r="J948" s="150">
        <f t="shared" si="42"/>
        <v>509</v>
      </c>
      <c r="K948" s="150">
        <f t="shared" si="42"/>
        <v>509</v>
      </c>
      <c r="L948" s="151">
        <f t="shared" si="42"/>
        <v>509</v>
      </c>
      <c r="M948" s="151">
        <f t="shared" si="42"/>
        <v>509</v>
      </c>
      <c r="N948" s="151">
        <f t="shared" si="42"/>
        <v>509</v>
      </c>
      <c r="O948" s="151">
        <f t="shared" si="42"/>
        <v>509</v>
      </c>
      <c r="P948" s="151">
        <f t="shared" si="42"/>
        <v>509</v>
      </c>
      <c r="Q948" s="151">
        <f t="shared" si="42"/>
        <v>509</v>
      </c>
      <c r="R948" s="151">
        <f t="shared" ref="R948" si="43">SUM(R943:R947)</f>
        <v>509</v>
      </c>
    </row>
    <row r="949" spans="1:18">
      <c r="A949" s="16">
        <f t="shared" si="38"/>
        <v>949</v>
      </c>
      <c r="B949" s="148"/>
      <c r="C949" s="148"/>
      <c r="D949" s="148"/>
      <c r="E949" s="148"/>
      <c r="F949" s="148"/>
      <c r="G949" s="148"/>
      <c r="H949" s="149"/>
      <c r="I949" s="150"/>
      <c r="J949" s="150"/>
      <c r="K949" s="150"/>
      <c r="L949" s="151"/>
      <c r="M949" s="151"/>
      <c r="N949" s="151"/>
      <c r="O949" s="151"/>
      <c r="P949" s="151"/>
      <c r="Q949" s="151"/>
      <c r="R949" s="151"/>
    </row>
    <row r="950" spans="1:18">
      <c r="A950" s="16">
        <f t="shared" si="38"/>
        <v>950</v>
      </c>
      <c r="B950" s="148" t="s">
        <v>1927</v>
      </c>
      <c r="C950" s="148"/>
      <c r="D950" s="148"/>
      <c r="E950" s="148"/>
      <c r="F950" s="148"/>
      <c r="G950" s="148"/>
      <c r="H950" s="149"/>
      <c r="I950" s="150"/>
      <c r="J950" s="150"/>
      <c r="K950" s="150"/>
      <c r="L950" s="151"/>
      <c r="M950" s="151"/>
      <c r="N950" s="151"/>
      <c r="O950" s="151"/>
      <c r="P950" s="151"/>
      <c r="Q950" s="151"/>
      <c r="R950" s="151"/>
    </row>
    <row r="951" spans="1:18">
      <c r="A951" s="16">
        <f t="shared" si="38"/>
        <v>951</v>
      </c>
      <c r="B951" s="94" t="s">
        <v>1928</v>
      </c>
      <c r="C951" s="94"/>
      <c r="D951" s="94" t="s">
        <v>1929</v>
      </c>
      <c r="E951" s="94" t="s">
        <v>58</v>
      </c>
      <c r="F951" s="94" t="s">
        <v>249</v>
      </c>
      <c r="G951" s="94" t="s">
        <v>53</v>
      </c>
      <c r="H951" s="95">
        <v>1977</v>
      </c>
      <c r="I951" s="153">
        <v>430</v>
      </c>
      <c r="J951" s="153">
        <v>430</v>
      </c>
      <c r="K951" s="153">
        <v>430</v>
      </c>
      <c r="L951" s="152">
        <v>430</v>
      </c>
      <c r="M951" s="152">
        <v>430</v>
      </c>
      <c r="N951" s="152">
        <v>430</v>
      </c>
      <c r="O951" s="152">
        <v>430</v>
      </c>
      <c r="P951" s="152">
        <v>430</v>
      </c>
      <c r="Q951" s="152">
        <v>430</v>
      </c>
      <c r="R951" s="152">
        <v>430</v>
      </c>
    </row>
    <row r="952" spans="1:18">
      <c r="A952" s="16">
        <f t="shared" si="38"/>
        <v>952</v>
      </c>
      <c r="B952" s="94" t="s">
        <v>1930</v>
      </c>
      <c r="C952" s="94"/>
      <c r="D952" s="94" t="s">
        <v>1931</v>
      </c>
      <c r="E952" s="94" t="s">
        <v>58</v>
      </c>
      <c r="F952" s="94" t="s">
        <v>249</v>
      </c>
      <c r="G952" s="94" t="s">
        <v>53</v>
      </c>
      <c r="H952" s="95">
        <v>1978</v>
      </c>
      <c r="I952" s="153">
        <v>420</v>
      </c>
      <c r="J952" s="153">
        <v>420</v>
      </c>
      <c r="K952" s="153">
        <v>420</v>
      </c>
      <c r="L952" s="152">
        <v>420</v>
      </c>
      <c r="M952" s="152">
        <v>420</v>
      </c>
      <c r="N952" s="152">
        <v>420</v>
      </c>
      <c r="O952" s="152">
        <v>420</v>
      </c>
      <c r="P952" s="152">
        <v>420</v>
      </c>
      <c r="Q952" s="152">
        <v>420</v>
      </c>
      <c r="R952" s="152">
        <v>420</v>
      </c>
    </row>
    <row r="953" spans="1:18">
      <c r="A953" s="16">
        <f t="shared" si="38"/>
        <v>953</v>
      </c>
      <c r="B953" s="148" t="s">
        <v>1936</v>
      </c>
      <c r="C953" s="148"/>
      <c r="D953" s="148"/>
      <c r="E953" s="148"/>
      <c r="F953" s="148"/>
      <c r="G953" s="148"/>
      <c r="H953" s="149"/>
      <c r="I953" s="150">
        <f t="shared" ref="I953:Q953" si="44">SUM(I951:I952)</f>
        <v>850</v>
      </c>
      <c r="J953" s="150">
        <f t="shared" si="44"/>
        <v>850</v>
      </c>
      <c r="K953" s="150">
        <f t="shared" si="44"/>
        <v>850</v>
      </c>
      <c r="L953" s="151">
        <f t="shared" si="44"/>
        <v>850</v>
      </c>
      <c r="M953" s="151">
        <f t="shared" si="44"/>
        <v>850</v>
      </c>
      <c r="N953" s="151">
        <f t="shared" si="44"/>
        <v>850</v>
      </c>
      <c r="O953" s="151">
        <f t="shared" si="44"/>
        <v>850</v>
      </c>
      <c r="P953" s="151">
        <f t="shared" si="44"/>
        <v>850</v>
      </c>
      <c r="Q953" s="151">
        <f t="shared" si="44"/>
        <v>850</v>
      </c>
      <c r="R953" s="151">
        <f t="shared" ref="R953" si="45">SUM(R951:R952)</f>
        <v>850</v>
      </c>
    </row>
    <row r="954" spans="1:18">
      <c r="A954" s="16">
        <f t="shared" si="38"/>
        <v>954</v>
      </c>
      <c r="B954" s="148"/>
      <c r="C954" s="148"/>
      <c r="D954" s="148"/>
      <c r="E954" s="148"/>
      <c r="F954" s="148"/>
      <c r="G954" s="148"/>
      <c r="H954" s="149"/>
      <c r="I954" s="150"/>
      <c r="J954" s="150"/>
      <c r="K954" s="150"/>
      <c r="L954" s="151"/>
      <c r="M954" s="151"/>
      <c r="N954" s="151"/>
      <c r="O954" s="151"/>
      <c r="P954" s="151"/>
      <c r="Q954" s="151"/>
      <c r="R954" s="151"/>
    </row>
    <row r="955" spans="1:18">
      <c r="A955" s="16">
        <f t="shared" si="38"/>
        <v>955</v>
      </c>
      <c r="B955" s="148" t="s">
        <v>1954</v>
      </c>
      <c r="C955" s="148"/>
      <c r="D955" s="148"/>
      <c r="E955" s="148"/>
      <c r="F955" s="148"/>
      <c r="G955" s="148"/>
      <c r="H955" s="149"/>
      <c r="I955" s="150"/>
      <c r="J955" s="150"/>
      <c r="K955" s="150"/>
      <c r="L955" s="151"/>
      <c r="M955" s="151"/>
      <c r="N955" s="151"/>
      <c r="O955" s="151"/>
      <c r="P955" s="151"/>
      <c r="Q955" s="151"/>
      <c r="R955" s="151"/>
    </row>
    <row r="956" spans="1:18">
      <c r="A956" s="16">
        <f t="shared" si="38"/>
        <v>956</v>
      </c>
      <c r="B956" s="94" t="s">
        <v>2574</v>
      </c>
      <c r="C956" s="94" t="s">
        <v>781</v>
      </c>
      <c r="D956" s="94" t="s">
        <v>1047</v>
      </c>
      <c r="E956" s="94" t="s">
        <v>1048</v>
      </c>
      <c r="F956" s="94" t="s">
        <v>996</v>
      </c>
      <c r="G956" s="94" t="s">
        <v>53</v>
      </c>
      <c r="H956" s="95">
        <v>1986</v>
      </c>
      <c r="I956" s="174">
        <v>1.5</v>
      </c>
      <c r="J956" s="174">
        <v>1.5</v>
      </c>
      <c r="K956" s="174">
        <v>1.5</v>
      </c>
      <c r="L956" s="174">
        <v>1.5</v>
      </c>
      <c r="M956" s="174">
        <v>1.5</v>
      </c>
      <c r="N956" s="174">
        <v>1.5</v>
      </c>
      <c r="O956" s="174">
        <v>1.5</v>
      </c>
      <c r="P956" s="174">
        <v>1.5</v>
      </c>
      <c r="Q956" s="174">
        <v>1.5</v>
      </c>
      <c r="R956" s="174">
        <v>1.5</v>
      </c>
    </row>
    <row r="957" spans="1:18">
      <c r="A957" s="16">
        <f t="shared" si="38"/>
        <v>957</v>
      </c>
      <c r="B957" s="94" t="s">
        <v>2138</v>
      </c>
      <c r="C957" s="94"/>
      <c r="D957" s="94" t="s">
        <v>1720</v>
      </c>
      <c r="E957" s="94" t="s">
        <v>1015</v>
      </c>
      <c r="F957" s="94" t="s">
        <v>65</v>
      </c>
      <c r="G957" s="94" t="s">
        <v>53</v>
      </c>
      <c r="H957" s="95"/>
      <c r="I957" s="153">
        <v>30</v>
      </c>
      <c r="J957" s="153">
        <v>30</v>
      </c>
      <c r="K957" s="153">
        <v>30</v>
      </c>
      <c r="L957" s="152">
        <v>30</v>
      </c>
      <c r="M957" s="152">
        <v>30</v>
      </c>
      <c r="N957" s="152">
        <v>30</v>
      </c>
      <c r="O957" s="152">
        <v>30</v>
      </c>
      <c r="P957" s="152">
        <v>30</v>
      </c>
      <c r="Q957" s="152">
        <v>30</v>
      </c>
      <c r="R957" s="152">
        <v>30</v>
      </c>
    </row>
    <row r="958" spans="1:18">
      <c r="A958" s="16">
        <f t="shared" si="38"/>
        <v>958</v>
      </c>
      <c r="B958" s="94" t="s">
        <v>2139</v>
      </c>
      <c r="C958" s="94"/>
      <c r="D958" s="94" t="s">
        <v>45</v>
      </c>
      <c r="E958" s="94" t="s">
        <v>272</v>
      </c>
      <c r="F958" s="94" t="s">
        <v>249</v>
      </c>
      <c r="G958" s="94" t="s">
        <v>54</v>
      </c>
      <c r="H958" s="95">
        <v>1986</v>
      </c>
      <c r="I958" s="153">
        <v>650</v>
      </c>
      <c r="J958" s="153">
        <v>650</v>
      </c>
      <c r="K958" s="153">
        <v>650</v>
      </c>
      <c r="L958" s="152">
        <v>650</v>
      </c>
      <c r="M958" s="152">
        <v>650</v>
      </c>
      <c r="N958" s="152">
        <v>650</v>
      </c>
      <c r="O958" s="152">
        <v>650</v>
      </c>
      <c r="P958" s="152">
        <v>650</v>
      </c>
      <c r="Q958" s="152">
        <v>650</v>
      </c>
      <c r="R958" s="152">
        <v>650</v>
      </c>
    </row>
    <row r="959" spans="1:18">
      <c r="A959" s="16">
        <f t="shared" ref="A959" si="46">A958+1</f>
        <v>959</v>
      </c>
      <c r="B959" s="148" t="s">
        <v>1939</v>
      </c>
      <c r="C959" s="148"/>
      <c r="D959" s="148"/>
      <c r="E959" s="148"/>
      <c r="F959" s="148"/>
      <c r="G959" s="148"/>
      <c r="H959" s="149"/>
      <c r="I959" s="150">
        <f>SUM(I956:I958)</f>
        <v>681.5</v>
      </c>
      <c r="J959" s="150">
        <f t="shared" ref="J959:R959" si="47">SUM(J956:J958)</f>
        <v>681.5</v>
      </c>
      <c r="K959" s="150">
        <f t="shared" si="47"/>
        <v>681.5</v>
      </c>
      <c r="L959" s="150">
        <f t="shared" si="47"/>
        <v>681.5</v>
      </c>
      <c r="M959" s="150">
        <f t="shared" si="47"/>
        <v>681.5</v>
      </c>
      <c r="N959" s="150">
        <f t="shared" si="47"/>
        <v>681.5</v>
      </c>
      <c r="O959" s="150">
        <f t="shared" si="47"/>
        <v>681.5</v>
      </c>
      <c r="P959" s="150">
        <f t="shared" si="47"/>
        <v>681.5</v>
      </c>
      <c r="Q959" s="150">
        <f t="shared" si="47"/>
        <v>681.5</v>
      </c>
      <c r="R959" s="150">
        <f t="shared" si="47"/>
        <v>681.5</v>
      </c>
    </row>
    <row r="960" spans="1:18">
      <c r="A960" s="16"/>
      <c r="B960" s="148"/>
      <c r="C960" s="148"/>
      <c r="D960" s="148"/>
      <c r="E960" s="148"/>
      <c r="F960" s="148"/>
      <c r="G960" s="148"/>
      <c r="H960" s="149"/>
      <c r="I960" s="150"/>
      <c r="J960" s="150"/>
      <c r="K960" s="150"/>
      <c r="L960" s="151"/>
      <c r="M960" s="151"/>
      <c r="N960" s="151"/>
      <c r="O960" s="151"/>
      <c r="P960" s="151"/>
      <c r="Q960" s="151"/>
      <c r="R960" s="151"/>
    </row>
    <row r="961" spans="1:18">
      <c r="A961" s="16"/>
      <c r="B961" s="65" t="s">
        <v>1942</v>
      </c>
      <c r="C961" s="65"/>
      <c r="D961" s="65"/>
      <c r="E961" s="65"/>
      <c r="F961" s="65"/>
      <c r="G961" s="65"/>
      <c r="H961" s="66"/>
      <c r="I961" s="64"/>
      <c r="J961" s="153"/>
      <c r="K961" s="153"/>
      <c r="L961" s="152"/>
      <c r="M961" s="152"/>
      <c r="N961" s="152"/>
      <c r="O961" s="152"/>
      <c r="P961" s="152"/>
      <c r="Q961" s="152"/>
      <c r="R961" s="152"/>
    </row>
    <row r="962" spans="1:18" ht="45" customHeight="1">
      <c r="A962" s="16"/>
      <c r="B962" s="259" t="s">
        <v>2140</v>
      </c>
      <c r="C962" s="259"/>
      <c r="D962" s="259"/>
      <c r="E962" s="259"/>
      <c r="F962" s="259"/>
      <c r="G962" s="259"/>
      <c r="H962" s="259"/>
      <c r="I962" s="259"/>
      <c r="J962" s="153"/>
      <c r="K962" s="153"/>
      <c r="L962" s="152"/>
      <c r="M962" s="152"/>
      <c r="N962" s="152"/>
      <c r="O962" s="152"/>
      <c r="P962" s="152"/>
      <c r="Q962" s="152"/>
      <c r="R962" s="152"/>
    </row>
    <row r="963" spans="1:18" ht="45" customHeight="1">
      <c r="A963" s="16"/>
      <c r="B963" s="259" t="s">
        <v>1955</v>
      </c>
      <c r="C963" s="259"/>
      <c r="D963" s="259"/>
      <c r="E963" s="259"/>
      <c r="F963" s="259"/>
      <c r="G963" s="259"/>
      <c r="H963" s="259"/>
      <c r="I963" s="259"/>
      <c r="J963" s="153"/>
      <c r="K963" s="153"/>
      <c r="L963" s="152"/>
      <c r="M963" s="152"/>
      <c r="N963" s="152"/>
      <c r="O963" s="152"/>
      <c r="P963" s="152"/>
      <c r="Q963" s="152"/>
      <c r="R963" s="152"/>
    </row>
    <row r="964" spans="1:18" ht="45" customHeight="1">
      <c r="A964" s="16"/>
      <c r="B964" s="259" t="s">
        <v>2141</v>
      </c>
      <c r="C964" s="259"/>
      <c r="D964" s="259"/>
      <c r="E964" s="259"/>
      <c r="F964" s="259"/>
      <c r="G964" s="259"/>
      <c r="H964" s="259"/>
      <c r="I964" s="259"/>
      <c r="J964" s="153"/>
      <c r="K964" s="153"/>
      <c r="L964" s="152"/>
      <c r="M964" s="152"/>
      <c r="N964" s="152"/>
      <c r="O964" s="152"/>
      <c r="P964" s="152"/>
      <c r="Q964" s="152"/>
      <c r="R964" s="152"/>
    </row>
    <row r="965" spans="1:18" ht="45" customHeight="1">
      <c r="B965" s="259" t="s">
        <v>2585</v>
      </c>
      <c r="C965" s="259"/>
      <c r="D965" s="259"/>
      <c r="E965" s="259"/>
      <c r="F965" s="259"/>
      <c r="G965" s="259"/>
      <c r="H965" s="259"/>
      <c r="I965" s="259"/>
    </row>
  </sheetData>
  <mergeCells count="5">
    <mergeCell ref="B963:I963"/>
    <mergeCell ref="B964:I964"/>
    <mergeCell ref="Q1:R1"/>
    <mergeCell ref="B962:I962"/>
    <mergeCell ref="B965:I965"/>
  </mergeCells>
  <pageMargins left="0.5" right="0.5" top="0.75" bottom="0.75" header="0.3" footer="0.3"/>
  <pageSetup scale="34" orientation="portrait" r:id="rId1"/>
  <headerFooter>
    <oddFooter>&amp;C&amp;P</oddFooter>
  </headerFooter>
  <rowBreaks count="2" manualBreakCount="2">
    <brk id="793" max="18" man="1"/>
    <brk id="913"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O88"/>
  <sheetViews>
    <sheetView zoomScaleNormal="100" zoomScaleSheetLayoutView="106" workbookViewId="0"/>
  </sheetViews>
  <sheetFormatPr defaultRowHeight="12.75"/>
  <cols>
    <col min="1" max="1" width="2" bestFit="1" customWidth="1"/>
    <col min="2" max="2" width="13.28515625" customWidth="1"/>
    <col min="3" max="3" width="14.140625" customWidth="1"/>
    <col min="4" max="4" width="10.85546875" customWidth="1"/>
    <col min="5" max="7" width="11.140625" customWidth="1"/>
    <col min="8" max="18" width="10.85546875" customWidth="1"/>
    <col min="19" max="20" width="4.7109375" customWidth="1"/>
    <col min="21" max="27" width="10.85546875" customWidth="1"/>
    <col min="28" max="29" width="4.7109375" customWidth="1"/>
    <col min="30" max="36" width="10.85546875" customWidth="1"/>
    <col min="37" max="37" width="4.7109375" customWidth="1"/>
  </cols>
  <sheetData>
    <row r="1" spans="1:15" ht="12.75" customHeight="1">
      <c r="A1" s="16"/>
      <c r="B1" s="267" t="s">
        <v>24</v>
      </c>
      <c r="C1" s="229"/>
      <c r="D1" s="229"/>
      <c r="E1" s="229"/>
      <c r="F1" s="229"/>
      <c r="G1" s="229"/>
      <c r="H1" s="229"/>
      <c r="I1" s="229"/>
      <c r="J1" s="229"/>
      <c r="K1" s="229"/>
      <c r="L1" s="229"/>
      <c r="M1" s="229"/>
    </row>
    <row r="2" spans="1:15" ht="12.75" customHeight="1">
      <c r="B2" s="267"/>
      <c r="C2" s="229"/>
      <c r="D2" s="229"/>
      <c r="E2" s="229"/>
      <c r="F2" s="229"/>
      <c r="G2" s="229"/>
      <c r="H2" s="229"/>
      <c r="I2" s="229"/>
      <c r="J2" s="229"/>
      <c r="K2" s="229"/>
      <c r="L2" s="229"/>
      <c r="M2" s="229"/>
    </row>
    <row r="3" spans="1:15" ht="12.75" customHeight="1">
      <c r="A3" s="2"/>
      <c r="B3" s="1"/>
      <c r="C3" s="1"/>
      <c r="D3" s="1"/>
      <c r="E3" s="1"/>
      <c r="F3" s="1"/>
      <c r="G3" s="1"/>
      <c r="H3" s="1"/>
    </row>
    <row r="4" spans="1:15" ht="88.15" customHeight="1">
      <c r="A4" s="2"/>
      <c r="B4" s="250" t="s">
        <v>2159</v>
      </c>
      <c r="C4" s="250"/>
      <c r="D4" s="250"/>
      <c r="E4" s="250"/>
      <c r="F4" s="250"/>
      <c r="G4" s="250"/>
      <c r="H4" s="250"/>
      <c r="I4" s="250"/>
      <c r="J4" s="250"/>
      <c r="K4" s="250"/>
      <c r="L4" s="250"/>
      <c r="M4" s="250"/>
    </row>
    <row r="5" spans="1:15" ht="12.75" customHeight="1">
      <c r="A5" s="2"/>
      <c r="B5" s="4"/>
      <c r="C5" s="4"/>
    </row>
    <row r="6" spans="1:15" ht="12.75" customHeight="1">
      <c r="A6" s="2"/>
      <c r="B6" s="4"/>
      <c r="C6" s="4"/>
      <c r="D6" s="14"/>
      <c r="E6" s="14"/>
      <c r="F6" s="14"/>
      <c r="G6" s="14"/>
      <c r="H6" s="14"/>
    </row>
    <row r="7" spans="1:15" ht="15" customHeight="1">
      <c r="B7" s="263" t="s">
        <v>25</v>
      </c>
      <c r="C7" s="263"/>
      <c r="D7" s="263"/>
      <c r="E7" s="263"/>
      <c r="F7" s="263"/>
      <c r="G7" s="263"/>
      <c r="H7" s="263"/>
      <c r="I7" s="263"/>
      <c r="J7" s="263"/>
      <c r="K7" s="263"/>
      <c r="L7" s="263"/>
      <c r="M7" s="263"/>
    </row>
    <row r="8" spans="1:15" ht="39.6" customHeight="1">
      <c r="B8" s="6" t="s">
        <v>83</v>
      </c>
      <c r="C8" s="28" t="s">
        <v>93</v>
      </c>
      <c r="D8" s="29" t="str">
        <f>WinterCapacities!I2</f>
        <v>2021/2022</v>
      </c>
      <c r="E8" s="29" t="str">
        <f>WinterCapacities!J2</f>
        <v>2022/2023</v>
      </c>
      <c r="F8" s="29" t="str">
        <f>WinterCapacities!K2</f>
        <v>2023/2024</v>
      </c>
      <c r="G8" s="29" t="str">
        <f>WinterCapacities!L2</f>
        <v>2024/2025</v>
      </c>
      <c r="H8" s="29" t="str">
        <f>WinterCapacities!M2</f>
        <v>2025/2026</v>
      </c>
      <c r="I8" s="29" t="str">
        <f>WinterCapacities!N2</f>
        <v>2026/2027</v>
      </c>
      <c r="J8" s="29" t="str">
        <f>WinterCapacities!O2</f>
        <v>2027/2028</v>
      </c>
      <c r="K8" s="29" t="str">
        <f>WinterCapacities!P2</f>
        <v>2028/2029</v>
      </c>
      <c r="L8" s="29" t="str">
        <f>WinterCapacities!Q2</f>
        <v>2029/2030</v>
      </c>
      <c r="M8" s="29" t="str">
        <f>WinterCapacities!R2</f>
        <v>2030/2031</v>
      </c>
    </row>
    <row r="9" spans="1:15">
      <c r="B9" s="6"/>
      <c r="C9" s="6"/>
      <c r="D9" s="26"/>
      <c r="E9" s="7"/>
      <c r="F9" s="7"/>
      <c r="G9" s="7"/>
      <c r="H9" s="7"/>
      <c r="I9" s="26"/>
      <c r="J9" s="7"/>
      <c r="K9" s="7"/>
      <c r="L9" s="7"/>
      <c r="M9" s="7"/>
    </row>
    <row r="10" spans="1:15">
      <c r="B10" s="10" t="s">
        <v>26</v>
      </c>
      <c r="C10" s="23">
        <v>1</v>
      </c>
      <c r="D10" s="30">
        <f>SUMIF(WinterCapacities!$F$4:$F$896,WinterFuelTypes!$B10,WinterCapacities!I$4:I$897)*$C10</f>
        <v>169.2</v>
      </c>
      <c r="E10" s="30">
        <f>SUMIF(WinterCapacities!$F$4:$F$896,WinterFuelTypes!$B10,WinterCapacities!J$4:J$897)*$C10</f>
        <v>169.2</v>
      </c>
      <c r="F10" s="30">
        <f>SUMIF(WinterCapacities!$F$4:$F$896,WinterFuelTypes!$B10,WinterCapacities!K$4:K$897)*$C10</f>
        <v>169.2</v>
      </c>
      <c r="G10" s="30">
        <f>SUMIF(WinterCapacities!$F$4:$F$896,WinterFuelTypes!$B10,WinterCapacities!L$4:L$897)*$C10</f>
        <v>169.2</v>
      </c>
      <c r="H10" s="30">
        <f>SUMIF(WinterCapacities!$F$4:$F$896,WinterFuelTypes!$B10,WinterCapacities!M$4:M$897)*$C10</f>
        <v>169.2</v>
      </c>
      <c r="I10" s="30">
        <f>SUMIF(WinterCapacities!$F$4:$F$896,WinterFuelTypes!$B10,WinterCapacities!N$4:N$897)*$C10</f>
        <v>169.2</v>
      </c>
      <c r="J10" s="30">
        <f>SUMIF(WinterCapacities!$F$4:$F$896,WinterFuelTypes!$B10,WinterCapacities!O$4:O$897)*$C10</f>
        <v>169.2</v>
      </c>
      <c r="K10" s="30">
        <f>SUMIF(WinterCapacities!$F$4:$F$896,WinterFuelTypes!$B10,WinterCapacities!P$4:P$897)*$C10</f>
        <v>169.2</v>
      </c>
      <c r="L10" s="30">
        <f>SUMIF(WinterCapacities!$F$4:$F$896,WinterFuelTypes!$B10,WinterCapacities!Q$4:Q$897)*$C10</f>
        <v>169.2</v>
      </c>
      <c r="M10" s="30">
        <f>SUMIF(WinterCapacities!$F$4:$F$896,WinterFuelTypes!$B10,WinterCapacities!R$4:R$897)*$C10</f>
        <v>169.2</v>
      </c>
    </row>
    <row r="11" spans="1:15" ht="12.75" customHeight="1">
      <c r="B11" s="10" t="s">
        <v>27</v>
      </c>
      <c r="C11" s="23">
        <v>1</v>
      </c>
      <c r="D11" s="30">
        <f>SUMIF(WinterCapacities!$F$4:$F$896,WinterFuelTypes!$B11,WinterCapacities!I$4:I$897)*$C11</f>
        <v>14067</v>
      </c>
      <c r="E11" s="30">
        <f>SUMIF(WinterCapacities!$F$4:$F$896,WinterFuelTypes!$B11,WinterCapacities!J$4:J$897)*$C11</f>
        <v>14067</v>
      </c>
      <c r="F11" s="30">
        <f>SUMIF(WinterCapacities!$F$4:$F$896,WinterFuelTypes!$B11,WinterCapacities!K$4:K$897)*$C11</f>
        <v>14067</v>
      </c>
      <c r="G11" s="30">
        <f>SUMIF(WinterCapacities!$F$4:$F$896,WinterFuelTypes!$B11,WinterCapacities!L$4:L$897)*$C11</f>
        <v>14067</v>
      </c>
      <c r="H11" s="30">
        <f>SUMIF(WinterCapacities!$F$4:$F$896,WinterFuelTypes!$B11,WinterCapacities!M$4:M$897)*$C11</f>
        <v>14067</v>
      </c>
      <c r="I11" s="30">
        <f>SUMIF(WinterCapacities!$F$4:$F$896,WinterFuelTypes!$B11,WinterCapacities!N$4:N$897)*$C11</f>
        <v>14067</v>
      </c>
      <c r="J11" s="30">
        <f>SUMIF(WinterCapacities!$F$4:$F$896,WinterFuelTypes!$B11,WinterCapacities!O$4:O$897)*$C11</f>
        <v>14067</v>
      </c>
      <c r="K11" s="30">
        <f>SUMIF(WinterCapacities!$F$4:$F$896,WinterFuelTypes!$B11,WinterCapacities!P$4:P$897)*$C11</f>
        <v>14067</v>
      </c>
      <c r="L11" s="30">
        <f>SUMIF(WinterCapacities!$F$4:$F$896,WinterFuelTypes!$B11,WinterCapacities!Q$4:Q$897)*$C11</f>
        <v>14067</v>
      </c>
      <c r="M11" s="30">
        <f>SUMIF(WinterCapacities!$F$4:$F$896,WinterFuelTypes!$B11,WinterCapacities!R$4:R$897)*$C11</f>
        <v>14067</v>
      </c>
    </row>
    <row r="12" spans="1:15" ht="12.75" customHeight="1">
      <c r="B12" s="6" t="s">
        <v>35</v>
      </c>
      <c r="C12" s="23">
        <v>1</v>
      </c>
      <c r="D12" s="30">
        <f>SUMIF(WinterCapacities!$F$4:$F$896,WinterFuelTypes!$B12,WinterCapacities!I$4:I$897)*$C12</f>
        <v>56103.138268393624</v>
      </c>
      <c r="E12" s="30">
        <f>SUMIF(WinterCapacities!$F$4:$F$896,WinterFuelTypes!$B12,WinterCapacities!J$4:J$897)*$C12</f>
        <v>56016.138268393624</v>
      </c>
      <c r="F12" s="30">
        <f>SUMIF(WinterCapacities!$F$4:$F$896,WinterFuelTypes!$B12,WinterCapacities!K$4:K$897)*$C12</f>
        <v>56011.138268393624</v>
      </c>
      <c r="G12" s="30">
        <f>SUMIF(WinterCapacities!$F$4:$F$896,WinterFuelTypes!$B12,WinterCapacities!L$4:L$897)*$C12</f>
        <v>55966.138268393624</v>
      </c>
      <c r="H12" s="30">
        <f>SUMIF(WinterCapacities!$F$4:$F$896,WinterFuelTypes!$B12,WinterCapacities!M$4:M$897)*$C12</f>
        <v>55926.138268393624</v>
      </c>
      <c r="I12" s="30">
        <f>SUMIF(WinterCapacities!$F$4:$F$896,WinterFuelTypes!$B12,WinterCapacities!N$4:N$897)*$C12</f>
        <v>55711.138268393624</v>
      </c>
      <c r="J12" s="30">
        <f>SUMIF(WinterCapacities!$F$4:$F$896,WinterFuelTypes!$B12,WinterCapacities!O$4:O$897)*$C12</f>
        <v>55711.138268393624</v>
      </c>
      <c r="K12" s="30">
        <f>SUMIF(WinterCapacities!$F$4:$F$896,WinterFuelTypes!$B12,WinterCapacities!P$4:P$897)*$C12</f>
        <v>55706.138268393624</v>
      </c>
      <c r="L12" s="30">
        <f>SUMIF(WinterCapacities!$F$4:$F$896,WinterFuelTypes!$B12,WinterCapacities!Q$4:Q$897)*$C12</f>
        <v>55706.138268393624</v>
      </c>
      <c r="M12" s="30">
        <f>SUMIF(WinterCapacities!$F$4:$F$896,WinterFuelTypes!$B12,WinterCapacities!R$4:R$897)*$C12</f>
        <v>55706.138268393624</v>
      </c>
      <c r="N12" s="15"/>
      <c r="O12" s="15"/>
    </row>
    <row r="13" spans="1:15" ht="12.75" customHeight="1">
      <c r="B13" s="10" t="s">
        <v>29</v>
      </c>
      <c r="C13" s="23">
        <v>1</v>
      </c>
      <c r="D13" s="30">
        <f>SUMIF(WinterCapacities!$F$4:$F$896,WinterFuelTypes!$B13,WinterCapacities!I$4:I$897)*$C13</f>
        <v>5153.2</v>
      </c>
      <c r="E13" s="30">
        <f>SUMIF(WinterCapacities!$F$4:$F$896,WinterFuelTypes!$B13,WinterCapacities!J$4:J$897)*$C13</f>
        <v>5153.2</v>
      </c>
      <c r="F13" s="30">
        <f>SUMIF(WinterCapacities!$F$4:$F$896,WinterFuelTypes!$B13,WinterCapacities!K$4:K$897)*$C13</f>
        <v>5153.2</v>
      </c>
      <c r="G13" s="30">
        <f>SUMIF(WinterCapacities!$F$4:$F$896,WinterFuelTypes!$B13,WinterCapacities!L$4:L$897)*$C13</f>
        <v>5153.2</v>
      </c>
      <c r="H13" s="30">
        <f>SUMIF(WinterCapacities!$F$4:$F$896,WinterFuelTypes!$B13,WinterCapacities!M$4:M$897)*$C13</f>
        <v>5153.2</v>
      </c>
      <c r="I13" s="30">
        <f>SUMIF(WinterCapacities!$F$4:$F$896,WinterFuelTypes!$B13,WinterCapacities!N$4:N$897)*$C13</f>
        <v>5153.2</v>
      </c>
      <c r="J13" s="30">
        <f>SUMIF(WinterCapacities!$F$4:$F$896,WinterFuelTypes!$B13,WinterCapacities!O$4:O$897)*$C13</f>
        <v>5153.2</v>
      </c>
      <c r="K13" s="30">
        <f>SUMIF(WinterCapacities!$F$4:$F$896,WinterFuelTypes!$B13,WinterCapacities!P$4:P$897)*$C13</f>
        <v>5153.2</v>
      </c>
      <c r="L13" s="30">
        <f>SUMIF(WinterCapacities!$F$4:$F$896,WinterFuelTypes!$B13,WinterCapacities!Q$4:Q$897)*$C13</f>
        <v>5153.2</v>
      </c>
      <c r="M13" s="30">
        <f>SUMIF(WinterCapacities!$F$4:$F$896,WinterFuelTypes!$B13,WinterCapacities!R$4:R$897)*$C13</f>
        <v>5153.2</v>
      </c>
    </row>
    <row r="14" spans="1:15" ht="12.75" customHeight="1">
      <c r="B14" s="10" t="s">
        <v>30</v>
      </c>
      <c r="C14" s="23">
        <f>WinterCapacities!I762/100</f>
        <v>0.68650000000000011</v>
      </c>
      <c r="D14" s="30">
        <f>SUMIF(WinterCapacities!$F$4:$F$896,WinterFuelTypes!$B14,WinterCapacities!I$4:I$897)*$C14</f>
        <v>837.53000000000009</v>
      </c>
      <c r="E14" s="30">
        <f>SUMIF(WinterCapacities!$F$4:$F$896,WinterFuelTypes!$B14,WinterCapacities!J$4:J$897)*$C14</f>
        <v>837.53000000000009</v>
      </c>
      <c r="F14" s="30">
        <f>SUMIF(WinterCapacities!$F$4:$F$896,WinterFuelTypes!$B14,WinterCapacities!K$4:K$897)*$C14</f>
        <v>837.53000000000009</v>
      </c>
      <c r="G14" s="30">
        <f>SUMIF(WinterCapacities!$F$4:$F$896,WinterFuelTypes!$B14,WinterCapacities!L$4:L$897)*$C14</f>
        <v>837.53000000000009</v>
      </c>
      <c r="H14" s="30">
        <f>SUMIF(WinterCapacities!$F$4:$F$896,WinterFuelTypes!$B14,WinterCapacities!M$4:M$897)*$C14</f>
        <v>837.53000000000009</v>
      </c>
      <c r="I14" s="30">
        <f>SUMIF(WinterCapacities!$F$4:$F$896,WinterFuelTypes!$B14,WinterCapacities!N$4:N$897)*$C14</f>
        <v>837.53000000000009</v>
      </c>
      <c r="J14" s="30">
        <f>SUMIF(WinterCapacities!$F$4:$F$896,WinterFuelTypes!$B14,WinterCapacities!O$4:O$897)*$C14</f>
        <v>837.53000000000009</v>
      </c>
      <c r="K14" s="30">
        <f>SUMIF(WinterCapacities!$F$4:$F$896,WinterFuelTypes!$B14,WinterCapacities!P$4:P$897)*$C14</f>
        <v>837.53000000000009</v>
      </c>
      <c r="L14" s="30">
        <f>SUMIF(WinterCapacities!$F$4:$F$896,WinterFuelTypes!$B14,WinterCapacities!Q$4:Q$897)*$C14</f>
        <v>837.53000000000009</v>
      </c>
      <c r="M14" s="30">
        <f>SUMIF(WinterCapacities!$F$4:$F$896,WinterFuelTypes!$B14,WinterCapacities!R$4:R$897)*$C14</f>
        <v>837.53000000000009</v>
      </c>
    </row>
    <row r="15" spans="1:15" ht="12.75" customHeight="1">
      <c r="B15" s="10" t="s">
        <v>23</v>
      </c>
      <c r="C15" s="23">
        <f>WinterCapacities!I389/WinterCapacities!I388</f>
        <v>0.78083209509658247</v>
      </c>
      <c r="D15" s="30">
        <f>SUMIF(WinterCapacities!$F$4:$F$896,WinterFuelTypes!$B15,WinterCapacities!I$4:I$897)*$C15</f>
        <v>435.78239227340271</v>
      </c>
      <c r="E15" s="30">
        <f>SUMIF(WinterCapacities!$F$4:$F$896,WinterFuelTypes!$B15,WinterCapacities!J$4:J$897)*$C15</f>
        <v>435.78239227340271</v>
      </c>
      <c r="F15" s="30">
        <f>SUMIF(WinterCapacities!$F$4:$F$896,WinterFuelTypes!$B15,WinterCapacities!K$4:K$897)*$C15</f>
        <v>435.78239227340271</v>
      </c>
      <c r="G15" s="30">
        <f>SUMIF(WinterCapacities!$F$4:$F$896,WinterFuelTypes!$B15,WinterCapacities!L$4:L$897)*$C15</f>
        <v>435.78239227340271</v>
      </c>
      <c r="H15" s="30">
        <f>SUMIF(WinterCapacities!$F$4:$F$896,WinterFuelTypes!$B15,WinterCapacities!M$4:M$897)*$C15</f>
        <v>435.78239227340271</v>
      </c>
      <c r="I15" s="30">
        <f>SUMIF(WinterCapacities!$F$4:$F$896,WinterFuelTypes!$B15,WinterCapacities!N$4:N$897)*$C15</f>
        <v>435.78239227340271</v>
      </c>
      <c r="J15" s="30">
        <f>SUMIF(WinterCapacities!$F$4:$F$896,WinterFuelTypes!$B15,WinterCapacities!O$4:O$897)*$C15</f>
        <v>435.78239227340271</v>
      </c>
      <c r="K15" s="30">
        <f>SUMIF(WinterCapacities!$F$4:$F$896,WinterFuelTypes!$B15,WinterCapacities!P$4:P$897)*$C15</f>
        <v>435.78239227340271</v>
      </c>
      <c r="L15" s="30">
        <f>SUMIF(WinterCapacities!$F$4:$F$896,WinterFuelTypes!$B15,WinterCapacities!Q$4:Q$897)*$C15</f>
        <v>435.78239227340271</v>
      </c>
      <c r="M15" s="30">
        <f>SUMIF(WinterCapacities!$F$4:$F$896,WinterFuelTypes!$B15,WinterCapacities!R$4:R$897)*$C15</f>
        <v>435.78239227340271</v>
      </c>
    </row>
    <row r="16" spans="1:15" ht="12.75" customHeight="1">
      <c r="B16" s="10" t="s">
        <v>79</v>
      </c>
      <c r="C16" s="23">
        <f>WinterCapacities!I659/100</f>
        <v>0.43</v>
      </c>
      <c r="D16" s="30">
        <f>SUMIF(WinterCapacities!$F$4:$F$896,WinterFuelTypes!$B16,WinterCapacities!I$4:I$897)*$C16</f>
        <v>2190.9359999999997</v>
      </c>
      <c r="E16" s="30">
        <f>SUMIF(WinterCapacities!$F$4:$F$896,WinterFuelTypes!$B16,WinterCapacities!J$4:J$897)*$C16</f>
        <v>2373.6</v>
      </c>
      <c r="F16" s="30">
        <f>SUMIF(WinterCapacities!$F$4:$F$896,WinterFuelTypes!$B16,WinterCapacities!K$4:K$897)*$C16</f>
        <v>2373.6</v>
      </c>
      <c r="G16" s="30">
        <f>SUMIF(WinterCapacities!$F$4:$F$896,WinterFuelTypes!$B16,WinterCapacities!L$4:L$897)*$C16</f>
        <v>2373.6</v>
      </c>
      <c r="H16" s="30">
        <f>SUMIF(WinterCapacities!$F$4:$F$896,WinterFuelTypes!$B16,WinterCapacities!M$4:M$897)*$C16</f>
        <v>2373.6</v>
      </c>
      <c r="I16" s="30">
        <f>SUMIF(WinterCapacities!$F$4:$F$896,WinterFuelTypes!$B16,WinterCapacities!N$4:N$897)*$C16</f>
        <v>2373.6</v>
      </c>
      <c r="J16" s="30">
        <f>SUMIF(WinterCapacities!$F$4:$F$896,WinterFuelTypes!$B16,WinterCapacities!O$4:O$897)*$C16</f>
        <v>2373.6</v>
      </c>
      <c r="K16" s="30">
        <f>SUMIF(WinterCapacities!$F$4:$F$896,WinterFuelTypes!$B16,WinterCapacities!P$4:P$897)*$C16</f>
        <v>2373.6</v>
      </c>
      <c r="L16" s="30">
        <f>SUMIF(WinterCapacities!$F$4:$F$896,WinterFuelTypes!$B16,WinterCapacities!Q$4:Q$897)*$C16</f>
        <v>2373.6</v>
      </c>
      <c r="M16" s="30">
        <f>SUMIF(WinterCapacities!$F$4:$F$896,WinterFuelTypes!$B16,WinterCapacities!R$4:R$897)*$C16</f>
        <v>2373.6</v>
      </c>
    </row>
    <row r="17" spans="1:14" ht="12.75" customHeight="1">
      <c r="B17" s="10" t="s">
        <v>1970</v>
      </c>
      <c r="C17" s="23">
        <f>WinterCapacities!I662/100</f>
        <v>0.32</v>
      </c>
      <c r="D17" s="30">
        <f>SUMIF(WinterCapacities!$F$4:$F$896,WinterFuelTypes!$B17,WinterCapacities!I$4:I$897)*$C17</f>
        <v>1500.6719999999998</v>
      </c>
      <c r="E17" s="30">
        <f>SUMIF(WinterCapacities!$F$4:$F$896,WinterFuelTypes!$B17,WinterCapacities!J$4:J$897)*$C17</f>
        <v>1710.0799999999997</v>
      </c>
      <c r="F17" s="30">
        <f>SUMIF(WinterCapacities!$F$4:$F$896,WinterFuelTypes!$B17,WinterCapacities!K$4:K$897)*$C17</f>
        <v>1710.0799999999997</v>
      </c>
      <c r="G17" s="30">
        <f>SUMIF(WinterCapacities!$F$4:$F$896,WinterFuelTypes!$B17,WinterCapacities!L$4:L$897)*$C17</f>
        <v>1710.0799999999997</v>
      </c>
      <c r="H17" s="30">
        <f>SUMIF(WinterCapacities!$F$4:$F$896,WinterFuelTypes!$B17,WinterCapacities!M$4:M$897)*$C17</f>
        <v>1710.0799999999997</v>
      </c>
      <c r="I17" s="30">
        <f>SUMIF(WinterCapacities!$F$4:$F$896,WinterFuelTypes!$B17,WinterCapacities!N$4:N$897)*$C17</f>
        <v>1710.0799999999997</v>
      </c>
      <c r="J17" s="30">
        <f>SUMIF(WinterCapacities!$F$4:$F$896,WinterFuelTypes!$B17,WinterCapacities!O$4:O$897)*$C17</f>
        <v>1710.0799999999997</v>
      </c>
      <c r="K17" s="30">
        <f>SUMIF(WinterCapacities!$F$4:$F$896,WinterFuelTypes!$B17,WinterCapacities!P$4:P$897)*$C17</f>
        <v>1710.0799999999997</v>
      </c>
      <c r="L17" s="30">
        <f>SUMIF(WinterCapacities!$F$4:$F$896,WinterFuelTypes!$B17,WinterCapacities!Q$4:Q$897)*$C17</f>
        <v>1710.0799999999997</v>
      </c>
      <c r="M17" s="30">
        <f>SUMIF(WinterCapacities!$F$4:$F$896,WinterFuelTypes!$B17,WinterCapacities!R$4:R$897)*$C17</f>
        <v>1710.0799999999997</v>
      </c>
    </row>
    <row r="18" spans="1:14" ht="12.75" customHeight="1">
      <c r="B18" s="10" t="s">
        <v>1987</v>
      </c>
      <c r="C18" s="23">
        <f>WinterCapacities!I665/100</f>
        <v>0.19</v>
      </c>
      <c r="D18" s="30">
        <f>SUMIF(WinterCapacities!$F$4:$F$896,WinterFuelTypes!$B19,WinterCapacities!I$4:I$897)*$C19</f>
        <v>838.56500000000005</v>
      </c>
      <c r="E18" s="30">
        <f>SUMIF(WinterCapacities!$F$4:$F$896,WinterFuelTypes!$B19,WinterCapacities!J$4:J$897)*$C19</f>
        <v>937.20200000000023</v>
      </c>
      <c r="F18" s="30">
        <f>SUMIF(WinterCapacities!$F$4:$F$896,WinterFuelTypes!$B19,WinterCapacities!K$4:K$897)*$C19</f>
        <v>973.41300000000024</v>
      </c>
      <c r="G18" s="30">
        <f>SUMIF(WinterCapacities!$F$4:$F$896,WinterFuelTypes!$B19,WinterCapacities!L$4:L$897)*$C19</f>
        <v>973.41300000000024</v>
      </c>
      <c r="H18" s="30">
        <f>SUMIF(WinterCapacities!$F$4:$F$896,WinterFuelTypes!$B19,WinterCapacities!M$4:M$897)*$C19</f>
        <v>973.41300000000024</v>
      </c>
      <c r="I18" s="30">
        <f>SUMIF(WinterCapacities!$F$4:$F$896,WinterFuelTypes!$B19,WinterCapacities!N$4:N$897)*$C19</f>
        <v>973.41300000000024</v>
      </c>
      <c r="J18" s="30">
        <f>SUMIF(WinterCapacities!$F$4:$F$896,WinterFuelTypes!$B19,WinterCapacities!O$4:O$897)*$C19</f>
        <v>973.41300000000024</v>
      </c>
      <c r="K18" s="30">
        <f>SUMIF(WinterCapacities!$F$4:$F$896,WinterFuelTypes!$B19,WinterCapacities!P$4:P$897)*$C19</f>
        <v>973.41300000000024</v>
      </c>
      <c r="L18" s="30">
        <f>SUMIF(WinterCapacities!$F$4:$F$896,WinterFuelTypes!$B19,WinterCapacities!Q$4:Q$897)*$C19</f>
        <v>973.41300000000024</v>
      </c>
      <c r="M18" s="30">
        <f>SUMIF(WinterCapacities!$F$4:$F$896,WinterFuelTypes!$B19,WinterCapacities!R$4:R$897)*$C19</f>
        <v>973.41300000000024</v>
      </c>
    </row>
    <row r="19" spans="1:14" ht="12.75" customHeight="1">
      <c r="B19" s="10" t="s">
        <v>46</v>
      </c>
      <c r="C19" s="23">
        <f>WinterCapacities!I732/100</f>
        <v>7.0000000000000007E-2</v>
      </c>
      <c r="D19" s="30">
        <f>SUMIF(WinterCapacities!$F$4:$F$896,WinterFuelTypes!$B19,WinterCapacities!I$4:I$897)*$C19</f>
        <v>838.56500000000005</v>
      </c>
      <c r="E19" s="30">
        <f>SUMIF(WinterCapacities!$F$4:$F$896,WinterFuelTypes!$B19,WinterCapacities!J$4:J$897)*$C19</f>
        <v>937.20200000000023</v>
      </c>
      <c r="F19" s="30">
        <f>SUMIF(WinterCapacities!$F$4:$F$896,WinterFuelTypes!$B19,WinterCapacities!K$4:K$897)*$C19</f>
        <v>973.41300000000024</v>
      </c>
      <c r="G19" s="30">
        <f>SUMIF(WinterCapacities!$F$4:$F$896,WinterFuelTypes!$B19,WinterCapacities!L$4:L$897)*$C19</f>
        <v>973.41300000000024</v>
      </c>
      <c r="H19" s="30">
        <f>SUMIF(WinterCapacities!$F$4:$F$896,WinterFuelTypes!$B19,WinterCapacities!M$4:M$897)*$C19</f>
        <v>973.41300000000024</v>
      </c>
      <c r="I19" s="30">
        <f>SUMIF(WinterCapacities!$F$4:$F$896,WinterFuelTypes!$B19,WinterCapacities!N$4:N$897)*$C19</f>
        <v>973.41300000000024</v>
      </c>
      <c r="J19" s="30">
        <f>SUMIF(WinterCapacities!$F$4:$F$896,WinterFuelTypes!$B19,WinterCapacities!O$4:O$897)*$C19</f>
        <v>973.41300000000024</v>
      </c>
      <c r="K19" s="30">
        <f>SUMIF(WinterCapacities!$F$4:$F$896,WinterFuelTypes!$B19,WinterCapacities!P$4:P$897)*$C19</f>
        <v>973.41300000000024</v>
      </c>
      <c r="L19" s="30">
        <f>SUMIF(WinterCapacities!$F$4:$F$896,WinterFuelTypes!$B19,WinterCapacities!Q$4:Q$897)*$C19</f>
        <v>973.41300000000024</v>
      </c>
      <c r="M19" s="30">
        <f>SUMIF(WinterCapacities!$F$4:$F$896,WinterFuelTypes!$B19,WinterCapacities!R$4:R$897)*$C19</f>
        <v>973.41300000000024</v>
      </c>
    </row>
    <row r="20" spans="1:14" ht="12.75" customHeight="1">
      <c r="B20" s="10" t="s">
        <v>51</v>
      </c>
      <c r="C20" s="23">
        <v>0</v>
      </c>
      <c r="D20" s="30">
        <f>SUMIF(WinterCapacities!$F$4:$F$896,WinterFuelTypes!$B20,WinterCapacities!I$4:I$897)*$C20</f>
        <v>0</v>
      </c>
      <c r="E20" s="30">
        <f>SUMIF(WinterCapacities!$F$4:$F$896,WinterFuelTypes!$B20,WinterCapacities!J$4:J$897)*$C20</f>
        <v>0</v>
      </c>
      <c r="F20" s="30">
        <f>SUMIF(WinterCapacities!$F$4:$F$896,WinterFuelTypes!$B20,WinterCapacities!K$4:K$897)*$C20</f>
        <v>0</v>
      </c>
      <c r="G20" s="30">
        <f>SUMIF(WinterCapacities!$F$4:$F$896,WinterFuelTypes!$B20,WinterCapacities!L$4:L$897)*$C20</f>
        <v>0</v>
      </c>
      <c r="H20" s="30">
        <f>SUMIF(WinterCapacities!$F$4:$F$896,WinterFuelTypes!$B20,WinterCapacities!M$4:M$897)*$C20</f>
        <v>0</v>
      </c>
      <c r="I20" s="30">
        <f>SUMIF(WinterCapacities!$F$4:$F$896,WinterFuelTypes!$B20,WinterCapacities!N$4:N$897)*$C20</f>
        <v>0</v>
      </c>
      <c r="J20" s="30">
        <f>SUMIF(WinterCapacities!$F$4:$F$896,WinterFuelTypes!$B20,WinterCapacities!O$4:O$897)*$C20</f>
        <v>0</v>
      </c>
      <c r="K20" s="30">
        <f>SUMIF(WinterCapacities!$F$4:$F$896,WinterFuelTypes!$B20,WinterCapacities!P$4:P$897)*$C20</f>
        <v>0</v>
      </c>
      <c r="L20" s="30">
        <f>SUMIF(WinterCapacities!$F$4:$F$896,WinterFuelTypes!$B20,WinterCapacities!Q$4:Q$897)*$C20</f>
        <v>0</v>
      </c>
      <c r="M20" s="30">
        <f>SUMIF(WinterCapacities!$F$4:$F$896,WinterFuelTypes!$B20,WinterCapacities!R$4:R$897)*$C20</f>
        <v>0</v>
      </c>
    </row>
    <row r="21" spans="1:14" ht="12.75" customHeight="1">
      <c r="B21" s="10" t="s">
        <v>31</v>
      </c>
      <c r="C21" s="23"/>
      <c r="D21" s="30">
        <f t="shared" ref="D21:G21" si="0">SUM(D10:D20)</f>
        <v>82134.588660667039</v>
      </c>
      <c r="E21" s="30">
        <f t="shared" si="0"/>
        <v>82636.934660667044</v>
      </c>
      <c r="F21" s="30">
        <f t="shared" si="0"/>
        <v>82704.356660667036</v>
      </c>
      <c r="G21" s="30">
        <f t="shared" si="0"/>
        <v>82659.356660667036</v>
      </c>
      <c r="H21" s="30">
        <f>SUM(H10:H20)</f>
        <v>82619.356660667036</v>
      </c>
      <c r="I21" s="30">
        <f t="shared" ref="I21:L21" si="1">SUM(I10:I20)</f>
        <v>82404.356660667036</v>
      </c>
      <c r="J21" s="30">
        <f t="shared" si="1"/>
        <v>82404.356660667036</v>
      </c>
      <c r="K21" s="30">
        <f t="shared" si="1"/>
        <v>82399.356660667036</v>
      </c>
      <c r="L21" s="30">
        <f t="shared" si="1"/>
        <v>82399.356660667036</v>
      </c>
      <c r="M21" s="30">
        <f t="shared" ref="M21" si="2">SUM(M10:M20)</f>
        <v>82399.356660667036</v>
      </c>
      <c r="N21" s="15"/>
    </row>
    <row r="22" spans="1:14" ht="12.75" customHeight="1">
      <c r="B22" s="5"/>
      <c r="C22" s="5"/>
      <c r="D22" s="24"/>
      <c r="E22" s="24"/>
      <c r="F22" s="24"/>
      <c r="G22" s="24"/>
      <c r="H22" s="24"/>
    </row>
    <row r="23" spans="1:14" ht="12.75" customHeight="1">
      <c r="B23" s="5"/>
      <c r="C23" s="5"/>
      <c r="D23" s="8"/>
      <c r="E23" s="8"/>
      <c r="F23" s="8"/>
      <c r="G23" s="8"/>
      <c r="H23" s="8"/>
      <c r="I23" s="8"/>
      <c r="J23" s="8"/>
      <c r="K23" s="8"/>
      <c r="L23" s="8"/>
      <c r="M23" s="8"/>
      <c r="N23" s="15"/>
    </row>
    <row r="24" spans="1:14" ht="12.75" customHeight="1">
      <c r="A24" s="17"/>
      <c r="B24" s="263" t="s">
        <v>32</v>
      </c>
      <c r="C24" s="263"/>
      <c r="D24" s="263"/>
      <c r="E24" s="263"/>
      <c r="F24" s="263"/>
      <c r="G24" s="263"/>
      <c r="H24" s="263"/>
      <c r="I24" s="263"/>
      <c r="J24" s="263"/>
      <c r="K24" s="263"/>
      <c r="L24" s="263"/>
      <c r="M24" s="263"/>
    </row>
    <row r="25" spans="1:14" ht="12.75" customHeight="1">
      <c r="B25" s="100" t="s">
        <v>83</v>
      </c>
      <c r="C25" s="6"/>
      <c r="D25" s="29" t="str">
        <f t="shared" ref="D25:M25" si="3">D8</f>
        <v>2021/2022</v>
      </c>
      <c r="E25" s="29" t="str">
        <f t="shared" si="3"/>
        <v>2022/2023</v>
      </c>
      <c r="F25" s="29" t="str">
        <f t="shared" si="3"/>
        <v>2023/2024</v>
      </c>
      <c r="G25" s="29" t="str">
        <f t="shared" si="3"/>
        <v>2024/2025</v>
      </c>
      <c r="H25" s="29" t="str">
        <f t="shared" si="3"/>
        <v>2025/2026</v>
      </c>
      <c r="I25" s="29" t="str">
        <f t="shared" si="3"/>
        <v>2026/2027</v>
      </c>
      <c r="J25" s="29" t="str">
        <f t="shared" si="3"/>
        <v>2027/2028</v>
      </c>
      <c r="K25" s="29" t="str">
        <f t="shared" si="3"/>
        <v>2028/2029</v>
      </c>
      <c r="L25" s="29" t="str">
        <f t="shared" si="3"/>
        <v>2029/2030</v>
      </c>
      <c r="M25" s="29" t="str">
        <f t="shared" si="3"/>
        <v>2030/2031</v>
      </c>
    </row>
    <row r="26" spans="1:14" ht="12.75" customHeight="1">
      <c r="B26" s="6"/>
      <c r="C26" s="6"/>
      <c r="D26" s="29"/>
      <c r="E26" s="29"/>
      <c r="F26" s="29"/>
      <c r="G26" s="29"/>
      <c r="H26" s="29"/>
      <c r="I26" s="29"/>
      <c r="J26" s="29"/>
      <c r="K26" s="29"/>
      <c r="L26" s="29"/>
      <c r="M26" s="29"/>
    </row>
    <row r="27" spans="1:14" ht="12.75" customHeight="1">
      <c r="B27" s="6" t="s">
        <v>26</v>
      </c>
      <c r="C27" s="86">
        <f t="shared" ref="C27:C37" si="4">C10</f>
        <v>1</v>
      </c>
      <c r="D27" s="9">
        <f>D10/D$21</f>
        <v>2.0600334494768973E-3</v>
      </c>
      <c r="E27" s="9">
        <f t="shared" ref="E27:M27" si="5">E10/E$21</f>
        <v>2.0475106040027721E-3</v>
      </c>
      <c r="F27" s="9">
        <f t="shared" si="5"/>
        <v>2.0458414384894067E-3</v>
      </c>
      <c r="G27" s="9">
        <f t="shared" si="5"/>
        <v>2.0469552006628765E-3</v>
      </c>
      <c r="H27" s="9">
        <f t="shared" si="5"/>
        <v>2.0479462300213211E-3</v>
      </c>
      <c r="I27" s="9">
        <f t="shared" si="5"/>
        <v>2.0532894965341309E-3</v>
      </c>
      <c r="J27" s="9">
        <f t="shared" si="5"/>
        <v>2.0532894965341309E-3</v>
      </c>
      <c r="K27" s="9">
        <f t="shared" si="5"/>
        <v>2.0534140903161547E-3</v>
      </c>
      <c r="L27" s="9">
        <f t="shared" si="5"/>
        <v>2.0534140903161547E-3</v>
      </c>
      <c r="M27" s="9">
        <f t="shared" si="5"/>
        <v>2.0534140903161547E-3</v>
      </c>
    </row>
    <row r="28" spans="1:14" ht="12.75" customHeight="1">
      <c r="B28" s="10" t="s">
        <v>27</v>
      </c>
      <c r="C28" s="86">
        <f>C11</f>
        <v>1</v>
      </c>
      <c r="D28" s="9">
        <f t="shared" ref="D28:M28" si="6">D11/D$21</f>
        <v>0.17126767454959527</v>
      </c>
      <c r="E28" s="9">
        <f t="shared" si="6"/>
        <v>0.17022654649235813</v>
      </c>
      <c r="F28" s="9">
        <f t="shared" si="6"/>
        <v>0.17008777491270971</v>
      </c>
      <c r="G28" s="9">
        <f t="shared" si="6"/>
        <v>0.17018037120404664</v>
      </c>
      <c r="H28" s="9">
        <f t="shared" si="6"/>
        <v>0.17026276369804921</v>
      </c>
      <c r="I28" s="9">
        <f t="shared" si="6"/>
        <v>0.17070699378100251</v>
      </c>
      <c r="J28" s="9">
        <f t="shared" si="6"/>
        <v>0.17070699378100251</v>
      </c>
      <c r="K28" s="9">
        <f t="shared" si="6"/>
        <v>0.17071735229596544</v>
      </c>
      <c r="L28" s="9">
        <f t="shared" si="6"/>
        <v>0.17071735229596544</v>
      </c>
      <c r="M28" s="9">
        <f t="shared" si="6"/>
        <v>0.17071735229596544</v>
      </c>
    </row>
    <row r="29" spans="1:14" ht="12.75" customHeight="1">
      <c r="B29" s="10" t="s">
        <v>35</v>
      </c>
      <c r="C29" s="86">
        <f t="shared" si="4"/>
        <v>1</v>
      </c>
      <c r="D29" s="9">
        <f t="shared" ref="D29:M29" si="7">D12/D$21</f>
        <v>0.68306348376783843</v>
      </c>
      <c r="E29" s="9">
        <f t="shared" si="7"/>
        <v>0.67785837529445292</v>
      </c>
      <c r="F29" s="9">
        <f t="shared" si="7"/>
        <v>0.67724531729574156</v>
      </c>
      <c r="G29" s="9">
        <f t="shared" si="7"/>
        <v>0.67706960868502353</v>
      </c>
      <c r="H29" s="9">
        <f t="shared" si="7"/>
        <v>0.67691326256742246</v>
      </c>
      <c r="I29" s="9">
        <f t="shared" si="7"/>
        <v>0.67607030169298654</v>
      </c>
      <c r="J29" s="9">
        <f t="shared" si="7"/>
        <v>0.67607030169298654</v>
      </c>
      <c r="K29" s="9">
        <f t="shared" si="7"/>
        <v>0.67605064561122596</v>
      </c>
      <c r="L29" s="9">
        <f t="shared" si="7"/>
        <v>0.67605064561122596</v>
      </c>
      <c r="M29" s="9">
        <f t="shared" si="7"/>
        <v>0.67605064561122596</v>
      </c>
    </row>
    <row r="30" spans="1:14">
      <c r="B30" s="6" t="s">
        <v>29</v>
      </c>
      <c r="C30" s="86">
        <f t="shared" si="4"/>
        <v>1</v>
      </c>
      <c r="D30" s="9">
        <f t="shared" ref="D30:M30" si="8">D13/D$21</f>
        <v>6.2740924183477237E-2</v>
      </c>
      <c r="E30" s="9">
        <f t="shared" si="8"/>
        <v>6.2359525085975684E-2</v>
      </c>
      <c r="F30" s="9">
        <f t="shared" si="8"/>
        <v>6.2308688539146638E-2</v>
      </c>
      <c r="G30" s="9">
        <f t="shared" si="8"/>
        <v>6.2342609574798681E-2</v>
      </c>
      <c r="H30" s="9">
        <f t="shared" si="8"/>
        <v>6.2372792627339677E-2</v>
      </c>
      <c r="I30" s="9">
        <f t="shared" si="8"/>
        <v>6.2535528567019411E-2</v>
      </c>
      <c r="J30" s="9">
        <f t="shared" si="8"/>
        <v>6.2535528567019411E-2</v>
      </c>
      <c r="K30" s="9">
        <f t="shared" si="8"/>
        <v>6.2539323228234092E-2</v>
      </c>
      <c r="L30" s="9">
        <f t="shared" si="8"/>
        <v>6.2539323228234092E-2</v>
      </c>
      <c r="M30" s="9">
        <f t="shared" si="8"/>
        <v>6.2539323228234092E-2</v>
      </c>
    </row>
    <row r="31" spans="1:14">
      <c r="B31" s="10" t="s">
        <v>30</v>
      </c>
      <c r="C31" s="86">
        <f t="shared" si="4"/>
        <v>0.68650000000000011</v>
      </c>
      <c r="D31" s="9">
        <f t="shared" ref="D31:M31" si="9">D14/D$21</f>
        <v>1.0197043823524741E-2</v>
      </c>
      <c r="E31" s="9">
        <f t="shared" si="9"/>
        <v>1.0135056478548711E-2</v>
      </c>
      <c r="F31" s="9">
        <f t="shared" si="9"/>
        <v>1.0126794207907996E-2</v>
      </c>
      <c r="G31" s="9">
        <f t="shared" si="9"/>
        <v>1.0132307264841486E-2</v>
      </c>
      <c r="H31" s="9">
        <f t="shared" si="9"/>
        <v>1.0137212801594311E-2</v>
      </c>
      <c r="I31" s="9">
        <f t="shared" si="9"/>
        <v>1.0163661655036826E-2</v>
      </c>
      <c r="J31" s="9">
        <f t="shared" si="9"/>
        <v>1.0163661655036826E-2</v>
      </c>
      <c r="K31" s="9">
        <f t="shared" si="9"/>
        <v>1.0164278386894146E-2</v>
      </c>
      <c r="L31" s="9">
        <f t="shared" si="9"/>
        <v>1.0164278386894146E-2</v>
      </c>
      <c r="M31" s="9">
        <f t="shared" si="9"/>
        <v>1.0164278386894146E-2</v>
      </c>
    </row>
    <row r="32" spans="1:14">
      <c r="B32" s="10" t="s">
        <v>23</v>
      </c>
      <c r="C32" s="86">
        <f t="shared" si="4"/>
        <v>0.78083209509658247</v>
      </c>
      <c r="D32" s="9">
        <f t="shared" ref="D32:M32" si="10">D15/D$21</f>
        <v>5.3057110211363612E-3</v>
      </c>
      <c r="E32" s="9">
        <f t="shared" si="10"/>
        <v>5.2734578558953178E-3</v>
      </c>
      <c r="F32" s="9">
        <f t="shared" si="10"/>
        <v>5.2691588432445223E-3</v>
      </c>
      <c r="G32" s="9">
        <f t="shared" si="10"/>
        <v>5.27202738901508E-3</v>
      </c>
      <c r="H32" s="9">
        <f t="shared" si="10"/>
        <v>5.2745798307682482E-3</v>
      </c>
      <c r="I32" s="9">
        <f t="shared" si="10"/>
        <v>5.2883416597487845E-3</v>
      </c>
      <c r="J32" s="9">
        <f t="shared" si="10"/>
        <v>5.2883416597487845E-3</v>
      </c>
      <c r="K32" s="9">
        <f t="shared" si="10"/>
        <v>5.2886625567723821E-3</v>
      </c>
      <c r="L32" s="9">
        <f t="shared" si="10"/>
        <v>5.2886625567723821E-3</v>
      </c>
      <c r="M32" s="9">
        <f t="shared" si="10"/>
        <v>5.2886625567723821E-3</v>
      </c>
    </row>
    <row r="33" spans="2:13">
      <c r="B33" s="10" t="s">
        <v>79</v>
      </c>
      <c r="C33" s="86">
        <f t="shared" si="4"/>
        <v>0.43</v>
      </c>
      <c r="D33" s="9">
        <f t="shared" ref="D33:M33" si="11">D16/D$21</f>
        <v>2.66749494424534E-2</v>
      </c>
      <c r="E33" s="9">
        <f t="shared" si="11"/>
        <v>2.8723233863244563E-2</v>
      </c>
      <c r="F33" s="9">
        <f t="shared" si="11"/>
        <v>2.86998181938443E-2</v>
      </c>
      <c r="G33" s="9">
        <f t="shared" si="11"/>
        <v>2.8715442460362908E-2</v>
      </c>
      <c r="H33" s="9">
        <f t="shared" si="11"/>
        <v>2.8729344985689173E-2</v>
      </c>
      <c r="I33" s="9">
        <f t="shared" si="11"/>
        <v>2.8804302298897244E-2</v>
      </c>
      <c r="J33" s="9">
        <f t="shared" si="11"/>
        <v>2.8804302298897244E-2</v>
      </c>
      <c r="K33" s="9">
        <f t="shared" si="11"/>
        <v>2.8806050146420951E-2</v>
      </c>
      <c r="L33" s="9">
        <f t="shared" si="11"/>
        <v>2.8806050146420951E-2</v>
      </c>
      <c r="M33" s="9">
        <f t="shared" si="11"/>
        <v>2.8806050146420951E-2</v>
      </c>
    </row>
    <row r="34" spans="2:13">
      <c r="B34" s="10" t="s">
        <v>1970</v>
      </c>
      <c r="C34" s="86">
        <f t="shared" si="4"/>
        <v>0.32</v>
      </c>
      <c r="D34" s="9">
        <f t="shared" ref="D34:M34" si="12">D17/D$21</f>
        <v>1.8270889578566162E-2</v>
      </c>
      <c r="E34" s="9">
        <f t="shared" si="12"/>
        <v>2.0693894407169386E-2</v>
      </c>
      <c r="F34" s="9">
        <f t="shared" si="12"/>
        <v>2.0677024392032884E-2</v>
      </c>
      <c r="G34" s="9">
        <f t="shared" si="12"/>
        <v>2.068828102570669E-2</v>
      </c>
      <c r="H34" s="9">
        <f t="shared" si="12"/>
        <v>2.0698297216518089E-2</v>
      </c>
      <c r="I34" s="9">
        <f t="shared" si="12"/>
        <v>2.0752300840621078E-2</v>
      </c>
      <c r="J34" s="9">
        <f t="shared" si="12"/>
        <v>2.0752300840621078E-2</v>
      </c>
      <c r="K34" s="9">
        <f t="shared" si="12"/>
        <v>2.0753560092008568E-2</v>
      </c>
      <c r="L34" s="9">
        <f t="shared" si="12"/>
        <v>2.0753560092008568E-2</v>
      </c>
      <c r="M34" s="9">
        <f t="shared" si="12"/>
        <v>2.0753560092008568E-2</v>
      </c>
    </row>
    <row r="35" spans="2:13">
      <c r="B35" s="10" t="s">
        <v>1987</v>
      </c>
      <c r="C35" s="86">
        <f t="shared" si="4"/>
        <v>0.19</v>
      </c>
      <c r="D35" s="9">
        <f t="shared" ref="D35:M35" si="13">D18/D$21</f>
        <v>1.020964509196569E-2</v>
      </c>
      <c r="E35" s="9">
        <f t="shared" si="13"/>
        <v>1.1341199959176162E-2</v>
      </c>
      <c r="F35" s="9">
        <f t="shared" si="13"/>
        <v>1.1769791088441426E-2</v>
      </c>
      <c r="G35" s="9">
        <f t="shared" si="13"/>
        <v>1.1776198597771001E-2</v>
      </c>
      <c r="H35" s="9">
        <f t="shared" si="13"/>
        <v>1.178190002129873E-2</v>
      </c>
      <c r="I35" s="9">
        <f t="shared" si="13"/>
        <v>1.1812640004076707E-2</v>
      </c>
      <c r="J35" s="9">
        <f t="shared" si="13"/>
        <v>1.1812640004076707E-2</v>
      </c>
      <c r="K35" s="9">
        <f t="shared" si="13"/>
        <v>1.1813356796081087E-2</v>
      </c>
      <c r="L35" s="9">
        <f t="shared" si="13"/>
        <v>1.1813356796081087E-2</v>
      </c>
      <c r="M35" s="9">
        <f t="shared" si="13"/>
        <v>1.1813356796081087E-2</v>
      </c>
    </row>
    <row r="36" spans="2:13">
      <c r="B36" s="10" t="s">
        <v>46</v>
      </c>
      <c r="C36" s="86">
        <f t="shared" si="4"/>
        <v>7.0000000000000007E-2</v>
      </c>
      <c r="D36" s="9">
        <f t="shared" ref="D36:M36" si="14">D19/D$21</f>
        <v>1.020964509196569E-2</v>
      </c>
      <c r="E36" s="9">
        <f t="shared" si="14"/>
        <v>1.1341199959176162E-2</v>
      </c>
      <c r="F36" s="9">
        <f t="shared" si="14"/>
        <v>1.1769791088441426E-2</v>
      </c>
      <c r="G36" s="9">
        <f t="shared" si="14"/>
        <v>1.1776198597771001E-2</v>
      </c>
      <c r="H36" s="9">
        <f t="shared" si="14"/>
        <v>1.178190002129873E-2</v>
      </c>
      <c r="I36" s="9">
        <f t="shared" si="14"/>
        <v>1.1812640004076707E-2</v>
      </c>
      <c r="J36" s="9">
        <f t="shared" si="14"/>
        <v>1.1812640004076707E-2</v>
      </c>
      <c r="K36" s="9">
        <f t="shared" si="14"/>
        <v>1.1813356796081087E-2</v>
      </c>
      <c r="L36" s="9">
        <f t="shared" si="14"/>
        <v>1.1813356796081087E-2</v>
      </c>
      <c r="M36" s="9">
        <f t="shared" si="14"/>
        <v>1.1813356796081087E-2</v>
      </c>
    </row>
    <row r="37" spans="2:13">
      <c r="B37" s="10" t="s">
        <v>51</v>
      </c>
      <c r="C37" s="86">
        <f t="shared" si="4"/>
        <v>0</v>
      </c>
      <c r="D37" s="9">
        <f t="shared" ref="D37:M37" si="15">D20/D$21</f>
        <v>0</v>
      </c>
      <c r="E37" s="9">
        <f t="shared" si="15"/>
        <v>0</v>
      </c>
      <c r="F37" s="9">
        <f t="shared" si="15"/>
        <v>0</v>
      </c>
      <c r="G37" s="9">
        <f t="shared" si="15"/>
        <v>0</v>
      </c>
      <c r="H37" s="9">
        <f t="shared" si="15"/>
        <v>0</v>
      </c>
      <c r="I37" s="9">
        <f t="shared" si="15"/>
        <v>0</v>
      </c>
      <c r="J37" s="9">
        <f t="shared" si="15"/>
        <v>0</v>
      </c>
      <c r="K37" s="9">
        <f t="shared" si="15"/>
        <v>0</v>
      </c>
      <c r="L37" s="9">
        <f t="shared" si="15"/>
        <v>0</v>
      </c>
      <c r="M37" s="9">
        <f t="shared" si="15"/>
        <v>0</v>
      </c>
    </row>
    <row r="38" spans="2:13">
      <c r="B38" s="6" t="s">
        <v>31</v>
      </c>
      <c r="C38" s="23"/>
      <c r="D38" s="25">
        <f>SUM(D27:D37)</f>
        <v>0.99999999999999978</v>
      </c>
      <c r="E38" s="25">
        <f t="shared" ref="E38:H38" si="16">SUM(E27:E37)</f>
        <v>0.99999999999999978</v>
      </c>
      <c r="F38" s="25">
        <f t="shared" si="16"/>
        <v>0.99999999999999978</v>
      </c>
      <c r="G38" s="25">
        <f t="shared" si="16"/>
        <v>1</v>
      </c>
      <c r="H38" s="25">
        <f t="shared" si="16"/>
        <v>0.99999999999999989</v>
      </c>
      <c r="I38" s="25">
        <f t="shared" ref="I38:M38" si="17">SUM(I27:I37)</f>
        <v>0.99999999999999989</v>
      </c>
      <c r="J38" s="25">
        <f t="shared" si="17"/>
        <v>0.99999999999999989</v>
      </c>
      <c r="K38" s="25">
        <f t="shared" si="17"/>
        <v>0.99999999999999978</v>
      </c>
      <c r="L38" s="25">
        <f t="shared" si="17"/>
        <v>0.99999999999999978</v>
      </c>
      <c r="M38" s="25">
        <f t="shared" si="17"/>
        <v>0.99999999999999978</v>
      </c>
    </row>
    <row r="39" spans="2:13">
      <c r="B39" s="6"/>
      <c r="C39" s="23"/>
      <c r="D39" s="9"/>
      <c r="E39" s="9"/>
      <c r="F39" s="9"/>
      <c r="G39" s="9"/>
      <c r="H39" s="9"/>
    </row>
    <row r="40" spans="2:13" ht="12.75" customHeight="1">
      <c r="B40" s="5"/>
      <c r="C40" s="5"/>
      <c r="D40" s="25"/>
      <c r="E40" s="25"/>
      <c r="F40" s="25"/>
      <c r="G40" s="25"/>
      <c r="H40" s="25"/>
    </row>
    <row r="41" spans="2:13" ht="12.75" customHeight="1">
      <c r="D41" s="20"/>
      <c r="E41" s="20"/>
      <c r="F41" s="20"/>
      <c r="G41" s="20"/>
      <c r="H41" s="20"/>
    </row>
    <row r="42" spans="2:13" ht="12.75" customHeight="1">
      <c r="D42" s="21"/>
      <c r="E42" s="21"/>
      <c r="F42" s="21"/>
      <c r="G42" s="21"/>
      <c r="H42" s="21"/>
    </row>
    <row r="43" spans="2:13" ht="12.75" customHeight="1"/>
    <row r="44" spans="2:13" ht="12.75" customHeight="1">
      <c r="B44" s="16"/>
      <c r="C44" s="16"/>
      <c r="D44" s="3"/>
    </row>
    <row r="45" spans="2:13" ht="12.75" customHeight="1">
      <c r="B45" s="16"/>
      <c r="C45" s="16"/>
      <c r="D45" s="3"/>
    </row>
    <row r="46" spans="2:13" ht="12.75" customHeight="1">
      <c r="B46" s="16"/>
      <c r="C46" s="16"/>
      <c r="D46" s="3"/>
    </row>
    <row r="47" spans="2:13" ht="12.75" customHeight="1">
      <c r="B47" s="16"/>
      <c r="C47" s="16"/>
      <c r="D47" s="3"/>
    </row>
    <row r="48" spans="2:13" ht="12.75" customHeight="1">
      <c r="B48" s="16"/>
      <c r="C48" s="16"/>
      <c r="D48" s="3"/>
    </row>
    <row r="49" spans="2:4" ht="12.75" customHeight="1">
      <c r="B49" s="10"/>
      <c r="C49" s="10"/>
      <c r="D49" s="3"/>
    </row>
    <row r="50" spans="2:4" ht="12.75" customHeight="1">
      <c r="B50" s="10"/>
      <c r="C50" s="10"/>
      <c r="D50" s="3"/>
    </row>
    <row r="51" spans="2:4" ht="12.75" customHeight="1">
      <c r="B51" s="10"/>
      <c r="C51" s="10"/>
      <c r="D51" s="3"/>
    </row>
    <row r="52" spans="2:4" ht="12.75" customHeight="1">
      <c r="B52" s="10"/>
      <c r="C52" s="10"/>
      <c r="D52" s="3"/>
    </row>
    <row r="53" spans="2:4" ht="12.75" customHeight="1">
      <c r="B53" s="10"/>
      <c r="C53" s="10"/>
      <c r="D53" s="3"/>
    </row>
    <row r="54" spans="2:4" ht="12.75" customHeight="1">
      <c r="B54" s="16"/>
      <c r="C54" s="16"/>
      <c r="D54" s="3"/>
    </row>
    <row r="55" spans="2:4" ht="12.75" customHeight="1">
      <c r="B55" s="16"/>
      <c r="C55" s="16"/>
      <c r="D55" s="3"/>
    </row>
    <row r="56" spans="2:4" ht="12.75" customHeight="1">
      <c r="B56" s="16"/>
      <c r="C56" s="16"/>
      <c r="D56" s="3"/>
    </row>
    <row r="57" spans="2:4" ht="12.75" customHeight="1">
      <c r="B57" s="16"/>
      <c r="C57" s="16"/>
      <c r="D57" s="3"/>
    </row>
    <row r="58" spans="2:4" ht="12.75" customHeight="1">
      <c r="B58" s="16"/>
      <c r="C58" s="16"/>
      <c r="D58" s="3"/>
    </row>
    <row r="59" spans="2:4" ht="12.75" customHeight="1">
      <c r="B59" s="10"/>
      <c r="C59" s="10"/>
      <c r="D59" s="3"/>
    </row>
    <row r="60" spans="2:4" ht="12.75" customHeight="1">
      <c r="B60" s="10"/>
      <c r="C60" s="10"/>
      <c r="D60" s="3"/>
    </row>
    <row r="61" spans="2:4" ht="12.75" customHeight="1">
      <c r="B61" s="10"/>
      <c r="C61" s="10"/>
      <c r="D61" s="3"/>
    </row>
    <row r="62" spans="2:4" ht="12.75" customHeight="1">
      <c r="B62" s="10"/>
      <c r="C62" s="10"/>
      <c r="D62" s="3"/>
    </row>
    <row r="63" spans="2:4" ht="12.75" customHeight="1">
      <c r="D63" s="3"/>
    </row>
    <row r="64" spans="2:4" ht="12.75" customHeight="1"/>
    <row r="65" ht="12.75" customHeight="1"/>
    <row r="66" ht="12.75" customHeight="1"/>
    <row r="83" spans="2:3">
      <c r="B83" s="6"/>
      <c r="C83" s="6"/>
    </row>
    <row r="84" spans="2:3">
      <c r="B84" s="6"/>
      <c r="C84" s="6"/>
    </row>
    <row r="85" spans="2:3">
      <c r="B85" s="6"/>
      <c r="C85" s="6"/>
    </row>
    <row r="86" spans="2:3">
      <c r="B86" s="6"/>
      <c r="C86" s="6"/>
    </row>
    <row r="87" spans="2:3">
      <c r="B87" s="5"/>
      <c r="C87" s="5"/>
    </row>
    <row r="88" spans="2:3">
      <c r="B88" s="6"/>
      <c r="C88" s="6"/>
    </row>
  </sheetData>
  <mergeCells count="4">
    <mergeCell ref="B24:M24"/>
    <mergeCell ref="B7:M7"/>
    <mergeCell ref="B4:M4"/>
    <mergeCell ref="B1:M2"/>
  </mergeCells>
  <printOptions horizontalCentered="1"/>
  <pageMargins left="0.75" right="0.75" top="1" bottom="1" header="0.5" footer="0.5"/>
  <pageSetup scale="79" firstPageNumber="32" orientation="landscape" horizontalDpi="300" verticalDpi="300" r:id="rId1"/>
  <headerFooter alignWithMargins="0">
    <oddFooter>&amp;C&amp;P</oddFooter>
  </headerFooter>
  <colBreaks count="2" manualBreakCount="2">
    <brk id="19" max="30" man="1"/>
    <brk id="28" max="3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AG113"/>
  <sheetViews>
    <sheetView zoomScale="103" zoomScaleNormal="103" zoomScaleSheetLayoutView="91" workbookViewId="0">
      <selection sqref="A1:F1"/>
    </sheetView>
  </sheetViews>
  <sheetFormatPr defaultColWidth="8.85546875" defaultRowHeight="15"/>
  <cols>
    <col min="1" max="1" width="96.85546875" style="41" customWidth="1"/>
    <col min="2" max="6" width="11.28515625" style="41" customWidth="1"/>
    <col min="7" max="7" width="8.85546875" style="41"/>
    <col min="8" max="8" width="10.140625" style="41" bestFit="1" customWidth="1"/>
    <col min="9" max="12" width="11.140625" style="41" bestFit="1" customWidth="1"/>
    <col min="13" max="16384" width="8.85546875" style="41"/>
  </cols>
  <sheetData>
    <row r="1" spans="1:19" ht="18">
      <c r="A1" s="268" t="s">
        <v>122</v>
      </c>
      <c r="B1" s="268"/>
      <c r="C1" s="268"/>
      <c r="D1" s="268"/>
      <c r="E1" s="268"/>
      <c r="F1" s="268"/>
    </row>
    <row r="2" spans="1:19">
      <c r="A2" s="47"/>
      <c r="B2" s="47"/>
      <c r="C2" s="47"/>
      <c r="D2" s="47"/>
      <c r="E2" s="47"/>
      <c r="F2" s="47"/>
    </row>
    <row r="3" spans="1:19" ht="36" customHeight="1">
      <c r="A3" s="47"/>
      <c r="B3" s="273" t="s">
        <v>112</v>
      </c>
      <c r="C3" s="273"/>
      <c r="D3" s="273"/>
      <c r="E3" s="273"/>
      <c r="F3" s="273"/>
    </row>
    <row r="4" spans="1:19">
      <c r="A4" s="48"/>
      <c r="B4" s="58">
        <v>2021</v>
      </c>
      <c r="C4" s="58">
        <v>2022</v>
      </c>
      <c r="D4" s="58">
        <v>2023</v>
      </c>
      <c r="E4" s="58">
        <v>2024</v>
      </c>
      <c r="F4" s="58">
        <v>2025</v>
      </c>
    </row>
    <row r="5" spans="1:19">
      <c r="A5" s="49" t="s">
        <v>113</v>
      </c>
      <c r="B5" s="59"/>
      <c r="C5" s="59"/>
      <c r="D5" s="59"/>
      <c r="E5" s="59"/>
      <c r="F5" s="59"/>
      <c r="G5"/>
      <c r="H5"/>
      <c r="I5"/>
      <c r="J5"/>
      <c r="K5"/>
      <c r="L5"/>
    </row>
    <row r="6" spans="1:19">
      <c r="A6" s="50" t="s">
        <v>114</v>
      </c>
      <c r="B6" s="195">
        <v>820.96399999999994</v>
      </c>
      <c r="C6" s="195">
        <v>820.96399999999994</v>
      </c>
      <c r="D6" s="195">
        <v>820.96399999999994</v>
      </c>
      <c r="E6" s="195">
        <v>820.96399999999994</v>
      </c>
      <c r="F6" s="195">
        <v>820.96399999999994</v>
      </c>
      <c r="G6"/>
      <c r="H6"/>
      <c r="I6"/>
      <c r="J6"/>
      <c r="K6"/>
      <c r="L6"/>
    </row>
    <row r="7" spans="1:19">
      <c r="A7" s="50" t="s">
        <v>130</v>
      </c>
      <c r="B7" s="196">
        <v>7607.4303999999993</v>
      </c>
      <c r="C7" s="196">
        <v>9466.5975999999991</v>
      </c>
      <c r="D7" s="196">
        <v>9507.4455999999991</v>
      </c>
      <c r="E7" s="196">
        <v>9507.4455999999991</v>
      </c>
      <c r="F7" s="196">
        <v>9507.4455999999991</v>
      </c>
      <c r="G7"/>
      <c r="H7"/>
      <c r="I7"/>
      <c r="J7"/>
      <c r="K7"/>
      <c r="L7"/>
    </row>
    <row r="8" spans="1:19">
      <c r="A8" s="50" t="s">
        <v>2158</v>
      </c>
      <c r="B8" s="196">
        <v>7759.4303999999993</v>
      </c>
      <c r="C8" s="196">
        <v>9730.3859999999986</v>
      </c>
      <c r="D8" s="196">
        <v>9771.2339999999986</v>
      </c>
      <c r="E8" s="196">
        <v>9771.2339999999986</v>
      </c>
      <c r="F8" s="196">
        <v>9771.2339999999986</v>
      </c>
      <c r="G8"/>
      <c r="H8"/>
      <c r="I8"/>
      <c r="J8"/>
      <c r="K8"/>
      <c r="L8"/>
      <c r="M8" s="42"/>
      <c r="N8" s="42"/>
      <c r="O8" s="42"/>
      <c r="P8" s="42"/>
    </row>
    <row r="9" spans="1:19">
      <c r="A9" s="50" t="s">
        <v>131</v>
      </c>
      <c r="B9" s="195">
        <v>9247.8957999999984</v>
      </c>
      <c r="C9" s="195">
        <v>13421.856599999997</v>
      </c>
      <c r="D9" s="195">
        <v>13855.890599999997</v>
      </c>
      <c r="E9" s="195">
        <v>13855.890599999997</v>
      </c>
      <c r="F9" s="195">
        <v>13855.890599999997</v>
      </c>
      <c r="G9"/>
      <c r="H9" s="15"/>
      <c r="I9" s="15"/>
      <c r="J9" s="15"/>
      <c r="K9" s="15"/>
      <c r="L9" s="15"/>
      <c r="M9" s="42"/>
      <c r="N9" s="42"/>
      <c r="O9" s="42"/>
      <c r="P9" s="42"/>
      <c r="Q9" s="42"/>
      <c r="R9" s="42"/>
      <c r="S9" s="42"/>
    </row>
    <row r="10" spans="1:19">
      <c r="A10" s="50" t="s">
        <v>115</v>
      </c>
      <c r="B10" s="196">
        <v>10079.8958</v>
      </c>
      <c r="C10" s="196">
        <v>14253.856599999999</v>
      </c>
      <c r="D10" s="196">
        <v>14687.890599999999</v>
      </c>
      <c r="E10" s="196">
        <v>14687.890599999999</v>
      </c>
      <c r="F10" s="196">
        <v>14687.890599999999</v>
      </c>
      <c r="G10"/>
      <c r="H10"/>
      <c r="I10"/>
      <c r="J10"/>
      <c r="K10"/>
      <c r="L10"/>
    </row>
    <row r="11" spans="1:19">
      <c r="A11" s="50" t="s">
        <v>132</v>
      </c>
      <c r="B11" s="196">
        <v>18007.021800000002</v>
      </c>
      <c r="C11" s="196">
        <v>42094.850800000015</v>
      </c>
      <c r="D11" s="196">
        <v>49942.766600000017</v>
      </c>
      <c r="E11" s="196">
        <v>51961.510600000016</v>
      </c>
      <c r="F11" s="196">
        <v>52122.270600000018</v>
      </c>
      <c r="G11"/>
      <c r="H11"/>
      <c r="I11"/>
      <c r="J11"/>
      <c r="K11"/>
      <c r="L11"/>
    </row>
    <row r="12" spans="1:19" ht="10.5" customHeight="1">
      <c r="A12" s="51" t="s">
        <v>116</v>
      </c>
      <c r="B12" s="47"/>
      <c r="C12" s="47"/>
      <c r="D12" s="47"/>
      <c r="E12" s="47"/>
      <c r="F12" s="47"/>
      <c r="G12"/>
      <c r="H12"/>
      <c r="I12"/>
      <c r="J12"/>
      <c r="K12"/>
      <c r="L12"/>
    </row>
    <row r="13" spans="1:19" ht="128.25" customHeight="1">
      <c r="A13" s="274" t="s">
        <v>123</v>
      </c>
      <c r="B13" s="274"/>
      <c r="C13" s="274"/>
      <c r="D13" s="274"/>
      <c r="E13" s="274"/>
      <c r="F13" s="274"/>
      <c r="H13" s="42"/>
      <c r="I13" s="42"/>
      <c r="J13" s="42"/>
      <c r="K13" s="42"/>
      <c r="L13" s="42"/>
    </row>
    <row r="14" spans="1:19">
      <c r="A14"/>
      <c r="B14"/>
      <c r="C14"/>
      <c r="D14"/>
      <c r="E14"/>
      <c r="F14"/>
      <c r="G14"/>
      <c r="H14"/>
    </row>
    <row r="15" spans="1:19" ht="13.5" customHeight="1">
      <c r="A15"/>
      <c r="B15"/>
      <c r="C15"/>
      <c r="D15"/>
      <c r="E15"/>
      <c r="F15"/>
      <c r="G15"/>
      <c r="H15"/>
    </row>
    <row r="16" spans="1:19" ht="11.25" customHeight="1">
      <c r="A16"/>
      <c r="B16"/>
      <c r="C16"/>
      <c r="D16"/>
      <c r="E16"/>
      <c r="F16"/>
      <c r="G16"/>
      <c r="H16"/>
    </row>
    <row r="17" spans="1:15" ht="18">
      <c r="A17" s="268" t="s">
        <v>1971</v>
      </c>
      <c r="B17" s="268"/>
      <c r="C17" s="268"/>
      <c r="D17" s="268"/>
      <c r="E17" s="268"/>
      <c r="F17" s="268"/>
      <c r="G17" s="87"/>
      <c r="H17"/>
    </row>
    <row r="18" spans="1:15">
      <c r="A18" s="47"/>
      <c r="B18" s="47"/>
      <c r="C18" s="47"/>
      <c r="D18" s="47"/>
      <c r="E18" s="47"/>
      <c r="F18" s="47"/>
      <c r="G18" s="87"/>
    </row>
    <row r="19" spans="1:15" ht="51.6" customHeight="1">
      <c r="A19" s="47"/>
      <c r="B19" s="273" t="s">
        <v>2003</v>
      </c>
      <c r="C19" s="273"/>
      <c r="D19" s="273"/>
      <c r="E19" s="273"/>
      <c r="F19" s="273"/>
      <c r="G19" s="87"/>
    </row>
    <row r="20" spans="1:15">
      <c r="A20" s="48"/>
      <c r="B20" s="58">
        <v>2021</v>
      </c>
      <c r="C20" s="58">
        <v>2022</v>
      </c>
      <c r="D20" s="58">
        <v>2023</v>
      </c>
      <c r="E20" s="58">
        <v>2024</v>
      </c>
      <c r="F20" s="58">
        <v>2025</v>
      </c>
      <c r="G20" s="87"/>
    </row>
    <row r="21" spans="1:15" ht="15.75" customHeight="1">
      <c r="A21" s="49" t="s">
        <v>200</v>
      </c>
      <c r="B21" s="88"/>
      <c r="C21" s="88"/>
      <c r="D21" s="88"/>
      <c r="E21" s="88"/>
      <c r="F21" s="88"/>
      <c r="G21" s="87"/>
    </row>
    <row r="22" spans="1:15">
      <c r="A22" s="89" t="s">
        <v>75</v>
      </c>
      <c r="B22" s="91">
        <v>315</v>
      </c>
      <c r="C22" s="91">
        <v>315</v>
      </c>
      <c r="D22" s="91">
        <v>315</v>
      </c>
      <c r="E22" s="91">
        <v>315</v>
      </c>
      <c r="F22" s="91">
        <v>315</v>
      </c>
      <c r="G22" s="87"/>
    </row>
    <row r="23" spans="1:15">
      <c r="A23" s="89" t="s">
        <v>76</v>
      </c>
      <c r="B23" s="90">
        <v>0</v>
      </c>
      <c r="C23" s="91">
        <v>415</v>
      </c>
      <c r="D23" s="91">
        <v>415</v>
      </c>
      <c r="E23" s="91">
        <v>415</v>
      </c>
      <c r="F23" s="91">
        <v>415</v>
      </c>
      <c r="G23" s="87"/>
    </row>
    <row r="24" spans="1:15" ht="15.75" thickBot="1">
      <c r="A24" s="92" t="s">
        <v>108</v>
      </c>
      <c r="B24" s="93">
        <f>SUM(B22:B23)</f>
        <v>315</v>
      </c>
      <c r="C24" s="93">
        <f>SUM(C22:C23)</f>
        <v>730</v>
      </c>
      <c r="D24" s="93">
        <f>SUM(D22:D23)</f>
        <v>730</v>
      </c>
      <c r="E24" s="93">
        <f>SUM(E22:E23)</f>
        <v>730</v>
      </c>
      <c r="F24" s="93">
        <f>SUM(F22:F23)</f>
        <v>730</v>
      </c>
      <c r="G24" s="87"/>
    </row>
    <row r="25" spans="1:15" ht="15.75" thickTop="1">
      <c r="A25" s="111"/>
      <c r="B25" s="112"/>
      <c r="C25" s="112"/>
      <c r="D25" s="112"/>
      <c r="E25" s="112"/>
      <c r="F25" s="112"/>
      <c r="G25" s="87"/>
    </row>
    <row r="26" spans="1:15">
      <c r="A26" s="106" t="s">
        <v>2006</v>
      </c>
      <c r="B26" s="107">
        <f>SummerSummary!$D$39</f>
        <v>0.17282717900301833</v>
      </c>
      <c r="C26" s="107">
        <f>SummerSummary!$E$39</f>
        <v>0.19654036731637303</v>
      </c>
      <c r="D26" s="107">
        <f>SummerSummary!$F$39</f>
        <v>0.17955303790118482</v>
      </c>
      <c r="E26" s="107">
        <f>SummerSummary!$G$39</f>
        <v>0.15871644301153898</v>
      </c>
      <c r="F26" s="107">
        <f>SummerSummary!$H$39</f>
        <v>0.14111135061063385</v>
      </c>
      <c r="G26" s="87"/>
    </row>
    <row r="27" spans="1:15">
      <c r="A27" s="106" t="s">
        <v>2007</v>
      </c>
      <c r="B27" s="107">
        <f>(SummerSummary!D37-SummerSummary!D13-'Generation Resource Scenarios'!B24)/SummerSummary!D13</f>
        <v>0.16868777612204555</v>
      </c>
      <c r="C27" s="107">
        <f>(SummerSummary!E37-SummerSummary!E13-'Generation Resource Scenarios'!C24)/SummerSummary!E13</f>
        <v>0.18717020365250195</v>
      </c>
      <c r="D27" s="107">
        <f>(SummerSummary!F37-SummerSummary!F13-'Generation Resource Scenarios'!D24)/SummerSummary!F13</f>
        <v>0.17035821772192619</v>
      </c>
      <c r="E27" s="107">
        <f>(SummerSummary!G37-SummerSummary!G13-'Generation Resource Scenarios'!E24)/SummerSummary!G13</f>
        <v>0.14967970532475566</v>
      </c>
      <c r="F27" s="107">
        <f>(SummerSummary!H37-SummerSummary!H13-'Generation Resource Scenarios'!F24)/SummerSummary!H13</f>
        <v>0.13220810894934457</v>
      </c>
      <c r="G27" s="87"/>
    </row>
    <row r="28" spans="1:15">
      <c r="A28" s="51" t="s">
        <v>116</v>
      </c>
      <c r="B28" s="87"/>
      <c r="C28" s="87"/>
      <c r="D28" s="87"/>
      <c r="E28" s="87"/>
      <c r="F28" s="87"/>
      <c r="G28" s="87"/>
    </row>
    <row r="29" spans="1:15" ht="99.75" customHeight="1">
      <c r="A29" s="274" t="s">
        <v>1972</v>
      </c>
      <c r="B29" s="274"/>
      <c r="C29" s="274"/>
      <c r="D29" s="274"/>
      <c r="E29" s="274"/>
      <c r="F29" s="274"/>
    </row>
    <row r="30" spans="1:15" ht="11.45" customHeight="1"/>
    <row r="31" spans="1:15" ht="16.5" customHeight="1"/>
    <row r="32" spans="1:15">
      <c r="L32" s="43"/>
      <c r="M32" s="43"/>
      <c r="N32" s="43"/>
      <c r="O32" s="43"/>
    </row>
    <row r="33" spans="1:33">
      <c r="L33" s="43"/>
      <c r="M33" s="43"/>
      <c r="N33" s="43"/>
      <c r="O33" s="43"/>
    </row>
    <row r="34" spans="1:33" ht="18">
      <c r="A34" s="268" t="s">
        <v>2150</v>
      </c>
      <c r="B34" s="268"/>
      <c r="C34" s="268"/>
      <c r="D34" s="268"/>
      <c r="E34" s="268"/>
      <c r="F34" s="268"/>
      <c r="L34" s="43"/>
      <c r="M34" s="43"/>
      <c r="N34" s="43"/>
      <c r="O34" s="43"/>
    </row>
    <row r="35" spans="1:33">
      <c r="A35" s="47"/>
      <c r="B35" s="47"/>
      <c r="C35" s="47"/>
      <c r="D35" s="47"/>
      <c r="E35" s="47"/>
      <c r="F35" s="47"/>
      <c r="L35" s="43"/>
      <c r="M35" s="43"/>
      <c r="N35" s="43"/>
      <c r="O35" s="43"/>
    </row>
    <row r="36" spans="1:33" ht="53.45" customHeight="1">
      <c r="A36" s="269" t="s">
        <v>2008</v>
      </c>
      <c r="B36" s="269"/>
      <c r="C36" s="269"/>
      <c r="D36" s="269"/>
      <c r="E36" s="269"/>
      <c r="F36" s="269"/>
      <c r="L36" s="43"/>
      <c r="M36" s="43"/>
      <c r="N36" s="43"/>
      <c r="O36" s="43"/>
    </row>
    <row r="37" spans="1:33" ht="18">
      <c r="A37" s="270" t="s">
        <v>2004</v>
      </c>
      <c r="B37" s="271"/>
      <c r="C37" s="271"/>
      <c r="D37" s="271"/>
      <c r="E37" s="271"/>
      <c r="F37" s="271"/>
      <c r="L37" s="43"/>
      <c r="M37" s="43"/>
      <c r="N37" s="43"/>
      <c r="O37" s="43"/>
    </row>
    <row r="38" spans="1:33">
      <c r="A38" s="181" t="str">
        <f>SummerSummary!B4</f>
        <v>Load Forecast, MW:</v>
      </c>
      <c r="B38" s="175">
        <f>SummerCapacities!N2</f>
        <v>2026</v>
      </c>
      <c r="C38" s="175">
        <f>SummerCapacities!O2</f>
        <v>2027</v>
      </c>
      <c r="D38" s="175">
        <f>SummerCapacities!P2</f>
        <v>2028</v>
      </c>
      <c r="E38" s="175">
        <f>SummerCapacities!Q2</f>
        <v>2029</v>
      </c>
      <c r="F38" s="175">
        <f>SummerCapacities!R2</f>
        <v>2030</v>
      </c>
      <c r="L38" s="43"/>
      <c r="M38" s="43"/>
      <c r="N38" s="43"/>
      <c r="O38" s="43"/>
      <c r="AC38" s="143"/>
      <c r="AD38" s="143"/>
      <c r="AE38" s="143"/>
      <c r="AF38" s="143"/>
      <c r="AG38" s="143"/>
    </row>
    <row r="39" spans="1:33">
      <c r="A39" s="182" t="str">
        <f>SummerSummary!C5</f>
        <v>Summer Peak Demand (based on normal weather)</v>
      </c>
      <c r="B39" s="157">
        <v>85383.933749000003</v>
      </c>
      <c r="C39" s="157">
        <v>86546.207607999997</v>
      </c>
      <c r="D39" s="157">
        <v>87668.373246000003</v>
      </c>
      <c r="E39" s="157">
        <v>88751.316688999999</v>
      </c>
      <c r="F39" s="157">
        <v>89814.066168000005</v>
      </c>
      <c r="H39" s="43"/>
      <c r="I39" s="43"/>
      <c r="J39" s="43"/>
      <c r="K39" s="43"/>
      <c r="L39" s="43"/>
      <c r="AC39" s="143"/>
      <c r="AD39" s="143"/>
      <c r="AE39" s="143"/>
      <c r="AF39" s="143"/>
      <c r="AG39" s="143"/>
    </row>
    <row r="40" spans="1:33">
      <c r="A40" s="182" t="str">
        <f>SummerSummary!C6</f>
        <v xml:space="preserve">   plus:  Energy Efficiency Program Savings Forecast</v>
      </c>
      <c r="B40" s="157">
        <v>3449.4427315128582</v>
      </c>
      <c r="C40" s="157">
        <v>3781.3490770545022</v>
      </c>
      <c r="D40" s="157">
        <v>4037.4482350459266</v>
      </c>
      <c r="E40" s="157">
        <v>4381.8950319414171</v>
      </c>
      <c r="F40" s="157">
        <v>4651.4877155895811</v>
      </c>
      <c r="H40" s="60"/>
      <c r="I40" s="193"/>
      <c r="J40" s="43"/>
      <c r="K40" s="43"/>
      <c r="L40" s="43"/>
      <c r="AC40" s="143"/>
      <c r="AD40" s="143"/>
      <c r="AE40" s="143"/>
      <c r="AF40" s="143"/>
      <c r="AG40" s="143"/>
    </row>
    <row r="41" spans="1:33">
      <c r="A41" s="182" t="str">
        <f>SummerSummary!C7</f>
        <v>Total Summer Peak Demand (before Reductions from Energy Efficiency Programs)</v>
      </c>
      <c r="B41" s="157">
        <f>B39+B40</f>
        <v>88833.376480512859</v>
      </c>
      <c r="C41" s="157">
        <f>C39+C40</f>
        <v>90327.5566850545</v>
      </c>
      <c r="D41" s="157">
        <f>D39+D40</f>
        <v>91705.821481045932</v>
      </c>
      <c r="E41" s="157">
        <f>E39+E40</f>
        <v>93133.211720941414</v>
      </c>
      <c r="F41" s="157">
        <f>F39+F40</f>
        <v>94465.553883589586</v>
      </c>
      <c r="H41" s="60"/>
      <c r="I41" s="193"/>
      <c r="J41" s="43"/>
      <c r="K41" s="43"/>
      <c r="L41" s="43"/>
      <c r="AC41" s="143"/>
      <c r="AD41" s="143"/>
      <c r="AE41" s="143"/>
      <c r="AF41" s="143"/>
      <c r="AG41" s="143"/>
    </row>
    <row r="42" spans="1:33">
      <c r="A42" s="182" t="str">
        <f>SummerSummary!C8</f>
        <v xml:space="preserve">   less:  Load Resources providing Responsive Reserves</v>
      </c>
      <c r="B42" s="158">
        <f>-1149*1.02</f>
        <v>-1171.98</v>
      </c>
      <c r="C42" s="158">
        <f>-1149*1.02</f>
        <v>-1171.98</v>
      </c>
      <c r="D42" s="158">
        <f>-1149*1.02</f>
        <v>-1171.98</v>
      </c>
      <c r="E42" s="158">
        <f>-1149*1.02</f>
        <v>-1171.98</v>
      </c>
      <c r="F42" s="158">
        <f>-1149*1.02</f>
        <v>-1171.98</v>
      </c>
      <c r="H42" s="60"/>
      <c r="I42" s="193"/>
      <c r="J42" s="43"/>
      <c r="K42" s="43"/>
      <c r="L42" s="43"/>
      <c r="AC42" s="143"/>
      <c r="AD42" s="143"/>
      <c r="AE42" s="143"/>
      <c r="AF42" s="143"/>
      <c r="AG42" s="143"/>
    </row>
    <row r="43" spans="1:33">
      <c r="A43" s="182" t="str">
        <f>SummerSummary!C9</f>
        <v xml:space="preserve">   less:  Load Resources providing Non-Spinning Reserves</v>
      </c>
      <c r="B43" s="158">
        <v>0</v>
      </c>
      <c r="C43" s="158">
        <v>0</v>
      </c>
      <c r="D43" s="158">
        <v>0</v>
      </c>
      <c r="E43" s="158">
        <v>0</v>
      </c>
      <c r="F43" s="158">
        <v>0</v>
      </c>
      <c r="H43" s="60"/>
      <c r="I43" s="193"/>
      <c r="J43" s="43"/>
      <c r="K43" s="43"/>
      <c r="L43" s="43"/>
      <c r="AC43" s="143"/>
      <c r="AD43" s="143"/>
      <c r="AE43" s="143"/>
      <c r="AF43" s="143"/>
      <c r="AG43" s="143"/>
    </row>
    <row r="44" spans="1:33">
      <c r="A44" s="182" t="str">
        <f>SummerSummary!C10</f>
        <v xml:space="preserve">   less:  Emergency Response Service (10- and 30-min ramp products)</v>
      </c>
      <c r="B44" s="158">
        <f>-751.72*1.02</f>
        <v>-766.75440000000003</v>
      </c>
      <c r="C44" s="158">
        <f>-751.72*1.02</f>
        <v>-766.75440000000003</v>
      </c>
      <c r="D44" s="158">
        <f>-751.72*1.02</f>
        <v>-766.75440000000003</v>
      </c>
      <c r="E44" s="158">
        <f>-751.72*1.02</f>
        <v>-766.75440000000003</v>
      </c>
      <c r="F44" s="158">
        <f>-751.72*1.02</f>
        <v>-766.75440000000003</v>
      </c>
      <c r="H44" s="60"/>
      <c r="I44" s="193"/>
      <c r="J44" s="43"/>
      <c r="K44" s="43"/>
      <c r="L44" s="43"/>
      <c r="AC44" s="143"/>
      <c r="AD44" s="143"/>
      <c r="AE44" s="143"/>
      <c r="AF44" s="143"/>
      <c r="AG44" s="143"/>
    </row>
    <row r="45" spans="1:33">
      <c r="A45" s="182" t="str">
        <f>SummerSummary!C11</f>
        <v xml:space="preserve">   less:  TDSP Standard Offer Load Management Programs</v>
      </c>
      <c r="B45" s="192">
        <f>-256.8627*1.02</f>
        <v>-261.999954</v>
      </c>
      <c r="C45" s="192">
        <f t="shared" ref="C45:F45" si="0">-256.8627*1.02</f>
        <v>-261.999954</v>
      </c>
      <c r="D45" s="192">
        <f t="shared" si="0"/>
        <v>-261.999954</v>
      </c>
      <c r="E45" s="192">
        <f t="shared" si="0"/>
        <v>-261.999954</v>
      </c>
      <c r="F45" s="192">
        <f t="shared" si="0"/>
        <v>-261.999954</v>
      </c>
      <c r="H45" s="43"/>
      <c r="I45" s="43"/>
      <c r="J45" s="43"/>
      <c r="K45" s="43"/>
      <c r="L45" s="43"/>
      <c r="AC45" s="143"/>
      <c r="AD45" s="143"/>
      <c r="AE45" s="143"/>
      <c r="AF45" s="143"/>
      <c r="AG45" s="143"/>
    </row>
    <row r="46" spans="1:33">
      <c r="A46" s="182" t="str">
        <f>SummerSummary!C12</f>
        <v xml:space="preserve">   less:  Energy Efficiency Program Savings Forecast</v>
      </c>
      <c r="B46" s="192">
        <f>-B40</f>
        <v>-3449.4427315128582</v>
      </c>
      <c r="C46" s="192">
        <f t="shared" ref="C46:F46" si="1">-C40</f>
        <v>-3781.3490770545022</v>
      </c>
      <c r="D46" s="192">
        <f t="shared" si="1"/>
        <v>-4037.4482350459266</v>
      </c>
      <c r="E46" s="192">
        <f t="shared" si="1"/>
        <v>-4381.8950319414171</v>
      </c>
      <c r="F46" s="192">
        <f t="shared" si="1"/>
        <v>-4651.4877155895811</v>
      </c>
      <c r="H46" s="43"/>
      <c r="I46" s="43"/>
      <c r="J46" s="43"/>
      <c r="K46" s="43"/>
      <c r="L46" s="43"/>
      <c r="AC46" s="143"/>
      <c r="AD46" s="143"/>
      <c r="AE46" s="143"/>
      <c r="AF46" s="143"/>
      <c r="AG46" s="143"/>
    </row>
    <row r="47" spans="1:33" ht="13.9" customHeight="1">
      <c r="A47" s="181" t="str">
        <f>SummerSummary!C13</f>
        <v>Firm Peak Load, MW</v>
      </c>
      <c r="B47" s="160">
        <f>SUM(B41:B46)</f>
        <v>83183.199395000003</v>
      </c>
      <c r="C47" s="160">
        <f>SUM(C41:C46)</f>
        <v>84345.473253999997</v>
      </c>
      <c r="D47" s="160">
        <f>SUM(D41:D46)</f>
        <v>85467.638892000003</v>
      </c>
      <c r="E47" s="160">
        <f>SUM(E41:E46)</f>
        <v>86550.582334999999</v>
      </c>
      <c r="F47" s="160">
        <f>SUM(F41:F46)</f>
        <v>87613.331814000005</v>
      </c>
      <c r="H47" s="43"/>
      <c r="I47" s="43"/>
      <c r="J47" s="43"/>
      <c r="K47" s="43"/>
      <c r="L47" s="43"/>
      <c r="AC47" s="143"/>
      <c r="AD47" s="143"/>
      <c r="AE47" s="143"/>
      <c r="AF47" s="143"/>
      <c r="AG47" s="143"/>
    </row>
    <row r="48" spans="1:33" ht="15.75" customHeight="1">
      <c r="A48" s="50"/>
      <c r="B48" s="176"/>
      <c r="C48" s="176"/>
      <c r="D48" s="176"/>
      <c r="E48" s="176"/>
      <c r="F48" s="176"/>
      <c r="H48" s="43"/>
      <c r="I48" s="43"/>
      <c r="J48" s="43"/>
      <c r="K48" s="43"/>
      <c r="L48" s="43"/>
      <c r="AC48" s="143"/>
      <c r="AD48" s="143"/>
      <c r="AE48" s="143"/>
      <c r="AF48" s="143"/>
      <c r="AG48" s="143"/>
    </row>
    <row r="49" spans="1:33">
      <c r="A49" s="117" t="s">
        <v>212</v>
      </c>
      <c r="B49" s="178">
        <f>SummerCapacities!N2</f>
        <v>2026</v>
      </c>
      <c r="C49" s="178">
        <f>SummerCapacities!O2</f>
        <v>2027</v>
      </c>
      <c r="D49" s="178">
        <f>SummerCapacities!P2</f>
        <v>2028</v>
      </c>
      <c r="E49" s="178">
        <f>SummerCapacities!Q2</f>
        <v>2029</v>
      </c>
      <c r="F49" s="178">
        <f>SummerCapacities!R2</f>
        <v>2030</v>
      </c>
      <c r="H49" s="43"/>
      <c r="I49" s="43"/>
      <c r="J49" s="43"/>
      <c r="K49" s="43"/>
      <c r="L49" s="43"/>
      <c r="AC49" s="143"/>
      <c r="AD49" s="143"/>
      <c r="AE49" s="143"/>
      <c r="AF49" s="143"/>
      <c r="AG49" s="143"/>
    </row>
    <row r="50" spans="1:33">
      <c r="A50" s="114" t="s">
        <v>213</v>
      </c>
      <c r="B50" s="164">
        <f>SummerCapacities!N401</f>
        <v>64684.383765348415</v>
      </c>
      <c r="C50" s="164">
        <f>SummerCapacities!O401</f>
        <v>64684.383765348415</v>
      </c>
      <c r="D50" s="164">
        <f>SummerCapacities!P401</f>
        <v>64684.383765348415</v>
      </c>
      <c r="E50" s="164">
        <f>SummerCapacities!Q401</f>
        <v>64684.383765348415</v>
      </c>
      <c r="F50" s="164">
        <f>SummerCapacities!R401</f>
        <v>64684.383765348415</v>
      </c>
      <c r="H50" s="43"/>
      <c r="I50" s="43"/>
      <c r="J50" s="43"/>
      <c r="K50" s="43"/>
      <c r="L50" s="43"/>
      <c r="AC50" s="143"/>
      <c r="AD50" s="143"/>
      <c r="AE50" s="143"/>
      <c r="AF50" s="143"/>
      <c r="AG50" s="143"/>
    </row>
    <row r="51" spans="1:33">
      <c r="A51" s="114" t="s">
        <v>214</v>
      </c>
      <c r="B51" s="164">
        <f>SummerCapacities!N423</f>
        <v>3490</v>
      </c>
      <c r="C51" s="164">
        <f>SummerCapacities!O423</f>
        <v>3490</v>
      </c>
      <c r="D51" s="164">
        <f>SummerCapacities!P423</f>
        <v>3490</v>
      </c>
      <c r="E51" s="164">
        <f>SummerCapacities!Q423</f>
        <v>3490</v>
      </c>
      <c r="F51" s="164">
        <f>SummerCapacities!R423</f>
        <v>3490</v>
      </c>
      <c r="H51" s="43"/>
      <c r="I51" s="43"/>
      <c r="J51" s="43"/>
      <c r="K51" s="43"/>
      <c r="L51" s="43"/>
      <c r="AC51" s="143"/>
      <c r="AD51" s="143"/>
      <c r="AE51" s="143"/>
      <c r="AF51" s="143"/>
      <c r="AG51" s="143"/>
    </row>
    <row r="52" spans="1:33">
      <c r="A52" s="114" t="s">
        <v>215</v>
      </c>
      <c r="B52" s="164">
        <f>SummerCapacities!N432</f>
        <v>-542</v>
      </c>
      <c r="C52" s="164">
        <f>SummerCapacities!O432</f>
        <v>-542</v>
      </c>
      <c r="D52" s="164">
        <f>SummerCapacities!P432</f>
        <v>-542</v>
      </c>
      <c r="E52" s="164">
        <f>SummerCapacities!Q432</f>
        <v>-542</v>
      </c>
      <c r="F52" s="164">
        <f>SummerCapacities!R432</f>
        <v>-542</v>
      </c>
      <c r="H52" s="43"/>
      <c r="I52" s="43"/>
      <c r="J52" s="43"/>
      <c r="K52" s="43"/>
      <c r="L52" s="43"/>
      <c r="AC52" s="143"/>
      <c r="AD52" s="143"/>
      <c r="AE52" s="143"/>
      <c r="AF52" s="143"/>
      <c r="AG52" s="143"/>
    </row>
    <row r="53" spans="1:33">
      <c r="A53" s="164" t="s">
        <v>216</v>
      </c>
      <c r="B53" s="164">
        <f>SummerCapacities!N434</f>
        <v>365</v>
      </c>
      <c r="C53" s="164">
        <f>SummerCapacities!O434</f>
        <v>365</v>
      </c>
      <c r="D53" s="164">
        <f>SummerCapacities!P434</f>
        <v>365</v>
      </c>
      <c r="E53" s="164">
        <f>SummerCapacities!Q434</f>
        <v>365</v>
      </c>
      <c r="F53" s="164">
        <f>SummerCapacities!R434</f>
        <v>365</v>
      </c>
      <c r="H53" s="43"/>
      <c r="I53" s="43"/>
      <c r="J53" s="43"/>
      <c r="K53" s="43"/>
      <c r="L53" s="43"/>
      <c r="AC53" s="143"/>
      <c r="AD53" s="143"/>
      <c r="AE53" s="143"/>
      <c r="AF53" s="143"/>
      <c r="AG53" s="143"/>
    </row>
    <row r="54" spans="1:33">
      <c r="A54" s="114" t="s">
        <v>217</v>
      </c>
      <c r="B54" s="164">
        <f>SummerCapacities!N436+SummerCapacities!N437</f>
        <v>2706.5454457275277</v>
      </c>
      <c r="C54" s="164">
        <f>SummerCapacities!O436+SummerCapacities!O437</f>
        <v>2706.5454457275277</v>
      </c>
      <c r="D54" s="164">
        <f>SummerCapacities!P436+SummerCapacities!P437</f>
        <v>2701.5454457275277</v>
      </c>
      <c r="E54" s="164">
        <f>SummerCapacities!Q436+SummerCapacities!Q437</f>
        <v>2701.5454457275277</v>
      </c>
      <c r="F54" s="164">
        <f>SummerCapacities!R436+SummerCapacities!R437</f>
        <v>2701.5454457275277</v>
      </c>
      <c r="H54" s="43"/>
      <c r="I54" s="43"/>
      <c r="J54" s="43"/>
      <c r="K54" s="43"/>
      <c r="L54" s="43"/>
      <c r="AC54" s="143"/>
      <c r="AD54" s="143"/>
      <c r="AE54" s="143"/>
      <c r="AF54" s="143"/>
      <c r="AG54" s="143"/>
    </row>
    <row r="55" spans="1:33">
      <c r="A55" s="114" t="s">
        <v>1985</v>
      </c>
      <c r="B55" s="164">
        <f>SummerCapacities!N658*SummerCapacities!N659/100</f>
        <v>2072.9520000000002</v>
      </c>
      <c r="C55" s="164">
        <f>SummerCapacities!O658*SummerCapacities!O659/100</f>
        <v>2072.9520000000002</v>
      </c>
      <c r="D55" s="164">
        <f>SummerCapacities!P658*SummerCapacities!P659/100</f>
        <v>2072.9520000000002</v>
      </c>
      <c r="E55" s="164">
        <f>SummerCapacities!Q658*SummerCapacities!Q659/100</f>
        <v>2072.9520000000002</v>
      </c>
      <c r="F55" s="164">
        <f>SummerCapacities!R658*SummerCapacities!R659/100</f>
        <v>2072.9520000000002</v>
      </c>
      <c r="H55" s="43"/>
      <c r="I55" s="43"/>
      <c r="J55" s="43"/>
      <c r="K55" s="43"/>
      <c r="L55" s="43"/>
      <c r="AC55" s="143"/>
      <c r="AD55" s="143"/>
      <c r="AE55" s="143"/>
      <c r="AF55" s="143"/>
      <c r="AG55" s="143"/>
    </row>
    <row r="56" spans="1:33">
      <c r="A56" s="114" t="s">
        <v>1984</v>
      </c>
      <c r="B56" s="164">
        <f>SummerCapacities!N661*SummerCapacities!N662/100</f>
        <v>1278.5229999999999</v>
      </c>
      <c r="C56" s="164">
        <f>SummerCapacities!O661*SummerCapacities!O662/100</f>
        <v>1278.5229999999999</v>
      </c>
      <c r="D56" s="164">
        <f>SummerCapacities!P661*SummerCapacities!P662/100</f>
        <v>1278.5229999999999</v>
      </c>
      <c r="E56" s="164">
        <f>SummerCapacities!Q661*SummerCapacities!Q662/100</f>
        <v>1278.5229999999999</v>
      </c>
      <c r="F56" s="164">
        <f>SummerCapacities!R661*SummerCapacities!R662/100</f>
        <v>1278.5229999999999</v>
      </c>
      <c r="H56" s="43"/>
      <c r="I56" s="43"/>
      <c r="J56" s="43"/>
      <c r="K56" s="43"/>
      <c r="L56" s="43"/>
      <c r="AC56" s="143"/>
      <c r="AD56" s="143"/>
      <c r="AE56" s="143"/>
      <c r="AF56" s="143"/>
      <c r="AG56" s="143"/>
    </row>
    <row r="57" spans="1:33">
      <c r="A57" s="114" t="s">
        <v>1986</v>
      </c>
      <c r="B57" s="164">
        <f>SummerCapacities!N664*SummerCapacities!N665/100</f>
        <v>2703.0720000000006</v>
      </c>
      <c r="C57" s="164">
        <f>SummerCapacities!O664*SummerCapacities!O665/100</f>
        <v>2703.0720000000006</v>
      </c>
      <c r="D57" s="164">
        <f>SummerCapacities!P664*SummerCapacities!P665/100</f>
        <v>2703.0720000000006</v>
      </c>
      <c r="E57" s="164">
        <f>SummerCapacities!Q664*SummerCapacities!Q665/100</f>
        <v>2703.0720000000006</v>
      </c>
      <c r="F57" s="164">
        <f>SummerCapacities!R664*SummerCapacities!R665/100</f>
        <v>2703.0720000000006</v>
      </c>
      <c r="H57" s="43"/>
      <c r="I57" s="43"/>
      <c r="J57" s="43"/>
      <c r="K57" s="43"/>
      <c r="L57" s="43"/>
      <c r="M57" s="43"/>
      <c r="AC57" s="143"/>
      <c r="AD57" s="143"/>
      <c r="AE57" s="143"/>
      <c r="AF57" s="143"/>
      <c r="AG57" s="143"/>
    </row>
    <row r="58" spans="1:33">
      <c r="A58" s="114" t="s">
        <v>218</v>
      </c>
      <c r="B58" s="164">
        <f>SummerCapacities!N731*SummerCapacities!N732/100</f>
        <v>1883.356</v>
      </c>
      <c r="C58" s="164">
        <f>SummerCapacities!O731*SummerCapacities!O732/100</f>
        <v>1883.356</v>
      </c>
      <c r="D58" s="164">
        <f>SummerCapacities!P731*SummerCapacities!P732/100</f>
        <v>1883.356</v>
      </c>
      <c r="E58" s="164">
        <f>SummerCapacities!Q731*SummerCapacities!Q732/100</f>
        <v>1883.356</v>
      </c>
      <c r="F58" s="164">
        <f>SummerCapacities!R731*SummerCapacities!R732/100</f>
        <v>1883.356</v>
      </c>
      <c r="H58" s="43"/>
      <c r="I58" s="43"/>
      <c r="J58" s="43"/>
      <c r="K58" s="43"/>
      <c r="L58" s="43"/>
      <c r="M58" s="43"/>
      <c r="AC58" s="143"/>
      <c r="AD58" s="143"/>
      <c r="AE58" s="143"/>
      <c r="AF58" s="143"/>
      <c r="AG58" s="143"/>
    </row>
    <row r="59" spans="1:33">
      <c r="A59" s="114" t="s">
        <v>219</v>
      </c>
      <c r="B59" s="164">
        <f>SummerCapacities!N749*SummerCapacities!N750/100</f>
        <v>0</v>
      </c>
      <c r="C59" s="164">
        <f>SummerCapacities!O749*SummerCapacities!O750/100</f>
        <v>0</v>
      </c>
      <c r="D59" s="164">
        <f>SummerCapacities!P749*SummerCapacities!P750/100</f>
        <v>0</v>
      </c>
      <c r="E59" s="164">
        <f>SummerCapacities!Q749*SummerCapacities!Q750/100</f>
        <v>0</v>
      </c>
      <c r="F59" s="164">
        <f>SummerCapacities!R749*SummerCapacities!R750/100</f>
        <v>0</v>
      </c>
      <c r="H59" s="43"/>
      <c r="I59" s="43"/>
      <c r="J59" s="43"/>
      <c r="K59" s="43"/>
      <c r="L59" s="43"/>
      <c r="M59" s="43"/>
      <c r="AC59" s="143"/>
      <c r="AD59" s="143"/>
      <c r="AE59" s="143"/>
      <c r="AF59" s="143"/>
      <c r="AG59" s="143"/>
    </row>
    <row r="60" spans="1:33">
      <c r="A60" s="114" t="s">
        <v>220</v>
      </c>
      <c r="B60" s="164">
        <f>SummerCapacities!N752</f>
        <v>0</v>
      </c>
      <c r="C60" s="164">
        <f>SummerCapacities!O752</f>
        <v>0</v>
      </c>
      <c r="D60" s="164">
        <f>SummerCapacities!P752</f>
        <v>0</v>
      </c>
      <c r="E60" s="164">
        <f>SummerCapacities!Q752</f>
        <v>0</v>
      </c>
      <c r="F60" s="164">
        <f>SummerCapacities!R752</f>
        <v>0</v>
      </c>
      <c r="H60" s="43"/>
      <c r="I60" s="43"/>
      <c r="J60" s="43"/>
      <c r="K60" s="43"/>
      <c r="L60" s="43"/>
      <c r="M60" s="43"/>
      <c r="AC60" s="143"/>
      <c r="AD60" s="143"/>
      <c r="AE60" s="143"/>
      <c r="AF60" s="143"/>
      <c r="AG60" s="143"/>
    </row>
    <row r="61" spans="1:33">
      <c r="A61" s="114" t="s">
        <v>221</v>
      </c>
      <c r="B61" s="164">
        <f>SummerCapacities!N754</f>
        <v>0</v>
      </c>
      <c r="C61" s="164">
        <f>SummerCapacities!O754</f>
        <v>0</v>
      </c>
      <c r="D61" s="164">
        <f>SummerCapacities!P754</f>
        <v>0</v>
      </c>
      <c r="E61" s="164">
        <f>SummerCapacities!Q754</f>
        <v>0</v>
      </c>
      <c r="F61" s="164">
        <f>SummerCapacities!R754</f>
        <v>0</v>
      </c>
      <c r="H61" s="43"/>
      <c r="I61" s="43"/>
      <c r="J61" s="43"/>
      <c r="K61" s="43"/>
      <c r="L61" s="43"/>
      <c r="M61" s="43"/>
      <c r="AC61" s="143"/>
      <c r="AD61" s="143"/>
      <c r="AE61" s="143"/>
      <c r="AF61" s="143"/>
      <c r="AG61" s="143"/>
    </row>
    <row r="62" spans="1:33">
      <c r="A62" s="118" t="s">
        <v>222</v>
      </c>
      <c r="B62" s="166">
        <f>SUM(B50:B61)</f>
        <v>78641.832211075947</v>
      </c>
      <c r="C62" s="166">
        <f>SUM(C50:C61)</f>
        <v>78641.832211075947</v>
      </c>
      <c r="D62" s="166">
        <f>SUM(D50:D61)</f>
        <v>78636.832211075947</v>
      </c>
      <c r="E62" s="166">
        <f>SUM(E50:E61)</f>
        <v>78636.832211075947</v>
      </c>
      <c r="F62" s="166">
        <f>SUM(F50:F61)</f>
        <v>78636.832211075947</v>
      </c>
      <c r="H62" s="43"/>
      <c r="I62" s="43"/>
      <c r="J62" s="43"/>
      <c r="K62" s="43"/>
      <c r="L62" s="43"/>
      <c r="M62" s="43"/>
      <c r="AC62" s="143"/>
      <c r="AD62" s="143"/>
      <c r="AE62" s="143"/>
      <c r="AF62" s="143"/>
      <c r="AG62" s="143"/>
    </row>
    <row r="63" spans="1:33">
      <c r="A63" s="118"/>
      <c r="B63" s="164"/>
      <c r="C63" s="164"/>
      <c r="D63" s="164"/>
      <c r="E63" s="164"/>
      <c r="F63" s="164"/>
      <c r="H63" s="43"/>
      <c r="I63" s="43"/>
      <c r="J63" s="43"/>
      <c r="K63" s="43"/>
      <c r="L63" s="43"/>
      <c r="M63" s="43"/>
      <c r="AC63" s="143"/>
      <c r="AD63" s="143"/>
      <c r="AE63" s="143"/>
      <c r="AF63" s="143"/>
      <c r="AG63" s="143"/>
    </row>
    <row r="64" spans="1:33">
      <c r="A64" s="163" t="s">
        <v>2169</v>
      </c>
      <c r="B64" s="164">
        <f>SummerCapacities!N761*SummerCapacities!N762/100</f>
        <v>849.97400000000005</v>
      </c>
      <c r="C64" s="164">
        <f>SummerCapacities!O761*SummerCapacities!O762/100</f>
        <v>849.97400000000005</v>
      </c>
      <c r="D64" s="164">
        <f>SummerCapacities!P761*SummerCapacities!P762/100</f>
        <v>849.97400000000005</v>
      </c>
      <c r="E64" s="164">
        <f>SummerCapacities!Q761*SummerCapacities!Q762/100</f>
        <v>849.97400000000005</v>
      </c>
      <c r="F64" s="164">
        <f>SummerCapacities!R761*SummerCapacities!R762/100</f>
        <v>849.97400000000005</v>
      </c>
      <c r="H64" s="43"/>
      <c r="I64" s="43"/>
      <c r="J64" s="43"/>
      <c r="K64" s="43"/>
      <c r="L64" s="43"/>
      <c r="M64" s="43"/>
      <c r="AC64" s="143"/>
      <c r="AD64" s="143"/>
      <c r="AE64" s="143"/>
      <c r="AF64" s="143"/>
      <c r="AG64" s="143"/>
    </row>
    <row r="65" spans="1:33">
      <c r="A65" s="114" t="s">
        <v>1989</v>
      </c>
      <c r="B65" s="164">
        <f>SummerCapacities!N770</f>
        <v>1001</v>
      </c>
      <c r="C65" s="164">
        <f>SummerCapacities!O770</f>
        <v>1001</v>
      </c>
      <c r="D65" s="164">
        <f>SummerCapacities!P770</f>
        <v>1001</v>
      </c>
      <c r="E65" s="164">
        <f>SummerCapacities!Q770</f>
        <v>1001</v>
      </c>
      <c r="F65" s="164">
        <f>SummerCapacities!R770</f>
        <v>1001</v>
      </c>
      <c r="H65" s="43"/>
      <c r="I65" s="43"/>
      <c r="J65" s="43"/>
      <c r="K65" s="43"/>
      <c r="L65" s="43"/>
      <c r="M65" s="43"/>
      <c r="AC65" s="143"/>
      <c r="AD65" s="143"/>
      <c r="AE65" s="143"/>
      <c r="AF65" s="143"/>
      <c r="AG65" s="143"/>
    </row>
    <row r="66" spans="1:33">
      <c r="A66" s="114" t="s">
        <v>1983</v>
      </c>
      <c r="B66" s="164">
        <f>SummerCapacities!N828*SummerCapacities!N829/100</f>
        <v>1404.6480000000001</v>
      </c>
      <c r="C66" s="164">
        <f>SummerCapacities!O828*SummerCapacities!O829/100</f>
        <v>1404.6480000000001</v>
      </c>
      <c r="D66" s="164">
        <f>SummerCapacities!P828*SummerCapacities!P829/100</f>
        <v>1404.6480000000001</v>
      </c>
      <c r="E66" s="164">
        <f>SummerCapacities!Q828*SummerCapacities!Q829/100</f>
        <v>1404.6480000000001</v>
      </c>
      <c r="F66" s="164">
        <f>SummerCapacities!R828*SummerCapacities!R829/100</f>
        <v>1404.6480000000001</v>
      </c>
      <c r="H66" s="43"/>
      <c r="I66" s="43"/>
      <c r="J66" s="43"/>
      <c r="K66" s="43"/>
      <c r="L66" s="43"/>
      <c r="M66" s="43"/>
      <c r="AC66" s="143"/>
      <c r="AD66" s="143"/>
      <c r="AE66" s="143"/>
      <c r="AF66" s="143"/>
      <c r="AG66" s="143"/>
    </row>
    <row r="67" spans="1:33">
      <c r="A67" s="114" t="s">
        <v>1982</v>
      </c>
      <c r="B67" s="164">
        <f>SummerCapacities!N831*SummerCapacities!N832/100</f>
        <v>271.23699999999997</v>
      </c>
      <c r="C67" s="164">
        <f>SummerCapacities!O831*SummerCapacities!O832/100</f>
        <v>271.23699999999997</v>
      </c>
      <c r="D67" s="164">
        <f>SummerCapacities!P831*SummerCapacities!P832/100</f>
        <v>271.23699999999997</v>
      </c>
      <c r="E67" s="164">
        <f>SummerCapacities!Q831*SummerCapacities!Q832/100</f>
        <v>271.23699999999997</v>
      </c>
      <c r="F67" s="164">
        <f>SummerCapacities!R831*SummerCapacities!R832/100</f>
        <v>271.23699999999997</v>
      </c>
      <c r="H67" s="43"/>
      <c r="I67" s="43"/>
      <c r="J67" s="43"/>
      <c r="K67" s="43"/>
      <c r="L67" s="43"/>
      <c r="M67" s="43"/>
      <c r="AC67" s="143"/>
      <c r="AD67" s="143"/>
      <c r="AE67" s="143"/>
      <c r="AF67" s="143"/>
      <c r="AG67" s="143"/>
    </row>
    <row r="68" spans="1:33">
      <c r="A68" s="114" t="s">
        <v>1981</v>
      </c>
      <c r="B68" s="164">
        <f>SummerCapacities!N834*SummerCapacities!N835/100</f>
        <v>1520.5439999999999</v>
      </c>
      <c r="C68" s="164">
        <f>SummerCapacities!O834*SummerCapacities!O835/100</f>
        <v>1520.5439999999999</v>
      </c>
      <c r="D68" s="164">
        <f>SummerCapacities!P834*SummerCapacities!P835/100</f>
        <v>1520.5439999999999</v>
      </c>
      <c r="E68" s="164">
        <f>SummerCapacities!Q834*SummerCapacities!Q835/100</f>
        <v>1520.5439999999999</v>
      </c>
      <c r="F68" s="164">
        <f>SummerCapacities!R834*SummerCapacities!R835/100</f>
        <v>1520.5439999999999</v>
      </c>
      <c r="H68" s="43"/>
      <c r="I68" s="43"/>
      <c r="J68" s="43"/>
      <c r="K68" s="43"/>
      <c r="L68" s="43"/>
      <c r="M68" s="43"/>
      <c r="AC68" s="143"/>
      <c r="AD68" s="143"/>
      <c r="AE68" s="143"/>
      <c r="AF68" s="143"/>
      <c r="AG68" s="143"/>
    </row>
    <row r="69" spans="1:33">
      <c r="A69" s="114" t="s">
        <v>223</v>
      </c>
      <c r="B69" s="164">
        <f>SummerCapacities!N904*SummerCapacities!N905/100</f>
        <v>9658.4600000000009</v>
      </c>
      <c r="C69" s="164">
        <f>SummerCapacities!O904*SummerCapacities!O905/100</f>
        <v>9658.4600000000009</v>
      </c>
      <c r="D69" s="164">
        <f>SummerCapacities!P904*SummerCapacities!P905/100</f>
        <v>9658.4600000000009</v>
      </c>
      <c r="E69" s="164">
        <f>SummerCapacities!Q904*SummerCapacities!Q905/100</f>
        <v>9658.4600000000009</v>
      </c>
      <c r="F69" s="164">
        <f>SummerCapacities!R904*SummerCapacities!R905/100</f>
        <v>9658.4600000000009</v>
      </c>
      <c r="H69" s="43"/>
      <c r="I69" s="43"/>
      <c r="J69" s="43"/>
      <c r="K69" s="43"/>
      <c r="L69" s="43"/>
      <c r="M69" s="43"/>
      <c r="AC69" s="143"/>
      <c r="AD69" s="143"/>
      <c r="AE69" s="143"/>
      <c r="AF69" s="143"/>
      <c r="AG69" s="143"/>
    </row>
    <row r="70" spans="1:33">
      <c r="A70" s="114" t="s">
        <v>224</v>
      </c>
      <c r="B70" s="164">
        <f>SummerCapacities!N925*SummerCapacities!N926/100</f>
        <v>0</v>
      </c>
      <c r="C70" s="164">
        <f>SummerCapacities!O925*SummerCapacities!O926/100</f>
        <v>0</v>
      </c>
      <c r="D70" s="164">
        <f>SummerCapacities!P925*SummerCapacities!P926/100</f>
        <v>0</v>
      </c>
      <c r="E70" s="164">
        <f>SummerCapacities!Q925*SummerCapacities!Q926/100</f>
        <v>0</v>
      </c>
      <c r="F70" s="164">
        <f>SummerCapacities!R925*SummerCapacities!R926/100</f>
        <v>0</v>
      </c>
      <c r="H70" s="43"/>
      <c r="I70" s="43"/>
      <c r="J70" s="43"/>
      <c r="K70" s="43"/>
      <c r="L70" s="43"/>
      <c r="M70" s="43"/>
      <c r="AC70" s="143"/>
      <c r="AD70" s="143"/>
      <c r="AE70" s="143"/>
      <c r="AF70" s="143"/>
      <c r="AG70" s="143"/>
    </row>
    <row r="71" spans="1:33">
      <c r="A71" s="118" t="s">
        <v>225</v>
      </c>
      <c r="B71" s="166">
        <f>SUM(B62:B70)</f>
        <v>93347.695211075945</v>
      </c>
      <c r="C71" s="166">
        <f>SUM(C62:C70)</f>
        <v>93347.695211075945</v>
      </c>
      <c r="D71" s="166">
        <f>SUM(D62:D70)</f>
        <v>93342.695211075945</v>
      </c>
      <c r="E71" s="166">
        <f>SUM(E62:E70)</f>
        <v>93342.695211075945</v>
      </c>
      <c r="F71" s="166">
        <f>SUM(F62:F70)</f>
        <v>93342.695211075945</v>
      </c>
      <c r="H71" s="43"/>
      <c r="I71" s="43"/>
      <c r="J71" s="43"/>
      <c r="K71" s="43"/>
      <c r="L71" s="43"/>
      <c r="M71" s="43"/>
      <c r="AC71" s="143"/>
      <c r="AD71" s="143"/>
      <c r="AE71" s="143"/>
      <c r="AF71" s="143"/>
      <c r="AG71" s="143"/>
    </row>
    <row r="72" spans="1:33">
      <c r="A72" s="119"/>
      <c r="B72" s="127"/>
      <c r="C72" s="127"/>
      <c r="D72" s="127"/>
      <c r="E72" s="127"/>
      <c r="F72" s="127"/>
      <c r="H72" s="43"/>
      <c r="I72" s="43"/>
      <c r="J72" s="43"/>
      <c r="K72" s="43"/>
      <c r="L72" s="43"/>
      <c r="M72" s="43"/>
      <c r="AC72" s="143"/>
      <c r="AD72" s="143"/>
      <c r="AE72" s="143"/>
      <c r="AF72" s="143"/>
      <c r="AG72" s="143"/>
    </row>
    <row r="73" spans="1:33">
      <c r="A73" s="120" t="s">
        <v>117</v>
      </c>
      <c r="B73" s="145">
        <f>(B71-B47)/B47</f>
        <v>0.12219409556260602</v>
      </c>
      <c r="C73" s="145">
        <f>(C71-C47)/C47</f>
        <v>0.10673035089822117</v>
      </c>
      <c r="D73" s="145">
        <f>(D71-D47)/D47</f>
        <v>9.2140796460133262E-2</v>
      </c>
      <c r="E73" s="145">
        <f>(E71-E47)/E47</f>
        <v>7.8475646180941966E-2</v>
      </c>
      <c r="F73" s="145">
        <f>(F71-F47)/F47</f>
        <v>6.539373949662336E-2</v>
      </c>
      <c r="H73" s="43"/>
      <c r="I73" s="43"/>
      <c r="J73" s="43"/>
      <c r="K73" s="43"/>
      <c r="L73" s="43"/>
      <c r="M73" s="43"/>
      <c r="AC73" s="143"/>
      <c r="AD73" s="143"/>
      <c r="AE73" s="143"/>
      <c r="AF73" s="143"/>
      <c r="AG73" s="143"/>
    </row>
    <row r="74" spans="1:33">
      <c r="A74" s="50" t="s">
        <v>82</v>
      </c>
      <c r="B74" s="47"/>
      <c r="C74" s="47"/>
      <c r="D74" s="47"/>
      <c r="E74" s="47"/>
      <c r="F74" s="47"/>
      <c r="M74" s="43"/>
    </row>
    <row r="75" spans="1:33">
      <c r="A75" s="47"/>
      <c r="B75" s="47"/>
      <c r="C75" s="47"/>
      <c r="D75" s="47"/>
      <c r="E75" s="47"/>
      <c r="F75" s="47"/>
      <c r="M75" s="43"/>
    </row>
    <row r="76" spans="1:33" ht="18">
      <c r="A76" s="272" t="s">
        <v>2005</v>
      </c>
      <c r="B76" s="272"/>
      <c r="C76" s="272"/>
      <c r="D76" s="272"/>
      <c r="E76" s="272"/>
      <c r="F76" s="272"/>
      <c r="M76" s="43"/>
    </row>
    <row r="77" spans="1:33">
      <c r="A77" s="181" t="str">
        <f>WinterSummary!B4</f>
        <v>Load Forecast, MW:</v>
      </c>
      <c r="B77" s="156" t="str">
        <f>WinterCapacities!N2</f>
        <v>2026/2027</v>
      </c>
      <c r="C77" s="156" t="str">
        <f>WinterCapacities!O2</f>
        <v>2027/2028</v>
      </c>
      <c r="D77" s="156" t="str">
        <f>WinterCapacities!P2</f>
        <v>2028/2029</v>
      </c>
      <c r="E77" s="156" t="str">
        <f>WinterCapacities!Q2</f>
        <v>2029/2030</v>
      </c>
      <c r="F77" s="156" t="str">
        <f>WinterCapacities!R2</f>
        <v>2030/2031</v>
      </c>
    </row>
    <row r="78" spans="1:33">
      <c r="A78" s="182" t="str">
        <f>WinterSummary!C5</f>
        <v>Winter Peak Demand (based on normal weather)</v>
      </c>
      <c r="B78" s="157">
        <v>68456.987026999996</v>
      </c>
      <c r="C78" s="157">
        <v>69669.052892000007</v>
      </c>
      <c r="D78" s="157">
        <v>70839.964470000006</v>
      </c>
      <c r="E78" s="157">
        <v>71980.769631999996</v>
      </c>
      <c r="F78" s="157">
        <v>73102.645034000001</v>
      </c>
      <c r="H78" s="43"/>
      <c r="I78" s="43"/>
      <c r="J78" s="43"/>
      <c r="K78" s="43"/>
      <c r="L78" s="43"/>
      <c r="AC78" s="43"/>
      <c r="AD78" s="43"/>
      <c r="AE78" s="43"/>
      <c r="AF78" s="43"/>
      <c r="AG78" s="43"/>
    </row>
    <row r="79" spans="1:33">
      <c r="A79" s="182" t="str">
        <f>WinterSummary!C6</f>
        <v xml:space="preserve">   plus:  Energy Efficiency Program Savings Forecast</v>
      </c>
      <c r="B79" s="157">
        <v>3449.4427315128582</v>
      </c>
      <c r="C79" s="157">
        <v>3781.3490770545022</v>
      </c>
      <c r="D79" s="157">
        <v>4037.4482350459266</v>
      </c>
      <c r="E79" s="157">
        <v>4381.8950319414171</v>
      </c>
      <c r="F79" s="157">
        <v>4651.4877155895811</v>
      </c>
      <c r="H79" s="43"/>
      <c r="I79" s="43"/>
      <c r="J79" s="43"/>
      <c r="K79" s="43"/>
      <c r="L79" s="43"/>
      <c r="AC79" s="43"/>
      <c r="AD79" s="43"/>
      <c r="AE79" s="43"/>
      <c r="AF79" s="43"/>
      <c r="AG79" s="43"/>
    </row>
    <row r="80" spans="1:33">
      <c r="A80" s="182" t="str">
        <f>WinterSummary!C7</f>
        <v>Total Winter Peak Demand (before Reductions from Energy Efficiency Programs)</v>
      </c>
      <c r="B80" s="157">
        <f>B78+B79</f>
        <v>71906.429758512852</v>
      </c>
      <c r="C80" s="157">
        <f>C78+C79</f>
        <v>73450.40196905451</v>
      </c>
      <c r="D80" s="157">
        <f>D78+D79</f>
        <v>74877.412705045936</v>
      </c>
      <c r="E80" s="157">
        <f>E78+E79</f>
        <v>76362.66466394141</v>
      </c>
      <c r="F80" s="157">
        <f>F78+F79</f>
        <v>77754.132749589582</v>
      </c>
      <c r="H80" s="43"/>
      <c r="I80" s="43"/>
      <c r="J80" s="43"/>
      <c r="K80" s="43"/>
      <c r="L80" s="43"/>
      <c r="AC80" s="43"/>
      <c r="AD80" s="43"/>
      <c r="AE80" s="43"/>
      <c r="AF80" s="43"/>
      <c r="AG80" s="43"/>
    </row>
    <row r="81" spans="1:33">
      <c r="A81" s="182" t="str">
        <f>WinterSummary!C8</f>
        <v xml:space="preserve">   less:  Load Resources providing Responsive Reserves</v>
      </c>
      <c r="B81" s="158">
        <f>-1645*1.02</f>
        <v>-1677.9</v>
      </c>
      <c r="C81" s="158">
        <f>-1645*1.02</f>
        <v>-1677.9</v>
      </c>
      <c r="D81" s="158">
        <f>-1645*1.02</f>
        <v>-1677.9</v>
      </c>
      <c r="E81" s="158">
        <f>-1645*1.02</f>
        <v>-1677.9</v>
      </c>
      <c r="F81" s="158">
        <f>-1645*1.02</f>
        <v>-1677.9</v>
      </c>
      <c r="H81" s="43"/>
      <c r="I81" s="43"/>
      <c r="J81" s="43"/>
      <c r="K81" s="43"/>
      <c r="L81" s="43"/>
      <c r="AC81" s="43"/>
      <c r="AD81" s="43"/>
      <c r="AE81" s="43"/>
      <c r="AF81" s="43"/>
      <c r="AG81" s="43"/>
    </row>
    <row r="82" spans="1:33">
      <c r="A82" s="182" t="str">
        <f>WinterSummary!C9</f>
        <v xml:space="preserve">   less:  Load Resources providing Non-Spinning Reserves</v>
      </c>
      <c r="B82" s="158">
        <v>0</v>
      </c>
      <c r="C82" s="158">
        <v>0</v>
      </c>
      <c r="D82" s="158">
        <v>0</v>
      </c>
      <c r="E82" s="158">
        <v>0</v>
      </c>
      <c r="F82" s="158">
        <v>0</v>
      </c>
      <c r="H82" s="43"/>
      <c r="I82" s="43"/>
      <c r="J82" s="43"/>
      <c r="K82" s="43"/>
      <c r="L82" s="43"/>
      <c r="AC82" s="43"/>
      <c r="AD82" s="43"/>
      <c r="AE82" s="43"/>
      <c r="AF82" s="43"/>
      <c r="AG82" s="43"/>
    </row>
    <row r="83" spans="1:33">
      <c r="A83" s="182" t="str">
        <f>WinterSummary!C10</f>
        <v xml:space="preserve">   less:  Emergency Response Service (10- and 30-min ramp products)</v>
      </c>
      <c r="B83" s="158">
        <f>-1107.09*1.02</f>
        <v>-1129.2318</v>
      </c>
      <c r="C83" s="158">
        <f>-1107.09*1.02</f>
        <v>-1129.2318</v>
      </c>
      <c r="D83" s="158">
        <f>-1107.09*1.02</f>
        <v>-1129.2318</v>
      </c>
      <c r="E83" s="158">
        <f>-1107.09*1.02</f>
        <v>-1129.2318</v>
      </c>
      <c r="F83" s="158">
        <f>-1107.09*1.02</f>
        <v>-1129.2318</v>
      </c>
      <c r="H83" s="43"/>
      <c r="I83" s="43"/>
      <c r="J83" s="43"/>
      <c r="K83" s="43"/>
      <c r="L83" s="43"/>
      <c r="AC83" s="43"/>
      <c r="AD83" s="43"/>
      <c r="AE83" s="43"/>
      <c r="AF83" s="43"/>
      <c r="AG83" s="43"/>
    </row>
    <row r="84" spans="1:33">
      <c r="A84" s="182" t="str">
        <f>WinterSummary!C11</f>
        <v xml:space="preserve">   less:  TDSP Standard Offer Load Management Programs</v>
      </c>
      <c r="B84" s="158">
        <v>0</v>
      </c>
      <c r="C84" s="158">
        <v>0</v>
      </c>
      <c r="D84" s="158">
        <v>0</v>
      </c>
      <c r="E84" s="158">
        <v>0</v>
      </c>
      <c r="F84" s="158">
        <v>0</v>
      </c>
      <c r="H84" s="43"/>
      <c r="I84" s="43"/>
      <c r="J84" s="43"/>
      <c r="K84" s="43"/>
      <c r="L84" s="43"/>
      <c r="AC84" s="43"/>
      <c r="AD84" s="43"/>
      <c r="AE84" s="43"/>
      <c r="AF84" s="43"/>
      <c r="AG84" s="43"/>
    </row>
    <row r="85" spans="1:33">
      <c r="A85" s="182" t="str">
        <f>WinterSummary!C12</f>
        <v xml:space="preserve">   less:  Energy Efficiency Program Savings Forecast</v>
      </c>
      <c r="B85" s="192">
        <f>-B79</f>
        <v>-3449.4427315128582</v>
      </c>
      <c r="C85" s="192">
        <f t="shared" ref="C85:F85" si="2">-C79</f>
        <v>-3781.3490770545022</v>
      </c>
      <c r="D85" s="192">
        <f t="shared" si="2"/>
        <v>-4037.4482350459266</v>
      </c>
      <c r="E85" s="192">
        <f t="shared" si="2"/>
        <v>-4381.8950319414171</v>
      </c>
      <c r="F85" s="192">
        <f t="shared" si="2"/>
        <v>-4651.4877155895811</v>
      </c>
      <c r="H85" s="43"/>
      <c r="I85" s="43"/>
      <c r="J85" s="43"/>
      <c r="K85" s="43"/>
      <c r="L85" s="43"/>
      <c r="AC85" s="43"/>
      <c r="AD85" s="43"/>
      <c r="AE85" s="43"/>
      <c r="AF85" s="43"/>
      <c r="AG85" s="43"/>
    </row>
    <row r="86" spans="1:33">
      <c r="A86" s="181" t="str">
        <f>WinterSummary!C13</f>
        <v>Firm Peak Load, MW</v>
      </c>
      <c r="B86" s="160">
        <f>SUM(B80:B85)</f>
        <v>65649.855227000007</v>
      </c>
      <c r="C86" s="160">
        <f>SUM(C80:C85)</f>
        <v>66861.921092000019</v>
      </c>
      <c r="D86" s="160">
        <f>SUM(D80:D85)</f>
        <v>68032.832670000018</v>
      </c>
      <c r="E86" s="160">
        <f>SUM(E80:E85)</f>
        <v>69173.637832000008</v>
      </c>
      <c r="F86" s="160">
        <f>SUM(F80:F85)</f>
        <v>70295.513234000013</v>
      </c>
      <c r="H86" s="43"/>
      <c r="I86" s="43"/>
      <c r="J86" s="43"/>
      <c r="K86" s="43"/>
      <c r="L86" s="43"/>
      <c r="AC86" s="43"/>
      <c r="AD86" s="43"/>
      <c r="AE86" s="43"/>
      <c r="AF86" s="43"/>
      <c r="AG86" s="43"/>
    </row>
    <row r="87" spans="1:33">
      <c r="A87" s="121"/>
      <c r="B87" s="16"/>
      <c r="C87" s="16"/>
      <c r="D87" s="16"/>
      <c r="E87" s="16"/>
      <c r="F87" s="16"/>
      <c r="AC87" s="43"/>
      <c r="AD87" s="43"/>
      <c r="AE87" s="43"/>
      <c r="AF87" s="43"/>
      <c r="AG87" s="43"/>
    </row>
    <row r="88" spans="1:33">
      <c r="A88" s="122" t="s">
        <v>212</v>
      </c>
      <c r="B88" s="162" t="str">
        <f>WinterCapacities!N2</f>
        <v>2026/2027</v>
      </c>
      <c r="C88" s="162" t="str">
        <f>WinterCapacities!O2</f>
        <v>2027/2028</v>
      </c>
      <c r="D88" s="162" t="str">
        <f>WinterCapacities!P2</f>
        <v>2028/2029</v>
      </c>
      <c r="E88" s="162" t="str">
        <f>WinterCapacities!Q2</f>
        <v>2029/2030</v>
      </c>
      <c r="F88" s="162" t="str">
        <f>WinterCapacities!R2</f>
        <v>2030/2031</v>
      </c>
      <c r="AC88" s="43"/>
      <c r="AD88" s="43"/>
      <c r="AE88" s="43"/>
      <c r="AF88" s="43"/>
      <c r="AG88" s="43"/>
    </row>
    <row r="89" spans="1:33">
      <c r="A89" s="123" t="s">
        <v>213</v>
      </c>
      <c r="B89" s="164">
        <f>WinterCapacities!N401</f>
        <v>68220.497399702814</v>
      </c>
      <c r="C89" s="164">
        <f>WinterCapacities!O401</f>
        <v>68220.497399702814</v>
      </c>
      <c r="D89" s="164">
        <f>WinterCapacities!P401</f>
        <v>68220.497399702814</v>
      </c>
      <c r="E89" s="164">
        <f>WinterCapacities!Q401</f>
        <v>68220.497399702814</v>
      </c>
      <c r="F89" s="164">
        <f>WinterCapacities!R401</f>
        <v>68220.497399702814</v>
      </c>
      <c r="H89" s="43"/>
      <c r="I89" s="43"/>
      <c r="J89" s="43"/>
      <c r="K89" s="43"/>
      <c r="L89" s="43"/>
      <c r="AC89" s="43"/>
      <c r="AD89" s="43"/>
      <c r="AE89" s="43"/>
      <c r="AF89" s="43"/>
      <c r="AG89" s="43"/>
    </row>
    <row r="90" spans="1:33">
      <c r="A90" s="123" t="s">
        <v>1967</v>
      </c>
      <c r="B90" s="164">
        <f>WinterCapacities!N423</f>
        <v>3710</v>
      </c>
      <c r="C90" s="164">
        <f>WinterCapacities!O423</f>
        <v>3710</v>
      </c>
      <c r="D90" s="164">
        <f>WinterCapacities!P423</f>
        <v>3710</v>
      </c>
      <c r="E90" s="164">
        <f>WinterCapacities!Q423</f>
        <v>3710</v>
      </c>
      <c r="F90" s="164">
        <f>WinterCapacities!R423</f>
        <v>3710</v>
      </c>
      <c r="H90" s="43"/>
      <c r="I90" s="43"/>
      <c r="J90" s="43"/>
      <c r="K90" s="43"/>
      <c r="L90" s="43"/>
      <c r="AC90" s="43"/>
      <c r="AD90" s="43"/>
      <c r="AE90" s="43"/>
      <c r="AF90" s="43"/>
      <c r="AG90" s="43"/>
    </row>
    <row r="91" spans="1:33">
      <c r="A91" s="123" t="s">
        <v>1968</v>
      </c>
      <c r="B91" s="164">
        <f>WinterCapacities!N432</f>
        <v>-568</v>
      </c>
      <c r="C91" s="164">
        <f>WinterCapacities!O432</f>
        <v>-568</v>
      </c>
      <c r="D91" s="164">
        <f>WinterCapacities!P432</f>
        <v>-568</v>
      </c>
      <c r="E91" s="164">
        <f>WinterCapacities!Q432</f>
        <v>-568</v>
      </c>
      <c r="F91" s="164">
        <f>WinterCapacities!R432</f>
        <v>-568</v>
      </c>
      <c r="H91" s="43"/>
      <c r="I91" s="43"/>
      <c r="J91" s="43"/>
      <c r="K91" s="43"/>
      <c r="L91" s="43"/>
      <c r="AC91" s="43"/>
      <c r="AD91" s="43"/>
      <c r="AE91" s="43"/>
      <c r="AF91" s="43"/>
      <c r="AG91" s="43"/>
    </row>
    <row r="92" spans="1:33">
      <c r="A92" s="123" t="s">
        <v>1969</v>
      </c>
      <c r="B92" s="164">
        <f>WinterCapacities!N434</f>
        <v>0</v>
      </c>
      <c r="C92" s="164">
        <f>WinterCapacities!O434</f>
        <v>0</v>
      </c>
      <c r="D92" s="164">
        <f>WinterCapacities!P434</f>
        <v>0</v>
      </c>
      <c r="E92" s="164">
        <f>WinterCapacities!Q434</f>
        <v>0</v>
      </c>
      <c r="F92" s="164">
        <f>WinterCapacities!R434</f>
        <v>0</v>
      </c>
      <c r="H92" s="43"/>
      <c r="I92" s="43"/>
      <c r="J92" s="43"/>
      <c r="K92" s="43"/>
      <c r="L92" s="43"/>
      <c r="AC92" s="43"/>
      <c r="AD92" s="43"/>
      <c r="AE92" s="43"/>
      <c r="AF92" s="43"/>
      <c r="AG92" s="43"/>
    </row>
    <row r="93" spans="1:33">
      <c r="A93" s="123" t="s">
        <v>217</v>
      </c>
      <c r="B93" s="164">
        <f>WinterCapacities!N436+WinterCapacities!N437</f>
        <v>3162.1382683935999</v>
      </c>
      <c r="C93" s="164">
        <f>WinterCapacities!O436+WinterCapacities!O437</f>
        <v>3162.1382683935999</v>
      </c>
      <c r="D93" s="164">
        <f>WinterCapacities!P436+WinterCapacities!P437</f>
        <v>3157.1382683935999</v>
      </c>
      <c r="E93" s="164">
        <f>WinterCapacities!Q436+WinterCapacities!Q437</f>
        <v>3157.1382683935999</v>
      </c>
      <c r="F93" s="164">
        <f>WinterCapacities!R436+WinterCapacities!R437</f>
        <v>3157.1382683935999</v>
      </c>
      <c r="H93" s="43"/>
      <c r="I93" s="43"/>
      <c r="J93" s="43"/>
      <c r="K93" s="43"/>
      <c r="L93" s="43"/>
      <c r="AC93" s="43"/>
      <c r="AD93" s="43"/>
      <c r="AE93" s="43"/>
      <c r="AF93" s="43"/>
      <c r="AG93" s="43"/>
    </row>
    <row r="94" spans="1:33">
      <c r="A94" s="123" t="s">
        <v>2167</v>
      </c>
      <c r="B94" s="164">
        <f>WinterCapacities!N658*WinterCapacities!N659/100</f>
        <v>1414.8720000000001</v>
      </c>
      <c r="C94" s="164">
        <f>WinterCapacities!O658*WinterCapacities!O659/100</f>
        <v>1414.8720000000001</v>
      </c>
      <c r="D94" s="164">
        <f>WinterCapacities!P658*WinterCapacities!P659/100</f>
        <v>1414.8720000000001</v>
      </c>
      <c r="E94" s="164">
        <f>WinterCapacities!Q658*WinterCapacities!Q659/100</f>
        <v>1414.8720000000001</v>
      </c>
      <c r="F94" s="164">
        <f>WinterCapacities!R658*WinterCapacities!R659/100</f>
        <v>1414.8720000000001</v>
      </c>
      <c r="H94" s="43"/>
      <c r="I94" s="43"/>
      <c r="J94" s="43"/>
      <c r="K94" s="43"/>
      <c r="L94" s="43"/>
      <c r="AC94" s="43"/>
      <c r="AD94" s="43"/>
      <c r="AE94" s="43"/>
      <c r="AF94" s="43"/>
      <c r="AG94" s="43"/>
    </row>
    <row r="95" spans="1:33">
      <c r="A95" s="123" t="s">
        <v>2165</v>
      </c>
      <c r="B95" s="164">
        <f>WinterCapacities!N661*WinterCapacities!N662/100</f>
        <v>1410.7839999999999</v>
      </c>
      <c r="C95" s="164">
        <f>WinterCapacities!O661*WinterCapacities!O662/100</f>
        <v>1410.7839999999999</v>
      </c>
      <c r="D95" s="164">
        <f>WinterCapacities!P661*WinterCapacities!P662/100</f>
        <v>1410.7839999999999</v>
      </c>
      <c r="E95" s="164">
        <f>WinterCapacities!Q661*WinterCapacities!Q662/100</f>
        <v>1410.7839999999999</v>
      </c>
      <c r="F95" s="164">
        <f>WinterCapacities!R661*WinterCapacities!R662/100</f>
        <v>1410.7839999999999</v>
      </c>
      <c r="H95" s="43"/>
      <c r="I95" s="43"/>
      <c r="J95" s="43"/>
      <c r="K95" s="43"/>
      <c r="L95" s="43"/>
      <c r="AC95" s="43"/>
      <c r="AD95" s="43"/>
      <c r="AE95" s="43"/>
      <c r="AF95" s="43"/>
      <c r="AG95" s="43"/>
    </row>
    <row r="96" spans="1:33">
      <c r="A96" s="123" t="s">
        <v>2163</v>
      </c>
      <c r="B96" s="164">
        <f>WinterCapacities!N664*WinterCapacities!N665/100</f>
        <v>3209.898000000001</v>
      </c>
      <c r="C96" s="164">
        <f>WinterCapacities!O664*WinterCapacities!O665/100</f>
        <v>3209.898000000001</v>
      </c>
      <c r="D96" s="164">
        <f>WinterCapacities!P664*WinterCapacities!P665/100</f>
        <v>3209.898000000001</v>
      </c>
      <c r="E96" s="164">
        <f>WinterCapacities!Q664*WinterCapacities!Q665/100</f>
        <v>3209.898000000001</v>
      </c>
      <c r="F96" s="164">
        <f>WinterCapacities!R664*WinterCapacities!R665/100</f>
        <v>3209.898000000001</v>
      </c>
      <c r="H96" s="43"/>
      <c r="I96" s="43"/>
      <c r="J96" s="43"/>
      <c r="K96" s="43"/>
      <c r="L96" s="43"/>
      <c r="AC96" s="43"/>
      <c r="AD96" s="43"/>
      <c r="AE96" s="43"/>
      <c r="AF96" s="43"/>
      <c r="AG96" s="43"/>
    </row>
    <row r="97" spans="1:33">
      <c r="A97" s="123" t="s">
        <v>2161</v>
      </c>
      <c r="B97" s="164">
        <f>WinterCapacities!N731*WinterCapacities!N732/100</f>
        <v>173.46700000000001</v>
      </c>
      <c r="C97" s="164">
        <f>WinterCapacities!O731*WinterCapacities!O732/100</f>
        <v>173.46700000000001</v>
      </c>
      <c r="D97" s="164">
        <f>WinterCapacities!P731*WinterCapacities!P732/100</f>
        <v>173.46700000000001</v>
      </c>
      <c r="E97" s="164">
        <f>WinterCapacities!Q731*WinterCapacities!Q732/100</f>
        <v>173.46700000000001</v>
      </c>
      <c r="F97" s="164">
        <f>WinterCapacities!R731*WinterCapacities!R732/100</f>
        <v>173.46700000000001</v>
      </c>
      <c r="H97" s="43"/>
      <c r="I97" s="43"/>
      <c r="J97" s="43"/>
      <c r="K97" s="43"/>
      <c r="L97" s="43"/>
      <c r="AC97" s="43"/>
      <c r="AD97" s="43"/>
      <c r="AE97" s="43"/>
      <c r="AF97" s="43"/>
      <c r="AG97" s="43"/>
    </row>
    <row r="98" spans="1:33">
      <c r="A98" s="123" t="s">
        <v>219</v>
      </c>
      <c r="B98" s="164">
        <f>WinterCapacities!N749*WinterCapacities!N750/100</f>
        <v>0</v>
      </c>
      <c r="C98" s="164">
        <f>WinterCapacities!O749*WinterCapacities!O750/100</f>
        <v>0</v>
      </c>
      <c r="D98" s="164">
        <f>WinterCapacities!P749*WinterCapacities!P750/100</f>
        <v>0</v>
      </c>
      <c r="E98" s="164">
        <f>WinterCapacities!Q749*WinterCapacities!Q750/100</f>
        <v>0</v>
      </c>
      <c r="F98" s="164">
        <f>WinterCapacities!R749*WinterCapacities!R750/100</f>
        <v>0</v>
      </c>
      <c r="H98" s="43"/>
      <c r="I98" s="43"/>
      <c r="J98" s="43"/>
      <c r="K98" s="43"/>
      <c r="L98" s="43"/>
      <c r="AC98" s="43"/>
      <c r="AD98" s="43"/>
      <c r="AE98" s="43"/>
      <c r="AF98" s="43"/>
      <c r="AG98" s="43"/>
    </row>
    <row r="99" spans="1:33">
      <c r="A99" s="123" t="s">
        <v>220</v>
      </c>
      <c r="B99" s="164">
        <f>WinterCapacities!N752</f>
        <v>0</v>
      </c>
      <c r="C99" s="164">
        <f>WinterCapacities!O752</f>
        <v>0</v>
      </c>
      <c r="D99" s="164">
        <f>WinterCapacities!P752</f>
        <v>0</v>
      </c>
      <c r="E99" s="164">
        <f>WinterCapacities!Q752</f>
        <v>0</v>
      </c>
      <c r="F99" s="164">
        <f>WinterCapacities!R752</f>
        <v>0</v>
      </c>
      <c r="H99" s="43"/>
      <c r="I99" s="43"/>
      <c r="J99" s="43"/>
      <c r="K99" s="43"/>
      <c r="L99" s="43"/>
      <c r="AC99" s="43"/>
      <c r="AD99" s="43"/>
      <c r="AE99" s="43"/>
      <c r="AF99" s="43"/>
      <c r="AG99" s="43"/>
    </row>
    <row r="100" spans="1:33">
      <c r="A100" s="123" t="s">
        <v>221</v>
      </c>
      <c r="B100" s="164">
        <f>WinterCapacities!N754</f>
        <v>0</v>
      </c>
      <c r="C100" s="164">
        <f>WinterCapacities!O754</f>
        <v>0</v>
      </c>
      <c r="D100" s="164">
        <f>WinterCapacities!P754</f>
        <v>0</v>
      </c>
      <c r="E100" s="164">
        <f>WinterCapacities!Q754</f>
        <v>0</v>
      </c>
      <c r="F100" s="164">
        <f>WinterCapacities!R754</f>
        <v>0</v>
      </c>
      <c r="H100" s="43"/>
      <c r="I100" s="43"/>
      <c r="J100" s="43"/>
      <c r="K100" s="43"/>
      <c r="L100" s="43"/>
      <c r="AC100" s="43"/>
      <c r="AD100" s="43"/>
      <c r="AE100" s="43"/>
      <c r="AF100" s="43"/>
      <c r="AG100" s="43"/>
    </row>
    <row r="101" spans="1:33">
      <c r="A101" s="124" t="s">
        <v>222</v>
      </c>
      <c r="B101" s="166">
        <f>SUM(B89:B100)</f>
        <v>80733.656668096417</v>
      </c>
      <c r="C101" s="166">
        <f>SUM(C89:C100)</f>
        <v>80733.656668096417</v>
      </c>
      <c r="D101" s="166">
        <f>SUM(D89:D100)</f>
        <v>80728.656668096417</v>
      </c>
      <c r="E101" s="166">
        <f>SUM(E89:E100)</f>
        <v>80728.656668096417</v>
      </c>
      <c r="F101" s="166">
        <f>SUM(F89:F100)</f>
        <v>80728.656668096417</v>
      </c>
      <c r="H101" s="43"/>
      <c r="I101" s="43"/>
      <c r="J101" s="43"/>
      <c r="K101" s="43"/>
      <c r="L101" s="43"/>
      <c r="AC101" s="43"/>
      <c r="AD101" s="43"/>
      <c r="AE101" s="43"/>
      <c r="AF101" s="43"/>
      <c r="AG101" s="43"/>
    </row>
    <row r="102" spans="1:33">
      <c r="A102" s="123"/>
      <c r="B102" s="164"/>
      <c r="C102" s="164"/>
      <c r="D102" s="164"/>
      <c r="E102" s="164"/>
      <c r="F102" s="164"/>
      <c r="H102" s="43"/>
      <c r="I102" s="43"/>
      <c r="J102" s="43"/>
      <c r="K102" s="43"/>
      <c r="L102" s="43"/>
      <c r="AC102" s="43"/>
      <c r="AD102" s="43"/>
      <c r="AE102" s="43"/>
      <c r="AF102" s="43"/>
      <c r="AG102" s="43"/>
    </row>
    <row r="103" spans="1:33">
      <c r="A103" s="163" t="s">
        <v>2170</v>
      </c>
      <c r="B103" s="164">
        <f>WinterCapacities!N761*WinterCapacities!N762/100</f>
        <v>837.53</v>
      </c>
      <c r="C103" s="164">
        <f>WinterCapacities!O761*WinterCapacities!O762/100</f>
        <v>837.53</v>
      </c>
      <c r="D103" s="164">
        <f>WinterCapacities!P761*WinterCapacities!P762/100</f>
        <v>837.53</v>
      </c>
      <c r="E103" s="164">
        <f>WinterCapacities!Q761*WinterCapacities!Q762/100</f>
        <v>837.53</v>
      </c>
      <c r="F103" s="164">
        <f>WinterCapacities!R761*WinterCapacities!R762/100</f>
        <v>837.53</v>
      </c>
      <c r="H103" s="43"/>
      <c r="I103" s="43"/>
      <c r="J103" s="43"/>
      <c r="K103" s="43"/>
      <c r="L103" s="43"/>
      <c r="AC103" s="43"/>
      <c r="AD103" s="43"/>
      <c r="AE103" s="43"/>
      <c r="AF103" s="43"/>
      <c r="AG103" s="43"/>
    </row>
    <row r="104" spans="1:33">
      <c r="A104" s="114" t="s">
        <v>2142</v>
      </c>
      <c r="B104" s="164">
        <f>WinterCapacities!N770</f>
        <v>1007</v>
      </c>
      <c r="C104" s="164">
        <f>WinterCapacities!O770</f>
        <v>1007</v>
      </c>
      <c r="D104" s="164">
        <f>WinterCapacities!P770</f>
        <v>1007</v>
      </c>
      <c r="E104" s="164">
        <f>WinterCapacities!Q770</f>
        <v>1007</v>
      </c>
      <c r="F104" s="164">
        <f>WinterCapacities!R770</f>
        <v>1007</v>
      </c>
      <c r="H104" s="43"/>
      <c r="I104" s="43"/>
      <c r="J104" s="43"/>
      <c r="K104" s="43"/>
      <c r="L104" s="43"/>
      <c r="AC104" s="43"/>
      <c r="AD104" s="43"/>
      <c r="AE104" s="43"/>
      <c r="AF104" s="43"/>
      <c r="AG104" s="43"/>
    </row>
    <row r="105" spans="1:33">
      <c r="A105" s="123" t="s">
        <v>2166</v>
      </c>
      <c r="B105" s="164">
        <f>WinterCapacities!N828*WinterCapacities!N829/100</f>
        <v>958.72800000000018</v>
      </c>
      <c r="C105" s="164">
        <f>WinterCapacities!O828*WinterCapacities!O829/100</f>
        <v>958.72800000000018</v>
      </c>
      <c r="D105" s="164">
        <f>WinterCapacities!P828*WinterCapacities!P829/100</f>
        <v>958.72800000000018</v>
      </c>
      <c r="E105" s="164">
        <f>WinterCapacities!Q828*WinterCapacities!Q829/100</f>
        <v>958.72800000000018</v>
      </c>
      <c r="F105" s="164">
        <f>WinterCapacities!R828*WinterCapacities!R829/100</f>
        <v>958.72800000000018</v>
      </c>
      <c r="H105" s="43"/>
      <c r="I105" s="43"/>
      <c r="J105" s="43"/>
      <c r="K105" s="43"/>
      <c r="L105" s="43"/>
      <c r="AC105" s="43"/>
      <c r="AD105" s="43"/>
      <c r="AE105" s="43"/>
      <c r="AF105" s="43"/>
      <c r="AG105" s="43"/>
    </row>
    <row r="106" spans="1:33">
      <c r="A106" s="123" t="s">
        <v>2164</v>
      </c>
      <c r="B106" s="164">
        <f>WinterCapacities!N831*WinterCapacities!N832/100</f>
        <v>299.29599999999999</v>
      </c>
      <c r="C106" s="164">
        <f>WinterCapacities!O831*WinterCapacities!O832/100</f>
        <v>299.29599999999999</v>
      </c>
      <c r="D106" s="164">
        <f>WinterCapacities!P831*WinterCapacities!P832/100</f>
        <v>299.29599999999999</v>
      </c>
      <c r="E106" s="164">
        <f>WinterCapacities!Q831*WinterCapacities!Q832/100</f>
        <v>299.29599999999999</v>
      </c>
      <c r="F106" s="164">
        <f>WinterCapacities!R831*WinterCapacities!R832/100</f>
        <v>299.29599999999999</v>
      </c>
      <c r="H106" s="43"/>
      <c r="I106" s="43"/>
      <c r="J106" s="43"/>
      <c r="K106" s="43"/>
      <c r="L106" s="43"/>
      <c r="AC106" s="43"/>
      <c r="AD106" s="43"/>
      <c r="AE106" s="43"/>
      <c r="AF106" s="43"/>
      <c r="AG106" s="43"/>
    </row>
    <row r="107" spans="1:33">
      <c r="A107" s="123" t="s">
        <v>2162</v>
      </c>
      <c r="B107" s="164">
        <f>WinterCapacities!N834*WinterCapacities!N835/100</f>
        <v>1805.646</v>
      </c>
      <c r="C107" s="164">
        <f>WinterCapacities!O834*WinterCapacities!O835/100</f>
        <v>1805.646</v>
      </c>
      <c r="D107" s="164">
        <f>WinterCapacities!P834*WinterCapacities!P835/100</f>
        <v>1805.646</v>
      </c>
      <c r="E107" s="164">
        <f>WinterCapacities!Q834*WinterCapacities!Q835/100</f>
        <v>1805.646</v>
      </c>
      <c r="F107" s="164">
        <f>WinterCapacities!R834*WinterCapacities!R835/100</f>
        <v>1805.646</v>
      </c>
      <c r="H107" s="43"/>
      <c r="I107" s="43"/>
      <c r="J107" s="43"/>
      <c r="K107" s="43"/>
      <c r="L107" s="43"/>
      <c r="AC107" s="43"/>
      <c r="AD107" s="43"/>
      <c r="AE107" s="43"/>
      <c r="AF107" s="43"/>
      <c r="AG107" s="43"/>
    </row>
    <row r="108" spans="1:33">
      <c r="A108" s="123" t="s">
        <v>2160</v>
      </c>
      <c r="B108" s="164">
        <f>WinterCapacities!N904*WinterCapacities!N905/100</f>
        <v>889.94500000000016</v>
      </c>
      <c r="C108" s="164">
        <f>WinterCapacities!O904*WinterCapacities!O905/100</f>
        <v>889.94500000000016</v>
      </c>
      <c r="D108" s="164">
        <f>WinterCapacities!P904*WinterCapacities!P905/100</f>
        <v>889.94500000000016</v>
      </c>
      <c r="E108" s="164">
        <f>WinterCapacities!Q904*WinterCapacities!Q905/100</f>
        <v>889.94500000000016</v>
      </c>
      <c r="F108" s="164">
        <f>WinterCapacities!R904*WinterCapacities!R905/100</f>
        <v>889.94500000000016</v>
      </c>
      <c r="H108" s="43"/>
      <c r="I108" s="43"/>
      <c r="J108" s="43"/>
      <c r="K108" s="43"/>
      <c r="L108" s="43"/>
      <c r="AC108" s="43"/>
      <c r="AD108" s="43"/>
      <c r="AE108" s="43"/>
      <c r="AF108" s="43"/>
      <c r="AG108" s="43"/>
    </row>
    <row r="109" spans="1:33">
      <c r="A109" s="123" t="s">
        <v>224</v>
      </c>
      <c r="B109" s="164">
        <f>WinterCapacities!N925*WinterCapacities!N926/100</f>
        <v>0</v>
      </c>
      <c r="C109" s="164">
        <f>WinterCapacities!O925*WinterCapacities!O926/100</f>
        <v>0</v>
      </c>
      <c r="D109" s="164">
        <f>WinterCapacities!P925*WinterCapacities!P926/100</f>
        <v>0</v>
      </c>
      <c r="E109" s="164">
        <f>WinterCapacities!Q925*WinterCapacities!Q926/100</f>
        <v>0</v>
      </c>
      <c r="F109" s="164">
        <f>WinterCapacities!R925*WinterCapacities!R926/100</f>
        <v>0</v>
      </c>
      <c r="H109" s="43"/>
      <c r="I109" s="43"/>
      <c r="J109" s="43"/>
      <c r="K109" s="43"/>
      <c r="L109" s="43"/>
      <c r="AC109" s="43"/>
      <c r="AD109" s="43"/>
      <c r="AE109" s="43"/>
      <c r="AF109" s="43"/>
      <c r="AG109" s="43"/>
    </row>
    <row r="110" spans="1:33">
      <c r="A110" s="124" t="s">
        <v>225</v>
      </c>
      <c r="B110" s="166">
        <f>SUM(B101:B109)</f>
        <v>86531.801668096421</v>
      </c>
      <c r="C110" s="166">
        <f>SUM(C101:C109)</f>
        <v>86531.801668096421</v>
      </c>
      <c r="D110" s="166">
        <f>SUM(D101:D109)</f>
        <v>86526.801668096421</v>
      </c>
      <c r="E110" s="166">
        <f>SUM(E101:E109)</f>
        <v>86526.801668096421</v>
      </c>
      <c r="F110" s="166">
        <f>SUM(F101:F109)</f>
        <v>86526.801668096421</v>
      </c>
      <c r="H110" s="43"/>
      <c r="I110" s="43"/>
      <c r="J110" s="43"/>
      <c r="K110" s="43"/>
      <c r="L110" s="43"/>
      <c r="AC110" s="43"/>
      <c r="AD110" s="43"/>
      <c r="AE110" s="43"/>
      <c r="AF110" s="43"/>
      <c r="AG110" s="43"/>
    </row>
    <row r="111" spans="1:33">
      <c r="B111" s="102"/>
      <c r="C111" s="102"/>
      <c r="D111" s="102"/>
      <c r="E111" s="102"/>
      <c r="F111" s="102"/>
      <c r="H111" s="43"/>
      <c r="I111" s="43"/>
      <c r="J111" s="43"/>
      <c r="K111" s="43"/>
      <c r="L111" s="43"/>
      <c r="AC111" s="43"/>
      <c r="AD111" s="43"/>
      <c r="AE111" s="43"/>
      <c r="AF111" s="43"/>
      <c r="AG111" s="43"/>
    </row>
    <row r="112" spans="1:33">
      <c r="A112" s="120" t="s">
        <v>117</v>
      </c>
      <c r="B112" s="145">
        <f>(B110 -B86)/B86</f>
        <v>0.31808061676437993</v>
      </c>
      <c r="C112" s="145">
        <f>(C110 -C86)/C86</f>
        <v>0.29418659013747495</v>
      </c>
      <c r="D112" s="145">
        <f>(D110 -D86)/D86</f>
        <v>0.27183887943933233</v>
      </c>
      <c r="E112" s="145">
        <f>(E110 -E86)/E86</f>
        <v>0.25086383165565956</v>
      </c>
      <c r="F112" s="145">
        <f>(F110 -F86)/F86</f>
        <v>0.2309007742793715</v>
      </c>
      <c r="H112" s="43"/>
      <c r="I112" s="43"/>
      <c r="J112" s="43"/>
      <c r="K112" s="43"/>
      <c r="L112" s="43"/>
      <c r="AC112" s="43"/>
      <c r="AD112" s="43"/>
      <c r="AE112" s="43"/>
      <c r="AF112" s="43"/>
      <c r="AG112" s="43"/>
    </row>
    <row r="113" spans="1:1">
      <c r="A113" s="113" t="s">
        <v>82</v>
      </c>
    </row>
  </sheetData>
  <mergeCells count="10">
    <mergeCell ref="A34:F34"/>
    <mergeCell ref="A36:F36"/>
    <mergeCell ref="A37:F37"/>
    <mergeCell ref="A76:F76"/>
    <mergeCell ref="A1:F1"/>
    <mergeCell ref="B3:F3"/>
    <mergeCell ref="A13:F13"/>
    <mergeCell ref="A29:F29"/>
    <mergeCell ref="A17:F17"/>
    <mergeCell ref="B19:F19"/>
  </mergeCells>
  <pageMargins left="0.7" right="0.7" top="0.75" bottom="0.75" header="0.3" footer="0.3"/>
  <pageSetup scale="57" orientation="portrait" r:id="rId1"/>
  <headerFooter>
    <oddFooter>&amp;C&amp;P</oddFooter>
  </headerFooter>
  <rowBreaks count="1" manualBreakCount="1">
    <brk id="43"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57"/>
  <sheetViews>
    <sheetView zoomScaleNormal="100" workbookViewId="0">
      <selection sqref="A1:F1"/>
    </sheetView>
  </sheetViews>
  <sheetFormatPr defaultColWidth="8.85546875" defaultRowHeight="15"/>
  <cols>
    <col min="1" max="1" width="6" style="60" customWidth="1"/>
    <col min="2" max="2" width="90.85546875" style="60" customWidth="1"/>
    <col min="3" max="6" width="9.7109375" style="60" customWidth="1"/>
    <col min="7" max="16384" width="8.85546875" style="60"/>
  </cols>
  <sheetData>
    <row r="1" spans="1:10" ht="18" customHeight="1">
      <c r="A1" s="268" t="s">
        <v>2157</v>
      </c>
      <c r="B1" s="268"/>
      <c r="C1" s="268"/>
      <c r="D1" s="268"/>
      <c r="E1" s="268"/>
      <c r="F1" s="268"/>
    </row>
    <row r="2" spans="1:10">
      <c r="A2" s="203"/>
      <c r="B2" s="204"/>
      <c r="C2" s="204"/>
      <c r="D2" s="204"/>
      <c r="E2" s="204"/>
      <c r="F2" s="204"/>
    </row>
    <row r="3" spans="1:10" ht="61.5" customHeight="1">
      <c r="A3" s="203"/>
      <c r="B3" s="276" t="s">
        <v>2175</v>
      </c>
      <c r="C3" s="276"/>
      <c r="D3" s="276"/>
      <c r="E3" s="276"/>
      <c r="F3" s="276"/>
    </row>
    <row r="4" spans="1:10">
      <c r="A4" s="203"/>
      <c r="B4" s="204"/>
      <c r="C4" s="275" t="s">
        <v>2004</v>
      </c>
      <c r="D4" s="275"/>
      <c r="E4" s="275"/>
      <c r="F4" s="275"/>
    </row>
    <row r="5" spans="1:10">
      <c r="A5" s="203"/>
      <c r="B5" s="205" t="s">
        <v>2152</v>
      </c>
      <c r="C5" s="208">
        <v>2021</v>
      </c>
      <c r="D5" s="208">
        <v>2022</v>
      </c>
      <c r="E5" s="208">
        <v>2023</v>
      </c>
      <c r="F5" s="208">
        <v>2024</v>
      </c>
    </row>
    <row r="6" spans="1:10">
      <c r="A6" s="203"/>
      <c r="B6" s="89" t="s">
        <v>205</v>
      </c>
      <c r="C6" s="206">
        <f>SummerSummary!D5</f>
        <v>78298.666605999999</v>
      </c>
      <c r="D6" s="206">
        <f>SummerSummary!E5</f>
        <v>80107.591287000003</v>
      </c>
      <c r="E6" s="206">
        <f>SummerSummary!F5</f>
        <v>81593.260337999993</v>
      </c>
      <c r="F6" s="206">
        <f>SummerSummary!G5</f>
        <v>82982.098746999996</v>
      </c>
    </row>
    <row r="7" spans="1:10">
      <c r="A7" s="203"/>
      <c r="B7" s="89" t="s">
        <v>2151</v>
      </c>
      <c r="C7" s="207">
        <f>C19</f>
        <v>76609</v>
      </c>
      <c r="D7" s="207">
        <f t="shared" ref="D7:F7" si="0">D19</f>
        <v>78484</v>
      </c>
      <c r="E7" s="207">
        <f t="shared" si="0"/>
        <v>79856</v>
      </c>
      <c r="F7" s="207">
        <f t="shared" si="0"/>
        <v>80772</v>
      </c>
    </row>
    <row r="8" spans="1:10">
      <c r="A8" s="203"/>
      <c r="B8" s="204"/>
      <c r="C8" s="204"/>
      <c r="D8" s="204"/>
      <c r="E8" s="204"/>
      <c r="F8" s="204"/>
      <c r="I8" s="199"/>
    </row>
    <row r="9" spans="1:10">
      <c r="A9" s="203"/>
      <c r="B9" s="205" t="s">
        <v>2173</v>
      </c>
      <c r="C9" s="209"/>
      <c r="D9" s="209"/>
      <c r="E9" s="209"/>
      <c r="F9" s="209"/>
    </row>
    <row r="10" spans="1:10">
      <c r="A10" s="203"/>
      <c r="B10" s="202" t="s">
        <v>2153</v>
      </c>
      <c r="C10" s="200">
        <f>SummerSummary!D39</f>
        <v>0.17282717900301833</v>
      </c>
      <c r="D10" s="200">
        <f>SummerSummary!E39</f>
        <v>0.19654036731637303</v>
      </c>
      <c r="E10" s="200">
        <f>SummerSummary!F39</f>
        <v>0.17955303790118482</v>
      </c>
      <c r="F10" s="200">
        <f>SummerSummary!G39</f>
        <v>0.15871644301153898</v>
      </c>
    </row>
    <row r="11" spans="1:10">
      <c r="A11" s="203"/>
      <c r="B11" s="202" t="s">
        <v>2154</v>
      </c>
      <c r="C11" s="200">
        <f>C53</f>
        <v>0.19945979705648206</v>
      </c>
      <c r="D11" s="200">
        <f>D53</f>
        <v>0.22200719150732864</v>
      </c>
      <c r="E11" s="200">
        <f>E53</f>
        <v>0.20594134128623268</v>
      </c>
      <c r="F11" s="200">
        <f>F53</f>
        <v>0.19130950025419607</v>
      </c>
    </row>
    <row r="12" spans="1:10" ht="15.75" thickBot="1">
      <c r="A12" s="203"/>
      <c r="B12" s="210" t="s">
        <v>2174</v>
      </c>
      <c r="C12" s="201">
        <f>C11-C10</f>
        <v>2.663261805346373E-2</v>
      </c>
      <c r="D12" s="201">
        <f t="shared" ref="D12:F12" si="1">D11-D10</f>
        <v>2.5466824190955611E-2</v>
      </c>
      <c r="E12" s="201">
        <f t="shared" si="1"/>
        <v>2.6388303385047857E-2</v>
      </c>
      <c r="F12" s="201">
        <f t="shared" si="1"/>
        <v>3.2593057242657097E-2</v>
      </c>
    </row>
    <row r="13" spans="1:10" ht="15.75" thickTop="1">
      <c r="A13" s="203"/>
      <c r="B13" s="203"/>
      <c r="C13" s="112"/>
      <c r="D13" s="112"/>
      <c r="E13" s="112"/>
      <c r="F13" s="112"/>
    </row>
    <row r="14" spans="1:10">
      <c r="A14" s="203"/>
      <c r="B14" s="203"/>
      <c r="C14" s="203"/>
      <c r="D14" s="203"/>
      <c r="E14" s="203"/>
      <c r="F14" s="203"/>
    </row>
    <row r="15" spans="1:10" ht="39.6" customHeight="1">
      <c r="A15" s="256" t="s">
        <v>203</v>
      </c>
      <c r="B15" s="256"/>
      <c r="C15" s="256"/>
      <c r="D15" s="256"/>
      <c r="E15" s="256"/>
      <c r="F15" s="256"/>
      <c r="G15"/>
      <c r="H15"/>
      <c r="I15"/>
      <c r="J15"/>
    </row>
    <row r="16" spans="1:10" ht="22.15" customHeight="1">
      <c r="A16" s="258" t="s">
        <v>2156</v>
      </c>
      <c r="B16" s="258"/>
      <c r="C16" s="258"/>
      <c r="D16" s="258"/>
      <c r="E16" s="258"/>
      <c r="F16" s="258"/>
      <c r="G16"/>
      <c r="H16"/>
      <c r="I16"/>
      <c r="J16"/>
    </row>
    <row r="17" spans="1:22">
      <c r="A17" s="139"/>
      <c r="B17" s="139"/>
      <c r="C17" s="139"/>
      <c r="D17" s="139"/>
      <c r="E17" s="139"/>
      <c r="F17" s="139"/>
      <c r="G17" s="131"/>
      <c r="H17" s="131"/>
      <c r="I17" s="131"/>
      <c r="J17" s="131"/>
    </row>
    <row r="18" spans="1:22">
      <c r="A18" s="116" t="s">
        <v>204</v>
      </c>
      <c r="B18" s="155"/>
      <c r="C18" s="175">
        <f>SummerCapacities!I2</f>
        <v>2021</v>
      </c>
      <c r="D18" s="175">
        <f>SummerCapacities!J2</f>
        <v>2022</v>
      </c>
      <c r="E18" s="175">
        <f>SummerCapacities!K2</f>
        <v>2023</v>
      </c>
      <c r="F18" s="175">
        <f>SummerCapacities!L2</f>
        <v>2024</v>
      </c>
      <c r="R18" s="142"/>
      <c r="S18" s="142"/>
      <c r="T18" s="142"/>
      <c r="U18" s="142"/>
      <c r="V18" s="142"/>
    </row>
    <row r="19" spans="1:22">
      <c r="A19" s="116"/>
      <c r="B19" s="115" t="s">
        <v>2151</v>
      </c>
      <c r="C19" s="157">
        <v>76609</v>
      </c>
      <c r="D19" s="157">
        <v>78484</v>
      </c>
      <c r="E19" s="157">
        <v>79856</v>
      </c>
      <c r="F19" s="157">
        <v>80772</v>
      </c>
      <c r="R19" s="142"/>
      <c r="S19" s="142"/>
      <c r="T19" s="142"/>
      <c r="U19" s="142"/>
      <c r="V19" s="142"/>
    </row>
    <row r="20" spans="1:22">
      <c r="A20" s="116"/>
      <c r="B20" s="115" t="s">
        <v>1965</v>
      </c>
      <c r="C20" s="157">
        <v>2109.9906330328172</v>
      </c>
      <c r="D20" s="157">
        <v>2336.7500020225934</v>
      </c>
      <c r="E20" s="157">
        <v>2648.4694099523103</v>
      </c>
      <c r="F20" s="157">
        <v>2883.9234230733014</v>
      </c>
      <c r="R20" s="142"/>
      <c r="S20" s="142"/>
      <c r="T20" s="142"/>
      <c r="U20" s="142"/>
      <c r="V20" s="142"/>
    </row>
    <row r="21" spans="1:22">
      <c r="A21" s="116"/>
      <c r="B21" s="115" t="s">
        <v>206</v>
      </c>
      <c r="C21" s="157">
        <f>C19+C20</f>
        <v>78718.990633032823</v>
      </c>
      <c r="D21" s="157">
        <f>D19+D20</f>
        <v>80820.7500020226</v>
      </c>
      <c r="E21" s="157">
        <f>E19+E20</f>
        <v>82504.469409952304</v>
      </c>
      <c r="F21" s="157">
        <f>F19+F20</f>
        <v>83655.923423073298</v>
      </c>
      <c r="R21" s="142"/>
      <c r="S21" s="142"/>
      <c r="T21" s="142"/>
      <c r="U21" s="142"/>
      <c r="V21" s="142"/>
    </row>
    <row r="22" spans="1:22">
      <c r="A22" s="116"/>
      <c r="B22" s="115" t="s">
        <v>207</v>
      </c>
      <c r="C22" s="158">
        <f>-1149*1.02</f>
        <v>-1171.98</v>
      </c>
      <c r="D22" s="158">
        <f t="shared" ref="D22:F22" si="2">-1149*1.02</f>
        <v>-1171.98</v>
      </c>
      <c r="E22" s="158">
        <f t="shared" si="2"/>
        <v>-1171.98</v>
      </c>
      <c r="F22" s="158">
        <f t="shared" si="2"/>
        <v>-1171.98</v>
      </c>
      <c r="R22" s="142"/>
      <c r="S22" s="142"/>
      <c r="T22" s="142"/>
      <c r="U22" s="142"/>
      <c r="V22" s="142"/>
    </row>
    <row r="23" spans="1:22">
      <c r="A23" s="116"/>
      <c r="B23" s="115" t="s">
        <v>208</v>
      </c>
      <c r="C23" s="158">
        <v>0</v>
      </c>
      <c r="D23" s="158">
        <v>0</v>
      </c>
      <c r="E23" s="158">
        <v>0</v>
      </c>
      <c r="F23" s="158">
        <v>0</v>
      </c>
      <c r="R23" s="142"/>
      <c r="S23" s="142"/>
      <c r="T23" s="142"/>
      <c r="U23" s="142"/>
      <c r="V23" s="142"/>
    </row>
    <row r="24" spans="1:22">
      <c r="A24" s="116"/>
      <c r="B24" s="115" t="s">
        <v>209</v>
      </c>
      <c r="C24" s="158">
        <f>-751.72*1.02</f>
        <v>-766.75440000000003</v>
      </c>
      <c r="D24" s="158">
        <f t="shared" ref="D24:F24" si="3">-751.72*1.02</f>
        <v>-766.75440000000003</v>
      </c>
      <c r="E24" s="158">
        <f t="shared" si="3"/>
        <v>-766.75440000000003</v>
      </c>
      <c r="F24" s="158">
        <f t="shared" si="3"/>
        <v>-766.75440000000003</v>
      </c>
      <c r="R24" s="142"/>
      <c r="S24" s="142"/>
      <c r="T24" s="142"/>
      <c r="U24" s="142"/>
      <c r="V24" s="142"/>
    </row>
    <row r="25" spans="1:22">
      <c r="A25" s="116"/>
      <c r="B25" s="115" t="s">
        <v>210</v>
      </c>
      <c r="C25" s="192">
        <f>-256.8627*1.02</f>
        <v>-261.999954</v>
      </c>
      <c r="D25" s="192">
        <f t="shared" ref="D25:F25" si="4">-256.8627*1.02</f>
        <v>-261.999954</v>
      </c>
      <c r="E25" s="192">
        <f t="shared" si="4"/>
        <v>-261.999954</v>
      </c>
      <c r="F25" s="192">
        <f t="shared" si="4"/>
        <v>-261.999954</v>
      </c>
      <c r="R25" s="142"/>
      <c r="S25" s="142"/>
      <c r="T25" s="142"/>
      <c r="U25" s="142"/>
      <c r="V25" s="142"/>
    </row>
    <row r="26" spans="1:22">
      <c r="A26" s="116"/>
      <c r="B26" s="115" t="s">
        <v>211</v>
      </c>
      <c r="C26" s="192">
        <f>-C20</f>
        <v>-2109.9906330328172</v>
      </c>
      <c r="D26" s="192">
        <f t="shared" ref="D26:F26" si="5">-D20</f>
        <v>-2336.7500020225934</v>
      </c>
      <c r="E26" s="192">
        <f t="shared" si="5"/>
        <v>-2648.4694099523103</v>
      </c>
      <c r="F26" s="192">
        <f t="shared" si="5"/>
        <v>-2883.9234230733014</v>
      </c>
      <c r="R26" s="142"/>
      <c r="S26" s="142"/>
      <c r="T26" s="142"/>
      <c r="U26" s="142"/>
      <c r="V26" s="142"/>
    </row>
    <row r="27" spans="1:22">
      <c r="A27" s="116"/>
      <c r="B27" s="159" t="s">
        <v>88</v>
      </c>
      <c r="C27" s="160">
        <f>SUM(C21:C26)</f>
        <v>74408.265646</v>
      </c>
      <c r="D27" s="160">
        <f>SUM(D21:D26)</f>
        <v>76283.265646</v>
      </c>
      <c r="E27" s="160">
        <f>SUM(E21:E26)</f>
        <v>77655.265646</v>
      </c>
      <c r="F27" s="160">
        <f>SUM(F21:F26)</f>
        <v>78571.265646</v>
      </c>
      <c r="R27" s="142"/>
      <c r="S27" s="142"/>
      <c r="T27" s="142"/>
      <c r="U27" s="142"/>
      <c r="V27" s="142"/>
    </row>
    <row r="28" spans="1:22">
      <c r="A28" s="127"/>
      <c r="B28"/>
      <c r="C28" s="176"/>
      <c r="D28" s="176"/>
      <c r="E28" s="176"/>
      <c r="F28" s="177"/>
      <c r="R28" s="142"/>
      <c r="S28" s="142"/>
      <c r="T28" s="142"/>
      <c r="U28" s="142"/>
      <c r="V28" s="142"/>
    </row>
    <row r="29" spans="1:22">
      <c r="A29" s="118" t="s">
        <v>212</v>
      </c>
      <c r="B29" s="161"/>
      <c r="C29" s="178">
        <f>SummerCapacities!I2</f>
        <v>2021</v>
      </c>
      <c r="D29" s="178">
        <f>SummerCapacities!J2</f>
        <v>2022</v>
      </c>
      <c r="E29" s="178">
        <f>SummerCapacities!K2</f>
        <v>2023</v>
      </c>
      <c r="F29" s="178">
        <f>SummerCapacities!L2</f>
        <v>2024</v>
      </c>
      <c r="R29" s="142"/>
      <c r="S29" s="142"/>
      <c r="T29" s="142"/>
      <c r="U29" s="142"/>
      <c r="V29" s="142"/>
    </row>
    <row r="30" spans="1:22">
      <c r="A30" s="118"/>
      <c r="B30" s="163" t="s">
        <v>213</v>
      </c>
      <c r="C30" s="164">
        <f>SummerCapacities!I401</f>
        <v>64684.383765348415</v>
      </c>
      <c r="D30" s="164">
        <f>SummerCapacities!J401</f>
        <v>64684.383765348415</v>
      </c>
      <c r="E30" s="164">
        <f>SummerCapacities!K401</f>
        <v>64684.383765348415</v>
      </c>
      <c r="F30" s="164">
        <f>SummerCapacities!L401</f>
        <v>64684.383765348415</v>
      </c>
      <c r="R30" s="142"/>
      <c r="S30" s="142"/>
      <c r="T30" s="142"/>
      <c r="U30" s="142"/>
      <c r="V30" s="142"/>
    </row>
    <row r="31" spans="1:22">
      <c r="A31" s="118"/>
      <c r="B31" s="163" t="s">
        <v>214</v>
      </c>
      <c r="C31" s="164">
        <f>SummerCapacities!I423</f>
        <v>3490</v>
      </c>
      <c r="D31" s="164">
        <f>SummerCapacities!J423</f>
        <v>3490</v>
      </c>
      <c r="E31" s="164">
        <f>SummerCapacities!K423</f>
        <v>3490</v>
      </c>
      <c r="F31" s="164">
        <f>SummerCapacities!L423</f>
        <v>3490</v>
      </c>
      <c r="R31" s="142"/>
      <c r="S31" s="142"/>
      <c r="T31" s="142"/>
      <c r="U31" s="142"/>
      <c r="V31" s="142"/>
    </row>
    <row r="32" spans="1:22">
      <c r="A32" s="118"/>
      <c r="B32" s="163" t="s">
        <v>215</v>
      </c>
      <c r="C32" s="164">
        <f>SummerCapacities!I432</f>
        <v>-542</v>
      </c>
      <c r="D32" s="164">
        <f>SummerCapacities!J432</f>
        <v>-542</v>
      </c>
      <c r="E32" s="164">
        <f>SummerCapacities!K432</f>
        <v>-542</v>
      </c>
      <c r="F32" s="164">
        <f>SummerCapacities!L432</f>
        <v>-542</v>
      </c>
      <c r="R32" s="142"/>
      <c r="S32" s="142"/>
      <c r="T32" s="142"/>
      <c r="U32" s="142"/>
      <c r="V32" s="142"/>
    </row>
    <row r="33" spans="1:22">
      <c r="A33" s="118"/>
      <c r="B33" s="163" t="s">
        <v>216</v>
      </c>
      <c r="C33" s="164">
        <f>SummerCapacities!I434</f>
        <v>483</v>
      </c>
      <c r="D33" s="164">
        <f>SummerCapacities!J434</f>
        <v>365</v>
      </c>
      <c r="E33" s="164">
        <f>SummerCapacities!K434</f>
        <v>365</v>
      </c>
      <c r="F33" s="164">
        <f>SummerCapacities!L434</f>
        <v>365</v>
      </c>
      <c r="R33" s="142"/>
      <c r="S33" s="142"/>
      <c r="T33" s="142"/>
      <c r="U33" s="142"/>
      <c r="V33" s="142"/>
    </row>
    <row r="34" spans="1:22">
      <c r="A34" s="118"/>
      <c r="B34" s="163" t="s">
        <v>217</v>
      </c>
      <c r="C34" s="164">
        <f>SummerCapacities!I436+SummerCapacities!I437</f>
        <v>3098.5454457275277</v>
      </c>
      <c r="D34" s="164">
        <f>SummerCapacities!J436+SummerCapacities!J437</f>
        <v>3011.5454457275277</v>
      </c>
      <c r="E34" s="164">
        <f>SummerCapacities!K436+SummerCapacities!K437</f>
        <v>3006.5454457275277</v>
      </c>
      <c r="F34" s="164">
        <f>SummerCapacities!L436+SummerCapacities!L437</f>
        <v>2961.5454457275277</v>
      </c>
      <c r="R34" s="142"/>
      <c r="S34" s="142"/>
      <c r="T34" s="142"/>
      <c r="U34" s="142"/>
      <c r="V34" s="142"/>
    </row>
    <row r="35" spans="1:22">
      <c r="A35" s="118"/>
      <c r="B35" s="163" t="s">
        <v>1985</v>
      </c>
      <c r="C35" s="164">
        <f>SummerCapacities!I658*SummerCapacities!I659/100</f>
        <v>2072.9520000000002</v>
      </c>
      <c r="D35" s="164">
        <f>SummerCapacities!J658*SummerCapacities!J659/100</f>
        <v>2072.9520000000002</v>
      </c>
      <c r="E35" s="164">
        <f>SummerCapacities!K658*SummerCapacities!K659/100</f>
        <v>2072.9520000000002</v>
      </c>
      <c r="F35" s="164">
        <f>SummerCapacities!L658*SummerCapacities!L659/100</f>
        <v>2072.9520000000002</v>
      </c>
      <c r="R35" s="142"/>
      <c r="S35" s="142"/>
      <c r="T35" s="142"/>
      <c r="U35" s="142"/>
      <c r="V35" s="142"/>
    </row>
    <row r="36" spans="1:22">
      <c r="A36" s="118"/>
      <c r="B36" s="163" t="s">
        <v>1984</v>
      </c>
      <c r="C36" s="164">
        <f>SummerCapacities!I661*SummerCapacities!I662/100</f>
        <v>1278.5229999999999</v>
      </c>
      <c r="D36" s="164">
        <f>SummerCapacities!J661*SummerCapacities!J662/100</f>
        <v>1278.5229999999999</v>
      </c>
      <c r="E36" s="164">
        <f>SummerCapacities!K661*SummerCapacities!K662/100</f>
        <v>1278.5229999999999</v>
      </c>
      <c r="F36" s="164">
        <f>SummerCapacities!L661*SummerCapacities!L662/100</f>
        <v>1278.5229999999999</v>
      </c>
      <c r="R36" s="142"/>
      <c r="S36" s="142"/>
      <c r="T36" s="142"/>
      <c r="U36" s="142"/>
      <c r="V36" s="142"/>
    </row>
    <row r="37" spans="1:22">
      <c r="A37" s="118"/>
      <c r="B37" s="163" t="s">
        <v>1986</v>
      </c>
      <c r="C37" s="164">
        <f>SummerCapacities!I664*SummerCapacities!I665/100</f>
        <v>2703.0720000000006</v>
      </c>
      <c r="D37" s="164">
        <f>SummerCapacities!J664*SummerCapacities!J665/100</f>
        <v>2703.0720000000006</v>
      </c>
      <c r="E37" s="164">
        <f>SummerCapacities!K664*SummerCapacities!K665/100</f>
        <v>2703.0720000000006</v>
      </c>
      <c r="F37" s="164">
        <f>SummerCapacities!L664*SummerCapacities!L665/100</f>
        <v>2703.0720000000006</v>
      </c>
      <c r="R37" s="142"/>
      <c r="S37" s="142"/>
      <c r="T37" s="142"/>
      <c r="U37" s="142"/>
      <c r="V37" s="142"/>
    </row>
    <row r="38" spans="1:22">
      <c r="A38" s="118"/>
      <c r="B38" s="163" t="s">
        <v>218</v>
      </c>
      <c r="C38" s="164">
        <f>SummerCapacities!I731*SummerCapacities!I732/100</f>
        <v>1883.356</v>
      </c>
      <c r="D38" s="164">
        <f>SummerCapacities!J731*SummerCapacities!J732/100</f>
        <v>1883.356</v>
      </c>
      <c r="E38" s="164">
        <f>SummerCapacities!K731*SummerCapacities!K732/100</f>
        <v>1883.356</v>
      </c>
      <c r="F38" s="164">
        <f>SummerCapacities!L731*SummerCapacities!L732/100</f>
        <v>1883.356</v>
      </c>
      <c r="K38" s="131"/>
      <c r="L38" s="131"/>
      <c r="R38" s="142"/>
      <c r="S38" s="142"/>
      <c r="T38" s="142"/>
      <c r="U38" s="142"/>
      <c r="V38" s="142"/>
    </row>
    <row r="39" spans="1:22">
      <c r="A39" s="118"/>
      <c r="B39" s="163" t="s">
        <v>219</v>
      </c>
      <c r="C39" s="164">
        <f>SummerCapacities!I749*SummerCapacities!I750/100</f>
        <v>0</v>
      </c>
      <c r="D39" s="164">
        <f>SummerCapacities!J749*SummerCapacities!J750/100</f>
        <v>0</v>
      </c>
      <c r="E39" s="164">
        <f>SummerCapacities!K749*SummerCapacities!K750/100</f>
        <v>0</v>
      </c>
      <c r="F39" s="164">
        <f>SummerCapacities!L749*SummerCapacities!L750/100</f>
        <v>0</v>
      </c>
      <c r="R39" s="142"/>
      <c r="S39" s="142"/>
      <c r="T39" s="142"/>
      <c r="U39" s="142"/>
      <c r="V39" s="142"/>
    </row>
    <row r="40" spans="1:22">
      <c r="A40" s="118"/>
      <c r="B40" s="163" t="s">
        <v>220</v>
      </c>
      <c r="C40" s="164">
        <f>SummerCapacities!I752</f>
        <v>0</v>
      </c>
      <c r="D40" s="164">
        <f>SummerCapacities!J752</f>
        <v>0</v>
      </c>
      <c r="E40" s="164">
        <f>SummerCapacities!K752</f>
        <v>0</v>
      </c>
      <c r="F40" s="164">
        <f>SummerCapacities!L752</f>
        <v>0</v>
      </c>
      <c r="R40" s="142"/>
      <c r="S40" s="142"/>
      <c r="T40" s="142"/>
      <c r="U40" s="142"/>
      <c r="V40" s="142"/>
    </row>
    <row r="41" spans="1:22">
      <c r="A41" s="118"/>
      <c r="B41" s="163" t="s">
        <v>221</v>
      </c>
      <c r="C41" s="164">
        <f>SummerCapacities!I754</f>
        <v>0</v>
      </c>
      <c r="D41" s="164">
        <f>SummerCapacities!J754</f>
        <v>0</v>
      </c>
      <c r="E41" s="164">
        <f>SummerCapacities!K754</f>
        <v>0</v>
      </c>
      <c r="F41" s="164">
        <f>SummerCapacities!L754</f>
        <v>0</v>
      </c>
      <c r="R41" s="142"/>
      <c r="S41" s="142"/>
      <c r="T41" s="142"/>
      <c r="U41" s="142"/>
      <c r="V41" s="142"/>
    </row>
    <row r="42" spans="1:22">
      <c r="A42" s="118"/>
      <c r="B42" s="165" t="s">
        <v>222</v>
      </c>
      <c r="C42" s="166">
        <f>SUM(C30:C41)</f>
        <v>79151.832211075947</v>
      </c>
      <c r="D42" s="166">
        <f t="shared" ref="D42:F42" si="6">SUM(D30:D41)</f>
        <v>78946.832211075947</v>
      </c>
      <c r="E42" s="166">
        <f t="shared" si="6"/>
        <v>78941.832211075947</v>
      </c>
      <c r="F42" s="166">
        <f t="shared" si="6"/>
        <v>78896.832211075947</v>
      </c>
      <c r="R42" s="142"/>
      <c r="S42" s="142"/>
      <c r="T42" s="142"/>
      <c r="U42" s="142"/>
      <c r="V42" s="142"/>
    </row>
    <row r="43" spans="1:22">
      <c r="A43" s="118"/>
      <c r="B43" s="161"/>
      <c r="C43" s="164"/>
      <c r="D43" s="164"/>
      <c r="E43" s="164"/>
      <c r="F43" s="164"/>
      <c r="R43" s="142"/>
      <c r="S43" s="142"/>
      <c r="T43" s="142"/>
      <c r="U43" s="142"/>
      <c r="V43" s="142"/>
    </row>
    <row r="44" spans="1:22">
      <c r="A44" s="118"/>
      <c r="B44" s="163" t="s">
        <v>2169</v>
      </c>
      <c r="C44" s="164">
        <f>SummerCapacities!I761*SummerCapacities!I762/100</f>
        <v>849.97400000000005</v>
      </c>
      <c r="D44" s="164">
        <f>SummerCapacities!J761*SummerCapacities!J762/100</f>
        <v>849.97400000000005</v>
      </c>
      <c r="E44" s="164">
        <f>SummerCapacities!K761*SummerCapacities!K762/100</f>
        <v>849.97400000000005</v>
      </c>
      <c r="F44" s="164">
        <f>SummerCapacities!L761*SummerCapacities!L762/100</f>
        <v>849.97400000000005</v>
      </c>
      <c r="R44" s="142"/>
      <c r="S44" s="142"/>
      <c r="T44" s="142"/>
      <c r="U44" s="142"/>
      <c r="V44" s="142"/>
    </row>
    <row r="45" spans="1:22">
      <c r="A45" s="118"/>
      <c r="B45" s="163" t="s">
        <v>2142</v>
      </c>
      <c r="C45" s="164">
        <f>SummerCapacities!I770</f>
        <v>1001</v>
      </c>
      <c r="D45" s="164">
        <f>SummerCapacities!J770</f>
        <v>1001</v>
      </c>
      <c r="E45" s="164">
        <f>SummerCapacities!K770</f>
        <v>1001</v>
      </c>
      <c r="F45" s="164">
        <f>SummerCapacities!L770</f>
        <v>1001</v>
      </c>
      <c r="R45" s="142"/>
      <c r="S45" s="142"/>
      <c r="T45" s="142"/>
      <c r="U45" s="142"/>
      <c r="V45" s="142"/>
    </row>
    <row r="46" spans="1:22">
      <c r="A46" s="118"/>
      <c r="B46" s="163" t="s">
        <v>1983</v>
      </c>
      <c r="C46" s="164">
        <f>SummerCapacities!I828*SummerCapacities!I829/100</f>
        <v>1137.0240000000001</v>
      </c>
      <c r="D46" s="164">
        <f>SummerCapacities!J828*SummerCapacities!J829/100</f>
        <v>1404.6480000000001</v>
      </c>
      <c r="E46" s="164">
        <f>SummerCapacities!K828*SummerCapacities!K829/100</f>
        <v>1404.6480000000001</v>
      </c>
      <c r="F46" s="164">
        <f>SummerCapacities!L828*SummerCapacities!L829/100</f>
        <v>1404.6480000000001</v>
      </c>
      <c r="R46" s="142"/>
      <c r="S46" s="142"/>
      <c r="T46" s="142"/>
      <c r="U46" s="142"/>
      <c r="V46" s="142"/>
    </row>
    <row r="47" spans="1:22">
      <c r="A47" s="118"/>
      <c r="B47" s="163" t="s">
        <v>1982</v>
      </c>
      <c r="C47" s="164">
        <f>SummerCapacities!I831*SummerCapacities!I832/100</f>
        <v>81.460999999999999</v>
      </c>
      <c r="D47" s="164">
        <f>SummerCapacities!J831*SummerCapacities!J832/100</f>
        <v>271.23699999999997</v>
      </c>
      <c r="E47" s="164">
        <f>SummerCapacities!K831*SummerCapacities!K832/100</f>
        <v>271.23699999999997</v>
      </c>
      <c r="F47" s="164">
        <f>SummerCapacities!L831*SummerCapacities!L832/100</f>
        <v>271.23699999999997</v>
      </c>
      <c r="R47" s="142"/>
      <c r="S47" s="142"/>
      <c r="T47" s="142"/>
      <c r="U47" s="142"/>
      <c r="V47" s="142"/>
    </row>
    <row r="48" spans="1:22">
      <c r="A48" s="118"/>
      <c r="B48" s="163" t="s">
        <v>1981</v>
      </c>
      <c r="C48" s="164">
        <f>SummerCapacities!I834*SummerCapacities!I835/100</f>
        <v>982.17599999999993</v>
      </c>
      <c r="D48" s="164">
        <f>SummerCapacities!J834*SummerCapacities!J835/100</f>
        <v>1479.6960000000001</v>
      </c>
      <c r="E48" s="164">
        <f>SummerCapacities!K834*SummerCapacities!K835/100</f>
        <v>1520.5439999999999</v>
      </c>
      <c r="F48" s="164">
        <f>SummerCapacities!L834*SummerCapacities!L835/100</f>
        <v>1520.5439999999999</v>
      </c>
      <c r="R48" s="142"/>
      <c r="S48" s="142"/>
      <c r="T48" s="142"/>
      <c r="U48" s="142"/>
      <c r="V48" s="142"/>
    </row>
    <row r="49" spans="1:22">
      <c r="A49" s="118"/>
      <c r="B49" s="163" t="s">
        <v>223</v>
      </c>
      <c r="C49" s="164">
        <f>SummerCapacities!I904*SummerCapacities!I905/100</f>
        <v>6046.2560000000012</v>
      </c>
      <c r="D49" s="164">
        <f>SummerCapacities!J904*SummerCapacities!J905/100</f>
        <v>9265.3120000000017</v>
      </c>
      <c r="E49" s="164">
        <f>SummerCapacities!K904*SummerCapacities!K905/100</f>
        <v>9658.4600000000009</v>
      </c>
      <c r="F49" s="164">
        <f>SummerCapacities!L904*SummerCapacities!L905/100</f>
        <v>9658.4600000000009</v>
      </c>
      <c r="R49" s="142"/>
      <c r="S49" s="142"/>
      <c r="T49" s="142"/>
      <c r="U49" s="142"/>
      <c r="V49" s="142"/>
    </row>
    <row r="50" spans="1:22">
      <c r="A50" s="118"/>
      <c r="B50" s="163" t="s">
        <v>224</v>
      </c>
      <c r="C50" s="164">
        <f>SummerCapacities!I925*SummerCapacities!I926/100</f>
        <v>0</v>
      </c>
      <c r="D50" s="164">
        <f>SummerCapacities!J925*SummerCapacities!J926/100</f>
        <v>0</v>
      </c>
      <c r="E50" s="164">
        <f>SummerCapacities!K925*SummerCapacities!K926/100</f>
        <v>0</v>
      </c>
      <c r="F50" s="164">
        <f>SummerCapacities!L925*SummerCapacities!L926/100</f>
        <v>0</v>
      </c>
      <c r="R50" s="142"/>
      <c r="S50" s="142"/>
      <c r="T50" s="142"/>
      <c r="U50" s="142"/>
      <c r="V50" s="142"/>
    </row>
    <row r="51" spans="1:22">
      <c r="A51" s="118"/>
      <c r="B51" s="165" t="s">
        <v>225</v>
      </c>
      <c r="C51" s="166">
        <f>SUM(C42:C50)</f>
        <v>89249.723211075965</v>
      </c>
      <c r="D51" s="166">
        <f t="shared" ref="D51:F51" si="7">SUM(D42:D50)</f>
        <v>93218.699211075946</v>
      </c>
      <c r="E51" s="166">
        <f t="shared" si="7"/>
        <v>93647.695211075945</v>
      </c>
      <c r="F51" s="166">
        <f t="shared" si="7"/>
        <v>93602.695211075945</v>
      </c>
      <c r="R51" s="142"/>
      <c r="S51" s="142"/>
      <c r="T51" s="142"/>
      <c r="U51" s="142"/>
      <c r="V51" s="142"/>
    </row>
    <row r="52" spans="1:22">
      <c r="A52" s="127"/>
      <c r="B52" s="127"/>
      <c r="C52" s="127"/>
      <c r="D52" s="127"/>
      <c r="E52" s="127"/>
      <c r="F52" s="127"/>
      <c r="R52" s="142"/>
      <c r="S52" s="142"/>
      <c r="T52" s="142"/>
      <c r="U52" s="142"/>
      <c r="V52" s="142"/>
    </row>
    <row r="53" spans="1:22">
      <c r="A53" s="138"/>
      <c r="B53" s="138" t="s">
        <v>117</v>
      </c>
      <c r="C53" s="145">
        <f t="shared" ref="C53:F53" si="8">(C51-C27)/C27</f>
        <v>0.19945979705648206</v>
      </c>
      <c r="D53" s="145">
        <f t="shared" si="8"/>
        <v>0.22200719150732864</v>
      </c>
      <c r="E53" s="145">
        <f t="shared" si="8"/>
        <v>0.20594134128623268</v>
      </c>
      <c r="F53" s="145">
        <f t="shared" si="8"/>
        <v>0.19130950025419607</v>
      </c>
      <c r="K53"/>
      <c r="R53" s="142"/>
      <c r="S53" s="142"/>
      <c r="T53" s="142"/>
      <c r="U53" s="142"/>
      <c r="V53" s="142"/>
    </row>
    <row r="54" spans="1:22">
      <c r="A54" s="127"/>
      <c r="B54" s="140" t="s">
        <v>82</v>
      </c>
      <c r="C54" s="141"/>
      <c r="D54" s="141"/>
      <c r="E54" s="141"/>
      <c r="F54" s="141"/>
      <c r="G54" s="127"/>
      <c r="H54" s="127"/>
      <c r="I54" s="127"/>
      <c r="J54" s="127"/>
    </row>
    <row r="55" spans="1:22" ht="17.850000000000001" customHeight="1">
      <c r="A55" s="127"/>
      <c r="B55" s="129"/>
      <c r="C55" s="129"/>
      <c r="D55" s="129"/>
      <c r="E55" s="129"/>
      <c r="F55" s="129"/>
      <c r="G55" s="129"/>
      <c r="H55" s="129"/>
      <c r="I55" s="129"/>
      <c r="J55" s="129"/>
    </row>
    <row r="56" spans="1:22">
      <c r="C56" s="109"/>
      <c r="D56" s="109"/>
      <c r="E56" s="109"/>
      <c r="F56" s="109"/>
    </row>
    <row r="57" spans="1:22">
      <c r="C57" s="110"/>
    </row>
  </sheetData>
  <mergeCells count="5">
    <mergeCell ref="A1:F1"/>
    <mergeCell ref="C4:F4"/>
    <mergeCell ref="B3:F3"/>
    <mergeCell ref="A15:F15"/>
    <mergeCell ref="A16:F16"/>
  </mergeCells>
  <pageMargins left="0.5" right="0.5" top="0.75" bottom="0.75" header="0.3" footer="0.3"/>
  <pageSetup scale="55" orientation="landscape" r:id="rId1"/>
  <headerFooter>
    <oddFooter>&amp;C&amp;P</oddFooter>
  </headerFooter>
  <rowBreaks count="1" manualBreakCount="1">
    <brk id="55"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N95"/>
  <sheetViews>
    <sheetView zoomScaleNormal="100" zoomScaleSheetLayoutView="100" workbookViewId="0">
      <selection sqref="A1:N1"/>
    </sheetView>
  </sheetViews>
  <sheetFormatPr defaultRowHeight="12.75"/>
  <cols>
    <col min="1" max="2" width="2.140625" customWidth="1"/>
    <col min="11" max="12" width="9.7109375" customWidth="1"/>
    <col min="13" max="14" width="10.140625" customWidth="1"/>
  </cols>
  <sheetData>
    <row r="1" spans="1:14" ht="18" customHeight="1">
      <c r="A1" s="268" t="s">
        <v>2558</v>
      </c>
      <c r="B1" s="268"/>
      <c r="C1" s="268"/>
      <c r="D1" s="268"/>
      <c r="E1" s="268"/>
      <c r="F1" s="268"/>
      <c r="G1" s="268"/>
      <c r="H1" s="268"/>
      <c r="I1" s="268"/>
      <c r="J1" s="268"/>
      <c r="K1" s="268"/>
      <c r="L1" s="268"/>
      <c r="M1" s="268"/>
      <c r="N1" s="268"/>
    </row>
    <row r="2" spans="1:14">
      <c r="A2" s="32"/>
      <c r="B2" s="32"/>
      <c r="C2" s="32"/>
      <c r="D2" s="32"/>
      <c r="E2" s="32"/>
      <c r="F2" s="32"/>
      <c r="G2" s="32"/>
      <c r="H2" s="32"/>
      <c r="I2" s="32"/>
      <c r="J2" s="32"/>
      <c r="K2" s="32"/>
      <c r="L2" s="32"/>
      <c r="M2" s="32"/>
      <c r="N2" s="32"/>
    </row>
    <row r="3" spans="1:14" ht="69" customHeight="1">
      <c r="A3" s="279" t="s">
        <v>2177</v>
      </c>
      <c r="B3" s="279"/>
      <c r="C3" s="279"/>
      <c r="D3" s="279"/>
      <c r="E3" s="279"/>
      <c r="F3" s="279"/>
      <c r="G3" s="279"/>
      <c r="H3" s="279"/>
      <c r="I3" s="279"/>
      <c r="J3" s="279"/>
      <c r="K3" s="279"/>
      <c r="L3" s="279"/>
      <c r="M3" s="279"/>
      <c r="N3" s="279"/>
    </row>
    <row r="4" spans="1:14" ht="27" customHeight="1">
      <c r="A4" s="32"/>
      <c r="B4" s="280" t="s">
        <v>2178</v>
      </c>
      <c r="C4" s="280"/>
      <c r="D4" s="280"/>
      <c r="E4" s="280"/>
      <c r="F4" s="280"/>
      <c r="G4" s="280"/>
      <c r="H4" s="280"/>
      <c r="I4" s="280"/>
      <c r="J4" s="280"/>
      <c r="K4" s="280"/>
      <c r="L4" s="280"/>
      <c r="M4" s="280"/>
      <c r="N4" s="280"/>
    </row>
    <row r="5" spans="1:14" ht="27" customHeight="1">
      <c r="A5" s="32"/>
      <c r="B5" s="280" t="s">
        <v>2179</v>
      </c>
      <c r="C5" s="280"/>
      <c r="D5" s="280"/>
      <c r="E5" s="280"/>
      <c r="F5" s="280"/>
      <c r="G5" s="280"/>
      <c r="H5" s="280"/>
      <c r="I5" s="280"/>
      <c r="J5" s="280"/>
      <c r="K5" s="280"/>
      <c r="L5" s="280"/>
      <c r="M5" s="280"/>
      <c r="N5" s="280"/>
    </row>
    <row r="6" spans="1:14" ht="36" customHeight="1">
      <c r="A6" s="32"/>
      <c r="B6" s="280" t="s">
        <v>2180</v>
      </c>
      <c r="C6" s="280"/>
      <c r="D6" s="280"/>
      <c r="E6" s="280"/>
      <c r="F6" s="280"/>
      <c r="G6" s="280"/>
      <c r="H6" s="280"/>
      <c r="I6" s="280"/>
      <c r="J6" s="280"/>
      <c r="K6" s="280"/>
      <c r="L6" s="280"/>
      <c r="M6" s="280"/>
      <c r="N6" s="280"/>
    </row>
    <row r="7" spans="1:14" ht="14.25" customHeight="1">
      <c r="A7" s="32"/>
      <c r="B7" s="280" t="s">
        <v>2185</v>
      </c>
      <c r="C7" s="280"/>
      <c r="D7" s="280"/>
      <c r="E7" s="280"/>
      <c r="F7" s="280"/>
      <c r="G7" s="280"/>
      <c r="H7" s="280"/>
      <c r="I7" s="280"/>
      <c r="J7" s="280"/>
      <c r="K7" s="280"/>
      <c r="L7" s="280"/>
      <c r="M7" s="280"/>
      <c r="N7" s="280"/>
    </row>
    <row r="8" spans="1:14">
      <c r="A8" s="32"/>
      <c r="B8" s="277" t="s">
        <v>2181</v>
      </c>
      <c r="C8" s="277"/>
      <c r="D8" s="277"/>
      <c r="E8" s="277"/>
      <c r="F8" s="277"/>
      <c r="G8" s="277"/>
      <c r="H8" s="277"/>
      <c r="I8" s="277"/>
      <c r="J8" s="277"/>
      <c r="K8" s="277"/>
      <c r="L8" s="277"/>
      <c r="M8" s="277"/>
      <c r="N8" s="277"/>
    </row>
    <row r="9" spans="1:14" ht="12.75" customHeight="1">
      <c r="A9" s="32"/>
      <c r="B9" s="278" t="s">
        <v>2182</v>
      </c>
      <c r="C9" s="278"/>
      <c r="D9" s="278"/>
      <c r="E9" s="278"/>
      <c r="F9" s="278"/>
      <c r="G9" s="278"/>
      <c r="H9" s="278"/>
      <c r="I9" s="278"/>
      <c r="J9" s="278"/>
      <c r="K9" s="278"/>
      <c r="L9" s="278"/>
      <c r="M9" s="278"/>
      <c r="N9" s="278"/>
    </row>
    <row r="10" spans="1:14">
      <c r="A10" s="32"/>
      <c r="B10" s="277" t="s">
        <v>2183</v>
      </c>
      <c r="C10" s="277"/>
      <c r="D10" s="277"/>
      <c r="E10" s="277"/>
      <c r="F10" s="277"/>
      <c r="G10" s="277"/>
      <c r="H10" s="277"/>
      <c r="I10" s="277"/>
      <c r="J10" s="277"/>
      <c r="K10" s="277"/>
      <c r="L10" s="277"/>
      <c r="M10" s="277"/>
      <c r="N10" s="277"/>
    </row>
    <row r="11" spans="1:14">
      <c r="A11" s="32"/>
      <c r="B11" s="277" t="s">
        <v>2184</v>
      </c>
      <c r="C11" s="277"/>
      <c r="D11" s="277"/>
      <c r="E11" s="277"/>
      <c r="F11" s="277"/>
      <c r="G11" s="277"/>
      <c r="H11" s="277"/>
      <c r="I11" s="277"/>
      <c r="J11" s="277"/>
      <c r="K11" s="277"/>
      <c r="L11" s="277"/>
      <c r="M11" s="277"/>
      <c r="N11" s="277"/>
    </row>
    <row r="12" spans="1:14">
      <c r="A12" s="32"/>
      <c r="B12" s="32"/>
      <c r="C12" s="32"/>
      <c r="D12" s="32"/>
      <c r="E12" s="32"/>
      <c r="F12" s="32"/>
      <c r="G12" s="32"/>
      <c r="H12" s="32"/>
      <c r="I12" s="32"/>
      <c r="J12" s="32"/>
      <c r="K12" s="32"/>
      <c r="L12" s="32"/>
      <c r="M12" s="211"/>
      <c r="N12" s="32"/>
    </row>
    <row r="13" spans="1:14">
      <c r="A13" s="32"/>
      <c r="B13" s="32"/>
      <c r="C13" s="32"/>
      <c r="D13" s="32"/>
      <c r="E13" s="32"/>
      <c r="F13" s="32"/>
      <c r="G13" s="32"/>
      <c r="H13" s="32"/>
      <c r="I13" s="32"/>
      <c r="J13" s="32"/>
      <c r="K13" s="32"/>
      <c r="L13" s="32"/>
      <c r="M13" s="32"/>
      <c r="N13" s="32"/>
    </row>
    <row r="14" spans="1:14">
      <c r="A14" s="32"/>
      <c r="B14" s="32"/>
      <c r="C14" s="32"/>
      <c r="D14" s="32"/>
      <c r="E14" s="32"/>
      <c r="F14" s="32"/>
      <c r="G14" s="32"/>
      <c r="H14" s="32"/>
      <c r="I14" s="32"/>
      <c r="J14" s="32"/>
      <c r="K14" s="32"/>
      <c r="L14" s="32"/>
      <c r="M14" s="32"/>
      <c r="N14" s="32"/>
    </row>
    <row r="15" spans="1:14">
      <c r="A15" s="32"/>
      <c r="B15" s="32"/>
      <c r="C15" s="32"/>
      <c r="D15" s="32"/>
      <c r="E15" s="32"/>
      <c r="F15" s="32"/>
      <c r="G15" s="32"/>
      <c r="H15" s="32"/>
      <c r="I15" s="32"/>
      <c r="J15" s="32"/>
      <c r="K15" s="32"/>
      <c r="L15" s="32"/>
      <c r="M15" s="32"/>
      <c r="N15" s="32"/>
    </row>
    <row r="16" spans="1:14">
      <c r="A16" s="32"/>
      <c r="B16" s="32"/>
      <c r="C16" s="32"/>
      <c r="D16" s="32"/>
      <c r="E16" s="32"/>
      <c r="F16" s="32"/>
      <c r="G16" s="32"/>
      <c r="H16" s="32"/>
      <c r="I16" s="32"/>
      <c r="J16" s="32"/>
      <c r="K16" s="32"/>
      <c r="L16" s="32"/>
      <c r="M16" s="32"/>
      <c r="N16" s="32"/>
    </row>
    <row r="17" spans="1:14">
      <c r="A17" s="32"/>
      <c r="B17" s="32"/>
      <c r="C17" s="32"/>
      <c r="D17" s="32"/>
      <c r="E17" s="32"/>
      <c r="F17" s="32"/>
      <c r="G17" s="32"/>
      <c r="H17" s="32"/>
      <c r="I17" s="32"/>
      <c r="J17" s="32"/>
      <c r="K17" s="32"/>
      <c r="L17" s="32"/>
      <c r="M17" s="32"/>
      <c r="N17" s="32"/>
    </row>
    <row r="18" spans="1:14">
      <c r="A18" s="32"/>
      <c r="B18" s="32"/>
      <c r="C18" s="32"/>
      <c r="D18" s="32"/>
      <c r="E18" s="32"/>
      <c r="F18" s="32"/>
      <c r="G18" s="32"/>
      <c r="H18" s="32"/>
      <c r="I18" s="32"/>
      <c r="J18" s="32"/>
      <c r="K18" s="32"/>
      <c r="L18" s="32"/>
      <c r="M18" s="32"/>
      <c r="N18" s="32"/>
    </row>
    <row r="19" spans="1:14">
      <c r="A19" s="32"/>
      <c r="B19" s="32"/>
      <c r="C19" s="32"/>
      <c r="D19" s="32"/>
      <c r="E19" s="32"/>
      <c r="F19" s="32"/>
      <c r="G19" s="32"/>
      <c r="H19" s="32"/>
      <c r="I19" s="32"/>
      <c r="J19" s="32"/>
      <c r="K19" s="32"/>
      <c r="L19" s="32"/>
      <c r="M19" s="32"/>
      <c r="N19" s="32"/>
    </row>
    <row r="20" spans="1:14">
      <c r="A20" s="32"/>
      <c r="B20" s="32"/>
      <c r="C20" s="32"/>
      <c r="D20" s="32"/>
      <c r="E20" s="32"/>
      <c r="F20" s="32"/>
      <c r="G20" s="32"/>
      <c r="H20" s="32"/>
      <c r="I20" s="32"/>
      <c r="J20" s="32"/>
      <c r="K20" s="32"/>
      <c r="L20" s="32"/>
      <c r="M20" s="32"/>
      <c r="N20" s="32"/>
    </row>
    <row r="21" spans="1:14">
      <c r="A21" s="32"/>
      <c r="B21" s="32"/>
      <c r="C21" s="32"/>
      <c r="D21" s="32"/>
      <c r="E21" s="32"/>
      <c r="F21" s="32"/>
      <c r="G21" s="32"/>
      <c r="H21" s="32"/>
      <c r="I21" s="32"/>
      <c r="J21" s="32"/>
      <c r="K21" s="32"/>
      <c r="L21" s="32"/>
      <c r="M21" s="32"/>
      <c r="N21" s="32"/>
    </row>
    <row r="22" spans="1:14">
      <c r="A22" s="32"/>
      <c r="B22" s="32"/>
      <c r="C22" s="32"/>
      <c r="D22" s="32"/>
      <c r="E22" s="32"/>
      <c r="F22" s="32"/>
      <c r="G22" s="32"/>
      <c r="H22" s="32"/>
      <c r="I22" s="32"/>
      <c r="J22" s="32"/>
      <c r="K22" s="32"/>
      <c r="L22" s="32"/>
      <c r="M22" s="32"/>
      <c r="N22" s="32"/>
    </row>
    <row r="23" spans="1:14">
      <c r="A23" s="32"/>
      <c r="B23" s="32"/>
      <c r="C23" s="32"/>
      <c r="D23" s="32"/>
      <c r="E23" s="32"/>
      <c r="F23" s="32"/>
      <c r="G23" s="32"/>
      <c r="H23" s="32"/>
      <c r="I23" s="32"/>
      <c r="J23" s="32"/>
      <c r="K23" s="32"/>
      <c r="L23" s="32"/>
      <c r="M23" s="32"/>
      <c r="N23" s="32"/>
    </row>
    <row r="24" spans="1:14">
      <c r="A24" s="32"/>
      <c r="B24" s="32"/>
      <c r="C24" s="32"/>
      <c r="D24" s="32"/>
      <c r="E24" s="32"/>
      <c r="F24" s="32"/>
      <c r="G24" s="32"/>
      <c r="H24" s="32"/>
      <c r="I24" s="32"/>
      <c r="J24" s="32"/>
      <c r="K24" s="32"/>
      <c r="L24" s="32"/>
      <c r="M24" s="32"/>
      <c r="N24" s="32"/>
    </row>
    <row r="25" spans="1:14">
      <c r="A25" s="32"/>
      <c r="B25" s="32"/>
      <c r="C25" s="32"/>
      <c r="D25" s="32"/>
      <c r="E25" s="32"/>
      <c r="F25" s="32"/>
      <c r="G25" s="32"/>
      <c r="H25" s="32"/>
      <c r="I25" s="32"/>
      <c r="J25" s="32"/>
      <c r="K25" s="32"/>
      <c r="L25" s="32"/>
      <c r="M25" s="32"/>
      <c r="N25" s="32"/>
    </row>
    <row r="26" spans="1:14">
      <c r="A26" s="32"/>
      <c r="B26" s="32"/>
      <c r="C26" s="32"/>
      <c r="D26" s="32"/>
      <c r="E26" s="32"/>
      <c r="F26" s="32"/>
      <c r="G26" s="32"/>
      <c r="H26" s="32"/>
      <c r="I26" s="32"/>
      <c r="J26" s="32"/>
      <c r="K26" s="32"/>
      <c r="L26" s="32"/>
      <c r="M26" s="32"/>
      <c r="N26" s="32"/>
    </row>
    <row r="27" spans="1:14">
      <c r="A27" s="32"/>
      <c r="B27" s="32"/>
      <c r="C27" s="32"/>
      <c r="D27" s="32"/>
      <c r="E27" s="32"/>
      <c r="F27" s="32"/>
      <c r="G27" s="32"/>
      <c r="H27" s="32"/>
      <c r="I27" s="32"/>
      <c r="J27" s="32"/>
      <c r="K27" s="32"/>
      <c r="L27" s="32"/>
      <c r="M27" s="32"/>
      <c r="N27" s="32"/>
    </row>
    <row r="28" spans="1:14">
      <c r="A28" s="32"/>
      <c r="B28" s="32"/>
      <c r="C28" s="32"/>
      <c r="D28" s="32"/>
      <c r="E28" s="32"/>
      <c r="F28" s="32"/>
      <c r="G28" s="32"/>
      <c r="H28" s="32"/>
      <c r="I28" s="32"/>
      <c r="J28" s="32"/>
      <c r="K28" s="32"/>
      <c r="L28" s="32"/>
      <c r="M28" s="32"/>
      <c r="N28" s="32"/>
    </row>
    <row r="29" spans="1:14">
      <c r="A29" s="32"/>
      <c r="B29" s="32"/>
      <c r="C29" s="32"/>
      <c r="D29" s="32"/>
      <c r="E29" s="32"/>
      <c r="F29" s="32"/>
      <c r="G29" s="32"/>
      <c r="H29" s="32"/>
      <c r="I29" s="32"/>
      <c r="J29" s="32"/>
      <c r="K29" s="32"/>
      <c r="L29" s="32"/>
      <c r="M29" s="32"/>
      <c r="N29" s="32"/>
    </row>
    <row r="30" spans="1:14">
      <c r="A30" s="32"/>
      <c r="B30" s="32"/>
      <c r="C30" s="32"/>
      <c r="D30" s="32"/>
      <c r="E30" s="32"/>
      <c r="F30" s="32"/>
      <c r="G30" s="32"/>
      <c r="H30" s="32"/>
      <c r="I30" s="32"/>
      <c r="J30" s="32"/>
      <c r="K30" s="32"/>
      <c r="L30" s="32"/>
      <c r="M30" s="32"/>
      <c r="N30" s="32"/>
    </row>
    <row r="31" spans="1:14">
      <c r="A31" s="32"/>
      <c r="B31" s="32"/>
      <c r="C31" s="32"/>
      <c r="D31" s="32"/>
      <c r="E31" s="32"/>
      <c r="F31" s="32"/>
      <c r="G31" s="32"/>
      <c r="H31" s="32"/>
      <c r="I31" s="32"/>
      <c r="J31" s="32"/>
      <c r="K31" s="32"/>
      <c r="L31" s="32"/>
      <c r="M31" s="32"/>
      <c r="N31" s="32"/>
    </row>
    <row r="32" spans="1:14">
      <c r="A32" s="32"/>
      <c r="B32" s="32"/>
      <c r="C32" s="32"/>
      <c r="D32" s="32"/>
      <c r="E32" s="32"/>
      <c r="F32" s="32"/>
      <c r="G32" s="32"/>
      <c r="H32" s="32"/>
      <c r="I32" s="32"/>
      <c r="J32" s="32"/>
      <c r="K32" s="32"/>
      <c r="L32" s="32"/>
      <c r="M32" s="32"/>
      <c r="N32" s="32"/>
    </row>
    <row r="33" spans="1:14">
      <c r="A33" s="32"/>
      <c r="B33" s="32"/>
      <c r="C33" s="32"/>
      <c r="D33" s="32"/>
      <c r="E33" s="32"/>
      <c r="F33" s="32"/>
      <c r="G33" s="32"/>
      <c r="H33" s="32"/>
      <c r="I33" s="32"/>
      <c r="J33" s="32"/>
      <c r="K33" s="32"/>
      <c r="L33" s="32"/>
      <c r="M33" s="32"/>
      <c r="N33" s="32"/>
    </row>
    <row r="34" spans="1:14">
      <c r="A34" s="32"/>
      <c r="B34" s="32"/>
      <c r="C34" s="32"/>
      <c r="D34" s="32"/>
      <c r="E34" s="32"/>
      <c r="F34" s="32"/>
      <c r="G34" s="32"/>
      <c r="H34" s="32"/>
      <c r="I34" s="32"/>
      <c r="J34" s="32"/>
      <c r="K34" s="32"/>
      <c r="L34" s="32"/>
      <c r="M34" s="32"/>
      <c r="N34" s="32"/>
    </row>
    <row r="35" spans="1:14">
      <c r="A35" s="32"/>
      <c r="B35" s="32"/>
      <c r="C35" s="32"/>
      <c r="D35" s="32"/>
      <c r="E35" s="32"/>
      <c r="F35" s="32"/>
      <c r="G35" s="32"/>
      <c r="H35" s="32"/>
      <c r="I35" s="32"/>
      <c r="J35" s="32"/>
      <c r="K35" s="32"/>
      <c r="L35" s="32"/>
      <c r="M35" s="32"/>
      <c r="N35" s="32"/>
    </row>
    <row r="36" spans="1:14">
      <c r="A36" s="32"/>
      <c r="B36" s="32"/>
      <c r="C36" s="32"/>
      <c r="D36" s="32"/>
      <c r="E36" s="32"/>
      <c r="F36" s="32"/>
      <c r="G36" s="32"/>
      <c r="H36" s="32"/>
      <c r="I36" s="32"/>
      <c r="J36" s="32"/>
      <c r="K36" s="32"/>
      <c r="L36" s="32"/>
      <c r="M36" s="32"/>
      <c r="N36" s="32"/>
    </row>
    <row r="37" spans="1:14">
      <c r="A37" s="32"/>
      <c r="B37" s="32"/>
      <c r="C37" s="32"/>
      <c r="D37" s="32"/>
      <c r="E37" s="32"/>
      <c r="F37" s="32"/>
      <c r="G37" s="32"/>
      <c r="H37" s="32"/>
      <c r="I37" s="32"/>
      <c r="J37" s="32"/>
      <c r="K37" s="32"/>
      <c r="L37" s="32"/>
      <c r="M37" s="32"/>
      <c r="N37" s="32"/>
    </row>
    <row r="38" spans="1:14">
      <c r="A38" s="32"/>
      <c r="B38" s="32"/>
      <c r="C38" s="32"/>
      <c r="D38" s="32"/>
      <c r="E38" s="32"/>
      <c r="F38" s="32"/>
      <c r="G38" s="32"/>
      <c r="H38" s="32"/>
      <c r="I38" s="32"/>
      <c r="J38" s="32"/>
      <c r="K38" s="32"/>
      <c r="L38" s="32"/>
      <c r="M38" s="32"/>
      <c r="N38" s="32"/>
    </row>
    <row r="39" spans="1:14">
      <c r="A39" s="32"/>
      <c r="B39" s="32"/>
      <c r="C39" s="32"/>
      <c r="D39" s="32"/>
      <c r="E39" s="32"/>
      <c r="F39" s="32"/>
      <c r="G39" s="32"/>
      <c r="H39" s="32"/>
      <c r="I39" s="32"/>
      <c r="J39" s="32"/>
      <c r="K39" s="32"/>
      <c r="L39" s="32"/>
      <c r="M39" s="32"/>
      <c r="N39" s="32"/>
    </row>
    <row r="40" spans="1:14">
      <c r="A40" s="32"/>
      <c r="B40" s="32"/>
      <c r="C40" s="32"/>
      <c r="D40" s="32"/>
      <c r="E40" s="32"/>
      <c r="F40" s="32"/>
      <c r="G40" s="32"/>
      <c r="H40" s="32"/>
      <c r="I40" s="32"/>
      <c r="J40" s="32"/>
      <c r="K40" s="32"/>
      <c r="L40" s="32"/>
      <c r="M40" s="32"/>
      <c r="N40" s="32"/>
    </row>
    <row r="41" spans="1:14">
      <c r="A41" s="32"/>
      <c r="B41" s="32"/>
      <c r="C41" s="32"/>
      <c r="D41" s="32"/>
      <c r="E41" s="32"/>
      <c r="F41" s="32"/>
      <c r="G41" s="32"/>
      <c r="H41" s="32"/>
      <c r="I41" s="32"/>
      <c r="J41" s="32"/>
      <c r="K41" s="32"/>
      <c r="L41" s="32"/>
      <c r="M41" s="32"/>
      <c r="N41" s="32"/>
    </row>
    <row r="42" spans="1:14">
      <c r="A42" s="32"/>
      <c r="B42" s="32"/>
      <c r="C42" s="32"/>
      <c r="D42" s="32"/>
      <c r="E42" s="32"/>
      <c r="F42" s="32"/>
      <c r="G42" s="32"/>
      <c r="H42" s="32"/>
      <c r="I42" s="32"/>
      <c r="J42" s="32"/>
      <c r="K42" s="32"/>
      <c r="L42" s="32"/>
      <c r="M42" s="32"/>
      <c r="N42" s="32"/>
    </row>
    <row r="43" spans="1:14">
      <c r="A43" s="32"/>
      <c r="B43" s="32"/>
      <c r="C43" s="32"/>
      <c r="D43" s="32"/>
      <c r="E43" s="32"/>
      <c r="F43" s="32"/>
      <c r="G43" s="32"/>
      <c r="H43" s="32"/>
      <c r="I43" s="32"/>
      <c r="J43" s="32"/>
      <c r="K43" s="32"/>
      <c r="L43" s="32"/>
      <c r="M43" s="32"/>
      <c r="N43" s="32"/>
    </row>
    <row r="44" spans="1:14">
      <c r="A44" s="32"/>
      <c r="B44" s="32"/>
      <c r="C44" s="32"/>
      <c r="D44" s="32"/>
      <c r="E44" s="32"/>
      <c r="F44" s="32"/>
      <c r="G44" s="32"/>
      <c r="H44" s="32"/>
      <c r="I44" s="32"/>
      <c r="J44" s="32"/>
      <c r="K44" s="32"/>
      <c r="L44" s="32"/>
      <c r="M44" s="32"/>
      <c r="N44" s="32"/>
    </row>
    <row r="45" spans="1:14">
      <c r="A45" s="32"/>
      <c r="B45" s="32"/>
      <c r="C45" s="32"/>
      <c r="D45" s="32"/>
      <c r="E45" s="32"/>
      <c r="F45" s="32"/>
      <c r="G45" s="32"/>
      <c r="H45" s="32"/>
      <c r="I45" s="32"/>
      <c r="J45" s="32"/>
      <c r="K45" s="32"/>
      <c r="L45" s="32"/>
      <c r="M45" s="32"/>
      <c r="N45" s="32"/>
    </row>
    <row r="46" spans="1:14">
      <c r="A46" s="32"/>
      <c r="B46" s="32"/>
      <c r="C46" s="32"/>
      <c r="D46" s="32"/>
      <c r="E46" s="32"/>
      <c r="F46" s="32"/>
      <c r="G46" s="32"/>
      <c r="H46" s="32"/>
      <c r="I46" s="32"/>
      <c r="J46" s="32"/>
      <c r="K46" s="32"/>
      <c r="L46" s="32"/>
      <c r="M46" s="32"/>
      <c r="N46" s="32"/>
    </row>
    <row r="47" spans="1:14">
      <c r="A47" s="32"/>
      <c r="B47" s="32"/>
      <c r="C47" s="32"/>
      <c r="D47" s="32"/>
      <c r="E47" s="32"/>
      <c r="F47" s="32"/>
      <c r="G47" s="32"/>
      <c r="H47" s="32"/>
      <c r="I47" s="32"/>
      <c r="J47" s="32"/>
      <c r="K47" s="32"/>
      <c r="L47" s="32"/>
      <c r="M47" s="32"/>
      <c r="N47" s="32"/>
    </row>
    <row r="48" spans="1:14">
      <c r="A48" s="32"/>
      <c r="B48" s="32"/>
      <c r="C48" s="32"/>
      <c r="D48" s="32"/>
      <c r="E48" s="32"/>
      <c r="F48" s="32"/>
      <c r="G48" s="32"/>
      <c r="H48" s="32"/>
      <c r="I48" s="32"/>
      <c r="J48" s="32"/>
      <c r="K48" s="32"/>
      <c r="L48" s="32"/>
      <c r="M48" s="32"/>
      <c r="N48" s="32"/>
    </row>
    <row r="49" spans="1:14">
      <c r="A49" s="32"/>
      <c r="B49" s="32"/>
      <c r="C49" s="32"/>
      <c r="D49" s="32"/>
      <c r="E49" s="32"/>
      <c r="F49" s="32"/>
      <c r="G49" s="32"/>
      <c r="H49" s="32"/>
      <c r="I49" s="32"/>
      <c r="J49" s="32"/>
      <c r="K49" s="32"/>
      <c r="L49" s="32"/>
      <c r="M49" s="32"/>
      <c r="N49" s="32"/>
    </row>
    <row r="50" spans="1:14">
      <c r="A50" s="32"/>
      <c r="B50" s="32"/>
      <c r="C50" s="32"/>
      <c r="D50" s="32"/>
      <c r="E50" s="32"/>
      <c r="F50" s="32"/>
      <c r="G50" s="32"/>
      <c r="H50" s="32"/>
      <c r="I50" s="32"/>
      <c r="J50" s="32"/>
      <c r="K50" s="32"/>
      <c r="L50" s="32"/>
      <c r="M50" s="32"/>
      <c r="N50" s="32"/>
    </row>
    <row r="51" spans="1:14">
      <c r="A51" s="32"/>
      <c r="B51" s="32"/>
      <c r="C51" s="32"/>
      <c r="D51" s="32"/>
      <c r="E51" s="32"/>
      <c r="F51" s="32"/>
      <c r="G51" s="32"/>
      <c r="H51" s="32"/>
      <c r="I51" s="32"/>
      <c r="J51" s="32"/>
      <c r="K51" s="32"/>
      <c r="L51" s="32"/>
      <c r="M51" s="32"/>
      <c r="N51" s="32"/>
    </row>
    <row r="52" spans="1:14">
      <c r="A52" s="32"/>
      <c r="B52" s="32"/>
      <c r="C52" s="32"/>
      <c r="D52" s="32"/>
      <c r="E52" s="32"/>
      <c r="F52" s="32"/>
      <c r="G52" s="32"/>
      <c r="H52" s="32"/>
      <c r="I52" s="32"/>
      <c r="J52" s="32"/>
      <c r="K52" s="32"/>
      <c r="L52" s="32"/>
      <c r="M52" s="32"/>
      <c r="N52" s="32"/>
    </row>
    <row r="53" spans="1:14">
      <c r="A53" s="32"/>
      <c r="B53" s="32"/>
      <c r="C53" s="32"/>
      <c r="D53" s="32"/>
      <c r="E53" s="32"/>
      <c r="F53" s="32"/>
      <c r="G53" s="32"/>
      <c r="H53" s="32"/>
      <c r="I53" s="32"/>
      <c r="J53" s="32"/>
      <c r="K53" s="32"/>
      <c r="L53" s="32"/>
      <c r="M53" s="32"/>
      <c r="N53" s="32"/>
    </row>
    <row r="54" spans="1:14">
      <c r="A54" s="32"/>
      <c r="B54" s="32"/>
      <c r="C54" s="32"/>
      <c r="D54" s="32"/>
      <c r="E54" s="32"/>
      <c r="F54" s="32"/>
      <c r="G54" s="32"/>
      <c r="H54" s="32"/>
      <c r="I54" s="32"/>
      <c r="J54" s="32"/>
      <c r="K54" s="32"/>
      <c r="L54" s="32"/>
      <c r="M54" s="32"/>
      <c r="N54" s="32"/>
    </row>
    <row r="55" spans="1:14">
      <c r="A55" s="32"/>
      <c r="B55" s="32"/>
      <c r="C55" s="32"/>
      <c r="D55" s="32"/>
      <c r="E55" s="32"/>
      <c r="F55" s="32"/>
      <c r="G55" s="32"/>
      <c r="H55" s="32"/>
      <c r="I55" s="32"/>
      <c r="J55" s="32"/>
      <c r="K55" s="32"/>
      <c r="L55" s="32"/>
      <c r="M55" s="32"/>
      <c r="N55" s="32"/>
    </row>
    <row r="56" spans="1:14">
      <c r="A56" s="32"/>
      <c r="B56" s="32"/>
      <c r="C56" s="32"/>
      <c r="D56" s="32"/>
      <c r="E56" s="32"/>
      <c r="F56" s="32"/>
      <c r="G56" s="32"/>
      <c r="H56" s="32"/>
      <c r="I56" s="32"/>
      <c r="J56" s="32"/>
      <c r="K56" s="32"/>
      <c r="L56" s="32"/>
      <c r="M56" s="32"/>
      <c r="N56" s="32"/>
    </row>
    <row r="57" spans="1:14">
      <c r="A57" s="32"/>
      <c r="B57" s="32"/>
      <c r="C57" s="32"/>
      <c r="D57" s="32"/>
      <c r="E57" s="32"/>
      <c r="F57" s="32"/>
      <c r="G57" s="32"/>
      <c r="H57" s="32"/>
      <c r="I57" s="32"/>
      <c r="J57" s="32"/>
      <c r="K57" s="32"/>
      <c r="L57" s="32"/>
      <c r="M57" s="32"/>
      <c r="N57" s="32"/>
    </row>
    <row r="58" spans="1:14">
      <c r="A58" s="32"/>
      <c r="B58" s="32"/>
      <c r="C58" s="32"/>
      <c r="D58" s="32"/>
      <c r="E58" s="32"/>
      <c r="F58" s="32"/>
      <c r="G58" s="32"/>
      <c r="H58" s="32"/>
      <c r="I58" s="32"/>
      <c r="J58" s="32"/>
      <c r="K58" s="32"/>
      <c r="L58" s="32"/>
      <c r="M58" s="32"/>
      <c r="N58" s="32"/>
    </row>
    <row r="59" spans="1:14">
      <c r="A59" s="32"/>
      <c r="B59" s="32"/>
      <c r="C59" s="32"/>
      <c r="D59" s="32"/>
      <c r="E59" s="32"/>
      <c r="F59" s="32"/>
      <c r="G59" s="32"/>
      <c r="H59" s="32"/>
      <c r="I59" s="32"/>
      <c r="J59" s="32"/>
      <c r="K59" s="32"/>
      <c r="L59" s="32"/>
      <c r="M59" s="32"/>
      <c r="N59" s="32"/>
    </row>
    <row r="60" spans="1:14">
      <c r="A60" s="32"/>
      <c r="B60" s="32"/>
      <c r="C60" s="32"/>
      <c r="D60" s="32"/>
      <c r="E60" s="32"/>
      <c r="F60" s="32"/>
      <c r="G60" s="32"/>
      <c r="H60" s="32"/>
      <c r="I60" s="32"/>
      <c r="J60" s="32"/>
      <c r="K60" s="32"/>
      <c r="L60" s="32"/>
      <c r="M60" s="32"/>
      <c r="N60" s="32"/>
    </row>
    <row r="61" spans="1:14">
      <c r="A61" s="32"/>
      <c r="B61" s="32"/>
      <c r="C61" s="32"/>
      <c r="D61" s="32"/>
      <c r="E61" s="32"/>
      <c r="F61" s="32"/>
      <c r="G61" s="32"/>
      <c r="H61" s="32"/>
      <c r="I61" s="32"/>
      <c r="J61" s="32"/>
      <c r="K61" s="32"/>
      <c r="L61" s="32"/>
      <c r="M61" s="32"/>
      <c r="N61" s="32"/>
    </row>
    <row r="62" spans="1:14">
      <c r="A62" s="32"/>
      <c r="B62" s="32"/>
      <c r="C62" s="32"/>
      <c r="D62" s="32"/>
      <c r="E62" s="32"/>
      <c r="F62" s="32"/>
      <c r="G62" s="32"/>
      <c r="H62" s="32"/>
      <c r="I62" s="32"/>
      <c r="J62" s="32"/>
      <c r="K62" s="32"/>
      <c r="L62" s="32"/>
      <c r="M62" s="32"/>
      <c r="N62" s="32"/>
    </row>
    <row r="63" spans="1:14">
      <c r="A63" s="32"/>
      <c r="B63" s="32"/>
      <c r="C63" s="32"/>
      <c r="D63" s="32"/>
      <c r="E63" s="32"/>
      <c r="F63" s="32"/>
      <c r="G63" s="32"/>
      <c r="H63" s="32"/>
      <c r="I63" s="32"/>
      <c r="J63" s="32"/>
      <c r="K63" s="32"/>
      <c r="L63" s="32"/>
      <c r="M63" s="32"/>
      <c r="N63" s="32"/>
    </row>
    <row r="64" spans="1:14">
      <c r="A64" s="32"/>
      <c r="B64" s="32"/>
      <c r="C64" s="32"/>
      <c r="D64" s="32"/>
      <c r="E64" s="32"/>
      <c r="F64" s="32"/>
      <c r="G64" s="32"/>
      <c r="H64" s="32"/>
      <c r="I64" s="32"/>
      <c r="J64" s="32"/>
      <c r="K64" s="32"/>
      <c r="L64" s="32"/>
      <c r="M64" s="32"/>
      <c r="N64" s="32"/>
    </row>
    <row r="65" spans="1:14">
      <c r="A65" s="32"/>
      <c r="B65" s="32"/>
      <c r="C65" s="32"/>
      <c r="D65" s="32"/>
      <c r="E65" s="32"/>
      <c r="F65" s="32"/>
      <c r="G65" s="32"/>
      <c r="H65" s="32"/>
      <c r="I65" s="32"/>
      <c r="J65" s="32"/>
      <c r="K65" s="32"/>
      <c r="L65" s="32"/>
      <c r="M65" s="32"/>
      <c r="N65" s="32"/>
    </row>
    <row r="66" spans="1:14">
      <c r="A66" s="32"/>
      <c r="B66" s="32"/>
      <c r="C66" s="32"/>
      <c r="D66" s="32"/>
      <c r="E66" s="32"/>
      <c r="F66" s="32"/>
      <c r="G66" s="32"/>
      <c r="H66" s="32"/>
      <c r="I66" s="32"/>
      <c r="J66" s="32"/>
      <c r="K66" s="32"/>
      <c r="L66" s="32"/>
      <c r="M66" s="32"/>
      <c r="N66" s="32"/>
    </row>
    <row r="67" spans="1:14">
      <c r="A67" s="32"/>
      <c r="B67" s="32"/>
      <c r="C67" s="32"/>
      <c r="D67" s="32"/>
      <c r="E67" s="32"/>
      <c r="F67" s="32"/>
      <c r="G67" s="32"/>
      <c r="H67" s="32"/>
      <c r="I67" s="32"/>
      <c r="J67" s="32"/>
      <c r="K67" s="32"/>
      <c r="L67" s="32"/>
      <c r="M67" s="32"/>
      <c r="N67" s="32"/>
    </row>
    <row r="68" spans="1:14">
      <c r="A68" s="32"/>
      <c r="B68" s="32"/>
      <c r="C68" s="32"/>
      <c r="D68" s="32"/>
      <c r="E68" s="32"/>
      <c r="F68" s="32"/>
      <c r="G68" s="32"/>
      <c r="H68" s="32"/>
      <c r="I68" s="32"/>
      <c r="J68" s="32"/>
      <c r="K68" s="32"/>
      <c r="L68" s="32"/>
      <c r="M68" s="32"/>
      <c r="N68" s="32"/>
    </row>
    <row r="69" spans="1:14">
      <c r="A69" s="32"/>
      <c r="B69" s="32"/>
      <c r="C69" s="32"/>
      <c r="D69" s="32"/>
      <c r="E69" s="32"/>
      <c r="F69" s="32"/>
      <c r="G69" s="32"/>
      <c r="H69" s="32"/>
      <c r="I69" s="32"/>
      <c r="J69" s="32"/>
      <c r="K69" s="32"/>
      <c r="L69" s="32"/>
      <c r="M69" s="32"/>
      <c r="N69" s="32"/>
    </row>
    <row r="70" spans="1:14">
      <c r="A70" s="32"/>
      <c r="B70" s="32"/>
      <c r="C70" s="32"/>
      <c r="D70" s="32"/>
      <c r="E70" s="32"/>
      <c r="F70" s="32"/>
      <c r="G70" s="32"/>
      <c r="H70" s="32"/>
      <c r="I70" s="32"/>
      <c r="J70" s="32"/>
      <c r="K70" s="32"/>
      <c r="L70" s="32"/>
      <c r="M70" s="32"/>
      <c r="N70" s="32"/>
    </row>
    <row r="71" spans="1:14">
      <c r="A71" s="32"/>
      <c r="B71" s="32"/>
      <c r="C71" s="32"/>
      <c r="D71" s="32"/>
      <c r="E71" s="32"/>
      <c r="F71" s="32"/>
      <c r="G71" s="32"/>
      <c r="H71" s="32"/>
      <c r="I71" s="32"/>
      <c r="J71" s="32"/>
      <c r="K71" s="32"/>
      <c r="L71" s="32"/>
      <c r="M71" s="32"/>
      <c r="N71" s="32"/>
    </row>
    <row r="72" spans="1:14">
      <c r="A72" s="32"/>
      <c r="B72" s="32"/>
      <c r="C72" s="32"/>
      <c r="D72" s="32"/>
      <c r="E72" s="32"/>
      <c r="F72" s="32"/>
      <c r="G72" s="32"/>
      <c r="H72" s="32"/>
      <c r="I72" s="32"/>
      <c r="J72" s="32"/>
      <c r="K72" s="32"/>
      <c r="L72" s="32"/>
      <c r="M72" s="32"/>
      <c r="N72" s="32"/>
    </row>
    <row r="73" spans="1:14">
      <c r="A73" s="32"/>
      <c r="B73" s="32"/>
      <c r="C73" s="32"/>
      <c r="D73" s="32"/>
      <c r="E73" s="32"/>
      <c r="F73" s="32"/>
      <c r="G73" s="32"/>
      <c r="H73" s="32"/>
      <c r="I73" s="32"/>
      <c r="J73" s="32"/>
      <c r="K73" s="32"/>
      <c r="L73" s="32"/>
      <c r="M73" s="32"/>
      <c r="N73" s="32"/>
    </row>
    <row r="74" spans="1:14">
      <c r="A74" s="32"/>
      <c r="B74" s="32"/>
      <c r="C74" s="32"/>
      <c r="D74" s="32"/>
      <c r="E74" s="32"/>
      <c r="F74" s="32"/>
      <c r="G74" s="32"/>
      <c r="H74" s="32"/>
      <c r="I74" s="32"/>
      <c r="J74" s="32"/>
      <c r="K74" s="32"/>
      <c r="L74" s="32"/>
      <c r="M74" s="32"/>
      <c r="N74" s="32"/>
    </row>
    <row r="75" spans="1:14">
      <c r="A75" s="32"/>
      <c r="B75" s="32"/>
      <c r="C75" s="32"/>
      <c r="D75" s="32"/>
      <c r="E75" s="32"/>
      <c r="F75" s="32"/>
      <c r="G75" s="32"/>
      <c r="H75" s="32"/>
      <c r="I75" s="32"/>
      <c r="J75" s="32"/>
      <c r="K75" s="32"/>
      <c r="L75" s="32"/>
      <c r="M75" s="32"/>
      <c r="N75" s="32"/>
    </row>
    <row r="76" spans="1:14">
      <c r="A76" s="32"/>
      <c r="B76" s="32"/>
      <c r="C76" s="32"/>
      <c r="D76" s="32"/>
      <c r="E76" s="32"/>
      <c r="F76" s="32"/>
      <c r="G76" s="32"/>
      <c r="H76" s="32"/>
      <c r="I76" s="32"/>
      <c r="J76" s="32"/>
      <c r="K76" s="32"/>
      <c r="L76" s="32"/>
      <c r="M76" s="32"/>
      <c r="N76" s="32"/>
    </row>
    <row r="77" spans="1:14">
      <c r="A77" s="32"/>
      <c r="B77" s="32"/>
      <c r="C77" s="32"/>
      <c r="D77" s="32"/>
      <c r="E77" s="32"/>
      <c r="F77" s="32"/>
      <c r="G77" s="32"/>
      <c r="H77" s="32"/>
      <c r="I77" s="32"/>
      <c r="J77" s="32"/>
      <c r="K77" s="32"/>
      <c r="L77" s="32"/>
      <c r="M77" s="32"/>
      <c r="N77" s="32"/>
    </row>
    <row r="78" spans="1:14">
      <c r="A78" s="32"/>
      <c r="B78" s="32"/>
      <c r="C78" s="32"/>
      <c r="D78" s="32"/>
      <c r="E78" s="32"/>
      <c r="F78" s="32"/>
      <c r="G78" s="32"/>
      <c r="H78" s="32"/>
      <c r="I78" s="32"/>
      <c r="J78" s="32"/>
      <c r="K78" s="32"/>
      <c r="L78" s="32"/>
      <c r="M78" s="32"/>
      <c r="N78" s="32"/>
    </row>
    <row r="79" spans="1:14">
      <c r="A79" s="32"/>
      <c r="B79" s="32"/>
      <c r="C79" s="32"/>
      <c r="D79" s="32"/>
      <c r="E79" s="32"/>
      <c r="F79" s="32"/>
      <c r="G79" s="32"/>
      <c r="H79" s="32"/>
      <c r="I79" s="32"/>
      <c r="J79" s="32"/>
      <c r="K79" s="32"/>
      <c r="L79" s="32"/>
      <c r="M79" s="32"/>
      <c r="N79" s="32"/>
    </row>
    <row r="80" spans="1:14">
      <c r="A80" s="32"/>
      <c r="B80" s="32"/>
      <c r="C80" s="32"/>
      <c r="D80" s="32"/>
      <c r="E80" s="32"/>
      <c r="F80" s="32"/>
      <c r="G80" s="32"/>
      <c r="H80" s="32"/>
      <c r="I80" s="32"/>
      <c r="J80" s="32"/>
      <c r="K80" s="32"/>
      <c r="L80" s="32"/>
      <c r="M80" s="32"/>
      <c r="N80" s="32"/>
    </row>
    <row r="81" spans="1:14">
      <c r="A81" s="32"/>
      <c r="B81" s="32"/>
      <c r="C81" s="32"/>
      <c r="D81" s="32"/>
      <c r="E81" s="32"/>
      <c r="F81" s="32"/>
      <c r="G81" s="32"/>
      <c r="H81" s="32"/>
      <c r="I81" s="32"/>
      <c r="J81" s="32"/>
      <c r="K81" s="32"/>
      <c r="L81" s="32"/>
      <c r="M81" s="32"/>
      <c r="N81" s="32"/>
    </row>
    <row r="82" spans="1:14">
      <c r="A82" s="32"/>
      <c r="B82" s="32"/>
      <c r="C82" s="32"/>
      <c r="D82" s="32"/>
      <c r="E82" s="32"/>
      <c r="F82" s="32"/>
      <c r="G82" s="32"/>
      <c r="H82" s="32"/>
      <c r="I82" s="32"/>
      <c r="J82" s="32"/>
      <c r="K82" s="32"/>
      <c r="L82" s="32"/>
      <c r="M82" s="32"/>
      <c r="N82" s="32"/>
    </row>
    <row r="83" spans="1:14">
      <c r="A83" s="32"/>
      <c r="B83" s="32"/>
      <c r="C83" s="32"/>
      <c r="D83" s="32"/>
      <c r="E83" s="32"/>
      <c r="F83" s="32"/>
      <c r="G83" s="32"/>
      <c r="H83" s="32"/>
      <c r="I83" s="32"/>
      <c r="J83" s="32"/>
      <c r="K83" s="32"/>
      <c r="L83" s="32"/>
      <c r="M83" s="32"/>
      <c r="N83" s="32"/>
    </row>
    <row r="84" spans="1:14">
      <c r="A84" s="32"/>
      <c r="B84" s="32"/>
      <c r="C84" s="32"/>
      <c r="D84" s="32"/>
      <c r="E84" s="32"/>
      <c r="F84" s="32"/>
      <c r="G84" s="32"/>
      <c r="H84" s="32"/>
      <c r="I84" s="32"/>
      <c r="J84" s="32"/>
      <c r="K84" s="32"/>
      <c r="L84" s="32"/>
      <c r="M84" s="32"/>
      <c r="N84" s="32"/>
    </row>
    <row r="85" spans="1:14">
      <c r="A85" s="32"/>
      <c r="B85" s="32"/>
      <c r="C85" s="32"/>
      <c r="D85" s="32"/>
      <c r="E85" s="32"/>
      <c r="F85" s="32"/>
      <c r="G85" s="32"/>
      <c r="H85" s="32"/>
      <c r="I85" s="32"/>
      <c r="J85" s="32"/>
      <c r="K85" s="32"/>
      <c r="L85" s="32"/>
      <c r="M85" s="32"/>
      <c r="N85" s="32"/>
    </row>
    <row r="86" spans="1:14">
      <c r="A86" s="32"/>
      <c r="B86" s="32"/>
      <c r="C86" s="32"/>
      <c r="D86" s="32"/>
      <c r="E86" s="32"/>
      <c r="F86" s="32"/>
      <c r="G86" s="32"/>
      <c r="H86" s="32"/>
      <c r="I86" s="32"/>
      <c r="J86" s="32"/>
      <c r="K86" s="32"/>
      <c r="L86" s="32"/>
      <c r="M86" s="32"/>
      <c r="N86" s="32"/>
    </row>
    <row r="87" spans="1:14">
      <c r="A87" s="32"/>
      <c r="B87" s="32"/>
      <c r="C87" s="32"/>
      <c r="D87" s="32"/>
      <c r="E87" s="32"/>
      <c r="F87" s="32"/>
      <c r="G87" s="32"/>
      <c r="H87" s="32"/>
      <c r="I87" s="32"/>
      <c r="J87" s="32"/>
      <c r="K87" s="32"/>
      <c r="L87" s="32"/>
      <c r="M87" s="32"/>
      <c r="N87" s="32"/>
    </row>
    <row r="88" spans="1:14">
      <c r="A88" s="32"/>
      <c r="B88" s="32"/>
      <c r="C88" s="32"/>
      <c r="D88" s="32"/>
      <c r="E88" s="32"/>
      <c r="F88" s="32"/>
      <c r="G88" s="32"/>
      <c r="H88" s="32"/>
      <c r="I88" s="32"/>
      <c r="J88" s="32"/>
      <c r="K88" s="32"/>
      <c r="L88" s="32"/>
      <c r="M88" s="32"/>
      <c r="N88" s="32"/>
    </row>
    <row r="89" spans="1:14">
      <c r="A89" s="32"/>
      <c r="B89" s="32"/>
      <c r="C89" s="32"/>
      <c r="D89" s="32"/>
      <c r="E89" s="32"/>
      <c r="F89" s="32"/>
      <c r="G89" s="32"/>
      <c r="H89" s="32"/>
      <c r="I89" s="32"/>
      <c r="J89" s="32"/>
      <c r="K89" s="32"/>
      <c r="L89" s="32"/>
      <c r="M89" s="32"/>
      <c r="N89" s="32"/>
    </row>
    <row r="90" spans="1:14">
      <c r="A90" s="32"/>
      <c r="B90" s="32"/>
      <c r="C90" s="32"/>
      <c r="D90" s="32"/>
      <c r="E90" s="32"/>
      <c r="F90" s="32"/>
      <c r="G90" s="32"/>
      <c r="H90" s="32"/>
      <c r="I90" s="32"/>
      <c r="J90" s="32"/>
      <c r="K90" s="32"/>
      <c r="L90" s="32"/>
      <c r="M90" s="32"/>
      <c r="N90" s="32"/>
    </row>
    <row r="91" spans="1:14">
      <c r="A91" s="32"/>
      <c r="B91" s="32"/>
      <c r="C91" s="32"/>
      <c r="D91" s="32"/>
      <c r="E91" s="32"/>
      <c r="F91" s="32"/>
      <c r="G91" s="32"/>
      <c r="H91" s="32"/>
      <c r="I91" s="32"/>
      <c r="J91" s="32"/>
      <c r="K91" s="32"/>
      <c r="L91" s="32"/>
      <c r="M91" s="32"/>
      <c r="N91" s="32"/>
    </row>
    <row r="92" spans="1:14">
      <c r="A92" s="32"/>
      <c r="B92" s="32"/>
      <c r="C92" s="32"/>
      <c r="D92" s="32"/>
      <c r="E92" s="32"/>
      <c r="F92" s="32"/>
      <c r="G92" s="32"/>
      <c r="H92" s="32"/>
      <c r="I92" s="32"/>
      <c r="J92" s="32"/>
      <c r="K92" s="32"/>
      <c r="L92" s="32"/>
      <c r="M92" s="32"/>
      <c r="N92" s="32"/>
    </row>
    <row r="93" spans="1:14">
      <c r="A93" s="32"/>
      <c r="B93" s="32"/>
      <c r="C93" s="32"/>
      <c r="D93" s="32"/>
      <c r="E93" s="32"/>
      <c r="F93" s="32"/>
      <c r="G93" s="32"/>
      <c r="H93" s="32"/>
      <c r="I93" s="32"/>
      <c r="J93" s="32"/>
      <c r="K93" s="32"/>
      <c r="L93" s="32"/>
      <c r="M93" s="32"/>
      <c r="N93" s="32"/>
    </row>
    <row r="94" spans="1:14">
      <c r="A94" s="32"/>
      <c r="B94" s="32"/>
      <c r="C94" s="32"/>
      <c r="D94" s="32"/>
      <c r="E94" s="32"/>
      <c r="F94" s="32"/>
      <c r="G94" s="32"/>
      <c r="H94" s="32"/>
      <c r="I94" s="32"/>
      <c r="J94" s="32"/>
      <c r="K94" s="32"/>
      <c r="L94" s="32"/>
      <c r="M94" s="32"/>
      <c r="N94" s="32"/>
    </row>
    <row r="95" spans="1:14">
      <c r="A95" s="32"/>
      <c r="B95" s="32"/>
      <c r="C95" s="32"/>
      <c r="D95" s="32"/>
      <c r="E95" s="32"/>
      <c r="F95" s="32"/>
      <c r="G95" s="32"/>
      <c r="H95" s="32"/>
      <c r="I95" s="32"/>
      <c r="J95" s="32"/>
      <c r="K95" s="32"/>
      <c r="L95" s="32"/>
      <c r="M95" s="32"/>
      <c r="N95" s="32"/>
    </row>
  </sheetData>
  <mergeCells count="10">
    <mergeCell ref="A1:N1"/>
    <mergeCell ref="B4:N4"/>
    <mergeCell ref="B5:N5"/>
    <mergeCell ref="B6:N6"/>
    <mergeCell ref="B7:N7"/>
    <mergeCell ref="B8:N8"/>
    <mergeCell ref="B9:N9"/>
    <mergeCell ref="B10:N10"/>
    <mergeCell ref="B11:N11"/>
    <mergeCell ref="A3:N3"/>
  </mergeCells>
  <pageMargins left="0.7" right="0.7" top="0.75" bottom="0.75" header="0.3" footer="0.3"/>
  <pageSetup scale="49" orientation="portrait" horizontalDpi="90" verticalDpi="9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184"/>
  <sheetViews>
    <sheetView zoomScaleNormal="100" workbookViewId="0">
      <selection sqref="A1:G1"/>
    </sheetView>
  </sheetViews>
  <sheetFormatPr defaultRowHeight="12.75"/>
  <cols>
    <col min="1" max="1" width="31.140625" bestFit="1" customWidth="1"/>
    <col min="2" max="2" width="20.7109375" bestFit="1" customWidth="1"/>
    <col min="3" max="3" width="15.7109375" bestFit="1" customWidth="1"/>
    <col min="5" max="5" width="10" bestFit="1" customWidth="1"/>
    <col min="6" max="6" width="11.42578125" customWidth="1"/>
    <col min="7" max="7" width="13.85546875" customWidth="1"/>
  </cols>
  <sheetData>
    <row r="1" spans="1:7" ht="18" customHeight="1">
      <c r="A1" s="268" t="s">
        <v>2554</v>
      </c>
      <c r="B1" s="268"/>
      <c r="C1" s="268"/>
      <c r="D1" s="268"/>
      <c r="E1" s="268"/>
      <c r="F1" s="268"/>
      <c r="G1" s="268"/>
    </row>
    <row r="2" spans="1:7" ht="15">
      <c r="A2" s="87"/>
      <c r="B2" s="87"/>
      <c r="C2" s="87"/>
      <c r="D2" s="87"/>
      <c r="E2" s="87"/>
      <c r="F2" s="87"/>
      <c r="G2" s="87"/>
    </row>
    <row r="3" spans="1:7" ht="189.75" customHeight="1">
      <c r="A3" s="281" t="s">
        <v>2612</v>
      </c>
      <c r="B3" s="281"/>
      <c r="C3" s="281"/>
      <c r="D3" s="281"/>
      <c r="E3" s="281"/>
      <c r="F3" s="281"/>
      <c r="G3" s="281"/>
    </row>
    <row r="4" spans="1:7" ht="15">
      <c r="A4" s="87"/>
      <c r="B4" s="87"/>
      <c r="C4" s="87"/>
      <c r="D4" s="87"/>
      <c r="E4" s="87"/>
      <c r="F4" s="87"/>
      <c r="G4" s="87"/>
    </row>
    <row r="5" spans="1:7" ht="25.5">
      <c r="A5" s="212" t="s">
        <v>226</v>
      </c>
      <c r="B5" s="213" t="s">
        <v>228</v>
      </c>
      <c r="C5" s="214" t="s">
        <v>229</v>
      </c>
      <c r="D5" s="212" t="s">
        <v>230</v>
      </c>
      <c r="E5" s="214" t="s">
        <v>231</v>
      </c>
      <c r="F5" s="215" t="s">
        <v>2555</v>
      </c>
      <c r="G5" s="216" t="s">
        <v>2556</v>
      </c>
    </row>
    <row r="6" spans="1:7">
      <c r="A6" s="217" t="s">
        <v>2186</v>
      </c>
      <c r="B6" s="217" t="s">
        <v>2187</v>
      </c>
      <c r="C6" s="217" t="s">
        <v>1140</v>
      </c>
      <c r="D6" s="217" t="s">
        <v>2188</v>
      </c>
      <c r="E6" s="217" t="s">
        <v>54</v>
      </c>
      <c r="F6" s="217">
        <v>2014</v>
      </c>
      <c r="G6" s="218">
        <v>9.77</v>
      </c>
    </row>
    <row r="7" spans="1:7">
      <c r="A7" s="217" t="s">
        <v>2189</v>
      </c>
      <c r="B7" s="217" t="s">
        <v>2190</v>
      </c>
      <c r="C7" s="217" t="s">
        <v>838</v>
      </c>
      <c r="D7" s="217" t="s">
        <v>2188</v>
      </c>
      <c r="E7" s="217" t="s">
        <v>52</v>
      </c>
      <c r="F7" s="217">
        <v>2013</v>
      </c>
      <c r="G7" s="218">
        <v>9.77</v>
      </c>
    </row>
    <row r="8" spans="1:7">
      <c r="A8" s="217" t="s">
        <v>2191</v>
      </c>
      <c r="B8" s="217" t="s">
        <v>2192</v>
      </c>
      <c r="C8" s="217" t="s">
        <v>1140</v>
      </c>
      <c r="D8" s="217" t="s">
        <v>2188</v>
      </c>
      <c r="E8" s="217" t="s">
        <v>54</v>
      </c>
      <c r="F8" s="217">
        <v>2015</v>
      </c>
      <c r="G8" s="218">
        <v>9.77</v>
      </c>
    </row>
    <row r="9" spans="1:7">
      <c r="A9" s="217" t="s">
        <v>2193</v>
      </c>
      <c r="B9" s="217" t="s">
        <v>2194</v>
      </c>
      <c r="C9" s="217" t="s">
        <v>1140</v>
      </c>
      <c r="D9" s="217" t="s">
        <v>2188</v>
      </c>
      <c r="E9" s="217" t="s">
        <v>54</v>
      </c>
      <c r="F9" s="217">
        <v>2014</v>
      </c>
      <c r="G9" s="218">
        <v>9.77</v>
      </c>
    </row>
    <row r="10" spans="1:7">
      <c r="A10" s="217" t="s">
        <v>2195</v>
      </c>
      <c r="B10" s="217" t="s">
        <v>2196</v>
      </c>
      <c r="C10" s="217" t="s">
        <v>735</v>
      </c>
      <c r="D10" s="217" t="s">
        <v>2188</v>
      </c>
      <c r="E10" s="217" t="s">
        <v>285</v>
      </c>
      <c r="F10" s="217">
        <v>2014</v>
      </c>
      <c r="G10" s="218">
        <v>5</v>
      </c>
    </row>
    <row r="11" spans="1:7">
      <c r="A11" s="217" t="s">
        <v>2197</v>
      </c>
      <c r="B11" s="217" t="s">
        <v>2198</v>
      </c>
      <c r="C11" s="217" t="s">
        <v>735</v>
      </c>
      <c r="D11" s="217" t="s">
        <v>2188</v>
      </c>
      <c r="E11" s="217" t="s">
        <v>285</v>
      </c>
      <c r="F11" s="217">
        <v>2014</v>
      </c>
      <c r="G11" s="218">
        <v>2.5</v>
      </c>
    </row>
    <row r="12" spans="1:7">
      <c r="A12" s="217" t="s">
        <v>2199</v>
      </c>
      <c r="B12" s="217" t="s">
        <v>2200</v>
      </c>
      <c r="C12" s="217" t="s">
        <v>359</v>
      </c>
      <c r="D12" s="217" t="s">
        <v>2188</v>
      </c>
      <c r="E12" s="217" t="s">
        <v>285</v>
      </c>
      <c r="F12" s="217">
        <v>2017</v>
      </c>
      <c r="G12" s="218">
        <v>0.54</v>
      </c>
    </row>
    <row r="13" spans="1:7">
      <c r="A13" s="217" t="s">
        <v>2201</v>
      </c>
      <c r="B13" s="217" t="s">
        <v>2202</v>
      </c>
      <c r="C13" s="217" t="s">
        <v>359</v>
      </c>
      <c r="D13" s="217" t="s">
        <v>2188</v>
      </c>
      <c r="E13" s="217" t="s">
        <v>285</v>
      </c>
      <c r="F13" s="217">
        <v>2017</v>
      </c>
      <c r="G13" s="218">
        <v>0.54</v>
      </c>
    </row>
    <row r="14" spans="1:7">
      <c r="A14" s="217" t="s">
        <v>2203</v>
      </c>
      <c r="B14" s="217" t="s">
        <v>2204</v>
      </c>
      <c r="C14" s="217" t="s">
        <v>359</v>
      </c>
      <c r="D14" s="217" t="s">
        <v>2188</v>
      </c>
      <c r="E14" s="217" t="s">
        <v>285</v>
      </c>
      <c r="F14" s="217">
        <v>2017</v>
      </c>
      <c r="G14" s="218">
        <v>0.32</v>
      </c>
    </row>
    <row r="15" spans="1:7">
      <c r="A15" s="217" t="s">
        <v>2205</v>
      </c>
      <c r="B15" s="217" t="s">
        <v>2206</v>
      </c>
      <c r="C15" s="217" t="s">
        <v>340</v>
      </c>
      <c r="D15" s="217" t="s">
        <v>2188</v>
      </c>
      <c r="E15" s="217" t="s">
        <v>54</v>
      </c>
      <c r="F15" s="217">
        <v>2018</v>
      </c>
      <c r="G15" s="218">
        <v>9.1300000000000008</v>
      </c>
    </row>
    <row r="16" spans="1:7">
      <c r="A16" s="217" t="s">
        <v>2207</v>
      </c>
      <c r="B16" s="217" t="s">
        <v>2208</v>
      </c>
      <c r="C16" s="217" t="s">
        <v>720</v>
      </c>
      <c r="D16" s="217" t="s">
        <v>2188</v>
      </c>
      <c r="E16" s="217" t="s">
        <v>54</v>
      </c>
      <c r="F16" s="217">
        <v>2018</v>
      </c>
      <c r="G16" s="218">
        <v>9.1300000000000008</v>
      </c>
    </row>
    <row r="17" spans="1:7">
      <c r="A17" s="217" t="s">
        <v>2209</v>
      </c>
      <c r="B17" s="217" t="s">
        <v>2210</v>
      </c>
      <c r="C17" s="217" t="s">
        <v>1178</v>
      </c>
      <c r="D17" s="217" t="s">
        <v>2188</v>
      </c>
      <c r="E17" s="217" t="s">
        <v>54</v>
      </c>
      <c r="F17" s="217">
        <v>2018</v>
      </c>
      <c r="G17" s="218">
        <v>9.1300000000000008</v>
      </c>
    </row>
    <row r="18" spans="1:7">
      <c r="A18" s="217" t="s">
        <v>2211</v>
      </c>
      <c r="B18" s="217" t="s">
        <v>2212</v>
      </c>
      <c r="C18" s="217" t="s">
        <v>359</v>
      </c>
      <c r="D18" s="217" t="s">
        <v>2188</v>
      </c>
      <c r="E18" s="217" t="s">
        <v>285</v>
      </c>
      <c r="F18" s="217">
        <v>2018</v>
      </c>
      <c r="G18" s="218">
        <v>1.08</v>
      </c>
    </row>
    <row r="19" spans="1:7">
      <c r="A19" s="217" t="s">
        <v>2213</v>
      </c>
      <c r="B19" s="217" t="s">
        <v>2214</v>
      </c>
      <c r="C19" s="217" t="s">
        <v>359</v>
      </c>
      <c r="D19" s="217" t="s">
        <v>2188</v>
      </c>
      <c r="E19" s="217" t="s">
        <v>285</v>
      </c>
      <c r="F19" s="217">
        <v>2017</v>
      </c>
      <c r="G19" s="218">
        <v>0.54</v>
      </c>
    </row>
    <row r="20" spans="1:7">
      <c r="A20" s="217" t="s">
        <v>2215</v>
      </c>
      <c r="B20" s="217" t="s">
        <v>2216</v>
      </c>
      <c r="C20" s="217" t="s">
        <v>359</v>
      </c>
      <c r="D20" s="217" t="s">
        <v>2188</v>
      </c>
      <c r="E20" s="217" t="s">
        <v>285</v>
      </c>
      <c r="F20" s="217">
        <v>2017</v>
      </c>
      <c r="G20" s="218">
        <v>0.32</v>
      </c>
    </row>
    <row r="21" spans="1:7">
      <c r="A21" s="217" t="s">
        <v>2217</v>
      </c>
      <c r="B21" s="217" t="s">
        <v>2218</v>
      </c>
      <c r="C21" s="217" t="s">
        <v>359</v>
      </c>
      <c r="D21" s="217" t="s">
        <v>2188</v>
      </c>
      <c r="E21" s="217" t="s">
        <v>285</v>
      </c>
      <c r="F21" s="217">
        <v>2017</v>
      </c>
      <c r="G21" s="218">
        <v>1.62</v>
      </c>
    </row>
    <row r="22" spans="1:7">
      <c r="A22" s="217" t="s">
        <v>2219</v>
      </c>
      <c r="B22" s="217" t="s">
        <v>2220</v>
      </c>
      <c r="C22" s="217" t="s">
        <v>359</v>
      </c>
      <c r="D22" s="217" t="s">
        <v>2188</v>
      </c>
      <c r="E22" s="217" t="s">
        <v>285</v>
      </c>
      <c r="F22" s="217">
        <v>2013</v>
      </c>
      <c r="G22" s="218">
        <v>9.3800000000000008</v>
      </c>
    </row>
    <row r="23" spans="1:7">
      <c r="A23" s="217" t="s">
        <v>2221</v>
      </c>
      <c r="B23" s="217" t="s">
        <v>2222</v>
      </c>
      <c r="C23" s="217" t="s">
        <v>133</v>
      </c>
      <c r="D23" s="217" t="s">
        <v>2188</v>
      </c>
      <c r="E23" s="217" t="s">
        <v>54</v>
      </c>
      <c r="F23" s="217">
        <v>2013</v>
      </c>
      <c r="G23" s="218">
        <v>9.3800000000000008</v>
      </c>
    </row>
    <row r="24" spans="1:7">
      <c r="A24" s="217" t="s">
        <v>2223</v>
      </c>
      <c r="B24" s="217" t="s">
        <v>2224</v>
      </c>
      <c r="C24" s="217" t="s">
        <v>133</v>
      </c>
      <c r="D24" s="217" t="s">
        <v>2188</v>
      </c>
      <c r="E24" s="217" t="s">
        <v>54</v>
      </c>
      <c r="F24" s="217">
        <v>2013</v>
      </c>
      <c r="G24" s="218">
        <v>9.3800000000000008</v>
      </c>
    </row>
    <row r="25" spans="1:7">
      <c r="A25" s="217" t="s">
        <v>2225</v>
      </c>
      <c r="B25" s="217" t="s">
        <v>2226</v>
      </c>
      <c r="C25" s="217" t="s">
        <v>70</v>
      </c>
      <c r="D25" s="217" t="s">
        <v>2188</v>
      </c>
      <c r="E25" s="217" t="s">
        <v>53</v>
      </c>
      <c r="F25" s="217">
        <v>2013</v>
      </c>
      <c r="G25" s="218">
        <v>9.3800000000000008</v>
      </c>
    </row>
    <row r="26" spans="1:7">
      <c r="A26" s="217" t="s">
        <v>2227</v>
      </c>
      <c r="B26" s="217" t="s">
        <v>2228</v>
      </c>
      <c r="C26" s="217" t="s">
        <v>55</v>
      </c>
      <c r="D26" s="217" t="s">
        <v>2188</v>
      </c>
      <c r="E26" s="217" t="s">
        <v>98</v>
      </c>
      <c r="F26" s="217">
        <v>2013</v>
      </c>
      <c r="G26" s="218">
        <v>9.3800000000000008</v>
      </c>
    </row>
    <row r="27" spans="1:7">
      <c r="A27" s="217" t="s">
        <v>2229</v>
      </c>
      <c r="B27" s="217" t="s">
        <v>2230</v>
      </c>
      <c r="C27" s="217" t="s">
        <v>133</v>
      </c>
      <c r="D27" s="217" t="s">
        <v>2188</v>
      </c>
      <c r="E27" s="217" t="s">
        <v>54</v>
      </c>
      <c r="F27" s="217">
        <v>2013</v>
      </c>
      <c r="G27" s="218">
        <v>9.3800000000000008</v>
      </c>
    </row>
    <row r="28" spans="1:7">
      <c r="A28" s="217" t="s">
        <v>2231</v>
      </c>
      <c r="B28" s="217" t="s">
        <v>2232</v>
      </c>
      <c r="C28" s="217" t="s">
        <v>64</v>
      </c>
      <c r="D28" s="217" t="s">
        <v>2188</v>
      </c>
      <c r="E28" s="217" t="s">
        <v>54</v>
      </c>
      <c r="F28" s="217">
        <v>2013</v>
      </c>
      <c r="G28" s="218">
        <v>9.3800000000000008</v>
      </c>
    </row>
    <row r="29" spans="1:7">
      <c r="A29" s="217" t="s">
        <v>2233</v>
      </c>
      <c r="B29" s="217" t="s">
        <v>2234</v>
      </c>
      <c r="C29" s="217" t="s">
        <v>55</v>
      </c>
      <c r="D29" s="217" t="s">
        <v>2188</v>
      </c>
      <c r="E29" s="217" t="s">
        <v>98</v>
      </c>
      <c r="F29" s="217">
        <v>2013</v>
      </c>
      <c r="G29" s="218">
        <v>9.3800000000000008</v>
      </c>
    </row>
    <row r="30" spans="1:7">
      <c r="A30" s="217" t="s">
        <v>2235</v>
      </c>
      <c r="B30" s="217" t="s">
        <v>2236</v>
      </c>
      <c r="C30" s="217" t="s">
        <v>64</v>
      </c>
      <c r="D30" s="217" t="s">
        <v>2188</v>
      </c>
      <c r="E30" s="217" t="s">
        <v>54</v>
      </c>
      <c r="F30" s="217">
        <v>2013</v>
      </c>
      <c r="G30" s="218">
        <v>9.3800000000000008</v>
      </c>
    </row>
    <row r="31" spans="1:7">
      <c r="A31" s="217" t="s">
        <v>2237</v>
      </c>
      <c r="B31" s="217" t="s">
        <v>2238</v>
      </c>
      <c r="C31" s="217" t="s">
        <v>2239</v>
      </c>
      <c r="D31" s="217" t="s">
        <v>2188</v>
      </c>
      <c r="E31" s="217" t="s">
        <v>285</v>
      </c>
      <c r="F31" s="217">
        <v>2013</v>
      </c>
      <c r="G31" s="218">
        <v>9.3800000000000008</v>
      </c>
    </row>
    <row r="32" spans="1:7">
      <c r="A32" s="217" t="s">
        <v>2240</v>
      </c>
      <c r="B32" s="217" t="s">
        <v>2241</v>
      </c>
      <c r="C32" s="217" t="s">
        <v>331</v>
      </c>
      <c r="D32" s="217" t="s">
        <v>2188</v>
      </c>
      <c r="E32" s="217" t="s">
        <v>285</v>
      </c>
      <c r="F32" s="217">
        <v>2013</v>
      </c>
      <c r="G32" s="218">
        <v>9.3800000000000008</v>
      </c>
    </row>
    <row r="33" spans="1:7">
      <c r="A33" s="217" t="s">
        <v>2242</v>
      </c>
      <c r="B33" s="217" t="s">
        <v>2243</v>
      </c>
      <c r="C33" s="217" t="s">
        <v>55</v>
      </c>
      <c r="D33" s="217" t="s">
        <v>2188</v>
      </c>
      <c r="E33" s="217" t="s">
        <v>98</v>
      </c>
      <c r="F33" s="217">
        <v>2013</v>
      </c>
      <c r="G33" s="218">
        <v>9.3800000000000008</v>
      </c>
    </row>
    <row r="34" spans="1:7">
      <c r="A34" s="217" t="s">
        <v>2244</v>
      </c>
      <c r="B34" s="217" t="s">
        <v>2245</v>
      </c>
      <c r="C34" s="217" t="s">
        <v>359</v>
      </c>
      <c r="D34" s="217" t="s">
        <v>2188</v>
      </c>
      <c r="E34" s="217" t="s">
        <v>285</v>
      </c>
      <c r="F34" s="217">
        <v>2013</v>
      </c>
      <c r="G34" s="218">
        <v>9.3800000000000008</v>
      </c>
    </row>
    <row r="35" spans="1:7">
      <c r="A35" s="217" t="s">
        <v>2246</v>
      </c>
      <c r="B35" s="217" t="s">
        <v>2247</v>
      </c>
      <c r="C35" s="217" t="s">
        <v>359</v>
      </c>
      <c r="D35" s="217" t="s">
        <v>2188</v>
      </c>
      <c r="E35" s="217" t="s">
        <v>285</v>
      </c>
      <c r="F35" s="217">
        <v>2013</v>
      </c>
      <c r="G35" s="218">
        <v>9.3800000000000008</v>
      </c>
    </row>
    <row r="36" spans="1:7">
      <c r="A36" s="217" t="s">
        <v>2248</v>
      </c>
      <c r="B36" s="217" t="s">
        <v>2249</v>
      </c>
      <c r="C36" s="217" t="s">
        <v>55</v>
      </c>
      <c r="D36" s="217" t="s">
        <v>2188</v>
      </c>
      <c r="E36" s="217" t="s">
        <v>98</v>
      </c>
      <c r="F36" s="217">
        <v>2013</v>
      </c>
      <c r="G36" s="218">
        <v>9.3800000000000008</v>
      </c>
    </row>
    <row r="37" spans="1:7">
      <c r="A37" s="217" t="s">
        <v>2250</v>
      </c>
      <c r="B37" s="217" t="s">
        <v>2251</v>
      </c>
      <c r="C37" s="217" t="s">
        <v>64</v>
      </c>
      <c r="D37" s="217" t="s">
        <v>2188</v>
      </c>
      <c r="E37" s="217" t="s">
        <v>54</v>
      </c>
      <c r="F37" s="217">
        <v>2013</v>
      </c>
      <c r="G37" s="218">
        <v>9.3800000000000008</v>
      </c>
    </row>
    <row r="38" spans="1:7">
      <c r="A38" s="217" t="s">
        <v>2252</v>
      </c>
      <c r="B38" s="217" t="s">
        <v>2253</v>
      </c>
      <c r="C38" s="217" t="s">
        <v>70</v>
      </c>
      <c r="D38" s="217" t="s">
        <v>2188</v>
      </c>
      <c r="E38" s="217" t="s">
        <v>53</v>
      </c>
      <c r="F38" s="217">
        <v>2013</v>
      </c>
      <c r="G38" s="218">
        <v>9.3800000000000008</v>
      </c>
    </row>
    <row r="39" spans="1:7">
      <c r="A39" s="217" t="s">
        <v>2254</v>
      </c>
      <c r="B39" s="217" t="s">
        <v>2255</v>
      </c>
      <c r="C39" s="217" t="s">
        <v>965</v>
      </c>
      <c r="D39" s="217" t="s">
        <v>2188</v>
      </c>
      <c r="E39" s="217" t="s">
        <v>52</v>
      </c>
      <c r="F39" s="217">
        <v>2019</v>
      </c>
      <c r="G39" s="218">
        <v>5</v>
      </c>
    </row>
    <row r="40" spans="1:7">
      <c r="A40" s="217" t="s">
        <v>2256</v>
      </c>
      <c r="B40" s="217" t="s">
        <v>2257</v>
      </c>
      <c r="C40" s="217" t="s">
        <v>965</v>
      </c>
      <c r="D40" s="217" t="s">
        <v>2188</v>
      </c>
      <c r="E40" s="217" t="s">
        <v>52</v>
      </c>
      <c r="F40" s="217">
        <v>2019</v>
      </c>
      <c r="G40" s="218">
        <v>2.5</v>
      </c>
    </row>
    <row r="41" spans="1:7">
      <c r="A41" s="217" t="s">
        <v>2258</v>
      </c>
      <c r="B41" s="217" t="s">
        <v>2259</v>
      </c>
      <c r="C41" s="217" t="s">
        <v>359</v>
      </c>
      <c r="D41" s="217" t="s">
        <v>2188</v>
      </c>
      <c r="E41" s="217" t="s">
        <v>285</v>
      </c>
      <c r="F41" s="217">
        <v>2017</v>
      </c>
      <c r="G41" s="218">
        <v>0.54</v>
      </c>
    </row>
    <row r="42" spans="1:7">
      <c r="A42" s="217" t="s">
        <v>2260</v>
      </c>
      <c r="B42" s="217" t="s">
        <v>2261</v>
      </c>
      <c r="C42" s="217" t="s">
        <v>418</v>
      </c>
      <c r="D42" s="217" t="s">
        <v>2188</v>
      </c>
      <c r="E42" s="217" t="s">
        <v>53</v>
      </c>
      <c r="F42" s="217">
        <v>2016</v>
      </c>
      <c r="G42" s="218">
        <v>19.600000000000001</v>
      </c>
    </row>
    <row r="43" spans="1:7">
      <c r="A43" s="217" t="s">
        <v>2262</v>
      </c>
      <c r="B43" s="217" t="s">
        <v>2263</v>
      </c>
      <c r="C43" s="217" t="s">
        <v>359</v>
      </c>
      <c r="D43" s="217" t="s">
        <v>2188</v>
      </c>
      <c r="E43" s="217" t="s">
        <v>285</v>
      </c>
      <c r="F43" s="217">
        <v>2017</v>
      </c>
      <c r="G43" s="218">
        <v>0.63</v>
      </c>
    </row>
    <row r="44" spans="1:7">
      <c r="A44" s="217" t="s">
        <v>2264</v>
      </c>
      <c r="B44" s="217" t="s">
        <v>2265</v>
      </c>
      <c r="C44" s="217" t="s">
        <v>359</v>
      </c>
      <c r="D44" s="217" t="s">
        <v>2188</v>
      </c>
      <c r="E44" s="217" t="s">
        <v>285</v>
      </c>
      <c r="F44" s="217">
        <v>2019</v>
      </c>
      <c r="G44" s="218">
        <v>1.5</v>
      </c>
    </row>
    <row r="45" spans="1:7">
      <c r="A45" s="217" t="s">
        <v>2266</v>
      </c>
      <c r="B45" s="217" t="s">
        <v>2267</v>
      </c>
      <c r="C45" s="217" t="s">
        <v>359</v>
      </c>
      <c r="D45" s="217" t="s">
        <v>2188</v>
      </c>
      <c r="E45" s="217" t="s">
        <v>285</v>
      </c>
      <c r="F45" s="217">
        <v>2017</v>
      </c>
      <c r="G45" s="218">
        <v>0.32</v>
      </c>
    </row>
    <row r="46" spans="1:7">
      <c r="A46" s="217" t="s">
        <v>2268</v>
      </c>
      <c r="B46" s="217" t="s">
        <v>2269</v>
      </c>
      <c r="C46" s="217" t="s">
        <v>1735</v>
      </c>
      <c r="D46" s="217" t="s">
        <v>2188</v>
      </c>
      <c r="E46" s="217" t="s">
        <v>98</v>
      </c>
      <c r="F46" s="217">
        <v>2015</v>
      </c>
      <c r="G46" s="218">
        <v>7.2</v>
      </c>
    </row>
    <row r="47" spans="1:7">
      <c r="A47" s="217" t="s">
        <v>2270</v>
      </c>
      <c r="B47" s="217" t="s">
        <v>2271</v>
      </c>
      <c r="C47" s="217" t="s">
        <v>1735</v>
      </c>
      <c r="D47" s="217" t="s">
        <v>2188</v>
      </c>
      <c r="E47" s="217" t="s">
        <v>98</v>
      </c>
      <c r="F47" s="217">
        <v>2015</v>
      </c>
      <c r="G47" s="218">
        <v>5.4</v>
      </c>
    </row>
    <row r="48" spans="1:7">
      <c r="A48" s="217" t="s">
        <v>2272</v>
      </c>
      <c r="B48" s="217" t="s">
        <v>2273</v>
      </c>
      <c r="C48" s="217" t="s">
        <v>2274</v>
      </c>
      <c r="D48" s="217" t="s">
        <v>2188</v>
      </c>
      <c r="E48" s="217" t="s">
        <v>52</v>
      </c>
      <c r="F48" s="217">
        <v>2015</v>
      </c>
      <c r="G48" s="218">
        <v>9.93</v>
      </c>
    </row>
    <row r="49" spans="1:7">
      <c r="A49" s="217" t="s">
        <v>2275</v>
      </c>
      <c r="B49" s="217" t="s">
        <v>2276</v>
      </c>
      <c r="C49" s="217" t="s">
        <v>359</v>
      </c>
      <c r="D49" s="217" t="s">
        <v>2188</v>
      </c>
      <c r="E49" s="217" t="s">
        <v>285</v>
      </c>
      <c r="F49" s="217">
        <v>2017</v>
      </c>
      <c r="G49" s="218">
        <v>0.54</v>
      </c>
    </row>
    <row r="50" spans="1:7">
      <c r="A50" s="217" t="s">
        <v>2277</v>
      </c>
      <c r="B50" s="217" t="s">
        <v>2278</v>
      </c>
      <c r="C50" s="217" t="s">
        <v>1735</v>
      </c>
      <c r="D50" s="217" t="s">
        <v>294</v>
      </c>
      <c r="E50" s="217" t="s">
        <v>98</v>
      </c>
      <c r="F50" s="217">
        <v>2017</v>
      </c>
      <c r="G50" s="218">
        <v>0.38</v>
      </c>
    </row>
    <row r="51" spans="1:7">
      <c r="A51" s="217" t="s">
        <v>2279</v>
      </c>
      <c r="B51" s="217" t="s">
        <v>2280</v>
      </c>
      <c r="C51" s="217" t="s">
        <v>2239</v>
      </c>
      <c r="D51" s="217" t="s">
        <v>294</v>
      </c>
      <c r="E51" s="217" t="s">
        <v>285</v>
      </c>
      <c r="F51" s="217">
        <v>2017</v>
      </c>
      <c r="G51" s="218">
        <v>1.1299999999999999</v>
      </c>
    </row>
    <row r="52" spans="1:7">
      <c r="A52" s="217" t="s">
        <v>2281</v>
      </c>
      <c r="B52" s="217" t="s">
        <v>2282</v>
      </c>
      <c r="C52" s="217" t="s">
        <v>362</v>
      </c>
      <c r="D52" s="217" t="s">
        <v>294</v>
      </c>
      <c r="E52" s="217" t="s">
        <v>53</v>
      </c>
      <c r="F52" s="217">
        <v>2017</v>
      </c>
      <c r="G52" s="218">
        <v>0.75</v>
      </c>
    </row>
    <row r="53" spans="1:7">
      <c r="A53" s="217" t="s">
        <v>2283</v>
      </c>
      <c r="B53" s="217" t="s">
        <v>2284</v>
      </c>
      <c r="C53" s="217" t="s">
        <v>735</v>
      </c>
      <c r="D53" s="217" t="s">
        <v>294</v>
      </c>
      <c r="E53" s="217" t="s">
        <v>285</v>
      </c>
      <c r="F53" s="217">
        <v>2017</v>
      </c>
      <c r="G53" s="218">
        <v>1.1299999999999999</v>
      </c>
    </row>
    <row r="54" spans="1:7">
      <c r="A54" s="217" t="s">
        <v>2285</v>
      </c>
      <c r="B54" s="217" t="s">
        <v>2286</v>
      </c>
      <c r="C54" s="217" t="s">
        <v>359</v>
      </c>
      <c r="D54" s="217" t="s">
        <v>294</v>
      </c>
      <c r="E54" s="217" t="s">
        <v>285</v>
      </c>
      <c r="F54" s="217">
        <v>2017</v>
      </c>
      <c r="G54" s="218">
        <v>1.1299999999999999</v>
      </c>
    </row>
    <row r="55" spans="1:7">
      <c r="A55" s="217" t="s">
        <v>2287</v>
      </c>
      <c r="B55" s="217" t="s">
        <v>2288</v>
      </c>
      <c r="C55" s="217" t="s">
        <v>618</v>
      </c>
      <c r="D55" s="217" t="s">
        <v>294</v>
      </c>
      <c r="E55" s="217" t="s">
        <v>52</v>
      </c>
      <c r="F55" s="217">
        <v>2018</v>
      </c>
      <c r="G55" s="218">
        <v>1.1299999999999999</v>
      </c>
    </row>
    <row r="56" spans="1:7">
      <c r="A56" s="217" t="s">
        <v>2289</v>
      </c>
      <c r="B56" s="217" t="s">
        <v>2290</v>
      </c>
      <c r="C56" s="217" t="s">
        <v>2291</v>
      </c>
      <c r="D56" s="217" t="s">
        <v>294</v>
      </c>
      <c r="E56" s="217" t="s">
        <v>52</v>
      </c>
      <c r="F56" s="217">
        <v>2019</v>
      </c>
      <c r="G56" s="218">
        <v>1.2</v>
      </c>
    </row>
    <row r="57" spans="1:7">
      <c r="A57" s="217" t="s">
        <v>2292</v>
      </c>
      <c r="B57" s="217" t="s">
        <v>2293</v>
      </c>
      <c r="C57" s="217" t="s">
        <v>331</v>
      </c>
      <c r="D57" s="217" t="s">
        <v>294</v>
      </c>
      <c r="E57" s="217" t="s">
        <v>285</v>
      </c>
      <c r="F57" s="217">
        <v>2017</v>
      </c>
      <c r="G57" s="218">
        <v>1.1299999999999999</v>
      </c>
    </row>
    <row r="58" spans="1:7">
      <c r="A58" s="217" t="s">
        <v>2294</v>
      </c>
      <c r="B58" s="217" t="s">
        <v>2295</v>
      </c>
      <c r="C58" s="217" t="s">
        <v>849</v>
      </c>
      <c r="D58" s="217" t="s">
        <v>294</v>
      </c>
      <c r="E58" s="217" t="s">
        <v>52</v>
      </c>
      <c r="F58" s="217">
        <v>2019</v>
      </c>
      <c r="G58" s="218">
        <v>1.2</v>
      </c>
    </row>
    <row r="59" spans="1:7">
      <c r="A59" s="217" t="s">
        <v>2296</v>
      </c>
      <c r="B59" s="217" t="s">
        <v>2297</v>
      </c>
      <c r="C59" s="217" t="s">
        <v>69</v>
      </c>
      <c r="D59" s="217" t="s">
        <v>294</v>
      </c>
      <c r="E59" s="217" t="s">
        <v>52</v>
      </c>
      <c r="F59" s="217">
        <v>2019</v>
      </c>
      <c r="G59" s="218">
        <v>1.2</v>
      </c>
    </row>
    <row r="60" spans="1:7">
      <c r="A60" s="217" t="s">
        <v>2298</v>
      </c>
      <c r="B60" s="217" t="s">
        <v>2299</v>
      </c>
      <c r="C60" s="217" t="s">
        <v>303</v>
      </c>
      <c r="D60" s="217" t="s">
        <v>294</v>
      </c>
      <c r="E60" s="217" t="s">
        <v>98</v>
      </c>
      <c r="F60" s="217">
        <v>2019</v>
      </c>
      <c r="G60" s="218">
        <v>3.2</v>
      </c>
    </row>
    <row r="61" spans="1:7">
      <c r="A61" s="217" t="s">
        <v>2300</v>
      </c>
      <c r="B61" s="217" t="s">
        <v>2301</v>
      </c>
      <c r="C61" s="217" t="s">
        <v>58</v>
      </c>
      <c r="D61" s="217" t="s">
        <v>294</v>
      </c>
      <c r="E61" s="217" t="s">
        <v>53</v>
      </c>
      <c r="F61" s="217">
        <v>2020</v>
      </c>
      <c r="G61" s="218">
        <v>6.4</v>
      </c>
    </row>
    <row r="62" spans="1:7">
      <c r="A62" s="217" t="s">
        <v>2302</v>
      </c>
      <c r="B62" s="217" t="s">
        <v>2303</v>
      </c>
      <c r="C62" s="217" t="s">
        <v>359</v>
      </c>
      <c r="D62" s="217" t="s">
        <v>294</v>
      </c>
      <c r="E62" s="217" t="s">
        <v>285</v>
      </c>
      <c r="F62" s="217">
        <v>2019</v>
      </c>
      <c r="G62" s="218">
        <v>1.6</v>
      </c>
    </row>
    <row r="63" spans="1:7">
      <c r="A63" s="217" t="s">
        <v>2304</v>
      </c>
      <c r="B63" s="217" t="s">
        <v>2305</v>
      </c>
      <c r="C63" s="217" t="s">
        <v>987</v>
      </c>
      <c r="D63" s="217" t="s">
        <v>294</v>
      </c>
      <c r="E63" s="217" t="s">
        <v>53</v>
      </c>
      <c r="F63" s="217">
        <v>2019</v>
      </c>
      <c r="G63" s="218">
        <v>1.2</v>
      </c>
    </row>
    <row r="64" spans="1:7">
      <c r="A64" s="217" t="s">
        <v>2306</v>
      </c>
      <c r="B64" s="217" t="s">
        <v>2307</v>
      </c>
      <c r="C64" s="217" t="s">
        <v>70</v>
      </c>
      <c r="D64" s="217" t="s">
        <v>294</v>
      </c>
      <c r="E64" s="217" t="s">
        <v>53</v>
      </c>
      <c r="F64" s="217">
        <v>2018</v>
      </c>
      <c r="G64" s="218">
        <v>1.2</v>
      </c>
    </row>
    <row r="65" spans="1:7">
      <c r="A65" s="217" t="s">
        <v>2308</v>
      </c>
      <c r="B65" s="217" t="s">
        <v>2309</v>
      </c>
      <c r="C65" s="217" t="s">
        <v>359</v>
      </c>
      <c r="D65" s="217" t="s">
        <v>294</v>
      </c>
      <c r="E65" s="217" t="s">
        <v>285</v>
      </c>
      <c r="F65" s="217">
        <v>2018</v>
      </c>
      <c r="G65" s="218">
        <v>1.2</v>
      </c>
    </row>
    <row r="66" spans="1:7">
      <c r="A66" s="217" t="s">
        <v>2310</v>
      </c>
      <c r="B66" s="217" t="s">
        <v>2311</v>
      </c>
      <c r="C66" s="217" t="s">
        <v>303</v>
      </c>
      <c r="D66" s="217" t="s">
        <v>294</v>
      </c>
      <c r="E66" s="217" t="s">
        <v>98</v>
      </c>
      <c r="F66" s="217">
        <v>2017</v>
      </c>
      <c r="G66" s="218">
        <v>1.6</v>
      </c>
    </row>
    <row r="67" spans="1:7">
      <c r="A67" s="217" t="s">
        <v>2312</v>
      </c>
      <c r="B67" s="217" t="s">
        <v>2313</v>
      </c>
      <c r="C67" s="217" t="s">
        <v>1140</v>
      </c>
      <c r="D67" s="217" t="s">
        <v>294</v>
      </c>
      <c r="E67" s="217" t="s">
        <v>54</v>
      </c>
      <c r="F67" s="217">
        <v>2018</v>
      </c>
      <c r="G67" s="218">
        <v>1.2</v>
      </c>
    </row>
    <row r="68" spans="1:7">
      <c r="A68" s="217" t="s">
        <v>2314</v>
      </c>
      <c r="B68" s="217" t="s">
        <v>2315</v>
      </c>
      <c r="C68" s="217" t="s">
        <v>58</v>
      </c>
      <c r="D68" s="217" t="s">
        <v>294</v>
      </c>
      <c r="E68" s="217" t="s">
        <v>53</v>
      </c>
      <c r="F68" s="217">
        <v>2020</v>
      </c>
      <c r="G68" s="218">
        <v>1.2</v>
      </c>
    </row>
    <row r="69" spans="1:7">
      <c r="A69" s="217" t="s">
        <v>2316</v>
      </c>
      <c r="B69" s="217" t="s">
        <v>2317</v>
      </c>
      <c r="C69" s="217" t="s">
        <v>58</v>
      </c>
      <c r="D69" s="217" t="s">
        <v>294</v>
      </c>
      <c r="E69" s="217" t="s">
        <v>53</v>
      </c>
      <c r="F69" s="217">
        <v>2019</v>
      </c>
      <c r="G69" s="218">
        <v>1.6</v>
      </c>
    </row>
    <row r="70" spans="1:7">
      <c r="A70" s="217" t="s">
        <v>2318</v>
      </c>
      <c r="B70" s="217" t="s">
        <v>2319</v>
      </c>
      <c r="C70" s="217" t="s">
        <v>677</v>
      </c>
      <c r="D70" s="217" t="s">
        <v>294</v>
      </c>
      <c r="E70" s="217" t="s">
        <v>53</v>
      </c>
      <c r="F70" s="217">
        <v>2018</v>
      </c>
      <c r="G70" s="218">
        <v>1.6</v>
      </c>
    </row>
    <row r="71" spans="1:7">
      <c r="A71" s="217" t="s">
        <v>2320</v>
      </c>
      <c r="B71" s="217" t="s">
        <v>2321</v>
      </c>
      <c r="C71" s="217" t="s">
        <v>662</v>
      </c>
      <c r="D71" s="217" t="s">
        <v>294</v>
      </c>
      <c r="E71" s="217" t="s">
        <v>53</v>
      </c>
      <c r="F71" s="217">
        <v>2018</v>
      </c>
      <c r="G71" s="218">
        <v>1.6</v>
      </c>
    </row>
    <row r="72" spans="1:7">
      <c r="A72" s="217" t="s">
        <v>2322</v>
      </c>
      <c r="B72" s="217" t="s">
        <v>2323</v>
      </c>
      <c r="C72" s="217" t="s">
        <v>359</v>
      </c>
      <c r="D72" s="217" t="s">
        <v>294</v>
      </c>
      <c r="E72" s="217" t="s">
        <v>285</v>
      </c>
      <c r="F72" s="217">
        <v>2018</v>
      </c>
      <c r="G72" s="218">
        <v>1.1299999999999999</v>
      </c>
    </row>
    <row r="73" spans="1:7">
      <c r="A73" s="217" t="s">
        <v>2324</v>
      </c>
      <c r="B73" s="217" t="s">
        <v>2325</v>
      </c>
      <c r="C73" s="217" t="s">
        <v>331</v>
      </c>
      <c r="D73" s="217" t="s">
        <v>294</v>
      </c>
      <c r="E73" s="217" t="s">
        <v>285</v>
      </c>
      <c r="F73" s="217">
        <v>2017</v>
      </c>
      <c r="G73" s="218">
        <v>1.1299999999999999</v>
      </c>
    </row>
    <row r="74" spans="1:7">
      <c r="A74" s="217" t="s">
        <v>2326</v>
      </c>
      <c r="B74" s="217" t="s">
        <v>2327</v>
      </c>
      <c r="C74" s="217" t="s">
        <v>55</v>
      </c>
      <c r="D74" s="217" t="s">
        <v>294</v>
      </c>
      <c r="E74" s="217" t="s">
        <v>98</v>
      </c>
      <c r="F74" s="217">
        <v>2018</v>
      </c>
      <c r="G74" s="218">
        <v>0.8</v>
      </c>
    </row>
    <row r="75" spans="1:7">
      <c r="A75" s="217" t="s">
        <v>2328</v>
      </c>
      <c r="B75" s="217" t="s">
        <v>2329</v>
      </c>
      <c r="C75" s="217" t="s">
        <v>303</v>
      </c>
      <c r="D75" s="217" t="s">
        <v>294</v>
      </c>
      <c r="E75" s="217" t="s">
        <v>98</v>
      </c>
      <c r="F75" s="217">
        <v>2017</v>
      </c>
      <c r="G75" s="218">
        <v>0.8</v>
      </c>
    </row>
    <row r="76" spans="1:7">
      <c r="A76" s="217" t="s">
        <v>2330</v>
      </c>
      <c r="B76" s="217" t="s">
        <v>2331</v>
      </c>
      <c r="C76" s="217" t="s">
        <v>618</v>
      </c>
      <c r="D76" s="217" t="s">
        <v>294</v>
      </c>
      <c r="E76" s="217" t="s">
        <v>52</v>
      </c>
      <c r="F76" s="217">
        <v>2018</v>
      </c>
      <c r="G76" s="218">
        <v>1.2</v>
      </c>
    </row>
    <row r="77" spans="1:7">
      <c r="A77" s="217" t="s">
        <v>2332</v>
      </c>
      <c r="B77" s="217" t="s">
        <v>2333</v>
      </c>
      <c r="C77" s="217" t="s">
        <v>359</v>
      </c>
      <c r="D77" s="217" t="s">
        <v>294</v>
      </c>
      <c r="E77" s="217" t="s">
        <v>285</v>
      </c>
      <c r="F77" s="217">
        <v>2017</v>
      </c>
      <c r="G77" s="218">
        <v>1.51</v>
      </c>
    </row>
    <row r="78" spans="1:7">
      <c r="A78" s="217" t="s">
        <v>2334</v>
      </c>
      <c r="B78" s="217" t="s">
        <v>2335</v>
      </c>
      <c r="C78" s="217" t="s">
        <v>303</v>
      </c>
      <c r="D78" s="217" t="s">
        <v>294</v>
      </c>
      <c r="E78" s="217" t="s">
        <v>98</v>
      </c>
      <c r="F78" s="217">
        <v>2017</v>
      </c>
      <c r="G78" s="218">
        <v>0.8</v>
      </c>
    </row>
    <row r="79" spans="1:7">
      <c r="A79" s="217" t="s">
        <v>2336</v>
      </c>
      <c r="B79" s="217" t="s">
        <v>2337</v>
      </c>
      <c r="C79" s="217" t="s">
        <v>70</v>
      </c>
      <c r="D79" s="217" t="s">
        <v>294</v>
      </c>
      <c r="E79" s="217" t="s">
        <v>53</v>
      </c>
      <c r="F79" s="217">
        <v>2018</v>
      </c>
      <c r="G79" s="218">
        <v>0.8</v>
      </c>
    </row>
    <row r="80" spans="1:7">
      <c r="A80" s="217" t="s">
        <v>2338</v>
      </c>
      <c r="B80" s="217" t="s">
        <v>2339</v>
      </c>
      <c r="C80" s="217" t="s">
        <v>2340</v>
      </c>
      <c r="D80" s="217" t="s">
        <v>294</v>
      </c>
      <c r="E80" s="217" t="s">
        <v>53</v>
      </c>
      <c r="F80" s="217">
        <v>2018</v>
      </c>
      <c r="G80" s="218">
        <v>1.2</v>
      </c>
    </row>
    <row r="81" spans="1:7">
      <c r="A81" s="217" t="s">
        <v>2341</v>
      </c>
      <c r="B81" s="217" t="s">
        <v>2342</v>
      </c>
      <c r="C81" s="217" t="s">
        <v>70</v>
      </c>
      <c r="D81" s="217" t="s">
        <v>294</v>
      </c>
      <c r="E81" s="217" t="s">
        <v>53</v>
      </c>
      <c r="F81" s="217">
        <v>2018</v>
      </c>
      <c r="G81" s="218">
        <v>0.8</v>
      </c>
    </row>
    <row r="82" spans="1:7">
      <c r="A82" s="217" t="s">
        <v>2343</v>
      </c>
      <c r="B82" s="217" t="s">
        <v>2344</v>
      </c>
      <c r="C82" s="217" t="s">
        <v>418</v>
      </c>
      <c r="D82" s="217" t="s">
        <v>294</v>
      </c>
      <c r="E82" s="217" t="s">
        <v>53</v>
      </c>
      <c r="F82" s="217">
        <v>2018</v>
      </c>
      <c r="G82" s="218">
        <v>0.8</v>
      </c>
    </row>
    <row r="83" spans="1:7">
      <c r="A83" s="217" t="s">
        <v>2345</v>
      </c>
      <c r="B83" s="217" t="s">
        <v>2346</v>
      </c>
      <c r="C83" s="217" t="s">
        <v>662</v>
      </c>
      <c r="D83" s="217" t="s">
        <v>294</v>
      </c>
      <c r="E83" s="217" t="s">
        <v>53</v>
      </c>
      <c r="F83" s="217">
        <v>2018</v>
      </c>
      <c r="G83" s="218">
        <v>1.2</v>
      </c>
    </row>
    <row r="84" spans="1:7">
      <c r="A84" s="217" t="s">
        <v>2347</v>
      </c>
      <c r="B84" s="217" t="s">
        <v>2348</v>
      </c>
      <c r="C84" s="217" t="s">
        <v>303</v>
      </c>
      <c r="D84" s="217" t="s">
        <v>294</v>
      </c>
      <c r="E84" s="217" t="s">
        <v>98</v>
      </c>
      <c r="F84" s="217">
        <v>2017</v>
      </c>
      <c r="G84" s="218">
        <v>0.8</v>
      </c>
    </row>
    <row r="85" spans="1:7">
      <c r="A85" s="217" t="s">
        <v>2349</v>
      </c>
      <c r="B85" s="217" t="s">
        <v>2350</v>
      </c>
      <c r="C85" s="217" t="s">
        <v>735</v>
      </c>
      <c r="D85" s="217" t="s">
        <v>294</v>
      </c>
      <c r="E85" s="217" t="s">
        <v>285</v>
      </c>
      <c r="F85" s="217">
        <v>2017</v>
      </c>
      <c r="G85" s="218">
        <v>1.1299999999999999</v>
      </c>
    </row>
    <row r="86" spans="1:7">
      <c r="A86" s="217" t="s">
        <v>2351</v>
      </c>
      <c r="B86" s="217" t="s">
        <v>2352</v>
      </c>
      <c r="C86" s="217" t="s">
        <v>55</v>
      </c>
      <c r="D86" s="217" t="s">
        <v>294</v>
      </c>
      <c r="E86" s="217" t="s">
        <v>98</v>
      </c>
      <c r="F86" s="217">
        <v>2018</v>
      </c>
      <c r="G86" s="218">
        <v>1.2</v>
      </c>
    </row>
    <row r="87" spans="1:7">
      <c r="A87" s="217" t="s">
        <v>2353</v>
      </c>
      <c r="B87" s="217" t="s">
        <v>2354</v>
      </c>
      <c r="C87" s="217" t="s">
        <v>243</v>
      </c>
      <c r="D87" s="217" t="s">
        <v>294</v>
      </c>
      <c r="E87" s="217" t="s">
        <v>98</v>
      </c>
      <c r="F87" s="217">
        <v>2016</v>
      </c>
      <c r="G87" s="218">
        <v>1.1299999999999999</v>
      </c>
    </row>
    <row r="88" spans="1:7">
      <c r="A88" s="217" t="s">
        <v>2355</v>
      </c>
      <c r="B88" s="217" t="s">
        <v>2356</v>
      </c>
      <c r="C88" s="217" t="s">
        <v>70</v>
      </c>
      <c r="D88" s="217" t="s">
        <v>294</v>
      </c>
      <c r="E88" s="217" t="s">
        <v>53</v>
      </c>
      <c r="F88" s="217">
        <v>2018</v>
      </c>
      <c r="G88" s="218">
        <v>1.2</v>
      </c>
    </row>
    <row r="89" spans="1:7">
      <c r="A89" s="217" t="s">
        <v>2357</v>
      </c>
      <c r="B89" s="217" t="s">
        <v>2358</v>
      </c>
      <c r="C89" s="217" t="s">
        <v>195</v>
      </c>
      <c r="D89" s="217" t="s">
        <v>294</v>
      </c>
      <c r="E89" s="217" t="s">
        <v>53</v>
      </c>
      <c r="F89" s="217">
        <v>2018</v>
      </c>
      <c r="G89" s="218">
        <v>0.8</v>
      </c>
    </row>
    <row r="90" spans="1:7">
      <c r="A90" s="217" t="s">
        <v>2359</v>
      </c>
      <c r="B90" s="217" t="s">
        <v>2360</v>
      </c>
      <c r="C90" s="217" t="s">
        <v>618</v>
      </c>
      <c r="D90" s="217" t="s">
        <v>294</v>
      </c>
      <c r="E90" s="217" t="s">
        <v>52</v>
      </c>
      <c r="F90" s="217">
        <v>2018</v>
      </c>
      <c r="G90" s="218">
        <v>1.2</v>
      </c>
    </row>
    <row r="91" spans="1:7">
      <c r="A91" s="217" t="s">
        <v>2361</v>
      </c>
      <c r="B91" s="217" t="s">
        <v>2362</v>
      </c>
      <c r="C91" s="217" t="s">
        <v>55</v>
      </c>
      <c r="D91" s="217" t="s">
        <v>294</v>
      </c>
      <c r="E91" s="217" t="s">
        <v>98</v>
      </c>
      <c r="F91" s="217">
        <v>2020</v>
      </c>
      <c r="G91" s="218">
        <v>0.8</v>
      </c>
    </row>
    <row r="92" spans="1:7">
      <c r="A92" s="217" t="s">
        <v>2363</v>
      </c>
      <c r="B92" s="217" t="s">
        <v>2364</v>
      </c>
      <c r="C92" s="217" t="s">
        <v>2365</v>
      </c>
      <c r="D92" s="217" t="s">
        <v>294</v>
      </c>
      <c r="E92" s="217" t="s">
        <v>98</v>
      </c>
      <c r="F92" s="217">
        <v>2018</v>
      </c>
      <c r="G92" s="218">
        <v>0.8</v>
      </c>
    </row>
    <row r="93" spans="1:7">
      <c r="A93" s="217" t="s">
        <v>2366</v>
      </c>
      <c r="B93" s="217" t="s">
        <v>2367</v>
      </c>
      <c r="C93" s="217" t="s">
        <v>278</v>
      </c>
      <c r="D93" s="217" t="s">
        <v>294</v>
      </c>
      <c r="E93" s="217" t="s">
        <v>52</v>
      </c>
      <c r="F93" s="217">
        <v>2018</v>
      </c>
      <c r="G93" s="218">
        <v>0.8</v>
      </c>
    </row>
    <row r="94" spans="1:7">
      <c r="A94" s="217" t="s">
        <v>2368</v>
      </c>
      <c r="B94" s="217" t="s">
        <v>2369</v>
      </c>
      <c r="C94" s="217" t="s">
        <v>69</v>
      </c>
      <c r="D94" s="217" t="s">
        <v>294</v>
      </c>
      <c r="E94" s="217" t="s">
        <v>52</v>
      </c>
      <c r="F94" s="217">
        <v>2018</v>
      </c>
      <c r="G94" s="218">
        <v>1.2</v>
      </c>
    </row>
    <row r="95" spans="1:7">
      <c r="A95" s="217" t="s">
        <v>2370</v>
      </c>
      <c r="B95" s="217" t="s">
        <v>2371</v>
      </c>
      <c r="C95" s="217" t="s">
        <v>70</v>
      </c>
      <c r="D95" s="217" t="s">
        <v>294</v>
      </c>
      <c r="E95" s="217" t="s">
        <v>53</v>
      </c>
      <c r="F95" s="217">
        <v>2018</v>
      </c>
      <c r="G95" s="218">
        <v>1.2</v>
      </c>
    </row>
    <row r="96" spans="1:7">
      <c r="A96" s="217" t="s">
        <v>2372</v>
      </c>
      <c r="B96" s="217" t="s">
        <v>2373</v>
      </c>
      <c r="C96" s="217" t="s">
        <v>662</v>
      </c>
      <c r="D96" s="217" t="s">
        <v>294</v>
      </c>
      <c r="E96" s="217" t="s">
        <v>53</v>
      </c>
      <c r="F96" s="217">
        <v>2018</v>
      </c>
      <c r="G96" s="218">
        <v>0.8</v>
      </c>
    </row>
    <row r="97" spans="1:7">
      <c r="A97" s="217" t="s">
        <v>2374</v>
      </c>
      <c r="B97" s="217" t="s">
        <v>2375</v>
      </c>
      <c r="C97" s="217" t="s">
        <v>303</v>
      </c>
      <c r="D97" s="217" t="s">
        <v>294</v>
      </c>
      <c r="E97" s="217" t="s">
        <v>98</v>
      </c>
      <c r="F97" s="217">
        <v>2017</v>
      </c>
      <c r="G97" s="218">
        <v>1.2</v>
      </c>
    </row>
    <row r="98" spans="1:7">
      <c r="A98" s="217" t="s">
        <v>2376</v>
      </c>
      <c r="B98" s="217" t="s">
        <v>2377</v>
      </c>
      <c r="C98" s="217" t="s">
        <v>359</v>
      </c>
      <c r="D98" s="217" t="s">
        <v>294</v>
      </c>
      <c r="E98" s="217" t="s">
        <v>285</v>
      </c>
      <c r="F98" s="217">
        <v>2018</v>
      </c>
      <c r="G98" s="218">
        <v>1.2</v>
      </c>
    </row>
    <row r="99" spans="1:7">
      <c r="A99" s="217" t="s">
        <v>2378</v>
      </c>
      <c r="B99" s="217" t="s">
        <v>2379</v>
      </c>
      <c r="C99" s="217" t="s">
        <v>331</v>
      </c>
      <c r="D99" s="217" t="s">
        <v>294</v>
      </c>
      <c r="E99" s="217" t="s">
        <v>285</v>
      </c>
      <c r="F99" s="217">
        <v>2017</v>
      </c>
      <c r="G99" s="218">
        <v>1.1299999999999999</v>
      </c>
    </row>
    <row r="100" spans="1:7">
      <c r="A100" s="217" t="s">
        <v>2380</v>
      </c>
      <c r="B100" s="217" t="s">
        <v>2381</v>
      </c>
      <c r="C100" s="217" t="s">
        <v>418</v>
      </c>
      <c r="D100" s="217" t="s">
        <v>294</v>
      </c>
      <c r="E100" s="217" t="s">
        <v>53</v>
      </c>
      <c r="F100" s="217">
        <v>2018</v>
      </c>
      <c r="G100" s="218">
        <v>0.8</v>
      </c>
    </row>
    <row r="101" spans="1:7">
      <c r="A101" s="217" t="s">
        <v>2382</v>
      </c>
      <c r="B101" s="217" t="s">
        <v>2383</v>
      </c>
      <c r="C101" s="217" t="s">
        <v>460</v>
      </c>
      <c r="D101" s="217" t="s">
        <v>294</v>
      </c>
      <c r="E101" s="217" t="s">
        <v>98</v>
      </c>
      <c r="F101" s="217">
        <v>2018</v>
      </c>
      <c r="G101" s="218">
        <v>0.8</v>
      </c>
    </row>
    <row r="102" spans="1:7">
      <c r="A102" s="217" t="s">
        <v>2384</v>
      </c>
      <c r="B102" s="217" t="s">
        <v>2385</v>
      </c>
      <c r="C102" s="217" t="s">
        <v>359</v>
      </c>
      <c r="D102" s="217" t="s">
        <v>294</v>
      </c>
      <c r="E102" s="217" t="s">
        <v>285</v>
      </c>
      <c r="F102" s="217">
        <v>2018</v>
      </c>
      <c r="G102" s="218">
        <v>1.1299999999999999</v>
      </c>
    </row>
    <row r="103" spans="1:7">
      <c r="A103" s="217" t="s">
        <v>2386</v>
      </c>
      <c r="B103" s="217" t="s">
        <v>2387</v>
      </c>
      <c r="C103" s="217" t="s">
        <v>359</v>
      </c>
      <c r="D103" s="217" t="s">
        <v>294</v>
      </c>
      <c r="E103" s="217" t="s">
        <v>285</v>
      </c>
      <c r="F103" s="217">
        <v>2016</v>
      </c>
      <c r="G103" s="218">
        <v>1.1299999999999999</v>
      </c>
    </row>
    <row r="104" spans="1:7">
      <c r="A104" s="217" t="s">
        <v>2388</v>
      </c>
      <c r="B104" s="217" t="s">
        <v>2389</v>
      </c>
      <c r="C104" s="217" t="s">
        <v>195</v>
      </c>
      <c r="D104" s="217" t="s">
        <v>294</v>
      </c>
      <c r="E104" s="217" t="s">
        <v>53</v>
      </c>
      <c r="F104" s="217">
        <v>2018</v>
      </c>
      <c r="G104" s="218">
        <v>0.8</v>
      </c>
    </row>
    <row r="105" spans="1:7">
      <c r="A105" s="217" t="s">
        <v>2390</v>
      </c>
      <c r="B105" s="217" t="s">
        <v>2391</v>
      </c>
      <c r="C105" s="217" t="s">
        <v>359</v>
      </c>
      <c r="D105" s="217" t="s">
        <v>294</v>
      </c>
      <c r="E105" s="217" t="s">
        <v>285</v>
      </c>
      <c r="F105" s="217">
        <v>2017</v>
      </c>
      <c r="G105" s="218">
        <v>1.1299999999999999</v>
      </c>
    </row>
    <row r="106" spans="1:7">
      <c r="A106" s="217" t="s">
        <v>2392</v>
      </c>
      <c r="B106" s="217" t="s">
        <v>2393</v>
      </c>
      <c r="C106" s="217" t="s">
        <v>359</v>
      </c>
      <c r="D106" s="217" t="s">
        <v>294</v>
      </c>
      <c r="E106" s="217" t="s">
        <v>285</v>
      </c>
      <c r="F106" s="217">
        <v>2018</v>
      </c>
      <c r="G106" s="218">
        <v>1.1299999999999999</v>
      </c>
    </row>
    <row r="107" spans="1:7">
      <c r="A107" s="217" t="s">
        <v>2394</v>
      </c>
      <c r="B107" s="217" t="s">
        <v>2395</v>
      </c>
      <c r="C107" s="217" t="s">
        <v>359</v>
      </c>
      <c r="D107" s="217" t="s">
        <v>294</v>
      </c>
      <c r="E107" s="217" t="s">
        <v>285</v>
      </c>
      <c r="F107" s="217">
        <v>2018</v>
      </c>
      <c r="G107" s="218">
        <v>1.1299999999999999</v>
      </c>
    </row>
    <row r="108" spans="1:7">
      <c r="A108" s="217" t="s">
        <v>2396</v>
      </c>
      <c r="B108" s="217" t="s">
        <v>2397</v>
      </c>
      <c r="C108" s="217" t="s">
        <v>359</v>
      </c>
      <c r="D108" s="217" t="s">
        <v>294</v>
      </c>
      <c r="E108" s="217" t="s">
        <v>285</v>
      </c>
      <c r="F108" s="217">
        <v>2016</v>
      </c>
      <c r="G108" s="218">
        <v>1.1299999999999999</v>
      </c>
    </row>
    <row r="109" spans="1:7">
      <c r="A109" s="217" t="s">
        <v>2398</v>
      </c>
      <c r="B109" s="217" t="s">
        <v>2399</v>
      </c>
      <c r="C109" s="217" t="s">
        <v>604</v>
      </c>
      <c r="D109" s="217" t="s">
        <v>294</v>
      </c>
      <c r="E109" s="217" t="s">
        <v>52</v>
      </c>
      <c r="F109" s="217">
        <v>2019</v>
      </c>
      <c r="G109" s="218">
        <v>1.2</v>
      </c>
    </row>
    <row r="110" spans="1:7">
      <c r="A110" s="217" t="s">
        <v>2400</v>
      </c>
      <c r="B110" s="217" t="s">
        <v>2401</v>
      </c>
      <c r="C110" s="217" t="s">
        <v>849</v>
      </c>
      <c r="D110" s="217" t="s">
        <v>294</v>
      </c>
      <c r="E110" s="217" t="s">
        <v>52</v>
      </c>
      <c r="F110" s="217">
        <v>2018</v>
      </c>
      <c r="G110" s="218">
        <v>1.2</v>
      </c>
    </row>
    <row r="111" spans="1:7">
      <c r="A111" s="217" t="s">
        <v>2402</v>
      </c>
      <c r="B111" s="217" t="s">
        <v>2403</v>
      </c>
      <c r="C111" s="217" t="s">
        <v>359</v>
      </c>
      <c r="D111" s="217" t="s">
        <v>294</v>
      </c>
      <c r="E111" s="217" t="s">
        <v>285</v>
      </c>
      <c r="F111" s="217">
        <v>2017</v>
      </c>
      <c r="G111" s="218">
        <v>1.1299999999999999</v>
      </c>
    </row>
    <row r="112" spans="1:7">
      <c r="A112" s="217" t="s">
        <v>2404</v>
      </c>
      <c r="B112" s="217" t="s">
        <v>2405</v>
      </c>
      <c r="C112" s="217" t="s">
        <v>642</v>
      </c>
      <c r="D112" s="217" t="s">
        <v>294</v>
      </c>
      <c r="E112" s="217" t="s">
        <v>52</v>
      </c>
      <c r="F112" s="217">
        <v>2019</v>
      </c>
      <c r="G112" s="218">
        <v>1.2</v>
      </c>
    </row>
    <row r="113" spans="1:7">
      <c r="A113" s="217" t="s">
        <v>2406</v>
      </c>
      <c r="B113" s="217" t="s">
        <v>2407</v>
      </c>
      <c r="C113" s="217" t="s">
        <v>359</v>
      </c>
      <c r="D113" s="217" t="s">
        <v>294</v>
      </c>
      <c r="E113" s="217" t="s">
        <v>285</v>
      </c>
      <c r="F113" s="217">
        <v>2018</v>
      </c>
      <c r="G113" s="218">
        <v>0.8</v>
      </c>
    </row>
    <row r="114" spans="1:7">
      <c r="A114" s="217" t="s">
        <v>2408</v>
      </c>
      <c r="B114" s="217" t="s">
        <v>2409</v>
      </c>
      <c r="C114" s="217" t="s">
        <v>677</v>
      </c>
      <c r="D114" s="217" t="s">
        <v>294</v>
      </c>
      <c r="E114" s="217" t="s">
        <v>53</v>
      </c>
      <c r="F114" s="217">
        <v>2018</v>
      </c>
      <c r="G114" s="218">
        <v>1.2</v>
      </c>
    </row>
    <row r="115" spans="1:7">
      <c r="A115" s="217" t="s">
        <v>2410</v>
      </c>
      <c r="B115" s="217" t="s">
        <v>2411</v>
      </c>
      <c r="C115" s="217" t="s">
        <v>735</v>
      </c>
      <c r="D115" s="217" t="s">
        <v>294</v>
      </c>
      <c r="E115" s="217" t="s">
        <v>285</v>
      </c>
      <c r="F115" s="217">
        <v>2018</v>
      </c>
      <c r="G115" s="218">
        <v>1.1299999999999999</v>
      </c>
    </row>
    <row r="116" spans="1:7">
      <c r="A116" s="217" t="s">
        <v>2412</v>
      </c>
      <c r="B116" s="217" t="s">
        <v>2413</v>
      </c>
      <c r="C116" s="217" t="s">
        <v>359</v>
      </c>
      <c r="D116" s="217" t="s">
        <v>294</v>
      </c>
      <c r="E116" s="217" t="s">
        <v>285</v>
      </c>
      <c r="F116" s="217">
        <v>2019</v>
      </c>
      <c r="G116" s="218">
        <v>0.8</v>
      </c>
    </row>
    <row r="117" spans="1:7">
      <c r="A117" s="217" t="s">
        <v>2414</v>
      </c>
      <c r="B117" s="217" t="s">
        <v>2415</v>
      </c>
      <c r="C117" s="217" t="s">
        <v>2416</v>
      </c>
      <c r="D117" s="217" t="s">
        <v>294</v>
      </c>
      <c r="E117" s="217" t="s">
        <v>98</v>
      </c>
      <c r="F117" s="217">
        <v>2018</v>
      </c>
      <c r="G117" s="218">
        <v>0.8</v>
      </c>
    </row>
    <row r="118" spans="1:7">
      <c r="A118" s="217" t="s">
        <v>2417</v>
      </c>
      <c r="B118" s="217" t="s">
        <v>2418</v>
      </c>
      <c r="C118" s="217" t="s">
        <v>331</v>
      </c>
      <c r="D118" s="217" t="s">
        <v>294</v>
      </c>
      <c r="E118" s="217" t="s">
        <v>285</v>
      </c>
      <c r="F118" s="217">
        <v>2019</v>
      </c>
      <c r="G118" s="218">
        <v>1.2</v>
      </c>
    </row>
    <row r="119" spans="1:7">
      <c r="A119" s="217" t="s">
        <v>2419</v>
      </c>
      <c r="B119" s="217" t="s">
        <v>2420</v>
      </c>
      <c r="C119" s="217" t="s">
        <v>2421</v>
      </c>
      <c r="D119" s="217" t="s">
        <v>294</v>
      </c>
      <c r="E119" s="217" t="s">
        <v>285</v>
      </c>
      <c r="F119" s="217">
        <v>2019</v>
      </c>
      <c r="G119" s="218">
        <v>0.8</v>
      </c>
    </row>
    <row r="120" spans="1:7">
      <c r="A120" s="217" t="s">
        <v>2422</v>
      </c>
      <c r="B120" s="217" t="s">
        <v>2423</v>
      </c>
      <c r="C120" s="217" t="s">
        <v>303</v>
      </c>
      <c r="D120" s="217" t="s">
        <v>294</v>
      </c>
      <c r="E120" s="217" t="s">
        <v>98</v>
      </c>
      <c r="F120" s="217">
        <v>2017</v>
      </c>
      <c r="G120" s="218">
        <v>1.2</v>
      </c>
    </row>
    <row r="121" spans="1:7">
      <c r="A121" s="217" t="s">
        <v>2424</v>
      </c>
      <c r="B121" s="217" t="s">
        <v>2425</v>
      </c>
      <c r="C121" s="217" t="s">
        <v>359</v>
      </c>
      <c r="D121" s="217" t="s">
        <v>294</v>
      </c>
      <c r="E121" s="217" t="s">
        <v>285</v>
      </c>
      <c r="F121" s="217">
        <v>2019</v>
      </c>
      <c r="G121" s="218">
        <v>1.2</v>
      </c>
    </row>
    <row r="122" spans="1:7">
      <c r="A122" s="217" t="s">
        <v>2426</v>
      </c>
      <c r="B122" s="217" t="s">
        <v>2427</v>
      </c>
      <c r="C122" s="217" t="s">
        <v>359</v>
      </c>
      <c r="D122" s="217" t="s">
        <v>294</v>
      </c>
      <c r="E122" s="217" t="s">
        <v>285</v>
      </c>
      <c r="F122" s="217">
        <v>2017</v>
      </c>
      <c r="G122" s="218">
        <v>1.1299999999999999</v>
      </c>
    </row>
    <row r="123" spans="1:7">
      <c r="A123" s="217" t="s">
        <v>2428</v>
      </c>
      <c r="B123" s="217" t="s">
        <v>2429</v>
      </c>
      <c r="C123" s="217" t="s">
        <v>359</v>
      </c>
      <c r="D123" s="217" t="s">
        <v>294</v>
      </c>
      <c r="E123" s="217" t="s">
        <v>285</v>
      </c>
      <c r="F123" s="217">
        <v>2017</v>
      </c>
      <c r="G123" s="218">
        <v>1.1299999999999999</v>
      </c>
    </row>
    <row r="124" spans="1:7">
      <c r="A124" s="217" t="s">
        <v>2430</v>
      </c>
      <c r="B124" s="217" t="s">
        <v>2431</v>
      </c>
      <c r="C124" s="217" t="s">
        <v>618</v>
      </c>
      <c r="D124" s="217" t="s">
        <v>294</v>
      </c>
      <c r="E124" s="217" t="s">
        <v>52</v>
      </c>
      <c r="F124" s="217">
        <v>2018</v>
      </c>
      <c r="G124" s="218">
        <v>1.2</v>
      </c>
    </row>
    <row r="125" spans="1:7">
      <c r="A125" s="217" t="s">
        <v>2432</v>
      </c>
      <c r="B125" s="217" t="s">
        <v>2433</v>
      </c>
      <c r="C125" s="217" t="s">
        <v>662</v>
      </c>
      <c r="D125" s="217" t="s">
        <v>294</v>
      </c>
      <c r="E125" s="217" t="s">
        <v>53</v>
      </c>
      <c r="F125" s="217">
        <v>2019</v>
      </c>
      <c r="G125" s="218">
        <v>1.2</v>
      </c>
    </row>
    <row r="126" spans="1:7">
      <c r="A126" s="217" t="s">
        <v>2434</v>
      </c>
      <c r="B126" s="217" t="s">
        <v>2435</v>
      </c>
      <c r="C126" s="217" t="s">
        <v>195</v>
      </c>
      <c r="D126" s="217" t="s">
        <v>294</v>
      </c>
      <c r="E126" s="217" t="s">
        <v>53</v>
      </c>
      <c r="F126" s="217">
        <v>2018</v>
      </c>
      <c r="G126" s="218">
        <v>1.6</v>
      </c>
    </row>
    <row r="127" spans="1:7">
      <c r="A127" s="217" t="s">
        <v>2436</v>
      </c>
      <c r="B127" s="217" t="s">
        <v>2437</v>
      </c>
      <c r="C127" s="217" t="s">
        <v>331</v>
      </c>
      <c r="D127" s="217" t="s">
        <v>294</v>
      </c>
      <c r="E127" s="217" t="s">
        <v>285</v>
      </c>
      <c r="F127" s="217">
        <v>2018</v>
      </c>
      <c r="G127" s="218">
        <v>1.1299999999999999</v>
      </c>
    </row>
    <row r="128" spans="1:7">
      <c r="A128" s="217" t="s">
        <v>2438</v>
      </c>
      <c r="B128" s="217" t="s">
        <v>2439</v>
      </c>
      <c r="C128" s="217" t="s">
        <v>359</v>
      </c>
      <c r="D128" s="217" t="s">
        <v>294</v>
      </c>
      <c r="E128" s="217" t="s">
        <v>285</v>
      </c>
      <c r="F128" s="217">
        <v>2018</v>
      </c>
      <c r="G128" s="218">
        <v>1.2</v>
      </c>
    </row>
    <row r="129" spans="1:7">
      <c r="A129" s="217" t="s">
        <v>2440</v>
      </c>
      <c r="B129" s="217" t="s">
        <v>2441</v>
      </c>
      <c r="C129" s="217" t="s">
        <v>359</v>
      </c>
      <c r="D129" s="217" t="s">
        <v>294</v>
      </c>
      <c r="E129" s="217" t="s">
        <v>285</v>
      </c>
      <c r="F129" s="217">
        <v>2017</v>
      </c>
      <c r="G129" s="218">
        <v>1.1299999999999999</v>
      </c>
    </row>
    <row r="130" spans="1:7">
      <c r="A130" s="217" t="s">
        <v>2442</v>
      </c>
      <c r="B130" s="217" t="s">
        <v>2443</v>
      </c>
      <c r="C130" s="217" t="s">
        <v>359</v>
      </c>
      <c r="D130" s="217" t="s">
        <v>294</v>
      </c>
      <c r="E130" s="217" t="s">
        <v>285</v>
      </c>
      <c r="F130" s="217">
        <v>2017</v>
      </c>
      <c r="G130" s="218">
        <v>1.1299999999999999</v>
      </c>
    </row>
    <row r="131" spans="1:7">
      <c r="A131" s="217" t="s">
        <v>2444</v>
      </c>
      <c r="B131" s="217" t="s">
        <v>2445</v>
      </c>
      <c r="C131" s="217" t="s">
        <v>331</v>
      </c>
      <c r="D131" s="217" t="s">
        <v>294</v>
      </c>
      <c r="E131" s="217" t="s">
        <v>285</v>
      </c>
      <c r="F131" s="217">
        <v>2018</v>
      </c>
      <c r="G131" s="218">
        <v>1.1299999999999999</v>
      </c>
    </row>
    <row r="132" spans="1:7">
      <c r="A132" s="217" t="s">
        <v>2446</v>
      </c>
      <c r="B132" s="217" t="s">
        <v>2447</v>
      </c>
      <c r="C132" s="217" t="s">
        <v>359</v>
      </c>
      <c r="D132" s="217" t="s">
        <v>294</v>
      </c>
      <c r="E132" s="217" t="s">
        <v>285</v>
      </c>
      <c r="F132" s="217">
        <v>2017</v>
      </c>
      <c r="G132" s="218">
        <v>0.75</v>
      </c>
    </row>
    <row r="133" spans="1:7">
      <c r="A133" s="217" t="s">
        <v>2448</v>
      </c>
      <c r="B133" s="217" t="s">
        <v>2449</v>
      </c>
      <c r="C133" s="217" t="s">
        <v>331</v>
      </c>
      <c r="D133" s="217" t="s">
        <v>294</v>
      </c>
      <c r="E133" s="217" t="s">
        <v>285</v>
      </c>
      <c r="F133" s="217">
        <v>2017</v>
      </c>
      <c r="G133" s="218">
        <v>1.1299999999999999</v>
      </c>
    </row>
    <row r="134" spans="1:7">
      <c r="A134" s="217" t="s">
        <v>2450</v>
      </c>
      <c r="B134" s="217" t="s">
        <v>2451</v>
      </c>
      <c r="C134" s="217" t="s">
        <v>1735</v>
      </c>
      <c r="D134" s="217" t="s">
        <v>294</v>
      </c>
      <c r="E134" s="217" t="s">
        <v>98</v>
      </c>
      <c r="F134" s="217">
        <v>2016</v>
      </c>
      <c r="G134" s="218">
        <v>1.51</v>
      </c>
    </row>
    <row r="135" spans="1:7">
      <c r="A135" s="217" t="s">
        <v>2452</v>
      </c>
      <c r="B135" s="217" t="s">
        <v>2453</v>
      </c>
      <c r="C135" s="217" t="s">
        <v>359</v>
      </c>
      <c r="D135" s="217" t="s">
        <v>294</v>
      </c>
      <c r="E135" s="217" t="s">
        <v>285</v>
      </c>
      <c r="F135" s="217">
        <v>2018</v>
      </c>
      <c r="G135" s="218">
        <v>0.8</v>
      </c>
    </row>
    <row r="136" spans="1:7">
      <c r="A136" s="217" t="s">
        <v>2454</v>
      </c>
      <c r="B136" s="217" t="s">
        <v>2455</v>
      </c>
      <c r="C136" s="217" t="s">
        <v>70</v>
      </c>
      <c r="D136" s="217" t="s">
        <v>294</v>
      </c>
      <c r="E136" s="217" t="s">
        <v>53</v>
      </c>
      <c r="F136" s="217">
        <v>2018</v>
      </c>
      <c r="G136" s="218">
        <v>1.2</v>
      </c>
    </row>
    <row r="137" spans="1:7">
      <c r="A137" s="217" t="s">
        <v>2456</v>
      </c>
      <c r="B137" s="217" t="s">
        <v>2457</v>
      </c>
      <c r="C137" s="217" t="s">
        <v>359</v>
      </c>
      <c r="D137" s="217" t="s">
        <v>294</v>
      </c>
      <c r="E137" s="217" t="s">
        <v>285</v>
      </c>
      <c r="F137" s="217">
        <v>2017</v>
      </c>
      <c r="G137" s="218">
        <v>0.75</v>
      </c>
    </row>
    <row r="138" spans="1:7">
      <c r="A138" s="217" t="s">
        <v>2458</v>
      </c>
      <c r="B138" s="217" t="s">
        <v>2459</v>
      </c>
      <c r="C138" s="217" t="s">
        <v>359</v>
      </c>
      <c r="D138" s="217" t="s">
        <v>294</v>
      </c>
      <c r="E138" s="217" t="s">
        <v>285</v>
      </c>
      <c r="F138" s="217">
        <v>2018</v>
      </c>
      <c r="G138" s="218">
        <v>1.1299999999999999</v>
      </c>
    </row>
    <row r="139" spans="1:7">
      <c r="A139" s="217" t="s">
        <v>2460</v>
      </c>
      <c r="B139" s="217" t="s">
        <v>2461</v>
      </c>
      <c r="C139" s="217" t="s">
        <v>359</v>
      </c>
      <c r="D139" s="217" t="s">
        <v>294</v>
      </c>
      <c r="E139" s="217" t="s">
        <v>285</v>
      </c>
      <c r="F139" s="217">
        <v>2018</v>
      </c>
      <c r="G139" s="218">
        <v>0.8</v>
      </c>
    </row>
    <row r="140" spans="1:7">
      <c r="A140" s="217" t="s">
        <v>2462</v>
      </c>
      <c r="B140" s="217" t="s">
        <v>2463</v>
      </c>
      <c r="C140" s="217" t="s">
        <v>359</v>
      </c>
      <c r="D140" s="217" t="s">
        <v>294</v>
      </c>
      <c r="E140" s="217" t="s">
        <v>285</v>
      </c>
      <c r="F140" s="217">
        <v>2016</v>
      </c>
      <c r="G140" s="218">
        <v>1.1299999999999999</v>
      </c>
    </row>
    <row r="141" spans="1:7">
      <c r="A141" s="217" t="s">
        <v>2464</v>
      </c>
      <c r="B141" s="217" t="s">
        <v>2465</v>
      </c>
      <c r="C141" s="217" t="s">
        <v>58</v>
      </c>
      <c r="D141" s="217" t="s">
        <v>294</v>
      </c>
      <c r="E141" s="217" t="s">
        <v>53</v>
      </c>
      <c r="F141" s="217">
        <v>2019</v>
      </c>
      <c r="G141" s="218">
        <v>1.2</v>
      </c>
    </row>
    <row r="142" spans="1:7">
      <c r="A142" s="217" t="s">
        <v>2466</v>
      </c>
      <c r="B142" s="217" t="s">
        <v>2467</v>
      </c>
      <c r="C142" s="217" t="s">
        <v>359</v>
      </c>
      <c r="D142" s="217" t="s">
        <v>294</v>
      </c>
      <c r="E142" s="217" t="s">
        <v>285</v>
      </c>
      <c r="F142" s="217">
        <v>2018</v>
      </c>
      <c r="G142" s="218">
        <v>0.8</v>
      </c>
    </row>
    <row r="143" spans="1:7">
      <c r="A143" s="217" t="s">
        <v>2468</v>
      </c>
      <c r="B143" s="217" t="s">
        <v>2469</v>
      </c>
      <c r="C143" s="217" t="s">
        <v>2470</v>
      </c>
      <c r="D143" s="217" t="s">
        <v>294</v>
      </c>
      <c r="E143" s="217" t="s">
        <v>52</v>
      </c>
      <c r="F143" s="217">
        <v>2018</v>
      </c>
      <c r="G143" s="218">
        <v>1.2</v>
      </c>
    </row>
    <row r="144" spans="1:7">
      <c r="A144" s="217" t="s">
        <v>2471</v>
      </c>
      <c r="B144" s="217" t="s">
        <v>2472</v>
      </c>
      <c r="C144" s="217" t="s">
        <v>278</v>
      </c>
      <c r="D144" s="217" t="s">
        <v>294</v>
      </c>
      <c r="E144" s="217" t="s">
        <v>52</v>
      </c>
      <c r="F144" s="217">
        <v>2018</v>
      </c>
      <c r="G144" s="218">
        <v>1.2</v>
      </c>
    </row>
    <row r="145" spans="1:7">
      <c r="A145" s="217" t="s">
        <v>2473</v>
      </c>
      <c r="B145" s="217" t="s">
        <v>2474</v>
      </c>
      <c r="C145" s="217" t="s">
        <v>1735</v>
      </c>
      <c r="D145" s="217" t="s">
        <v>294</v>
      </c>
      <c r="E145" s="217" t="s">
        <v>98</v>
      </c>
      <c r="F145" s="217">
        <v>2018</v>
      </c>
      <c r="G145" s="218">
        <v>1.1299999999999999</v>
      </c>
    </row>
    <row r="146" spans="1:7">
      <c r="A146" s="217" t="s">
        <v>2475</v>
      </c>
      <c r="B146" s="217" t="s">
        <v>2476</v>
      </c>
      <c r="C146" s="217" t="s">
        <v>359</v>
      </c>
      <c r="D146" s="217" t="s">
        <v>294</v>
      </c>
      <c r="E146" s="217" t="s">
        <v>285</v>
      </c>
      <c r="F146" s="217">
        <v>2017</v>
      </c>
      <c r="G146" s="218">
        <v>1.1299999999999999</v>
      </c>
    </row>
    <row r="147" spans="1:7">
      <c r="A147" s="217" t="s">
        <v>2477</v>
      </c>
      <c r="B147" s="217" t="s">
        <v>2478</v>
      </c>
      <c r="C147" s="217" t="s">
        <v>359</v>
      </c>
      <c r="D147" s="217" t="s">
        <v>294</v>
      </c>
      <c r="E147" s="217" t="s">
        <v>285</v>
      </c>
      <c r="F147" s="217">
        <v>2016</v>
      </c>
      <c r="G147" s="218">
        <v>1.1299999999999999</v>
      </c>
    </row>
    <row r="148" spans="1:7">
      <c r="A148" s="217" t="s">
        <v>2479</v>
      </c>
      <c r="B148" s="217" t="s">
        <v>2480</v>
      </c>
      <c r="C148" s="217" t="s">
        <v>735</v>
      </c>
      <c r="D148" s="217" t="s">
        <v>294</v>
      </c>
      <c r="E148" s="217" t="s">
        <v>285</v>
      </c>
      <c r="F148" s="217">
        <v>2017</v>
      </c>
      <c r="G148" s="218">
        <v>1.1299999999999999</v>
      </c>
    </row>
    <row r="149" spans="1:7">
      <c r="A149" s="217" t="s">
        <v>2481</v>
      </c>
      <c r="B149" s="217" t="s">
        <v>2482</v>
      </c>
      <c r="C149" s="217" t="s">
        <v>359</v>
      </c>
      <c r="D149" s="217" t="s">
        <v>294</v>
      </c>
      <c r="E149" s="217" t="s">
        <v>285</v>
      </c>
      <c r="F149" s="217">
        <v>2017</v>
      </c>
      <c r="G149" s="218">
        <v>1.1299999999999999</v>
      </c>
    </row>
    <row r="150" spans="1:7">
      <c r="A150" s="217" t="s">
        <v>2483</v>
      </c>
      <c r="B150" s="217" t="s">
        <v>2484</v>
      </c>
      <c r="C150" s="217" t="s">
        <v>2421</v>
      </c>
      <c r="D150" s="217" t="s">
        <v>294</v>
      </c>
      <c r="E150" s="217" t="s">
        <v>285</v>
      </c>
      <c r="F150" s="217">
        <v>2017</v>
      </c>
      <c r="G150" s="218">
        <v>1.1299999999999999</v>
      </c>
    </row>
    <row r="151" spans="1:7">
      <c r="A151" s="217" t="s">
        <v>2485</v>
      </c>
      <c r="B151" s="217" t="s">
        <v>2486</v>
      </c>
      <c r="C151" s="217" t="s">
        <v>1735</v>
      </c>
      <c r="D151" s="217" t="s">
        <v>294</v>
      </c>
      <c r="E151" s="217" t="s">
        <v>98</v>
      </c>
      <c r="F151" s="217">
        <v>2018</v>
      </c>
      <c r="G151" s="218">
        <v>1.1299999999999999</v>
      </c>
    </row>
    <row r="152" spans="1:7">
      <c r="A152" s="217" t="s">
        <v>2487</v>
      </c>
      <c r="B152" s="217" t="s">
        <v>2488</v>
      </c>
      <c r="C152" s="217" t="s">
        <v>359</v>
      </c>
      <c r="D152" s="217" t="s">
        <v>294</v>
      </c>
      <c r="E152" s="217" t="s">
        <v>285</v>
      </c>
      <c r="F152" s="217">
        <v>2018</v>
      </c>
      <c r="G152" s="218">
        <v>1.2</v>
      </c>
    </row>
    <row r="153" spans="1:7">
      <c r="A153" s="217" t="s">
        <v>2489</v>
      </c>
      <c r="B153" s="217" t="s">
        <v>2490</v>
      </c>
      <c r="C153" s="217" t="s">
        <v>359</v>
      </c>
      <c r="D153" s="217" t="s">
        <v>294</v>
      </c>
      <c r="E153" s="217" t="s">
        <v>285</v>
      </c>
      <c r="F153" s="217">
        <v>2018</v>
      </c>
      <c r="G153" s="218">
        <v>1.1299999999999999</v>
      </c>
    </row>
    <row r="154" spans="1:7">
      <c r="A154" s="217" t="s">
        <v>2491</v>
      </c>
      <c r="B154" s="217" t="s">
        <v>2492</v>
      </c>
      <c r="C154" s="217" t="s">
        <v>618</v>
      </c>
      <c r="D154" s="217" t="s">
        <v>294</v>
      </c>
      <c r="E154" s="217" t="s">
        <v>52</v>
      </c>
      <c r="F154" s="217">
        <v>2018</v>
      </c>
      <c r="G154" s="218">
        <v>1.2</v>
      </c>
    </row>
    <row r="155" spans="1:7">
      <c r="A155" s="217" t="s">
        <v>2493</v>
      </c>
      <c r="B155" s="217" t="s">
        <v>2494</v>
      </c>
      <c r="C155" s="217" t="s">
        <v>2421</v>
      </c>
      <c r="D155" s="217" t="s">
        <v>294</v>
      </c>
      <c r="E155" s="217" t="s">
        <v>285</v>
      </c>
      <c r="F155" s="217">
        <v>2017</v>
      </c>
      <c r="G155" s="218">
        <v>1.1299999999999999</v>
      </c>
    </row>
    <row r="156" spans="1:7">
      <c r="A156" s="217" t="s">
        <v>2495</v>
      </c>
      <c r="B156" s="217" t="s">
        <v>2496</v>
      </c>
      <c r="C156" s="217" t="s">
        <v>331</v>
      </c>
      <c r="D156" s="217" t="s">
        <v>294</v>
      </c>
      <c r="E156" s="217" t="s">
        <v>285</v>
      </c>
      <c r="F156" s="217">
        <v>2017</v>
      </c>
      <c r="G156" s="218">
        <v>1.1299999999999999</v>
      </c>
    </row>
    <row r="157" spans="1:7">
      <c r="A157" s="217" t="s">
        <v>2497</v>
      </c>
      <c r="B157" s="217" t="s">
        <v>2498</v>
      </c>
      <c r="C157" s="217" t="s">
        <v>331</v>
      </c>
      <c r="D157" s="217" t="s">
        <v>294</v>
      </c>
      <c r="E157" s="217" t="s">
        <v>285</v>
      </c>
      <c r="F157" s="217">
        <v>2018</v>
      </c>
      <c r="G157" s="218">
        <v>1.2</v>
      </c>
    </row>
    <row r="158" spans="1:7">
      <c r="A158" s="217" t="s">
        <v>2499</v>
      </c>
      <c r="B158" s="217" t="s">
        <v>2500</v>
      </c>
      <c r="C158" s="217" t="s">
        <v>359</v>
      </c>
      <c r="D158" s="217" t="s">
        <v>294</v>
      </c>
      <c r="E158" s="217" t="s">
        <v>285</v>
      </c>
      <c r="F158" s="217">
        <v>2017</v>
      </c>
      <c r="G158" s="218">
        <v>0.75</v>
      </c>
    </row>
    <row r="159" spans="1:7">
      <c r="A159" s="217" t="s">
        <v>2501</v>
      </c>
      <c r="B159" s="217" t="s">
        <v>2502</v>
      </c>
      <c r="C159" s="217" t="s">
        <v>1295</v>
      </c>
      <c r="D159" s="217" t="s">
        <v>294</v>
      </c>
      <c r="E159" s="217" t="s">
        <v>54</v>
      </c>
      <c r="F159" s="217">
        <v>2017</v>
      </c>
      <c r="G159" s="218">
        <v>1.2</v>
      </c>
    </row>
    <row r="160" spans="1:7">
      <c r="A160" s="217" t="s">
        <v>2503</v>
      </c>
      <c r="B160" s="217" t="s">
        <v>2504</v>
      </c>
      <c r="C160" s="217" t="s">
        <v>331</v>
      </c>
      <c r="D160" s="217" t="s">
        <v>294</v>
      </c>
      <c r="E160" s="217" t="s">
        <v>285</v>
      </c>
      <c r="F160" s="217">
        <v>2018</v>
      </c>
      <c r="G160" s="218">
        <v>1.2</v>
      </c>
    </row>
    <row r="161" spans="1:7">
      <c r="A161" s="217" t="s">
        <v>2505</v>
      </c>
      <c r="B161" s="217" t="s">
        <v>2506</v>
      </c>
      <c r="C161" s="217" t="s">
        <v>359</v>
      </c>
      <c r="D161" s="217" t="s">
        <v>294</v>
      </c>
      <c r="E161" s="217" t="s">
        <v>285</v>
      </c>
      <c r="F161" s="217">
        <v>2018</v>
      </c>
      <c r="G161" s="218">
        <v>1.2</v>
      </c>
    </row>
    <row r="162" spans="1:7">
      <c r="A162" s="217" t="s">
        <v>2507</v>
      </c>
      <c r="B162" s="217" t="s">
        <v>2508</v>
      </c>
      <c r="C162" s="217" t="s">
        <v>359</v>
      </c>
      <c r="D162" s="217" t="s">
        <v>294</v>
      </c>
      <c r="E162" s="217" t="s">
        <v>285</v>
      </c>
      <c r="F162" s="217">
        <v>2018</v>
      </c>
      <c r="G162" s="218">
        <v>1.2</v>
      </c>
    </row>
    <row r="163" spans="1:7">
      <c r="A163" s="217" t="s">
        <v>2509</v>
      </c>
      <c r="B163" s="217" t="s">
        <v>2510</v>
      </c>
      <c r="C163" s="217" t="s">
        <v>350</v>
      </c>
      <c r="D163" s="217" t="s">
        <v>294</v>
      </c>
      <c r="E163" s="217" t="s">
        <v>285</v>
      </c>
      <c r="F163" s="217">
        <v>2018</v>
      </c>
      <c r="G163" s="218">
        <v>0.8</v>
      </c>
    </row>
    <row r="164" spans="1:7">
      <c r="A164" s="217" t="s">
        <v>2511</v>
      </c>
      <c r="B164" s="217" t="s">
        <v>2512</v>
      </c>
      <c r="C164" s="217" t="s">
        <v>359</v>
      </c>
      <c r="D164" s="217" t="s">
        <v>294</v>
      </c>
      <c r="E164" s="217" t="s">
        <v>285</v>
      </c>
      <c r="F164" s="217">
        <v>2018</v>
      </c>
      <c r="G164" s="218">
        <v>1.2</v>
      </c>
    </row>
    <row r="165" spans="1:7">
      <c r="A165" s="217" t="s">
        <v>2513</v>
      </c>
      <c r="B165" s="217" t="s">
        <v>2514</v>
      </c>
      <c r="C165" s="217" t="s">
        <v>642</v>
      </c>
      <c r="D165" s="217" t="s">
        <v>294</v>
      </c>
      <c r="E165" s="217" t="s">
        <v>52</v>
      </c>
      <c r="F165" s="217">
        <v>2020</v>
      </c>
      <c r="G165" s="218">
        <v>0.8</v>
      </c>
    </row>
    <row r="166" spans="1:7">
      <c r="A166" s="217" t="s">
        <v>2515</v>
      </c>
      <c r="B166" s="217" t="s">
        <v>2516</v>
      </c>
      <c r="C166" s="217" t="s">
        <v>359</v>
      </c>
      <c r="D166" s="217" t="s">
        <v>294</v>
      </c>
      <c r="E166" s="217" t="s">
        <v>285</v>
      </c>
      <c r="F166" s="217">
        <v>2018</v>
      </c>
      <c r="G166" s="218">
        <v>0.8</v>
      </c>
    </row>
    <row r="167" spans="1:7">
      <c r="A167" s="217" t="s">
        <v>2517</v>
      </c>
      <c r="B167" s="217" t="s">
        <v>2518</v>
      </c>
      <c r="C167" s="217" t="s">
        <v>990</v>
      </c>
      <c r="D167" s="217" t="s">
        <v>294</v>
      </c>
      <c r="E167" s="217" t="s">
        <v>52</v>
      </c>
      <c r="F167" s="217">
        <v>2019</v>
      </c>
      <c r="G167" s="218">
        <v>1.2</v>
      </c>
    </row>
    <row r="168" spans="1:7">
      <c r="A168" s="217" t="s">
        <v>2519</v>
      </c>
      <c r="B168" s="217" t="s">
        <v>2520</v>
      </c>
      <c r="C168" s="217" t="s">
        <v>359</v>
      </c>
      <c r="D168" s="217" t="s">
        <v>294</v>
      </c>
      <c r="E168" s="217" t="s">
        <v>285</v>
      </c>
      <c r="F168" s="217">
        <v>2018</v>
      </c>
      <c r="G168" s="218">
        <v>0.8</v>
      </c>
    </row>
    <row r="169" spans="1:7">
      <c r="A169" s="217" t="s">
        <v>2521</v>
      </c>
      <c r="B169" s="217" t="s">
        <v>2522</v>
      </c>
      <c r="C169" s="217" t="s">
        <v>359</v>
      </c>
      <c r="D169" s="217" t="s">
        <v>294</v>
      </c>
      <c r="E169" s="217" t="s">
        <v>285</v>
      </c>
      <c r="F169" s="217">
        <v>2017</v>
      </c>
      <c r="G169" s="218">
        <v>1.1299999999999999</v>
      </c>
    </row>
    <row r="170" spans="1:7">
      <c r="A170" s="217" t="s">
        <v>2523</v>
      </c>
      <c r="B170" s="217" t="s">
        <v>2524</v>
      </c>
      <c r="C170" s="217" t="s">
        <v>359</v>
      </c>
      <c r="D170" s="217" t="s">
        <v>294</v>
      </c>
      <c r="E170" s="217" t="s">
        <v>285</v>
      </c>
      <c r="F170" s="217">
        <v>2017</v>
      </c>
      <c r="G170" s="218">
        <v>1.2</v>
      </c>
    </row>
    <row r="171" spans="1:7">
      <c r="A171" s="217" t="s">
        <v>2525</v>
      </c>
      <c r="B171" s="217" t="s">
        <v>2526</v>
      </c>
      <c r="C171" s="217" t="s">
        <v>68</v>
      </c>
      <c r="D171" s="217" t="s">
        <v>294</v>
      </c>
      <c r="E171" s="217" t="s">
        <v>54</v>
      </c>
      <c r="F171" s="217">
        <v>2017</v>
      </c>
      <c r="G171" s="218">
        <v>8.2799999999999994</v>
      </c>
    </row>
    <row r="172" spans="1:7">
      <c r="A172" s="217" t="s">
        <v>2527</v>
      </c>
      <c r="B172" s="217" t="s">
        <v>2528</v>
      </c>
      <c r="C172" s="217" t="s">
        <v>2239</v>
      </c>
      <c r="D172" s="217" t="s">
        <v>294</v>
      </c>
      <c r="E172" s="217" t="s">
        <v>285</v>
      </c>
      <c r="F172" s="217">
        <v>2017</v>
      </c>
      <c r="G172" s="218">
        <v>1.1299999999999999</v>
      </c>
    </row>
    <row r="173" spans="1:7">
      <c r="A173" s="217" t="s">
        <v>2529</v>
      </c>
      <c r="B173" s="217" t="s">
        <v>2530</v>
      </c>
      <c r="C173" s="217" t="s">
        <v>359</v>
      </c>
      <c r="D173" s="217" t="s">
        <v>294</v>
      </c>
      <c r="E173" s="217" t="s">
        <v>285</v>
      </c>
      <c r="F173" s="217">
        <v>2017</v>
      </c>
      <c r="G173" s="218">
        <v>1.1299999999999999</v>
      </c>
    </row>
    <row r="174" spans="1:7">
      <c r="A174" s="217" t="s">
        <v>2531</v>
      </c>
      <c r="B174" s="217" t="s">
        <v>2532</v>
      </c>
      <c r="C174" s="217" t="s">
        <v>301</v>
      </c>
      <c r="D174" s="217" t="s">
        <v>294</v>
      </c>
      <c r="E174" s="217" t="s">
        <v>52</v>
      </c>
      <c r="F174" s="217">
        <v>2018</v>
      </c>
      <c r="G174" s="218">
        <v>9.6</v>
      </c>
    </row>
    <row r="175" spans="1:7">
      <c r="A175" s="217" t="s">
        <v>2568</v>
      </c>
      <c r="B175" s="217" t="s">
        <v>2569</v>
      </c>
      <c r="C175" s="217" t="s">
        <v>359</v>
      </c>
      <c r="D175" s="217" t="s">
        <v>294</v>
      </c>
      <c r="E175" s="217" t="s">
        <v>285</v>
      </c>
      <c r="F175" s="217">
        <v>1970</v>
      </c>
      <c r="G175" s="218">
        <v>8.1999999999999993</v>
      </c>
    </row>
    <row r="176" spans="1:7">
      <c r="A176" s="217" t="s">
        <v>2533</v>
      </c>
      <c r="B176" s="217" t="s">
        <v>2534</v>
      </c>
      <c r="C176" s="217" t="s">
        <v>418</v>
      </c>
      <c r="D176" s="217" t="s">
        <v>294</v>
      </c>
      <c r="E176" s="217" t="s">
        <v>53</v>
      </c>
      <c r="F176" s="217">
        <v>2011</v>
      </c>
      <c r="G176" s="218">
        <v>5.8</v>
      </c>
    </row>
    <row r="177" spans="1:7">
      <c r="A177" s="217" t="s">
        <v>2535</v>
      </c>
      <c r="B177" s="217" t="s">
        <v>2536</v>
      </c>
      <c r="C177" s="217" t="s">
        <v>642</v>
      </c>
      <c r="D177" s="217" t="s">
        <v>294</v>
      </c>
      <c r="E177" s="217" t="s">
        <v>52</v>
      </c>
      <c r="F177" s="217">
        <v>2019</v>
      </c>
      <c r="G177" s="218">
        <v>1.2</v>
      </c>
    </row>
    <row r="178" spans="1:7">
      <c r="A178" s="217" t="s">
        <v>2537</v>
      </c>
      <c r="B178" s="217" t="s">
        <v>2538</v>
      </c>
      <c r="C178" s="217" t="s">
        <v>735</v>
      </c>
      <c r="D178" s="217" t="s">
        <v>294</v>
      </c>
      <c r="E178" s="217" t="s">
        <v>285</v>
      </c>
      <c r="F178" s="217">
        <v>2016</v>
      </c>
      <c r="G178" s="218">
        <v>7.56</v>
      </c>
    </row>
    <row r="179" spans="1:7">
      <c r="A179" s="217" t="s">
        <v>2539</v>
      </c>
      <c r="B179" s="217" t="s">
        <v>2540</v>
      </c>
      <c r="C179" s="217" t="s">
        <v>735</v>
      </c>
      <c r="D179" s="217" t="s">
        <v>294</v>
      </c>
      <c r="E179" s="217" t="s">
        <v>285</v>
      </c>
      <c r="F179" s="217">
        <v>2017</v>
      </c>
      <c r="G179" s="218">
        <v>5.4</v>
      </c>
    </row>
    <row r="180" spans="1:7">
      <c r="A180" s="217" t="s">
        <v>2541</v>
      </c>
      <c r="B180" s="217" t="s">
        <v>2542</v>
      </c>
      <c r="C180" s="217" t="s">
        <v>359</v>
      </c>
      <c r="D180" s="217" t="s">
        <v>294</v>
      </c>
      <c r="E180" s="217" t="s">
        <v>285</v>
      </c>
      <c r="F180" s="217">
        <v>2019</v>
      </c>
      <c r="G180" s="218">
        <v>1.2</v>
      </c>
    </row>
    <row r="181" spans="1:7">
      <c r="A181" s="217" t="s">
        <v>2543</v>
      </c>
      <c r="B181" s="217" t="s">
        <v>2544</v>
      </c>
      <c r="C181" s="217" t="s">
        <v>359</v>
      </c>
      <c r="D181" s="217" t="s">
        <v>294</v>
      </c>
      <c r="E181" s="217" t="s">
        <v>285</v>
      </c>
      <c r="F181" s="217">
        <v>2019</v>
      </c>
      <c r="G181" s="218">
        <v>1.2</v>
      </c>
    </row>
    <row r="182" spans="1:7">
      <c r="A182" s="217" t="s">
        <v>2545</v>
      </c>
      <c r="B182" s="217" t="s">
        <v>2546</v>
      </c>
      <c r="C182" s="217" t="s">
        <v>359</v>
      </c>
      <c r="D182" s="217" t="s">
        <v>294</v>
      </c>
      <c r="E182" s="217" t="s">
        <v>285</v>
      </c>
      <c r="F182" s="217">
        <v>2019</v>
      </c>
      <c r="G182" s="218">
        <v>1.2</v>
      </c>
    </row>
    <row r="183" spans="1:7">
      <c r="A183" s="217" t="s">
        <v>2547</v>
      </c>
      <c r="B183" s="217" t="s">
        <v>2548</v>
      </c>
      <c r="C183" s="217" t="s">
        <v>359</v>
      </c>
      <c r="D183" s="217" t="s">
        <v>294</v>
      </c>
      <c r="E183" s="217" t="s">
        <v>285</v>
      </c>
      <c r="F183" s="217">
        <v>2019</v>
      </c>
      <c r="G183" s="218">
        <v>1.2</v>
      </c>
    </row>
    <row r="184" spans="1:7">
      <c r="A184" t="s">
        <v>2549</v>
      </c>
      <c r="B184" t="s">
        <v>2550</v>
      </c>
      <c r="C184" t="s">
        <v>359</v>
      </c>
      <c r="D184" t="s">
        <v>294</v>
      </c>
      <c r="E184" t="s">
        <v>285</v>
      </c>
      <c r="F184">
        <v>2019</v>
      </c>
      <c r="G184" s="218">
        <v>1.2</v>
      </c>
    </row>
  </sheetData>
  <mergeCells count="2">
    <mergeCell ref="A1:G1"/>
    <mergeCell ref="A3:G3"/>
  </mergeCells>
  <pageMargins left="0.7" right="0.7" top="0.75" bottom="0.75" header="0.3" footer="0.3"/>
  <pageSetup scale="81"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B1:F17"/>
  <sheetViews>
    <sheetView zoomScale="115" zoomScaleNormal="115" zoomScaleSheetLayoutView="100" workbookViewId="0"/>
  </sheetViews>
  <sheetFormatPr defaultRowHeight="12.75"/>
  <cols>
    <col min="1" max="1" width="2" bestFit="1" customWidth="1"/>
    <col min="2" max="2" width="39" bestFit="1" customWidth="1"/>
    <col min="3" max="3" width="96.7109375" customWidth="1"/>
  </cols>
  <sheetData>
    <row r="1" spans="2:6" ht="30" customHeight="1">
      <c r="B1" s="229" t="s">
        <v>87</v>
      </c>
      <c r="C1" s="229"/>
    </row>
    <row r="3" spans="2:6" ht="27" customHeight="1">
      <c r="B3" s="27" t="s">
        <v>10</v>
      </c>
      <c r="C3" s="27" t="s">
        <v>12</v>
      </c>
    </row>
    <row r="4" spans="2:6" ht="30" customHeight="1">
      <c r="B4" s="55" t="s">
        <v>11</v>
      </c>
      <c r="C4" s="18" t="s">
        <v>111</v>
      </c>
    </row>
    <row r="5" spans="2:6" ht="30.75" customHeight="1">
      <c r="B5" s="56" t="s">
        <v>73</v>
      </c>
      <c r="C5" s="18" t="s">
        <v>2146</v>
      </c>
    </row>
    <row r="6" spans="2:6" ht="30" customHeight="1">
      <c r="B6" s="56" t="s">
        <v>7</v>
      </c>
      <c r="C6" s="11" t="s">
        <v>6</v>
      </c>
    </row>
    <row r="7" spans="2:6" ht="30" customHeight="1">
      <c r="B7" s="45" t="s">
        <v>49</v>
      </c>
      <c r="C7" s="11" t="s">
        <v>50</v>
      </c>
    </row>
    <row r="8" spans="2:6" ht="34.9" customHeight="1">
      <c r="B8" s="54" t="s">
        <v>14</v>
      </c>
      <c r="C8" s="19" t="s">
        <v>2144</v>
      </c>
    </row>
    <row r="9" spans="2:6" ht="34.9" customHeight="1">
      <c r="B9" s="54" t="s">
        <v>17</v>
      </c>
      <c r="C9" s="19" t="s">
        <v>85</v>
      </c>
    </row>
    <row r="10" spans="2:6" ht="30" customHeight="1">
      <c r="B10" s="54" t="s">
        <v>13</v>
      </c>
      <c r="C10" s="19" t="s">
        <v>2145</v>
      </c>
    </row>
    <row r="11" spans="2:6" ht="30" customHeight="1">
      <c r="B11" s="52" t="s">
        <v>15</v>
      </c>
      <c r="C11" s="19" t="s">
        <v>2615</v>
      </c>
    </row>
    <row r="12" spans="2:6" ht="30" customHeight="1">
      <c r="B12" s="52" t="s">
        <v>18</v>
      </c>
      <c r="C12" s="19" t="s">
        <v>86</v>
      </c>
      <c r="F12" s="12"/>
    </row>
    <row r="13" spans="2:6" ht="30" customHeight="1">
      <c r="B13" s="53" t="s">
        <v>16</v>
      </c>
      <c r="C13" s="19" t="s">
        <v>2616</v>
      </c>
    </row>
    <row r="14" spans="2:6" ht="126" customHeight="1">
      <c r="B14" s="101" t="s">
        <v>2016</v>
      </c>
      <c r="C14" s="44" t="s">
        <v>2017</v>
      </c>
    </row>
    <row r="15" spans="2:6" ht="49.5" customHeight="1">
      <c r="B15" s="101" t="s">
        <v>2560</v>
      </c>
      <c r="C15" s="44" t="s">
        <v>2561</v>
      </c>
    </row>
    <row r="16" spans="2:6" ht="35.25" customHeight="1">
      <c r="B16" s="101" t="s">
        <v>2557</v>
      </c>
      <c r="C16" s="19" t="s">
        <v>2559</v>
      </c>
    </row>
    <row r="17" spans="2:3" ht="52.5" customHeight="1">
      <c r="B17" s="101" t="s">
        <v>2562</v>
      </c>
      <c r="C17" s="19" t="s">
        <v>2554</v>
      </c>
    </row>
  </sheetData>
  <mergeCells count="1">
    <mergeCell ref="B1:C1"/>
  </mergeCells>
  <phoneticPr fontId="23" type="noConversion"/>
  <hyperlinks>
    <hyperlink ref="B4" location="Disclaimer!A1" display="Disclaimer"/>
    <hyperlink ref="B8" location="SummerSummary!A1" display="SummerSummary"/>
    <hyperlink ref="B11" location="WinterSummary!A1" display="WinterSummary"/>
    <hyperlink ref="B10" location="SummerFuelTypes!A1" display="SummerFuelTypes"/>
    <hyperlink ref="B9" location="SummerCapacities!A1" display="SummerCapacities"/>
    <hyperlink ref="B12" location="WinterCapacities!A1" display="WinterCapacities"/>
    <hyperlink ref="B13" location="WinterFuelTypes!A1" display="WinterFuelTypes"/>
    <hyperlink ref="B5" location="Changes!A1" display="Changes from 2008 CDR (December Update)"/>
    <hyperlink ref="B6" location="Definitions!A1" display="Definitions"/>
    <hyperlink ref="B7" location="Executive_Summary!B2" display="Executive Summary"/>
    <hyperlink ref="B14" location="'Generation Resource Scenarios'!A1" display="Generation Resource Scenarios"/>
    <hyperlink ref="B15" location="'Load Scenario - COVID-19 Impact'!Print_Area" display="Load Scenario - COVID-19 Impact"/>
    <hyperlink ref="B16" location="'Rooftop Solar Scenarios'!A1" display="Rooftop Solar Scenarios"/>
    <hyperlink ref="B17" location="'Fossil Fuel SODG Capacities'!A1" display="Fossil Fuel SODG Capacities"/>
  </hyperlinks>
  <printOptions horizontalCentered="1"/>
  <pageMargins left="0.5" right="0.25" top="0.5" bottom="0.5" header="0.5" footer="0.5"/>
  <pageSetup scale="86" firstPageNumber="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DEE1E2"/>
  </sheetPr>
  <dimension ref="B1:E8"/>
  <sheetViews>
    <sheetView workbookViewId="0"/>
  </sheetViews>
  <sheetFormatPr defaultRowHeight="12.75"/>
  <cols>
    <col min="1" max="1" width="2" bestFit="1" customWidth="1"/>
    <col min="2" max="2" width="91.28515625" customWidth="1"/>
  </cols>
  <sheetData>
    <row r="1" spans="2:5" ht="30" customHeight="1">
      <c r="B1" s="230" t="s">
        <v>11</v>
      </c>
      <c r="C1" s="231"/>
      <c r="D1" s="231"/>
      <c r="E1" s="232"/>
    </row>
    <row r="3" spans="2:5">
      <c r="B3" s="233" t="s">
        <v>19</v>
      </c>
      <c r="C3" s="233"/>
      <c r="D3" s="233"/>
      <c r="E3" s="233"/>
    </row>
    <row r="4" spans="2:5" ht="21" customHeight="1">
      <c r="B4" s="233" t="s">
        <v>9</v>
      </c>
      <c r="C4" s="233"/>
      <c r="D4" s="233"/>
      <c r="E4" s="233"/>
    </row>
    <row r="6" spans="2:5" ht="93.75" customHeight="1">
      <c r="B6" s="234" t="s">
        <v>20</v>
      </c>
      <c r="C6" s="234"/>
      <c r="D6" s="234"/>
      <c r="E6" s="234"/>
    </row>
    <row r="8" spans="2:5">
      <c r="B8" s="234"/>
      <c r="C8" s="234"/>
      <c r="D8" s="234"/>
      <c r="E8" s="234"/>
    </row>
  </sheetData>
  <mergeCells count="5">
    <mergeCell ref="B1:E1"/>
    <mergeCell ref="B3:E3"/>
    <mergeCell ref="B4:E4"/>
    <mergeCell ref="B6:E6"/>
    <mergeCell ref="B8:E8"/>
  </mergeCells>
  <phoneticPr fontId="23" type="noConversion"/>
  <pageMargins left="0.75" right="0.75" top="1" bottom="1" header="0.5" footer="0.5"/>
  <pageSetup firstPageNumber="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EE1E2"/>
  </sheetPr>
  <dimension ref="A1:J85"/>
  <sheetViews>
    <sheetView zoomScaleNormal="100" zoomScaleSheetLayoutView="100" workbookViewId="0">
      <selection activeCell="C79" sqref="C79"/>
    </sheetView>
  </sheetViews>
  <sheetFormatPr defaultColWidth="9.140625" defaultRowHeight="12.75"/>
  <cols>
    <col min="1" max="1" width="10" style="16" customWidth="1"/>
    <col min="2" max="2" width="45.28515625" style="16" customWidth="1"/>
    <col min="3" max="3" width="26.7109375" style="16" bestFit="1" customWidth="1"/>
    <col min="4" max="4" width="22.5703125" style="16" customWidth="1"/>
    <col min="5" max="5" width="13" style="16" bestFit="1" customWidth="1"/>
    <col min="6" max="6" width="13.5703125" style="16" bestFit="1" customWidth="1"/>
    <col min="7" max="7" width="18.5703125" style="16" customWidth="1"/>
    <col min="8" max="8" width="12.7109375" style="16" customWidth="1"/>
    <col min="9" max="9" width="16.42578125" style="16" customWidth="1"/>
    <col min="10" max="17" width="8.7109375" style="16" customWidth="1"/>
    <col min="18" max="16384" width="9.140625" style="16"/>
  </cols>
  <sheetData>
    <row r="1" spans="1:10" ht="31.9" customHeight="1">
      <c r="A1" s="239" t="s">
        <v>2147</v>
      </c>
      <c r="B1" s="239"/>
      <c r="C1" s="239"/>
      <c r="D1" s="239"/>
      <c r="E1" s="239"/>
      <c r="F1" s="239"/>
      <c r="G1" s="239"/>
      <c r="H1" s="239"/>
      <c r="I1" s="239"/>
    </row>
    <row r="2" spans="1:10" s="22" customFormat="1" ht="27.75" customHeight="1">
      <c r="A2" s="183">
        <v>1</v>
      </c>
      <c r="B2" s="238" t="s">
        <v>2155</v>
      </c>
      <c r="C2" s="238"/>
      <c r="D2" s="238"/>
      <c r="E2" s="238"/>
      <c r="F2" s="238"/>
      <c r="G2" s="238"/>
      <c r="H2" s="238"/>
      <c r="I2" s="57"/>
      <c r="J2" s="180"/>
    </row>
    <row r="3" spans="1:10" s="22" customFormat="1" ht="27.75" customHeight="1">
      <c r="A3" s="183"/>
      <c r="B3" s="184" t="s">
        <v>57</v>
      </c>
      <c r="C3" s="185" t="s">
        <v>106</v>
      </c>
      <c r="D3" s="185" t="s">
        <v>22</v>
      </c>
      <c r="E3" s="185" t="s">
        <v>34</v>
      </c>
      <c r="F3" s="185" t="s">
        <v>96</v>
      </c>
      <c r="G3" s="186" t="s">
        <v>107</v>
      </c>
      <c r="H3" s="186" t="s">
        <v>105</v>
      </c>
      <c r="I3" s="57"/>
      <c r="J3" s="180"/>
    </row>
    <row r="4" spans="1:10">
      <c r="A4" s="183"/>
      <c r="B4" s="187" t="s">
        <v>2027</v>
      </c>
      <c r="C4" s="187" t="s">
        <v>2028</v>
      </c>
      <c r="D4" s="187" t="s">
        <v>677</v>
      </c>
      <c r="E4" s="187" t="s">
        <v>294</v>
      </c>
      <c r="F4" s="187" t="s">
        <v>53</v>
      </c>
      <c r="G4" s="188">
        <v>44</v>
      </c>
      <c r="H4" s="189">
        <f>G4</f>
        <v>44</v>
      </c>
      <c r="I4" s="57"/>
      <c r="J4" s="57"/>
    </row>
    <row r="5" spans="1:10">
      <c r="A5" s="183"/>
      <c r="B5" s="187" t="s">
        <v>2029</v>
      </c>
      <c r="C5" s="187" t="s">
        <v>2030</v>
      </c>
      <c r="D5" s="187" t="s">
        <v>677</v>
      </c>
      <c r="E5" s="187" t="s">
        <v>294</v>
      </c>
      <c r="F5" s="187" t="s">
        <v>53</v>
      </c>
      <c r="G5" s="188">
        <v>44</v>
      </c>
      <c r="H5" s="189">
        <f>G5</f>
        <v>44</v>
      </c>
      <c r="I5" s="57"/>
      <c r="J5" s="57"/>
    </row>
    <row r="6" spans="1:10">
      <c r="A6" s="183"/>
      <c r="B6" s="187" t="s">
        <v>2031</v>
      </c>
      <c r="C6" s="187" t="s">
        <v>2032</v>
      </c>
      <c r="D6" s="187" t="s">
        <v>460</v>
      </c>
      <c r="E6" s="187" t="s">
        <v>80</v>
      </c>
      <c r="F6" s="187" t="s">
        <v>98</v>
      </c>
      <c r="G6" s="188">
        <v>103.3</v>
      </c>
      <c r="H6" s="189">
        <f>G6*0.63</f>
        <v>65.078999999999994</v>
      </c>
      <c r="I6" s="57"/>
      <c r="J6" s="57"/>
    </row>
    <row r="7" spans="1:10">
      <c r="A7" s="183"/>
      <c r="B7" s="187" t="s">
        <v>2033</v>
      </c>
      <c r="C7" s="187" t="s">
        <v>2034</v>
      </c>
      <c r="D7" s="187" t="s">
        <v>460</v>
      </c>
      <c r="E7" s="190" t="s">
        <v>80</v>
      </c>
      <c r="F7" s="187" t="s">
        <v>98</v>
      </c>
      <c r="G7" s="188">
        <v>103.3</v>
      </c>
      <c r="H7" s="189">
        <f>G7*0.63</f>
        <v>65.078999999999994</v>
      </c>
      <c r="I7" s="57"/>
      <c r="J7" s="57"/>
    </row>
    <row r="8" spans="1:10">
      <c r="A8" s="183"/>
      <c r="B8" s="187" t="s">
        <v>1838</v>
      </c>
      <c r="C8" s="187" t="s">
        <v>2035</v>
      </c>
      <c r="D8" s="187" t="s">
        <v>460</v>
      </c>
      <c r="E8" s="190" t="s">
        <v>80</v>
      </c>
      <c r="F8" s="187" t="s">
        <v>98</v>
      </c>
      <c r="G8" s="188">
        <v>100.4</v>
      </c>
      <c r="H8" s="189">
        <f>G8*0.63</f>
        <v>63.252000000000002</v>
      </c>
      <c r="I8" s="57"/>
      <c r="J8" s="57"/>
    </row>
    <row r="9" spans="1:10">
      <c r="A9" s="183"/>
      <c r="B9" s="187" t="s">
        <v>1750</v>
      </c>
      <c r="C9" s="187" t="s">
        <v>2036</v>
      </c>
      <c r="D9" s="187" t="s">
        <v>1498</v>
      </c>
      <c r="E9" s="190" t="s">
        <v>1540</v>
      </c>
      <c r="F9" s="187" t="s">
        <v>62</v>
      </c>
      <c r="G9" s="188">
        <v>210.1</v>
      </c>
      <c r="H9" s="189">
        <f>G9*0.29</f>
        <v>60.928999999999995</v>
      </c>
      <c r="I9" s="57"/>
      <c r="J9" s="57"/>
    </row>
    <row r="10" spans="1:10">
      <c r="A10" s="183"/>
      <c r="B10" s="187" t="s">
        <v>2038</v>
      </c>
      <c r="C10" s="187" t="s">
        <v>2039</v>
      </c>
      <c r="D10" s="187" t="s">
        <v>272</v>
      </c>
      <c r="E10" s="190" t="s">
        <v>1976</v>
      </c>
      <c r="F10" s="187" t="s">
        <v>54</v>
      </c>
      <c r="G10" s="188">
        <v>89.7</v>
      </c>
      <c r="H10" s="189">
        <f t="shared" ref="H10:H19" si="0">G10*0.16</f>
        <v>14.352</v>
      </c>
      <c r="I10" s="57"/>
      <c r="J10" s="57"/>
    </row>
    <row r="11" spans="1:10">
      <c r="A11" s="183"/>
      <c r="B11" s="187" t="s">
        <v>2040</v>
      </c>
      <c r="C11" s="187" t="s">
        <v>2041</v>
      </c>
      <c r="D11" s="187" t="s">
        <v>272</v>
      </c>
      <c r="E11" s="190" t="s">
        <v>1976</v>
      </c>
      <c r="F11" s="187" t="s">
        <v>54</v>
      </c>
      <c r="G11" s="188">
        <v>6.7</v>
      </c>
      <c r="H11" s="189">
        <f t="shared" si="0"/>
        <v>1.0720000000000001</v>
      </c>
      <c r="I11" s="57"/>
      <c r="J11" s="57"/>
    </row>
    <row r="12" spans="1:10">
      <c r="A12" s="183"/>
      <c r="B12" s="187" t="s">
        <v>2042</v>
      </c>
      <c r="C12" s="187" t="s">
        <v>2043</v>
      </c>
      <c r="D12" s="187" t="s">
        <v>61</v>
      </c>
      <c r="E12" s="190" t="s">
        <v>1976</v>
      </c>
      <c r="F12" s="187" t="s">
        <v>53</v>
      </c>
      <c r="G12" s="188">
        <v>115.2</v>
      </c>
      <c r="H12" s="189">
        <f t="shared" si="0"/>
        <v>18.432000000000002</v>
      </c>
      <c r="I12" s="57"/>
      <c r="J12" s="57"/>
    </row>
    <row r="13" spans="1:10">
      <c r="A13" s="183"/>
      <c r="B13" s="187" t="s">
        <v>2044</v>
      </c>
      <c r="C13" s="187" t="s">
        <v>2045</v>
      </c>
      <c r="D13" s="187" t="s">
        <v>61</v>
      </c>
      <c r="E13" s="190" t="s">
        <v>1976</v>
      </c>
      <c r="F13" s="187" t="s">
        <v>53</v>
      </c>
      <c r="G13" s="188">
        <v>122.4</v>
      </c>
      <c r="H13" s="189">
        <f t="shared" si="0"/>
        <v>19.584</v>
      </c>
      <c r="I13" s="57"/>
      <c r="J13" s="57"/>
    </row>
    <row r="14" spans="1:10">
      <c r="A14" s="183"/>
      <c r="B14" s="187" t="s">
        <v>2048</v>
      </c>
      <c r="C14" s="187" t="s">
        <v>2049</v>
      </c>
      <c r="D14" s="187" t="s">
        <v>1760</v>
      </c>
      <c r="E14" s="190" t="s">
        <v>1976</v>
      </c>
      <c r="F14" s="187" t="s">
        <v>54</v>
      </c>
      <c r="G14" s="188">
        <v>186.5</v>
      </c>
      <c r="H14" s="189">
        <f t="shared" si="0"/>
        <v>29.84</v>
      </c>
      <c r="I14" s="57"/>
      <c r="J14" s="57"/>
    </row>
    <row r="15" spans="1:10">
      <c r="A15" s="183"/>
      <c r="B15" s="187" t="s">
        <v>2050</v>
      </c>
      <c r="C15" s="187" t="s">
        <v>2051</v>
      </c>
      <c r="D15" s="187" t="s">
        <v>1760</v>
      </c>
      <c r="E15" s="190" t="s">
        <v>1976</v>
      </c>
      <c r="F15" s="187" t="s">
        <v>54</v>
      </c>
      <c r="G15" s="188">
        <v>163.80000000000001</v>
      </c>
      <c r="H15" s="189">
        <f t="shared" si="0"/>
        <v>26.208000000000002</v>
      </c>
      <c r="I15" s="57"/>
      <c r="J15" s="57"/>
    </row>
    <row r="16" spans="1:10">
      <c r="A16" s="183"/>
      <c r="B16" s="187" t="s">
        <v>2052</v>
      </c>
      <c r="C16" s="187" t="s">
        <v>2053</v>
      </c>
      <c r="D16" s="187" t="s">
        <v>56</v>
      </c>
      <c r="E16" s="190" t="s">
        <v>1976</v>
      </c>
      <c r="F16" s="187" t="s">
        <v>54</v>
      </c>
      <c r="G16" s="188">
        <v>82</v>
      </c>
      <c r="H16" s="189">
        <f t="shared" si="0"/>
        <v>13.120000000000001</v>
      </c>
      <c r="I16" s="57"/>
      <c r="J16" s="57"/>
    </row>
    <row r="17" spans="1:10">
      <c r="A17" s="183"/>
      <c r="B17" s="187" t="s">
        <v>2054</v>
      </c>
      <c r="C17" s="187" t="s">
        <v>2055</v>
      </c>
      <c r="D17" s="187" t="s">
        <v>56</v>
      </c>
      <c r="E17" s="190" t="s">
        <v>1976</v>
      </c>
      <c r="F17" s="187" t="s">
        <v>54</v>
      </c>
      <c r="G17" s="188">
        <v>76</v>
      </c>
      <c r="H17" s="189">
        <f t="shared" si="0"/>
        <v>12.16</v>
      </c>
      <c r="I17" s="57"/>
      <c r="J17" s="57"/>
    </row>
    <row r="18" spans="1:10">
      <c r="A18" s="183"/>
      <c r="B18" s="187" t="s">
        <v>1809</v>
      </c>
      <c r="C18" s="187" t="s">
        <v>2608</v>
      </c>
      <c r="D18" s="187" t="s">
        <v>129</v>
      </c>
      <c r="E18" s="190" t="s">
        <v>1976</v>
      </c>
      <c r="F18" s="187" t="s">
        <v>54</v>
      </c>
      <c r="G18" s="189">
        <v>150</v>
      </c>
      <c r="H18" s="189">
        <f t="shared" si="0"/>
        <v>24</v>
      </c>
      <c r="I18" s="57"/>
      <c r="J18" s="57"/>
    </row>
    <row r="19" spans="1:10">
      <c r="A19" s="183"/>
      <c r="B19" s="187" t="s">
        <v>1809</v>
      </c>
      <c r="C19" s="187" t="s">
        <v>2609</v>
      </c>
      <c r="D19" s="187" t="s">
        <v>129</v>
      </c>
      <c r="E19" s="190" t="s">
        <v>1976</v>
      </c>
      <c r="F19" s="187" t="s">
        <v>54</v>
      </c>
      <c r="G19" s="189">
        <v>150</v>
      </c>
      <c r="H19" s="189">
        <f t="shared" si="0"/>
        <v>24</v>
      </c>
      <c r="I19" s="57"/>
      <c r="J19" s="57"/>
    </row>
    <row r="20" spans="1:10">
      <c r="A20" s="183"/>
      <c r="B20" s="187" t="s">
        <v>1821</v>
      </c>
      <c r="C20" s="187" t="s">
        <v>2062</v>
      </c>
      <c r="D20" s="187" t="s">
        <v>1755</v>
      </c>
      <c r="E20" s="190" t="s">
        <v>1976</v>
      </c>
      <c r="F20" s="187" t="s">
        <v>54</v>
      </c>
      <c r="G20" s="188">
        <v>199.5</v>
      </c>
      <c r="H20" s="189">
        <f>G20*0.16</f>
        <v>31.92</v>
      </c>
      <c r="I20" s="57"/>
      <c r="J20" s="57"/>
    </row>
    <row r="21" spans="1:10">
      <c r="A21" s="183"/>
      <c r="B21" s="187" t="s">
        <v>2107</v>
      </c>
      <c r="C21" s="187" t="s">
        <v>2610</v>
      </c>
      <c r="D21" s="187" t="s">
        <v>68</v>
      </c>
      <c r="E21" s="190" t="s">
        <v>59</v>
      </c>
      <c r="F21" s="187" t="s">
        <v>54</v>
      </c>
      <c r="G21" s="188">
        <v>102.5</v>
      </c>
      <c r="H21" s="189">
        <f>G21*0.76</f>
        <v>77.900000000000006</v>
      </c>
      <c r="I21" s="57"/>
      <c r="J21" s="57"/>
    </row>
    <row r="22" spans="1:10">
      <c r="A22" s="183"/>
      <c r="B22" s="187" t="s">
        <v>2107</v>
      </c>
      <c r="C22" s="187" t="s">
        <v>2611</v>
      </c>
      <c r="D22" s="187" t="s">
        <v>68</v>
      </c>
      <c r="E22" s="190" t="s">
        <v>59</v>
      </c>
      <c r="F22" s="187" t="s">
        <v>54</v>
      </c>
      <c r="G22" s="188">
        <v>102.5</v>
      </c>
      <c r="H22" s="189">
        <f>G22*0.76</f>
        <v>77.900000000000006</v>
      </c>
      <c r="I22" s="57"/>
      <c r="J22" s="57"/>
    </row>
    <row r="23" spans="1:10">
      <c r="A23" s="183"/>
      <c r="B23" s="187" t="s">
        <v>1905</v>
      </c>
      <c r="C23" s="187" t="s">
        <v>2063</v>
      </c>
      <c r="D23" s="187" t="s">
        <v>1906</v>
      </c>
      <c r="E23" s="190" t="s">
        <v>59</v>
      </c>
      <c r="F23" s="187" t="s">
        <v>54</v>
      </c>
      <c r="G23" s="188">
        <v>101</v>
      </c>
      <c r="H23" s="189">
        <f>G23*0.76</f>
        <v>76.760000000000005</v>
      </c>
      <c r="I23" s="57"/>
      <c r="J23" s="57"/>
    </row>
    <row r="24" spans="1:10">
      <c r="A24" s="183"/>
      <c r="B24" s="187" t="s">
        <v>194</v>
      </c>
      <c r="C24" s="187" t="s">
        <v>1951</v>
      </c>
      <c r="D24" s="187" t="s">
        <v>195</v>
      </c>
      <c r="E24" s="190" t="s">
        <v>1691</v>
      </c>
      <c r="F24" s="187" t="s">
        <v>53</v>
      </c>
      <c r="G24" s="188">
        <v>9.9</v>
      </c>
      <c r="H24" s="189">
        <v>0</v>
      </c>
      <c r="I24" s="57"/>
      <c r="J24" s="57"/>
    </row>
    <row r="25" spans="1:10">
      <c r="A25" s="183"/>
      <c r="B25" s="187" t="s">
        <v>1952</v>
      </c>
      <c r="C25" s="187" t="s">
        <v>1953</v>
      </c>
      <c r="D25" s="187" t="s">
        <v>1906</v>
      </c>
      <c r="E25" s="190" t="s">
        <v>1691</v>
      </c>
      <c r="F25" s="187" t="s">
        <v>54</v>
      </c>
      <c r="G25" s="188">
        <v>9.9</v>
      </c>
      <c r="H25" s="189">
        <v>0</v>
      </c>
      <c r="I25" s="57"/>
      <c r="J25" s="57"/>
    </row>
    <row r="26" spans="1:10">
      <c r="A26" s="183"/>
      <c r="B26" s="243" t="s">
        <v>108</v>
      </c>
      <c r="C26" s="244"/>
      <c r="D26" s="244"/>
      <c r="E26" s="244"/>
      <c r="F26" s="244"/>
      <c r="G26" s="194">
        <f>SUM(G4:G25)</f>
        <v>2272.7000000000003</v>
      </c>
      <c r="H26" s="194">
        <f>SUM(H4:H25)</f>
        <v>789.58699999999988</v>
      </c>
      <c r="I26" s="57"/>
      <c r="J26" s="57"/>
    </row>
    <row r="27" spans="1:10" ht="25.5" customHeight="1">
      <c r="A27" s="183">
        <v>2</v>
      </c>
      <c r="B27" s="240" t="s">
        <v>74</v>
      </c>
      <c r="C27" s="241"/>
      <c r="D27" s="241"/>
      <c r="E27" s="241"/>
      <c r="F27" s="241"/>
      <c r="G27" s="241"/>
      <c r="H27" s="241"/>
      <c r="I27" s="242"/>
      <c r="J27" s="57"/>
    </row>
    <row r="28" spans="1:10" ht="39.75">
      <c r="A28" s="183"/>
      <c r="B28" s="184" t="s">
        <v>57</v>
      </c>
      <c r="C28" s="186" t="s">
        <v>103</v>
      </c>
      <c r="D28" s="185" t="s">
        <v>22</v>
      </c>
      <c r="E28" s="185" t="s">
        <v>34</v>
      </c>
      <c r="F28" s="185" t="s">
        <v>96</v>
      </c>
      <c r="G28" s="186" t="s">
        <v>2563</v>
      </c>
      <c r="H28" s="186" t="s">
        <v>72</v>
      </c>
      <c r="I28" s="186" t="s">
        <v>105</v>
      </c>
      <c r="J28" s="57"/>
    </row>
    <row r="29" spans="1:10">
      <c r="A29" s="183"/>
      <c r="B29" s="190" t="s">
        <v>2065</v>
      </c>
      <c r="C29" s="190" t="s">
        <v>2066</v>
      </c>
      <c r="D29" s="190" t="s">
        <v>359</v>
      </c>
      <c r="E29" s="190" t="s">
        <v>294</v>
      </c>
      <c r="F29" s="190" t="s">
        <v>285</v>
      </c>
      <c r="G29" s="190">
        <v>2020</v>
      </c>
      <c r="H29" s="188">
        <v>363</v>
      </c>
      <c r="I29" s="188">
        <f>H29</f>
        <v>363</v>
      </c>
      <c r="J29" s="57"/>
    </row>
    <row r="30" spans="1:10">
      <c r="A30" s="183"/>
      <c r="B30" s="190" t="s">
        <v>2067</v>
      </c>
      <c r="C30" s="190" t="s">
        <v>2068</v>
      </c>
      <c r="D30" s="190" t="s">
        <v>460</v>
      </c>
      <c r="E30" s="190" t="s">
        <v>80</v>
      </c>
      <c r="F30" s="190" t="s">
        <v>98</v>
      </c>
      <c r="G30" s="190">
        <v>2021</v>
      </c>
      <c r="H30" s="188">
        <v>201</v>
      </c>
      <c r="I30" s="188">
        <f t="shared" ref="I30:I31" si="1">H30*0.63</f>
        <v>126.63</v>
      </c>
      <c r="J30" s="57"/>
    </row>
    <row r="31" spans="1:10">
      <c r="A31" s="183"/>
      <c r="B31" s="190" t="s">
        <v>2069</v>
      </c>
      <c r="C31" s="190" t="s">
        <v>2070</v>
      </c>
      <c r="D31" s="190" t="s">
        <v>55</v>
      </c>
      <c r="E31" s="190" t="s">
        <v>80</v>
      </c>
      <c r="F31" s="190" t="s">
        <v>98</v>
      </c>
      <c r="G31" s="190">
        <v>2020</v>
      </c>
      <c r="H31" s="188">
        <v>25.2</v>
      </c>
      <c r="I31" s="188">
        <f t="shared" si="1"/>
        <v>15.875999999999999</v>
      </c>
      <c r="J31" s="57"/>
    </row>
    <row r="32" spans="1:10">
      <c r="A32" s="183"/>
      <c r="B32" s="190" t="s">
        <v>2071</v>
      </c>
      <c r="C32" s="190" t="s">
        <v>2072</v>
      </c>
      <c r="D32" s="190" t="s">
        <v>1501</v>
      </c>
      <c r="E32" s="190" t="s">
        <v>80</v>
      </c>
      <c r="F32" s="190" t="s">
        <v>98</v>
      </c>
      <c r="G32" s="190">
        <v>2021</v>
      </c>
      <c r="H32" s="188">
        <v>223.8</v>
      </c>
      <c r="I32" s="188">
        <f>H32*0.63</f>
        <v>140.994</v>
      </c>
      <c r="J32" s="57"/>
    </row>
    <row r="33" spans="1:10">
      <c r="A33" s="183"/>
      <c r="B33" s="190" t="s">
        <v>2073</v>
      </c>
      <c r="C33" s="190" t="s">
        <v>2074</v>
      </c>
      <c r="D33" s="190" t="s">
        <v>1250</v>
      </c>
      <c r="E33" s="190" t="s">
        <v>1976</v>
      </c>
      <c r="F33" s="190" t="s">
        <v>54</v>
      </c>
      <c r="G33" s="190">
        <v>2021</v>
      </c>
      <c r="H33" s="188">
        <v>451.5</v>
      </c>
      <c r="I33" s="188">
        <f t="shared" ref="I33:I34" si="2">H33*0.16</f>
        <v>72.239999999999995</v>
      </c>
      <c r="J33" s="57"/>
    </row>
    <row r="34" spans="1:10">
      <c r="A34" s="183"/>
      <c r="B34" s="190" t="s">
        <v>2075</v>
      </c>
      <c r="C34" s="190" t="s">
        <v>2076</v>
      </c>
      <c r="D34" s="190" t="s">
        <v>1178</v>
      </c>
      <c r="E34" s="190" t="s">
        <v>1976</v>
      </c>
      <c r="F34" s="190" t="s">
        <v>54</v>
      </c>
      <c r="G34" s="190">
        <v>2021</v>
      </c>
      <c r="H34" s="188">
        <v>182.4</v>
      </c>
      <c r="I34" s="188">
        <f t="shared" si="2"/>
        <v>29.184000000000001</v>
      </c>
      <c r="J34" s="57"/>
    </row>
    <row r="35" spans="1:10">
      <c r="A35" s="183"/>
      <c r="B35" s="190" t="s">
        <v>2077</v>
      </c>
      <c r="C35" s="190" t="s">
        <v>2078</v>
      </c>
      <c r="D35" s="190" t="s">
        <v>1473</v>
      </c>
      <c r="E35" s="190" t="s">
        <v>1976</v>
      </c>
      <c r="F35" s="190" t="s">
        <v>52</v>
      </c>
      <c r="G35" s="190">
        <v>2020</v>
      </c>
      <c r="H35" s="188">
        <v>180.1</v>
      </c>
      <c r="I35" s="188">
        <f>H35*0.16</f>
        <v>28.815999999999999</v>
      </c>
      <c r="J35" s="57"/>
    </row>
    <row r="36" spans="1:10">
      <c r="A36" s="183"/>
      <c r="B36" s="190" t="s">
        <v>2575</v>
      </c>
      <c r="C36" s="190" t="s">
        <v>2576</v>
      </c>
      <c r="D36" s="190" t="s">
        <v>2577</v>
      </c>
      <c r="E36" s="190" t="s">
        <v>1976</v>
      </c>
      <c r="F36" s="190" t="s">
        <v>52</v>
      </c>
      <c r="G36" s="190">
        <v>2021</v>
      </c>
      <c r="H36" s="188">
        <v>200.2</v>
      </c>
      <c r="I36" s="188">
        <f t="shared" ref="I36:I37" si="3">H36*0.16</f>
        <v>32.031999999999996</v>
      </c>
      <c r="J36" s="57"/>
    </row>
    <row r="37" spans="1:10">
      <c r="A37" s="183"/>
      <c r="B37" s="190" t="s">
        <v>2578</v>
      </c>
      <c r="C37" s="190" t="s">
        <v>2579</v>
      </c>
      <c r="D37" s="190" t="s">
        <v>146</v>
      </c>
      <c r="E37" s="190" t="s">
        <v>1976</v>
      </c>
      <c r="F37" s="190" t="s">
        <v>54</v>
      </c>
      <c r="G37" s="190">
        <v>2020</v>
      </c>
      <c r="H37" s="188">
        <v>34</v>
      </c>
      <c r="I37" s="188">
        <f t="shared" si="3"/>
        <v>5.44</v>
      </c>
      <c r="J37" s="57"/>
    </row>
    <row r="38" spans="1:10">
      <c r="A38" s="183"/>
      <c r="B38" s="190" t="s">
        <v>2582</v>
      </c>
      <c r="C38" s="190" t="s">
        <v>2583</v>
      </c>
      <c r="D38" s="190" t="s">
        <v>1866</v>
      </c>
      <c r="E38" s="190" t="s">
        <v>59</v>
      </c>
      <c r="F38" s="190" t="s">
        <v>54</v>
      </c>
      <c r="G38" s="190">
        <v>2022</v>
      </c>
      <c r="H38" s="188">
        <v>200</v>
      </c>
      <c r="I38" s="188">
        <f t="shared" ref="I38:I39" si="4">H38*0.76</f>
        <v>152</v>
      </c>
      <c r="J38" s="57"/>
    </row>
    <row r="39" spans="1:10">
      <c r="A39" s="183"/>
      <c r="B39" s="190" t="s">
        <v>2580</v>
      </c>
      <c r="C39" s="190" t="s">
        <v>2581</v>
      </c>
      <c r="D39" s="190" t="s">
        <v>331</v>
      </c>
      <c r="E39" s="190" t="s">
        <v>59</v>
      </c>
      <c r="F39" s="190" t="s">
        <v>285</v>
      </c>
      <c r="G39" s="190">
        <v>2021</v>
      </c>
      <c r="H39" s="188">
        <v>400</v>
      </c>
      <c r="I39" s="188">
        <f t="shared" si="4"/>
        <v>304</v>
      </c>
      <c r="J39" s="57"/>
    </row>
    <row r="40" spans="1:10">
      <c r="A40" s="183"/>
      <c r="B40" s="190" t="s">
        <v>2079</v>
      </c>
      <c r="C40" s="190" t="s">
        <v>2080</v>
      </c>
      <c r="D40" s="190" t="s">
        <v>1250</v>
      </c>
      <c r="E40" s="190" t="s">
        <v>59</v>
      </c>
      <c r="F40" s="190" t="s">
        <v>54</v>
      </c>
      <c r="G40" s="190">
        <v>2021</v>
      </c>
      <c r="H40" s="188">
        <v>227.4</v>
      </c>
      <c r="I40" s="188">
        <f>H40*0.76</f>
        <v>172.82400000000001</v>
      </c>
      <c r="J40" s="57"/>
    </row>
    <row r="41" spans="1:10">
      <c r="A41" s="183"/>
      <c r="B41" s="190" t="s">
        <v>2081</v>
      </c>
      <c r="C41" s="190" t="s">
        <v>2082</v>
      </c>
      <c r="D41" s="190" t="s">
        <v>1165</v>
      </c>
      <c r="E41" s="190" t="s">
        <v>59</v>
      </c>
      <c r="F41" s="190" t="s">
        <v>54</v>
      </c>
      <c r="G41" s="190">
        <v>2021</v>
      </c>
      <c r="H41" s="188">
        <v>115</v>
      </c>
      <c r="I41" s="188">
        <f t="shared" ref="I41:I55" si="5">H41*0.76</f>
        <v>87.4</v>
      </c>
      <c r="J41" s="57"/>
    </row>
    <row r="42" spans="1:10">
      <c r="A42" s="183"/>
      <c r="B42" s="190" t="s">
        <v>2083</v>
      </c>
      <c r="C42" s="190" t="s">
        <v>2084</v>
      </c>
      <c r="D42" s="190" t="s">
        <v>1085</v>
      </c>
      <c r="E42" s="190" t="s">
        <v>59</v>
      </c>
      <c r="F42" s="190" t="s">
        <v>52</v>
      </c>
      <c r="G42" s="190">
        <v>2021</v>
      </c>
      <c r="H42" s="188">
        <v>128.1</v>
      </c>
      <c r="I42" s="188">
        <f t="shared" si="5"/>
        <v>97.355999999999995</v>
      </c>
      <c r="J42" s="57"/>
    </row>
    <row r="43" spans="1:10">
      <c r="A43" s="183"/>
      <c r="B43" s="190" t="s">
        <v>2085</v>
      </c>
      <c r="C43" s="190" t="s">
        <v>2086</v>
      </c>
      <c r="D43" s="190" t="s">
        <v>662</v>
      </c>
      <c r="E43" s="190" t="s">
        <v>59</v>
      </c>
      <c r="F43" s="190" t="s">
        <v>53</v>
      </c>
      <c r="G43" s="190">
        <v>2021</v>
      </c>
      <c r="H43" s="188">
        <v>200</v>
      </c>
      <c r="I43" s="188">
        <f t="shared" si="5"/>
        <v>152</v>
      </c>
      <c r="J43" s="57"/>
    </row>
    <row r="44" spans="1:10">
      <c r="A44" s="183"/>
      <c r="B44" s="190" t="s">
        <v>2087</v>
      </c>
      <c r="C44" s="190" t="s">
        <v>2088</v>
      </c>
      <c r="D44" s="190" t="s">
        <v>1866</v>
      </c>
      <c r="E44" s="190" t="s">
        <v>59</v>
      </c>
      <c r="F44" s="190" t="s">
        <v>54</v>
      </c>
      <c r="G44" s="190">
        <v>2021</v>
      </c>
      <c r="H44" s="188">
        <v>400</v>
      </c>
      <c r="I44" s="188">
        <f t="shared" si="5"/>
        <v>304</v>
      </c>
      <c r="J44" s="57"/>
    </row>
    <row r="45" spans="1:10">
      <c r="A45" s="183"/>
      <c r="B45" s="190" t="s">
        <v>2089</v>
      </c>
      <c r="C45" s="190" t="s">
        <v>2090</v>
      </c>
      <c r="D45" s="190" t="s">
        <v>1735</v>
      </c>
      <c r="E45" s="190" t="s">
        <v>59</v>
      </c>
      <c r="F45" s="190" t="s">
        <v>98</v>
      </c>
      <c r="G45" s="190">
        <v>2021</v>
      </c>
      <c r="H45" s="188">
        <v>200</v>
      </c>
      <c r="I45" s="188">
        <f t="shared" si="5"/>
        <v>152</v>
      </c>
      <c r="J45" s="57"/>
    </row>
    <row r="46" spans="1:10">
      <c r="A46" s="183"/>
      <c r="B46" s="190" t="s">
        <v>2091</v>
      </c>
      <c r="C46" s="190" t="s">
        <v>2092</v>
      </c>
      <c r="D46" s="190" t="s">
        <v>362</v>
      </c>
      <c r="E46" s="190" t="s">
        <v>59</v>
      </c>
      <c r="F46" s="190" t="s">
        <v>53</v>
      </c>
      <c r="G46" s="190">
        <v>2021</v>
      </c>
      <c r="H46" s="188">
        <v>201</v>
      </c>
      <c r="I46" s="188">
        <f t="shared" si="5"/>
        <v>152.76</v>
      </c>
      <c r="J46" s="57"/>
    </row>
    <row r="47" spans="1:10">
      <c r="A47" s="183"/>
      <c r="B47" s="190" t="s">
        <v>2093</v>
      </c>
      <c r="C47" s="190" t="s">
        <v>2094</v>
      </c>
      <c r="D47" s="190" t="s">
        <v>362</v>
      </c>
      <c r="E47" s="190" t="s">
        <v>59</v>
      </c>
      <c r="F47" s="190" t="s">
        <v>53</v>
      </c>
      <c r="G47" s="190">
        <v>2021</v>
      </c>
      <c r="H47" s="188">
        <v>201</v>
      </c>
      <c r="I47" s="188">
        <f t="shared" si="5"/>
        <v>152.76</v>
      </c>
      <c r="J47" s="57"/>
    </row>
    <row r="48" spans="1:10">
      <c r="A48" s="183"/>
      <c r="B48" s="190" t="s">
        <v>2095</v>
      </c>
      <c r="C48" s="190" t="s">
        <v>2096</v>
      </c>
      <c r="D48" s="190" t="s">
        <v>362</v>
      </c>
      <c r="E48" s="190" t="s">
        <v>59</v>
      </c>
      <c r="F48" s="190" t="s">
        <v>53</v>
      </c>
      <c r="G48" s="190">
        <v>2021</v>
      </c>
      <c r="H48" s="188">
        <v>201</v>
      </c>
      <c r="I48" s="188">
        <f t="shared" si="5"/>
        <v>152.76</v>
      </c>
      <c r="J48" s="57"/>
    </row>
    <row r="49" spans="1:10">
      <c r="A49" s="183"/>
      <c r="B49" s="190" t="s">
        <v>2097</v>
      </c>
      <c r="C49" s="190" t="s">
        <v>2098</v>
      </c>
      <c r="D49" s="190" t="s">
        <v>133</v>
      </c>
      <c r="E49" s="190" t="s">
        <v>59</v>
      </c>
      <c r="F49" s="190" t="s">
        <v>54</v>
      </c>
      <c r="G49" s="190">
        <v>2020</v>
      </c>
      <c r="H49" s="188">
        <v>420</v>
      </c>
      <c r="I49" s="188">
        <f t="shared" si="5"/>
        <v>319.2</v>
      </c>
      <c r="J49" s="57"/>
    </row>
    <row r="50" spans="1:10">
      <c r="A50" s="183"/>
      <c r="B50" s="190" t="s">
        <v>2100</v>
      </c>
      <c r="C50" s="190" t="s">
        <v>2101</v>
      </c>
      <c r="D50" s="190" t="s">
        <v>1749</v>
      </c>
      <c r="E50" s="190" t="s">
        <v>59</v>
      </c>
      <c r="F50" s="190" t="s">
        <v>54</v>
      </c>
      <c r="G50" s="190">
        <v>2021</v>
      </c>
      <c r="H50" s="188">
        <v>110</v>
      </c>
      <c r="I50" s="188">
        <f t="shared" si="5"/>
        <v>83.6</v>
      </c>
      <c r="J50" s="57"/>
    </row>
    <row r="51" spans="1:10">
      <c r="A51" s="183"/>
      <c r="B51" s="190" t="s">
        <v>2105</v>
      </c>
      <c r="C51" s="190" t="s">
        <v>2106</v>
      </c>
      <c r="D51" s="190" t="s">
        <v>133</v>
      </c>
      <c r="E51" s="190" t="s">
        <v>59</v>
      </c>
      <c r="F51" s="190" t="s">
        <v>54</v>
      </c>
      <c r="G51" s="190">
        <v>2021</v>
      </c>
      <c r="H51" s="188">
        <v>250</v>
      </c>
      <c r="I51" s="188">
        <f t="shared" si="5"/>
        <v>190</v>
      </c>
      <c r="J51" s="57"/>
    </row>
    <row r="52" spans="1:10">
      <c r="A52" s="183"/>
      <c r="B52" s="190" t="s">
        <v>2110</v>
      </c>
      <c r="C52" s="190" t="s">
        <v>2111</v>
      </c>
      <c r="D52" s="190" t="s">
        <v>69</v>
      </c>
      <c r="E52" s="190" t="s">
        <v>59</v>
      </c>
      <c r="F52" s="190" t="s">
        <v>52</v>
      </c>
      <c r="G52" s="190">
        <v>2021</v>
      </c>
      <c r="H52" s="188">
        <v>135</v>
      </c>
      <c r="I52" s="188">
        <f t="shared" si="5"/>
        <v>102.6</v>
      </c>
      <c r="J52" s="57"/>
    </row>
    <row r="53" spans="1:10">
      <c r="A53" s="183"/>
      <c r="B53" s="190" t="s">
        <v>2112</v>
      </c>
      <c r="C53" s="190" t="s">
        <v>2113</v>
      </c>
      <c r="D53" s="190" t="s">
        <v>2114</v>
      </c>
      <c r="E53" s="190" t="s">
        <v>59</v>
      </c>
      <c r="F53" s="190" t="s">
        <v>52</v>
      </c>
      <c r="G53" s="190">
        <v>2021</v>
      </c>
      <c r="H53" s="188">
        <v>250</v>
      </c>
      <c r="I53" s="188">
        <f t="shared" si="5"/>
        <v>190</v>
      </c>
      <c r="J53" s="57"/>
    </row>
    <row r="54" spans="1:10">
      <c r="A54" s="183"/>
      <c r="B54" s="190" t="s">
        <v>2115</v>
      </c>
      <c r="C54" s="190" t="s">
        <v>2116</v>
      </c>
      <c r="D54" s="190" t="s">
        <v>68</v>
      </c>
      <c r="E54" s="190" t="s">
        <v>59</v>
      </c>
      <c r="F54" s="190" t="s">
        <v>54</v>
      </c>
      <c r="G54" s="190">
        <v>2021</v>
      </c>
      <c r="H54" s="188">
        <v>150</v>
      </c>
      <c r="I54" s="188">
        <f t="shared" si="5"/>
        <v>114</v>
      </c>
      <c r="J54" s="57"/>
    </row>
    <row r="55" spans="1:10">
      <c r="A55" s="183"/>
      <c r="B55" s="190" t="s">
        <v>2117</v>
      </c>
      <c r="C55" s="190" t="s">
        <v>2118</v>
      </c>
      <c r="D55" s="190" t="s">
        <v>1735</v>
      </c>
      <c r="E55" s="190" t="s">
        <v>59</v>
      </c>
      <c r="F55" s="190" t="s">
        <v>98</v>
      </c>
      <c r="G55" s="190">
        <v>2021</v>
      </c>
      <c r="H55" s="188">
        <v>200</v>
      </c>
      <c r="I55" s="188">
        <f t="shared" si="5"/>
        <v>152</v>
      </c>
      <c r="J55" s="57"/>
    </row>
    <row r="56" spans="1:10">
      <c r="A56" s="183"/>
      <c r="B56" s="190" t="s">
        <v>2119</v>
      </c>
      <c r="C56" s="190" t="s">
        <v>2120</v>
      </c>
      <c r="D56" s="190" t="s">
        <v>1250</v>
      </c>
      <c r="E56" s="190" t="s">
        <v>1691</v>
      </c>
      <c r="F56" s="190" t="s">
        <v>54</v>
      </c>
      <c r="G56" s="190">
        <v>2021</v>
      </c>
      <c r="H56" s="188">
        <v>78.3</v>
      </c>
      <c r="I56" s="188">
        <f>H56*0</f>
        <v>0</v>
      </c>
      <c r="J56" s="57"/>
    </row>
    <row r="57" spans="1:10">
      <c r="A57" s="183"/>
      <c r="B57" s="190" t="s">
        <v>2121</v>
      </c>
      <c r="C57" s="190" t="s">
        <v>2122</v>
      </c>
      <c r="D57" s="190" t="s">
        <v>2123</v>
      </c>
      <c r="E57" s="190" t="s">
        <v>1691</v>
      </c>
      <c r="F57" s="190" t="s">
        <v>53</v>
      </c>
      <c r="G57" s="190">
        <v>2021</v>
      </c>
      <c r="H57" s="188">
        <v>100</v>
      </c>
      <c r="I57" s="188">
        <f t="shared" ref="I57:I68" si="6">H57*0</f>
        <v>0</v>
      </c>
      <c r="J57" s="57"/>
    </row>
    <row r="58" spans="1:10">
      <c r="A58" s="183"/>
      <c r="B58" s="190" t="s">
        <v>2124</v>
      </c>
      <c r="C58" s="190" t="s">
        <v>2125</v>
      </c>
      <c r="D58" s="190" t="s">
        <v>133</v>
      </c>
      <c r="E58" s="190" t="s">
        <v>1691</v>
      </c>
      <c r="F58" s="190" t="s">
        <v>54</v>
      </c>
      <c r="G58" s="190">
        <v>2020</v>
      </c>
      <c r="H58" s="188">
        <v>40.299999999999997</v>
      </c>
      <c r="I58" s="188">
        <f t="shared" si="6"/>
        <v>0</v>
      </c>
      <c r="J58" s="57"/>
    </row>
    <row r="59" spans="1:10">
      <c r="A59" s="183"/>
      <c r="B59" s="190" t="s">
        <v>2126</v>
      </c>
      <c r="C59" s="190" t="s">
        <v>2127</v>
      </c>
      <c r="D59" s="190" t="s">
        <v>70</v>
      </c>
      <c r="E59" s="190" t="s">
        <v>1691</v>
      </c>
      <c r="F59" s="190" t="s">
        <v>53</v>
      </c>
      <c r="G59" s="190">
        <v>2021</v>
      </c>
      <c r="H59" s="188">
        <v>202</v>
      </c>
      <c r="I59" s="188">
        <f t="shared" si="6"/>
        <v>0</v>
      </c>
      <c r="J59" s="57"/>
    </row>
    <row r="60" spans="1:10">
      <c r="A60" s="183"/>
      <c r="B60" s="190" t="s">
        <v>2591</v>
      </c>
      <c r="C60" s="190" t="s">
        <v>2592</v>
      </c>
      <c r="D60" s="190" t="s">
        <v>195</v>
      </c>
      <c r="E60" s="190" t="s">
        <v>1691</v>
      </c>
      <c r="F60" s="190" t="s">
        <v>53</v>
      </c>
      <c r="G60" s="190">
        <v>2021</v>
      </c>
      <c r="H60" s="188">
        <v>100</v>
      </c>
      <c r="I60" s="188">
        <f t="shared" si="6"/>
        <v>0</v>
      </c>
      <c r="J60" s="57"/>
    </row>
    <row r="61" spans="1:10">
      <c r="A61" s="183"/>
      <c r="B61" s="190" t="s">
        <v>2128</v>
      </c>
      <c r="C61" s="190" t="s">
        <v>2129</v>
      </c>
      <c r="D61" s="190" t="s">
        <v>418</v>
      </c>
      <c r="E61" s="190" t="s">
        <v>1691</v>
      </c>
      <c r="F61" s="190" t="s">
        <v>53</v>
      </c>
      <c r="G61" s="190">
        <v>2021</v>
      </c>
      <c r="H61" s="188">
        <v>100</v>
      </c>
      <c r="I61" s="188">
        <f t="shared" si="6"/>
        <v>0</v>
      </c>
      <c r="J61" s="57"/>
    </row>
    <row r="62" spans="1:10" ht="14.25">
      <c r="A62" s="183"/>
      <c r="B62" s="190" t="s">
        <v>2564</v>
      </c>
      <c r="C62" s="190" t="s">
        <v>2131</v>
      </c>
      <c r="D62" s="190" t="s">
        <v>1735</v>
      </c>
      <c r="E62" s="190" t="s">
        <v>1691</v>
      </c>
      <c r="F62" s="190" t="s">
        <v>98</v>
      </c>
      <c r="G62" s="190">
        <v>2020</v>
      </c>
      <c r="H62" s="188">
        <v>9.9</v>
      </c>
      <c r="I62" s="188">
        <f t="shared" si="6"/>
        <v>0</v>
      </c>
      <c r="J62" s="57"/>
    </row>
    <row r="63" spans="1:10" ht="14.25">
      <c r="A63" s="183"/>
      <c r="B63" s="190" t="s">
        <v>2603</v>
      </c>
      <c r="C63" s="190" t="s">
        <v>2594</v>
      </c>
      <c r="D63" s="190" t="s">
        <v>1735</v>
      </c>
      <c r="E63" s="190" t="s">
        <v>1691</v>
      </c>
      <c r="F63" s="190" t="s">
        <v>98</v>
      </c>
      <c r="G63" s="190">
        <v>2020</v>
      </c>
      <c r="H63" s="188">
        <v>9.9499999999999993</v>
      </c>
      <c r="I63" s="188">
        <f t="shared" si="6"/>
        <v>0</v>
      </c>
      <c r="J63" s="57"/>
    </row>
    <row r="64" spans="1:10" ht="14.25">
      <c r="A64" s="183"/>
      <c r="B64" s="190" t="s">
        <v>2604</v>
      </c>
      <c r="C64" s="190" t="s">
        <v>2596</v>
      </c>
      <c r="D64" s="190" t="s">
        <v>1735</v>
      </c>
      <c r="E64" s="190" t="s">
        <v>1691</v>
      </c>
      <c r="F64" s="190" t="s">
        <v>98</v>
      </c>
      <c r="G64" s="190">
        <v>2020</v>
      </c>
      <c r="H64" s="188">
        <v>9.9499999999999993</v>
      </c>
      <c r="I64" s="188">
        <f t="shared" si="6"/>
        <v>0</v>
      </c>
      <c r="J64" s="57"/>
    </row>
    <row r="65" spans="1:10" ht="14.25">
      <c r="A65" s="183"/>
      <c r="B65" s="190" t="s">
        <v>2605</v>
      </c>
      <c r="C65" s="190" t="s">
        <v>2598</v>
      </c>
      <c r="D65" s="190" t="s">
        <v>735</v>
      </c>
      <c r="E65" s="190" t="s">
        <v>1691</v>
      </c>
      <c r="F65" s="190" t="s">
        <v>285</v>
      </c>
      <c r="G65" s="190">
        <v>2020</v>
      </c>
      <c r="H65" s="188">
        <v>9.9499999999999993</v>
      </c>
      <c r="I65" s="188">
        <f t="shared" si="6"/>
        <v>0</v>
      </c>
      <c r="J65" s="57"/>
    </row>
    <row r="66" spans="1:10" ht="14.25">
      <c r="A66" s="183"/>
      <c r="B66" s="190" t="s">
        <v>2606</v>
      </c>
      <c r="C66" s="190" t="s">
        <v>2600</v>
      </c>
      <c r="D66" s="190" t="s">
        <v>735</v>
      </c>
      <c r="E66" s="190" t="s">
        <v>1691</v>
      </c>
      <c r="F66" s="190" t="s">
        <v>285</v>
      </c>
      <c r="G66" s="190">
        <v>2020</v>
      </c>
      <c r="H66" s="188">
        <v>9.9499999999999993</v>
      </c>
      <c r="I66" s="188">
        <f t="shared" si="6"/>
        <v>0</v>
      </c>
      <c r="J66" s="57"/>
    </row>
    <row r="67" spans="1:10" ht="14.25">
      <c r="A67" s="183"/>
      <c r="B67" s="190" t="s">
        <v>2607</v>
      </c>
      <c r="C67" s="190" t="s">
        <v>2602</v>
      </c>
      <c r="D67" s="190" t="s">
        <v>735</v>
      </c>
      <c r="E67" s="190" t="s">
        <v>1691</v>
      </c>
      <c r="F67" s="190" t="s">
        <v>285</v>
      </c>
      <c r="G67" s="190">
        <v>2020</v>
      </c>
      <c r="H67" s="188">
        <v>9.9499999999999993</v>
      </c>
      <c r="I67" s="188">
        <f t="shared" si="6"/>
        <v>0</v>
      </c>
      <c r="J67" s="57"/>
    </row>
    <row r="68" spans="1:10" ht="14.25">
      <c r="A68" s="183"/>
      <c r="B68" s="190" t="s">
        <v>2565</v>
      </c>
      <c r="C68" s="190" t="s">
        <v>2133</v>
      </c>
      <c r="D68" s="190" t="s">
        <v>64</v>
      </c>
      <c r="E68" s="190" t="s">
        <v>1691</v>
      </c>
      <c r="F68" s="190" t="s">
        <v>54</v>
      </c>
      <c r="G68" s="190">
        <v>2020</v>
      </c>
      <c r="H68" s="188">
        <v>9.9</v>
      </c>
      <c r="I68" s="188">
        <f t="shared" si="6"/>
        <v>0</v>
      </c>
      <c r="J68" s="57"/>
    </row>
    <row r="69" spans="1:10">
      <c r="A69" s="183"/>
      <c r="B69" s="243" t="s">
        <v>108</v>
      </c>
      <c r="C69" s="244"/>
      <c r="D69" s="244"/>
      <c r="E69" s="244"/>
      <c r="F69" s="244"/>
      <c r="G69" s="245"/>
      <c r="H69" s="198">
        <f>SUM(H29:H68)</f>
        <v>6539.8499999999985</v>
      </c>
      <c r="I69" s="198">
        <f>SUM(I29:I68)</f>
        <v>3845.4720000000007</v>
      </c>
      <c r="J69" s="57"/>
    </row>
    <row r="70" spans="1:10" ht="72" customHeight="1">
      <c r="A70" s="191"/>
      <c r="B70" s="235" t="s">
        <v>2573</v>
      </c>
      <c r="C70" s="236"/>
      <c r="D70" s="236"/>
      <c r="E70" s="236"/>
      <c r="F70" s="236"/>
      <c r="G70" s="236"/>
      <c r="H70" s="236"/>
      <c r="I70" s="237"/>
      <c r="J70" s="57"/>
    </row>
    <row r="71" spans="1:10" ht="138.75" customHeight="1">
      <c r="A71" s="183">
        <v>3</v>
      </c>
      <c r="B71" s="235" t="s">
        <v>2613</v>
      </c>
      <c r="C71" s="236"/>
      <c r="D71" s="236"/>
      <c r="E71" s="236"/>
      <c r="F71" s="236"/>
      <c r="G71" s="236"/>
      <c r="H71" s="236"/>
      <c r="I71" s="237"/>
      <c r="J71" s="57"/>
    </row>
    <row r="72" spans="1:10" ht="69.75" customHeight="1">
      <c r="A72" s="183">
        <v>4</v>
      </c>
      <c r="B72" s="235" t="s">
        <v>2551</v>
      </c>
      <c r="C72" s="236"/>
      <c r="D72" s="236"/>
      <c r="E72" s="236"/>
      <c r="F72" s="236"/>
      <c r="G72" s="236"/>
      <c r="H72" s="236"/>
      <c r="I72" s="237"/>
      <c r="J72" s="57"/>
    </row>
    <row r="73" spans="1:10" ht="162.75" customHeight="1">
      <c r="A73" s="183">
        <v>5</v>
      </c>
      <c r="B73" s="235" t="s">
        <v>2620</v>
      </c>
      <c r="C73" s="236"/>
      <c r="D73" s="236"/>
      <c r="E73" s="236"/>
      <c r="F73" s="236"/>
      <c r="G73" s="236"/>
      <c r="H73" s="236"/>
      <c r="I73" s="237"/>
      <c r="J73" s="57"/>
    </row>
    <row r="74" spans="1:10">
      <c r="A74" s="179"/>
      <c r="B74" s="57"/>
      <c r="C74" s="57"/>
      <c r="D74" s="57"/>
      <c r="E74" s="57"/>
      <c r="F74" s="57"/>
      <c r="G74" s="57"/>
      <c r="H74" s="57"/>
      <c r="I74" s="57"/>
      <c r="J74" s="57"/>
    </row>
    <row r="75" spans="1:10">
      <c r="A75" s="179"/>
      <c r="B75" s="57"/>
      <c r="C75" s="57"/>
      <c r="D75" s="57"/>
      <c r="E75" s="57"/>
      <c r="F75" s="57"/>
      <c r="G75" s="57"/>
      <c r="H75" s="57"/>
      <c r="I75" s="57"/>
      <c r="J75" s="57"/>
    </row>
    <row r="76" spans="1:10">
      <c r="A76" s="179"/>
      <c r="B76" s="57"/>
      <c r="C76" s="57"/>
      <c r="D76" s="57"/>
      <c r="E76" s="57"/>
      <c r="F76" s="57"/>
      <c r="G76" s="57"/>
      <c r="H76" s="57"/>
      <c r="I76" s="57"/>
      <c r="J76" s="57"/>
    </row>
    <row r="77" spans="1:10">
      <c r="A77" s="179"/>
      <c r="B77" s="57"/>
      <c r="C77" s="57"/>
      <c r="D77" s="57"/>
      <c r="E77" s="57"/>
      <c r="F77" s="57"/>
      <c r="G77" s="57"/>
      <c r="H77" s="57"/>
      <c r="I77" s="57"/>
      <c r="J77" s="57"/>
    </row>
    <row r="78" spans="1:10">
      <c r="A78" s="179"/>
      <c r="B78" s="57"/>
      <c r="C78" s="57"/>
      <c r="D78" s="57"/>
      <c r="E78" s="57"/>
      <c r="F78" s="57"/>
      <c r="G78" s="57"/>
      <c r="H78" s="57"/>
      <c r="I78" s="57"/>
      <c r="J78" s="57"/>
    </row>
    <row r="79" spans="1:10">
      <c r="A79" s="179"/>
      <c r="B79" s="57"/>
      <c r="C79" s="57"/>
      <c r="D79" s="57"/>
      <c r="E79" s="57"/>
      <c r="F79" s="57"/>
      <c r="G79" s="57"/>
      <c r="H79" s="57"/>
      <c r="I79" s="57"/>
      <c r="J79" s="57"/>
    </row>
    <row r="80" spans="1:10">
      <c r="A80" s="179"/>
      <c r="B80" s="57"/>
      <c r="C80" s="57"/>
      <c r="D80" s="57"/>
      <c r="E80" s="57"/>
      <c r="F80" s="57"/>
      <c r="G80" s="57"/>
      <c r="H80" s="57"/>
      <c r="I80" s="57"/>
      <c r="J80" s="57"/>
    </row>
    <row r="81" spans="1:10">
      <c r="A81" s="179"/>
      <c r="B81" s="57"/>
      <c r="C81" s="57"/>
      <c r="D81" s="57"/>
      <c r="E81" s="57"/>
      <c r="F81" s="57"/>
      <c r="G81" s="57"/>
      <c r="H81" s="57"/>
      <c r="I81" s="57"/>
      <c r="J81" s="57"/>
    </row>
    <row r="82" spans="1:10">
      <c r="A82" s="179"/>
      <c r="B82" s="57"/>
      <c r="C82" s="57"/>
      <c r="D82" s="57"/>
      <c r="E82" s="57"/>
      <c r="F82" s="57"/>
      <c r="G82" s="57"/>
      <c r="H82" s="57"/>
      <c r="I82" s="57"/>
      <c r="J82" s="57"/>
    </row>
    <row r="83" spans="1:10">
      <c r="A83" s="179"/>
      <c r="B83" s="57"/>
      <c r="C83" s="57"/>
      <c r="D83" s="57"/>
      <c r="E83" s="57"/>
      <c r="F83" s="57"/>
      <c r="G83" s="57"/>
      <c r="H83" s="57"/>
      <c r="I83" s="57"/>
      <c r="J83" s="57"/>
    </row>
    <row r="84" spans="1:10">
      <c r="A84" s="179"/>
      <c r="B84" s="57"/>
      <c r="C84" s="57"/>
      <c r="D84" s="57"/>
      <c r="E84" s="57"/>
      <c r="F84" s="57"/>
      <c r="G84" s="57"/>
      <c r="H84" s="57"/>
      <c r="I84" s="57"/>
      <c r="J84" s="57"/>
    </row>
    <row r="85" spans="1:10">
      <c r="A85" s="179"/>
      <c r="B85" s="57"/>
      <c r="C85" s="57"/>
      <c r="D85" s="57"/>
      <c r="E85" s="57"/>
      <c r="F85" s="57"/>
      <c r="G85" s="57"/>
      <c r="H85" s="57"/>
      <c r="I85" s="57"/>
      <c r="J85" s="57"/>
    </row>
  </sheetData>
  <mergeCells count="9">
    <mergeCell ref="B73:I73"/>
    <mergeCell ref="B72:I72"/>
    <mergeCell ref="B2:H2"/>
    <mergeCell ref="B71:I71"/>
    <mergeCell ref="A1:I1"/>
    <mergeCell ref="B27:I27"/>
    <mergeCell ref="B70:I70"/>
    <mergeCell ref="B69:G69"/>
    <mergeCell ref="B26:F26"/>
  </mergeCells>
  <dataValidations disablePrompts="1" count="1">
    <dataValidation type="decimal" operator="greaterThanOrEqual" allowBlank="1" showInputMessage="1" showErrorMessage="1" errorTitle="Input Error" error="MW number must be greater than or equal to Min Emergency Rating" sqref="E4:E6">
      <formula1>#REF!</formula1>
    </dataValidation>
  </dataValidations>
  <pageMargins left="0.7" right="0.7" top="0.75" bottom="0.75" header="0.3" footer="0.3"/>
  <pageSetup scale="69" firstPageNumber="5" fitToWidth="2" fitToHeight="2" orientation="landscape" r:id="rId1"/>
  <headerFooter>
    <oddFooter>&amp;C&amp;12&amp;P</oddFooter>
  </headerFooter>
  <rowBreaks count="1" manualBreakCount="1">
    <brk id="5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EE1E2"/>
  </sheetPr>
  <dimension ref="A1:J90"/>
  <sheetViews>
    <sheetView zoomScaleNormal="100" zoomScaleSheetLayoutView="100" workbookViewId="0">
      <selection sqref="A1:G1"/>
    </sheetView>
  </sheetViews>
  <sheetFormatPr defaultRowHeight="12.75"/>
  <cols>
    <col min="1" max="2" width="3.140625" customWidth="1"/>
    <col min="3" max="3" width="84.7109375" customWidth="1"/>
  </cols>
  <sheetData>
    <row r="1" spans="1:10" ht="30" customHeight="1">
      <c r="A1" s="239" t="s">
        <v>7</v>
      </c>
      <c r="B1" s="239"/>
      <c r="C1" s="239"/>
      <c r="D1" s="239"/>
      <c r="E1" s="239"/>
      <c r="F1" s="239"/>
      <c r="G1" s="239"/>
      <c r="H1" s="1"/>
      <c r="I1" s="1"/>
      <c r="J1" s="1"/>
    </row>
    <row r="2" spans="1:10">
      <c r="A2" s="247"/>
      <c r="B2" s="247"/>
      <c r="C2" s="247"/>
      <c r="D2" s="247"/>
      <c r="E2" s="247"/>
      <c r="F2" s="247"/>
      <c r="G2" s="247"/>
    </row>
    <row r="3" spans="1:10" ht="12.75" customHeight="1">
      <c r="A3" s="249" t="s">
        <v>94</v>
      </c>
      <c r="B3" s="249"/>
      <c r="C3" s="249"/>
      <c r="D3" s="249"/>
      <c r="E3" s="249"/>
      <c r="F3" s="249"/>
      <c r="G3" s="249"/>
    </row>
    <row r="4" spans="1:10" ht="42.75" customHeight="1">
      <c r="A4" s="248" t="s">
        <v>95</v>
      </c>
      <c r="B4" s="248"/>
      <c r="C4" s="248"/>
      <c r="D4" s="248"/>
      <c r="E4" s="248"/>
      <c r="F4" s="248"/>
      <c r="G4" s="248"/>
    </row>
    <row r="5" spans="1:10" ht="18" customHeight="1">
      <c r="A5" s="247"/>
      <c r="B5" s="247"/>
      <c r="C5" s="247"/>
      <c r="D5" s="247"/>
      <c r="E5" s="247"/>
      <c r="F5" s="247"/>
      <c r="G5" s="247"/>
    </row>
    <row r="6" spans="1:10" ht="12.75" customHeight="1">
      <c r="A6" s="249" t="s">
        <v>1997</v>
      </c>
      <c r="B6" s="249"/>
      <c r="C6" s="249"/>
      <c r="D6" s="249"/>
      <c r="E6" s="249"/>
      <c r="F6" s="249"/>
      <c r="G6" s="249"/>
    </row>
    <row r="7" spans="1:10">
      <c r="B7" s="249" t="s">
        <v>1990</v>
      </c>
      <c r="C7" s="249"/>
      <c r="D7" s="249"/>
      <c r="E7" s="249"/>
      <c r="F7" s="249"/>
      <c r="G7" s="249"/>
    </row>
    <row r="8" spans="1:10" ht="83.25" customHeight="1">
      <c r="B8" s="248" t="s">
        <v>1998</v>
      </c>
      <c r="C8" s="248"/>
      <c r="D8" s="248"/>
      <c r="E8" s="248"/>
      <c r="F8" s="248"/>
      <c r="G8" s="248"/>
    </row>
    <row r="9" spans="1:10">
      <c r="B9" s="249" t="s">
        <v>1991</v>
      </c>
      <c r="C9" s="249"/>
      <c r="D9" s="249"/>
      <c r="E9" s="249"/>
      <c r="F9" s="249"/>
      <c r="G9" s="249"/>
    </row>
    <row r="10" spans="1:10" ht="68.25" customHeight="1">
      <c r="B10" s="248" t="s">
        <v>1992</v>
      </c>
      <c r="C10" s="248"/>
      <c r="D10" s="248"/>
      <c r="E10" s="248"/>
      <c r="F10" s="248"/>
      <c r="G10" s="248"/>
    </row>
    <row r="11" spans="1:10" ht="12" customHeight="1">
      <c r="A11" s="247"/>
      <c r="B11" s="247"/>
      <c r="C11" s="247"/>
      <c r="D11" s="247"/>
      <c r="E11" s="247"/>
      <c r="F11" s="247"/>
      <c r="G11" s="247"/>
    </row>
    <row r="12" spans="1:10">
      <c r="A12" s="253" t="s">
        <v>125</v>
      </c>
      <c r="B12" s="253"/>
      <c r="C12" s="253"/>
      <c r="D12" s="253"/>
      <c r="E12" s="253"/>
      <c r="F12" s="253"/>
      <c r="G12" s="253"/>
    </row>
    <row r="13" spans="1:10" ht="44.45" customHeight="1">
      <c r="A13" s="251" t="s">
        <v>126</v>
      </c>
      <c r="B13" s="251"/>
      <c r="C13" s="251"/>
      <c r="D13" s="251"/>
      <c r="E13" s="251"/>
      <c r="F13" s="251"/>
      <c r="G13" s="251"/>
    </row>
    <row r="14" spans="1:10" ht="18" customHeight="1">
      <c r="A14" s="247"/>
      <c r="B14" s="247"/>
      <c r="C14" s="247"/>
      <c r="D14" s="247"/>
      <c r="E14" s="247"/>
      <c r="F14" s="247"/>
      <c r="G14" s="247"/>
    </row>
    <row r="15" spans="1:10">
      <c r="A15" s="249" t="s">
        <v>121</v>
      </c>
      <c r="B15" s="249"/>
      <c r="C15" s="249"/>
      <c r="D15" s="249"/>
      <c r="E15" s="249"/>
      <c r="F15" s="249"/>
      <c r="G15" s="249"/>
    </row>
    <row r="16" spans="1:10" ht="183" customHeight="1">
      <c r="A16" s="248" t="s">
        <v>2013</v>
      </c>
      <c r="B16" s="248"/>
      <c r="C16" s="248"/>
      <c r="D16" s="248"/>
      <c r="E16" s="248"/>
      <c r="F16" s="248"/>
      <c r="G16" s="248"/>
    </row>
    <row r="17" spans="1:7" ht="13.5" customHeight="1">
      <c r="A17" s="248"/>
      <c r="B17" s="248"/>
      <c r="C17" s="248"/>
      <c r="D17" s="248"/>
      <c r="E17" s="248"/>
      <c r="F17" s="248"/>
      <c r="G17" s="248"/>
    </row>
    <row r="18" spans="1:7" ht="17.25" customHeight="1">
      <c r="A18" s="249" t="s">
        <v>2171</v>
      </c>
      <c r="B18" s="249"/>
      <c r="C18" s="249"/>
      <c r="D18" s="249"/>
      <c r="E18" s="249"/>
      <c r="F18" s="249"/>
      <c r="G18" s="249"/>
    </row>
    <row r="19" spans="1:7" ht="71.25" customHeight="1">
      <c r="A19" s="251" t="s">
        <v>2172</v>
      </c>
      <c r="B19" s="251"/>
      <c r="C19" s="251"/>
      <c r="D19" s="251"/>
      <c r="E19" s="251"/>
      <c r="F19" s="251"/>
      <c r="G19" s="251"/>
    </row>
    <row r="20" spans="1:7" ht="17.45" customHeight="1">
      <c r="A20" s="247"/>
      <c r="B20" s="247"/>
      <c r="C20" s="247"/>
      <c r="D20" s="247"/>
      <c r="E20" s="247"/>
      <c r="F20" s="247"/>
      <c r="G20" s="247"/>
    </row>
    <row r="21" spans="1:7">
      <c r="A21" s="103" t="s">
        <v>47</v>
      </c>
      <c r="B21" s="104"/>
      <c r="C21" s="104"/>
      <c r="D21" s="104"/>
      <c r="E21" s="104"/>
      <c r="F21" s="104"/>
      <c r="G21" s="104"/>
    </row>
    <row r="22" spans="1:7" ht="58.7" customHeight="1">
      <c r="A22" s="248" t="s">
        <v>1999</v>
      </c>
      <c r="B22" s="248"/>
      <c r="C22" s="248"/>
      <c r="D22" s="248"/>
      <c r="E22" s="248"/>
      <c r="F22" s="248"/>
      <c r="G22" s="248"/>
    </row>
    <row r="23" spans="1:7" ht="15.75" customHeight="1">
      <c r="A23" s="247"/>
      <c r="B23" s="247"/>
      <c r="C23" s="247"/>
      <c r="D23" s="247"/>
      <c r="E23" s="247"/>
      <c r="F23" s="247"/>
      <c r="G23" s="247"/>
    </row>
    <row r="24" spans="1:7">
      <c r="A24" s="246" t="s">
        <v>118</v>
      </c>
      <c r="B24" s="246"/>
      <c r="C24" s="246"/>
      <c r="D24" s="246"/>
      <c r="E24" s="246"/>
      <c r="F24" s="246"/>
      <c r="G24" s="246"/>
    </row>
    <row r="25" spans="1:7" ht="59.25" customHeight="1">
      <c r="A25" s="250" t="s">
        <v>119</v>
      </c>
      <c r="B25" s="250"/>
      <c r="C25" s="250"/>
      <c r="D25" s="250"/>
      <c r="E25" s="250"/>
      <c r="F25" s="250"/>
      <c r="G25" s="250"/>
    </row>
    <row r="26" spans="1:7" ht="15" customHeight="1">
      <c r="A26" s="250"/>
      <c r="B26" s="250"/>
      <c r="C26" s="250"/>
      <c r="D26" s="250"/>
      <c r="E26" s="250"/>
      <c r="F26" s="250"/>
      <c r="G26" s="250"/>
    </row>
    <row r="27" spans="1:7" ht="13.5" customHeight="1">
      <c r="A27" s="246" t="s">
        <v>2176</v>
      </c>
      <c r="B27" s="246"/>
      <c r="C27" s="246"/>
      <c r="D27" s="246"/>
      <c r="E27" s="246"/>
      <c r="F27" s="246"/>
      <c r="G27" s="246"/>
    </row>
    <row r="28" spans="1:7" ht="112.5" customHeight="1">
      <c r="A28" s="248" t="s">
        <v>2584</v>
      </c>
      <c r="B28" s="248"/>
      <c r="C28" s="248"/>
      <c r="D28" s="248"/>
      <c r="E28" s="248"/>
      <c r="F28" s="248"/>
      <c r="G28" s="248"/>
    </row>
    <row r="29" spans="1:7" ht="15.75" customHeight="1">
      <c r="A29" s="247"/>
      <c r="B29" s="247"/>
      <c r="C29" s="247"/>
      <c r="D29" s="247"/>
      <c r="E29" s="247"/>
      <c r="F29" s="247"/>
      <c r="G29" s="247"/>
    </row>
    <row r="30" spans="1:7">
      <c r="A30" s="246" t="s">
        <v>1</v>
      </c>
      <c r="B30" s="246"/>
      <c r="C30" s="246"/>
      <c r="D30" s="246"/>
      <c r="E30" s="246"/>
      <c r="F30" s="246"/>
      <c r="G30" s="246"/>
    </row>
    <row r="31" spans="1:7" s="13" customFormat="1" ht="45.75" customHeight="1">
      <c r="A31" s="248" t="s">
        <v>89</v>
      </c>
      <c r="B31" s="248"/>
      <c r="C31" s="248"/>
      <c r="D31" s="248"/>
      <c r="E31" s="248"/>
      <c r="F31" s="248"/>
      <c r="G31" s="248"/>
    </row>
    <row r="32" spans="1:7" s="13" customFormat="1" ht="18" customHeight="1">
      <c r="A32" s="247"/>
      <c r="B32" s="247"/>
      <c r="C32" s="247"/>
      <c r="D32" s="247"/>
      <c r="E32" s="247"/>
      <c r="F32" s="247"/>
      <c r="G32" s="247"/>
    </row>
    <row r="33" spans="1:7">
      <c r="A33" s="246" t="s">
        <v>48</v>
      </c>
      <c r="B33" s="246"/>
      <c r="C33" s="246"/>
      <c r="D33" s="246"/>
      <c r="E33" s="246"/>
      <c r="F33" s="246"/>
      <c r="G33" s="246"/>
    </row>
    <row r="34" spans="1:7" ht="57" customHeight="1">
      <c r="A34" s="248" t="s">
        <v>124</v>
      </c>
      <c r="B34" s="248"/>
      <c r="C34" s="248"/>
      <c r="D34" s="248"/>
      <c r="E34" s="248"/>
      <c r="F34" s="248"/>
      <c r="G34" s="248"/>
    </row>
    <row r="35" spans="1:7" s="13" customFormat="1" ht="16.5" customHeight="1">
      <c r="A35" s="247"/>
      <c r="B35" s="247"/>
      <c r="C35" s="247"/>
      <c r="D35" s="247"/>
      <c r="E35" s="247"/>
      <c r="F35" s="247"/>
      <c r="G35" s="247"/>
    </row>
    <row r="36" spans="1:7" s="13" customFormat="1">
      <c r="A36" s="249" t="s">
        <v>0</v>
      </c>
      <c r="B36" s="249"/>
      <c r="C36" s="249"/>
      <c r="D36" s="249"/>
      <c r="E36" s="249"/>
      <c r="F36" s="249"/>
      <c r="G36" s="249"/>
    </row>
    <row r="37" spans="1:7" s="13" customFormat="1" ht="32.25" customHeight="1">
      <c r="A37" s="248" t="s">
        <v>90</v>
      </c>
      <c r="B37" s="248"/>
      <c r="C37" s="248"/>
      <c r="D37" s="248"/>
      <c r="E37" s="248"/>
      <c r="F37" s="248"/>
      <c r="G37" s="248"/>
    </row>
    <row r="38" spans="1:7" s="13" customFormat="1" ht="17.45" customHeight="1">
      <c r="A38" s="247"/>
      <c r="B38" s="247"/>
      <c r="C38" s="247"/>
      <c r="D38" s="247"/>
      <c r="E38" s="247"/>
      <c r="F38" s="247"/>
      <c r="G38" s="247"/>
    </row>
    <row r="39" spans="1:7">
      <c r="A39" s="31" t="s">
        <v>109</v>
      </c>
      <c r="D39" s="46"/>
      <c r="E39" s="46"/>
      <c r="F39" s="46"/>
      <c r="G39" s="46"/>
    </row>
    <row r="40" spans="1:7" ht="18" customHeight="1">
      <c r="A40" s="252" t="s">
        <v>110</v>
      </c>
      <c r="B40" s="252"/>
      <c r="C40" s="252"/>
      <c r="D40" s="252"/>
      <c r="E40" s="252"/>
      <c r="F40" s="252"/>
      <c r="G40" s="252"/>
    </row>
    <row r="41" spans="1:7">
      <c r="A41" s="247"/>
      <c r="B41" s="247"/>
      <c r="C41" s="247"/>
      <c r="D41" s="247"/>
      <c r="E41" s="247"/>
      <c r="F41" s="247"/>
      <c r="G41" s="247"/>
    </row>
    <row r="42" spans="1:7">
      <c r="A42" s="246" t="s">
        <v>81</v>
      </c>
      <c r="B42" s="246"/>
      <c r="C42" s="246"/>
      <c r="D42" s="246"/>
      <c r="E42" s="246"/>
      <c r="F42" s="246"/>
      <c r="G42" s="246"/>
    </row>
    <row r="43" spans="1:7" ht="29.25" customHeight="1">
      <c r="A43" s="248" t="s">
        <v>2</v>
      </c>
      <c r="B43" s="248"/>
      <c r="C43" s="248"/>
      <c r="D43" s="248"/>
      <c r="E43" s="248"/>
      <c r="F43" s="248"/>
      <c r="G43" s="248"/>
    </row>
    <row r="44" spans="1:7" ht="16.5" customHeight="1">
      <c r="A44" s="247"/>
      <c r="B44" s="247"/>
      <c r="C44" s="247"/>
      <c r="D44" s="247"/>
      <c r="E44" s="247"/>
      <c r="F44" s="247"/>
      <c r="G44" s="247"/>
    </row>
    <row r="45" spans="1:7" ht="15.75" customHeight="1">
      <c r="A45" s="246" t="s">
        <v>33</v>
      </c>
      <c r="B45" s="246"/>
      <c r="C45" s="246"/>
      <c r="D45" s="246"/>
      <c r="E45" s="246"/>
      <c r="F45" s="246"/>
      <c r="G45" s="246"/>
    </row>
    <row r="46" spans="1:7" ht="18" customHeight="1">
      <c r="A46" s="248" t="s">
        <v>71</v>
      </c>
      <c r="B46" s="248"/>
      <c r="C46" s="248"/>
      <c r="D46" s="248"/>
      <c r="E46" s="248"/>
      <c r="F46" s="248"/>
      <c r="G46" s="248"/>
    </row>
    <row r="47" spans="1:7" ht="18" customHeight="1">
      <c r="A47" s="247"/>
      <c r="B47" s="247"/>
      <c r="C47" s="247"/>
      <c r="D47" s="247"/>
      <c r="E47" s="247"/>
      <c r="F47" s="247"/>
      <c r="G47" s="247"/>
    </row>
    <row r="48" spans="1:7">
      <c r="A48" s="246" t="s">
        <v>3</v>
      </c>
      <c r="B48" s="246"/>
      <c r="C48" s="246"/>
      <c r="D48" s="246"/>
      <c r="E48" s="246"/>
      <c r="F48" s="246"/>
      <c r="G48" s="246"/>
    </row>
    <row r="49" spans="1:7" ht="30" customHeight="1">
      <c r="A49" s="248" t="s">
        <v>4</v>
      </c>
      <c r="B49" s="248"/>
      <c r="C49" s="248"/>
      <c r="D49" s="248"/>
      <c r="E49" s="248"/>
      <c r="F49" s="248"/>
      <c r="G49" s="248"/>
    </row>
    <row r="50" spans="1:7" ht="16.5" customHeight="1">
      <c r="A50" s="247"/>
      <c r="B50" s="247"/>
      <c r="C50" s="247"/>
      <c r="D50" s="247"/>
      <c r="E50" s="247"/>
      <c r="F50" s="247"/>
      <c r="G50" s="247"/>
    </row>
    <row r="51" spans="1:7">
      <c r="A51" s="246" t="s">
        <v>104</v>
      </c>
      <c r="B51" s="246"/>
      <c r="C51" s="246"/>
      <c r="D51" s="246"/>
      <c r="E51" s="246"/>
      <c r="F51" s="246"/>
      <c r="G51" s="246"/>
    </row>
    <row r="52" spans="1:7" ht="28.5" customHeight="1">
      <c r="A52" s="248" t="s">
        <v>67</v>
      </c>
      <c r="B52" s="248"/>
      <c r="C52" s="248"/>
      <c r="D52" s="248"/>
      <c r="E52" s="248"/>
      <c r="F52" s="248"/>
      <c r="G52" s="248"/>
    </row>
    <row r="53" spans="1:7" ht="17.45" customHeight="1">
      <c r="A53" s="247"/>
      <c r="B53" s="247"/>
      <c r="C53" s="247"/>
      <c r="D53" s="247"/>
      <c r="E53" s="247"/>
      <c r="F53" s="247"/>
      <c r="G53" s="247"/>
    </row>
    <row r="54" spans="1:7">
      <c r="A54" s="246" t="s">
        <v>1996</v>
      </c>
      <c r="B54" s="246"/>
      <c r="C54" s="246"/>
      <c r="D54" s="246"/>
      <c r="E54" s="246"/>
      <c r="F54" s="246"/>
      <c r="G54" s="246"/>
    </row>
    <row r="55" spans="1:7" ht="19.149999999999999" customHeight="1">
      <c r="A55" s="248" t="s">
        <v>5</v>
      </c>
      <c r="B55" s="248"/>
      <c r="C55" s="248"/>
      <c r="D55" s="248"/>
      <c r="E55" s="248"/>
      <c r="F55" s="248"/>
      <c r="G55" s="248"/>
    </row>
    <row r="56" spans="1:7" ht="19.149999999999999" customHeight="1">
      <c r="A56" s="146"/>
      <c r="B56" s="146"/>
      <c r="C56" s="146"/>
      <c r="D56" s="146"/>
      <c r="E56" s="146"/>
      <c r="F56" s="146"/>
      <c r="G56" s="146"/>
    </row>
    <row r="57" spans="1:7" ht="15.75" customHeight="1">
      <c r="A57" s="249" t="s">
        <v>2015</v>
      </c>
      <c r="B57" s="249"/>
      <c r="C57" s="249"/>
      <c r="D57" s="249"/>
      <c r="E57" s="249"/>
      <c r="F57" s="249"/>
      <c r="G57" s="249"/>
    </row>
    <row r="58" spans="1:7" ht="110.25" customHeight="1">
      <c r="A58" s="248" t="s">
        <v>2614</v>
      </c>
      <c r="B58" s="248"/>
      <c r="C58" s="248"/>
      <c r="D58" s="248"/>
      <c r="E58" s="248"/>
      <c r="F58" s="248"/>
      <c r="G58" s="248"/>
    </row>
    <row r="59" spans="1:7" ht="19.149999999999999" customHeight="1">
      <c r="A59" s="105"/>
      <c r="B59" s="105"/>
      <c r="C59" s="105"/>
      <c r="D59" s="105"/>
      <c r="E59" s="105"/>
      <c r="F59" s="105"/>
      <c r="G59" s="105"/>
    </row>
    <row r="60" spans="1:7" ht="13.5" customHeight="1">
      <c r="A60" s="246" t="s">
        <v>2001</v>
      </c>
      <c r="B60" s="246"/>
      <c r="C60" s="246"/>
      <c r="D60" s="246"/>
      <c r="E60" s="246"/>
      <c r="F60" s="246"/>
      <c r="G60" s="246"/>
    </row>
    <row r="61" spans="1:7" ht="107.45" customHeight="1">
      <c r="A61" s="248" t="s">
        <v>2002</v>
      </c>
      <c r="B61" s="248"/>
      <c r="C61" s="248"/>
      <c r="D61" s="248"/>
      <c r="E61" s="248"/>
      <c r="F61" s="248"/>
      <c r="G61" s="248"/>
    </row>
    <row r="62" spans="1:7" ht="17.45" customHeight="1">
      <c r="A62" s="108"/>
      <c r="B62" s="108"/>
      <c r="C62" s="108"/>
      <c r="D62" s="108"/>
      <c r="E62" s="108"/>
      <c r="F62" s="108"/>
      <c r="G62" s="108"/>
    </row>
    <row r="63" spans="1:7" ht="14.25" customHeight="1">
      <c r="A63" s="246" t="s">
        <v>120</v>
      </c>
      <c r="B63" s="246"/>
      <c r="C63" s="246"/>
      <c r="D63" s="246"/>
      <c r="E63" s="246"/>
      <c r="F63" s="246"/>
      <c r="G63" s="246"/>
    </row>
    <row r="64" spans="1:7" ht="55.5" customHeight="1">
      <c r="A64" s="248" t="s">
        <v>2014</v>
      </c>
      <c r="B64" s="248"/>
      <c r="C64" s="248"/>
      <c r="D64" s="248"/>
      <c r="E64" s="248"/>
      <c r="F64" s="248"/>
      <c r="G64" s="248"/>
    </row>
    <row r="65" spans="1:7" ht="18" customHeight="1">
      <c r="A65" s="247"/>
      <c r="B65" s="247"/>
      <c r="C65" s="247"/>
      <c r="D65" s="247"/>
      <c r="E65" s="247"/>
      <c r="F65" s="247"/>
      <c r="G65" s="247"/>
    </row>
    <row r="66" spans="1:7">
      <c r="A66" s="246" t="s">
        <v>91</v>
      </c>
      <c r="B66" s="246"/>
      <c r="C66" s="246"/>
      <c r="D66" s="246"/>
      <c r="E66" s="246"/>
      <c r="F66" s="246"/>
      <c r="G66" s="246"/>
    </row>
    <row r="67" spans="1:7" ht="29.25" customHeight="1">
      <c r="A67" s="248" t="s">
        <v>1994</v>
      </c>
      <c r="B67" s="248"/>
      <c r="C67" s="248"/>
      <c r="D67" s="248"/>
      <c r="E67" s="248"/>
      <c r="F67" s="248"/>
      <c r="G67" s="248"/>
    </row>
    <row r="68" spans="1:7" ht="17.45" customHeight="1">
      <c r="A68" s="247"/>
      <c r="B68" s="247"/>
      <c r="C68" s="247"/>
      <c r="D68" s="247"/>
      <c r="E68" s="247"/>
      <c r="F68" s="247"/>
      <c r="G68" s="247"/>
    </row>
    <row r="69" spans="1:7">
      <c r="A69" s="246" t="s">
        <v>92</v>
      </c>
      <c r="B69" s="246"/>
      <c r="C69" s="246"/>
      <c r="D69" s="246"/>
      <c r="E69" s="246"/>
      <c r="F69" s="246"/>
      <c r="G69" s="246"/>
    </row>
    <row r="70" spans="1:7" ht="42.75" customHeight="1">
      <c r="A70" s="248" t="s">
        <v>1995</v>
      </c>
      <c r="B70" s="248"/>
      <c r="C70" s="248"/>
      <c r="D70" s="248"/>
      <c r="E70" s="248"/>
      <c r="F70" s="248"/>
      <c r="G70" s="248"/>
    </row>
    <row r="71" spans="1:7" ht="17.45" customHeight="1">
      <c r="A71" s="247"/>
      <c r="B71" s="247"/>
      <c r="C71" s="247"/>
      <c r="D71" s="247"/>
      <c r="E71" s="247"/>
      <c r="F71" s="247"/>
      <c r="G71" s="247"/>
    </row>
    <row r="72" spans="1:7">
      <c r="A72" s="246" t="s">
        <v>1993</v>
      </c>
      <c r="B72" s="246"/>
      <c r="C72" s="246"/>
      <c r="D72" s="246"/>
      <c r="E72" s="246"/>
      <c r="F72" s="246"/>
      <c r="G72" s="246"/>
    </row>
    <row r="73" spans="1:7" ht="109.5" customHeight="1">
      <c r="A73" s="248" t="s">
        <v>2000</v>
      </c>
      <c r="B73" s="248"/>
      <c r="C73" s="248"/>
      <c r="D73" s="248"/>
      <c r="E73" s="248"/>
      <c r="F73" s="248"/>
      <c r="G73" s="248"/>
    </row>
    <row r="74" spans="1:7">
      <c r="C74" s="46"/>
      <c r="D74" s="46"/>
      <c r="E74" s="46"/>
      <c r="F74" s="46"/>
      <c r="G74" s="46"/>
    </row>
    <row r="75" spans="1:7">
      <c r="C75" s="13"/>
      <c r="D75" s="13"/>
      <c r="E75" s="13"/>
      <c r="F75" s="13"/>
      <c r="G75" s="13"/>
    </row>
    <row r="76" spans="1:7">
      <c r="C76" s="13"/>
      <c r="D76" s="13"/>
      <c r="E76" s="13"/>
      <c r="F76" s="13"/>
      <c r="G76" s="13"/>
    </row>
    <row r="77" spans="1:7">
      <c r="C77" s="13"/>
      <c r="D77" s="13"/>
      <c r="E77" s="13"/>
      <c r="F77" s="13"/>
      <c r="G77" s="13"/>
    </row>
    <row r="78" spans="1:7">
      <c r="C78" s="13"/>
      <c r="D78" s="13"/>
      <c r="E78" s="13"/>
      <c r="F78" s="13"/>
      <c r="G78" s="13"/>
    </row>
    <row r="79" spans="1:7">
      <c r="C79" s="13"/>
      <c r="D79" s="13"/>
      <c r="E79" s="13"/>
      <c r="F79" s="13"/>
      <c r="G79" s="13"/>
    </row>
    <row r="80" spans="1:7">
      <c r="C80" s="13"/>
      <c r="D80" s="13"/>
      <c r="E80" s="13"/>
      <c r="F80" s="13"/>
      <c r="G80" s="13"/>
    </row>
    <row r="81" spans="3:7">
      <c r="C81" s="13"/>
      <c r="D81" s="13"/>
      <c r="E81" s="13"/>
      <c r="F81" s="13"/>
      <c r="G81" s="13"/>
    </row>
    <row r="82" spans="3:7">
      <c r="C82" s="13"/>
      <c r="D82" s="13"/>
      <c r="E82" s="13"/>
      <c r="F82" s="13"/>
      <c r="G82" s="13"/>
    </row>
    <row r="83" spans="3:7">
      <c r="C83" s="13"/>
      <c r="D83" s="13"/>
      <c r="E83" s="13"/>
      <c r="F83" s="13"/>
      <c r="G83" s="13"/>
    </row>
    <row r="84" spans="3:7">
      <c r="C84" s="13"/>
      <c r="D84" s="13"/>
      <c r="E84" s="13"/>
      <c r="F84" s="13"/>
      <c r="G84" s="13"/>
    </row>
    <row r="85" spans="3:7">
      <c r="C85" s="13"/>
      <c r="D85" s="13"/>
      <c r="E85" s="13"/>
      <c r="F85" s="13"/>
      <c r="G85" s="13"/>
    </row>
    <row r="86" spans="3:7">
      <c r="C86" s="13"/>
      <c r="D86" s="13"/>
      <c r="E86" s="13"/>
      <c r="F86" s="13"/>
      <c r="G86" s="13"/>
    </row>
    <row r="87" spans="3:7">
      <c r="C87" s="13"/>
      <c r="D87" s="13"/>
      <c r="E87" s="13"/>
      <c r="F87" s="13"/>
      <c r="G87" s="13"/>
    </row>
    <row r="88" spans="3:7">
      <c r="C88" s="13"/>
      <c r="D88" s="13"/>
      <c r="E88" s="13"/>
      <c r="F88" s="13"/>
      <c r="G88" s="13"/>
    </row>
    <row r="89" spans="3:7">
      <c r="C89" s="13"/>
      <c r="D89" s="13"/>
      <c r="E89" s="13"/>
      <c r="F89" s="13"/>
      <c r="G89" s="13"/>
    </row>
    <row r="90" spans="3:7">
      <c r="C90" s="13"/>
      <c r="D90" s="13"/>
      <c r="E90" s="13"/>
      <c r="F90" s="13"/>
      <c r="G90" s="13"/>
    </row>
  </sheetData>
  <mergeCells count="68">
    <mergeCell ref="A72:G72"/>
    <mergeCell ref="A73:G73"/>
    <mergeCell ref="A69:G69"/>
    <mergeCell ref="A70:G70"/>
    <mergeCell ref="A66:G66"/>
    <mergeCell ref="A67:G67"/>
    <mergeCell ref="A71:G71"/>
    <mergeCell ref="A68:G68"/>
    <mergeCell ref="A1:G1"/>
    <mergeCell ref="A3:G3"/>
    <mergeCell ref="A6:G6"/>
    <mergeCell ref="B7:G7"/>
    <mergeCell ref="A4:G4"/>
    <mergeCell ref="A2:G2"/>
    <mergeCell ref="A5:G5"/>
    <mergeCell ref="B8:G8"/>
    <mergeCell ref="B9:G9"/>
    <mergeCell ref="B10:G10"/>
    <mergeCell ref="A12:G12"/>
    <mergeCell ref="A13:G13"/>
    <mergeCell ref="A11:G11"/>
    <mergeCell ref="A42:G42"/>
    <mergeCell ref="A49:G49"/>
    <mergeCell ref="A41:G41"/>
    <mergeCell ref="A44:G44"/>
    <mergeCell ref="A47:G47"/>
    <mergeCell ref="A43:G43"/>
    <mergeCell ref="A45:G45"/>
    <mergeCell ref="A46:G46"/>
    <mergeCell ref="A16:G16"/>
    <mergeCell ref="A36:G36"/>
    <mergeCell ref="A31:G31"/>
    <mergeCell ref="A37:G37"/>
    <mergeCell ref="A40:G40"/>
    <mergeCell ref="A27:G27"/>
    <mergeCell ref="A24:G24"/>
    <mergeCell ref="A30:G30"/>
    <mergeCell ref="A28:G28"/>
    <mergeCell ref="A14:G14"/>
    <mergeCell ref="A20:G20"/>
    <mergeCell ref="A23:G23"/>
    <mergeCell ref="A29:G29"/>
    <mergeCell ref="A38:G38"/>
    <mergeCell ref="A35:G35"/>
    <mergeCell ref="A32:G32"/>
    <mergeCell ref="A22:G22"/>
    <mergeCell ref="A25:G25"/>
    <mergeCell ref="A33:G33"/>
    <mergeCell ref="A34:G34"/>
    <mergeCell ref="A15:G15"/>
    <mergeCell ref="A18:G18"/>
    <mergeCell ref="A17:G17"/>
    <mergeCell ref="A19:G19"/>
    <mergeCell ref="A26:G26"/>
    <mergeCell ref="A60:G60"/>
    <mergeCell ref="A51:G51"/>
    <mergeCell ref="A48:G48"/>
    <mergeCell ref="A65:G65"/>
    <mergeCell ref="A61:G61"/>
    <mergeCell ref="A64:G64"/>
    <mergeCell ref="A63:G63"/>
    <mergeCell ref="A54:G54"/>
    <mergeCell ref="A57:G57"/>
    <mergeCell ref="A58:G58"/>
    <mergeCell ref="A50:G50"/>
    <mergeCell ref="A52:G52"/>
    <mergeCell ref="A55:G55"/>
    <mergeCell ref="A53:G53"/>
  </mergeCells>
  <phoneticPr fontId="23" type="noConversion"/>
  <pageMargins left="0.75" right="0.75" top="1" bottom="1" header="0.5" footer="0.5"/>
  <pageSetup scale="66" firstPageNumber="4" fitToHeight="2" orientation="portrait" r:id="rId1"/>
  <headerFooter alignWithMargins="0">
    <oddFooter>&amp;C&amp;12&amp;P</oddFooter>
  </headerFooter>
  <rowBreaks count="2" manualBreakCount="2">
    <brk id="28" max="6" man="1"/>
    <brk id="6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B1:L21"/>
  <sheetViews>
    <sheetView tabSelected="1" zoomScale="106" zoomScaleNormal="106" zoomScaleSheetLayoutView="100" workbookViewId="0"/>
  </sheetViews>
  <sheetFormatPr defaultRowHeight="12.75"/>
  <cols>
    <col min="1" max="1" width="2" bestFit="1" customWidth="1"/>
    <col min="12" max="12" width="14.42578125" customWidth="1"/>
  </cols>
  <sheetData>
    <row r="1" spans="2:12" ht="30" customHeight="1">
      <c r="B1" s="254" t="s">
        <v>84</v>
      </c>
      <c r="C1" s="255"/>
      <c r="D1" s="255"/>
      <c r="E1" s="255"/>
      <c r="F1" s="255"/>
      <c r="G1" s="255"/>
      <c r="H1" s="255"/>
      <c r="I1" s="255"/>
      <c r="J1" s="255"/>
      <c r="K1" s="255"/>
      <c r="L1" s="255"/>
    </row>
    <row r="2" spans="2:12">
      <c r="B2" s="32"/>
      <c r="C2" s="32"/>
      <c r="D2" s="32"/>
      <c r="E2" s="32"/>
      <c r="F2" s="32"/>
      <c r="G2" s="32"/>
      <c r="H2" s="32"/>
      <c r="I2" s="32"/>
      <c r="J2" s="32"/>
      <c r="K2" s="32"/>
      <c r="L2" s="32"/>
    </row>
    <row r="3" spans="2:12">
      <c r="B3" s="32"/>
      <c r="C3" s="32"/>
      <c r="D3" s="32"/>
      <c r="E3" s="32"/>
      <c r="F3" s="32"/>
      <c r="G3" s="32"/>
      <c r="H3" s="32"/>
      <c r="I3" s="32"/>
      <c r="J3" s="32"/>
      <c r="K3" s="32"/>
      <c r="L3" s="32"/>
    </row>
    <row r="4" spans="2:12">
      <c r="B4" s="32"/>
      <c r="C4" s="32"/>
      <c r="D4" s="32"/>
      <c r="E4" s="32"/>
      <c r="F4" s="32"/>
      <c r="G4" s="32"/>
      <c r="H4" s="32"/>
      <c r="I4" s="32"/>
      <c r="J4" s="32"/>
      <c r="K4" s="32"/>
      <c r="L4" s="32"/>
    </row>
    <row r="5" spans="2:12">
      <c r="B5" s="32"/>
      <c r="C5" s="32"/>
      <c r="D5" s="32"/>
      <c r="E5" s="32"/>
      <c r="F5" s="32"/>
      <c r="G5" s="32"/>
      <c r="H5" s="32"/>
      <c r="I5" s="32"/>
      <c r="J5" s="32"/>
      <c r="K5" s="32"/>
      <c r="L5" s="32"/>
    </row>
    <row r="6" spans="2:12">
      <c r="B6" s="32"/>
      <c r="C6" s="32"/>
      <c r="D6" s="32"/>
      <c r="E6" s="32"/>
      <c r="F6" s="32"/>
      <c r="G6" s="32"/>
      <c r="H6" s="32"/>
      <c r="I6" s="32"/>
      <c r="J6" s="32"/>
      <c r="K6" s="32"/>
      <c r="L6" s="32"/>
    </row>
    <row r="7" spans="2:12">
      <c r="B7" s="32"/>
      <c r="C7" s="32"/>
      <c r="D7" s="32"/>
      <c r="E7" s="32"/>
      <c r="F7" s="32"/>
      <c r="G7" s="32"/>
      <c r="H7" s="32"/>
      <c r="I7" s="32"/>
      <c r="J7" s="32"/>
      <c r="K7" s="32"/>
      <c r="L7" s="32"/>
    </row>
    <row r="8" spans="2:12">
      <c r="B8" s="32"/>
      <c r="C8" s="32"/>
      <c r="D8" s="32"/>
      <c r="E8" s="32"/>
      <c r="F8" s="32"/>
      <c r="G8" s="32"/>
      <c r="H8" s="32"/>
      <c r="I8" s="32"/>
      <c r="J8" s="32"/>
      <c r="K8" s="32"/>
      <c r="L8" s="32"/>
    </row>
    <row r="9" spans="2:12">
      <c r="B9" s="32"/>
      <c r="C9" s="32"/>
      <c r="D9" s="32"/>
      <c r="E9" s="32"/>
      <c r="F9" s="32"/>
      <c r="G9" s="32"/>
      <c r="H9" s="32"/>
      <c r="I9" s="32"/>
      <c r="J9" s="32"/>
      <c r="K9" s="32"/>
      <c r="L9" s="32"/>
    </row>
    <row r="10" spans="2:12">
      <c r="B10" s="32"/>
      <c r="C10" s="32"/>
      <c r="D10" s="32"/>
      <c r="E10" s="32"/>
      <c r="F10" s="32"/>
      <c r="G10" s="32"/>
      <c r="H10" s="32"/>
      <c r="I10" s="32"/>
      <c r="J10" s="32"/>
      <c r="K10" s="32"/>
      <c r="L10" s="32"/>
    </row>
    <row r="11" spans="2:12">
      <c r="B11" s="32"/>
      <c r="C11" s="32"/>
      <c r="D11" s="32"/>
      <c r="E11" s="32"/>
      <c r="F11" s="32"/>
      <c r="G11" s="32"/>
      <c r="H11" s="32"/>
      <c r="I11" s="32"/>
      <c r="J11" s="32"/>
      <c r="K11" s="32"/>
      <c r="L11" s="32"/>
    </row>
    <row r="12" spans="2:12">
      <c r="B12" s="32"/>
      <c r="C12" s="32"/>
      <c r="D12" s="32"/>
      <c r="E12" s="32"/>
      <c r="F12" s="32"/>
      <c r="G12" s="32"/>
      <c r="H12" s="32"/>
      <c r="I12" s="32"/>
      <c r="J12" s="32"/>
      <c r="K12" s="32"/>
      <c r="L12" s="32"/>
    </row>
    <row r="13" spans="2:12">
      <c r="B13" s="32"/>
      <c r="C13" s="32"/>
      <c r="D13" s="32"/>
      <c r="E13" s="32"/>
      <c r="F13" s="32"/>
      <c r="G13" s="32"/>
      <c r="H13" s="32"/>
      <c r="I13" s="32"/>
      <c r="J13" s="32"/>
      <c r="K13" s="32"/>
      <c r="L13" s="32"/>
    </row>
    <row r="14" spans="2:12">
      <c r="B14" s="32"/>
      <c r="C14" s="32"/>
      <c r="D14" s="32"/>
      <c r="E14" s="32"/>
      <c r="F14" s="32"/>
      <c r="G14" s="32"/>
      <c r="H14" s="32"/>
      <c r="I14" s="32"/>
      <c r="J14" s="32"/>
      <c r="K14" s="32"/>
      <c r="L14" s="32"/>
    </row>
    <row r="15" spans="2:12">
      <c r="B15" s="32"/>
      <c r="C15" s="32"/>
      <c r="D15" s="32"/>
      <c r="E15" s="32"/>
      <c r="F15" s="32"/>
      <c r="G15" s="32"/>
      <c r="H15" s="32"/>
      <c r="I15" s="32"/>
      <c r="J15" s="32"/>
      <c r="K15" s="32"/>
      <c r="L15" s="32"/>
    </row>
    <row r="16" spans="2:12">
      <c r="B16" s="32"/>
      <c r="C16" s="32"/>
      <c r="D16" s="32"/>
      <c r="E16" s="32"/>
      <c r="F16" s="32"/>
      <c r="G16" s="32"/>
      <c r="H16" s="32"/>
      <c r="I16" s="32"/>
      <c r="J16" s="32"/>
      <c r="K16" s="32"/>
      <c r="L16" s="32"/>
    </row>
    <row r="17" spans="2:12">
      <c r="B17" s="32"/>
      <c r="C17" s="32"/>
      <c r="D17" s="32"/>
      <c r="E17" s="32"/>
      <c r="F17" s="32"/>
      <c r="G17" s="32"/>
      <c r="H17" s="32"/>
      <c r="I17" s="32"/>
      <c r="J17" s="32"/>
      <c r="K17" s="32"/>
      <c r="L17" s="32"/>
    </row>
    <row r="18" spans="2:12">
      <c r="B18" s="32"/>
      <c r="C18" s="32"/>
      <c r="D18" s="32"/>
      <c r="E18" s="32"/>
      <c r="F18" s="32"/>
      <c r="G18" s="32"/>
      <c r="H18" s="32"/>
      <c r="I18" s="32"/>
      <c r="J18" s="32"/>
      <c r="K18" s="32"/>
      <c r="L18" s="32"/>
    </row>
    <row r="19" spans="2:12">
      <c r="B19" s="32"/>
      <c r="C19" s="32"/>
      <c r="D19" s="32"/>
      <c r="E19" s="32"/>
      <c r="F19" s="32"/>
      <c r="G19" s="32"/>
      <c r="H19" s="32"/>
      <c r="I19" s="32"/>
      <c r="J19" s="32"/>
      <c r="K19" s="32"/>
      <c r="L19" s="32"/>
    </row>
    <row r="20" spans="2:12">
      <c r="B20" s="32"/>
      <c r="C20" s="32"/>
      <c r="D20" s="32"/>
      <c r="E20" s="32"/>
      <c r="F20" s="32"/>
      <c r="G20" s="32"/>
      <c r="H20" s="32"/>
      <c r="I20" s="32"/>
      <c r="J20" s="32"/>
      <c r="K20" s="32"/>
      <c r="L20" s="32"/>
    </row>
    <row r="21" spans="2:12">
      <c r="B21" s="2"/>
      <c r="C21" s="2"/>
      <c r="D21" s="2"/>
      <c r="E21" s="2"/>
      <c r="F21" s="2"/>
      <c r="G21" s="2"/>
      <c r="H21" s="2"/>
      <c r="I21" s="2"/>
      <c r="J21" s="2"/>
      <c r="K21" s="2"/>
      <c r="L21" s="2"/>
    </row>
  </sheetData>
  <mergeCells count="1">
    <mergeCell ref="B1:L1"/>
  </mergeCells>
  <pageMargins left="0.7" right="0.7" top="0.75" bottom="0.75" header="0.3" footer="0.3"/>
  <pageSetup scale="87" firstPageNumber="7"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Y43"/>
  <sheetViews>
    <sheetView zoomScale="85" zoomScaleNormal="85" workbookViewId="0"/>
  </sheetViews>
  <sheetFormatPr defaultColWidth="8.85546875" defaultRowHeight="15"/>
  <cols>
    <col min="1" max="1" width="2" style="60" customWidth="1"/>
    <col min="2" max="2" width="3.28515625" style="60" customWidth="1"/>
    <col min="3" max="3" width="91.7109375" style="60" customWidth="1"/>
    <col min="4" max="8" width="8.42578125" style="60" customWidth="1"/>
    <col min="9" max="16384" width="8.85546875" style="60"/>
  </cols>
  <sheetData>
    <row r="1" spans="2:25" ht="39.6" customHeight="1">
      <c r="B1" s="256" t="s">
        <v>203</v>
      </c>
      <c r="C1" s="257"/>
      <c r="D1" s="257"/>
      <c r="E1" s="257"/>
      <c r="F1" s="257"/>
      <c r="G1" s="257"/>
      <c r="H1" s="257"/>
      <c r="I1"/>
      <c r="J1"/>
      <c r="K1"/>
      <c r="L1"/>
      <c r="M1"/>
    </row>
    <row r="2" spans="2:25" ht="22.15" customHeight="1">
      <c r="B2" s="258" t="s">
        <v>2148</v>
      </c>
      <c r="C2" s="258"/>
      <c r="D2" s="258"/>
      <c r="E2" s="258"/>
      <c r="F2" s="258"/>
      <c r="G2" s="258"/>
      <c r="H2" s="258"/>
      <c r="I2"/>
      <c r="J2"/>
      <c r="K2"/>
      <c r="L2"/>
      <c r="M2"/>
    </row>
    <row r="3" spans="2:25">
      <c r="B3" s="139"/>
      <c r="C3" s="139"/>
      <c r="D3" s="139"/>
      <c r="E3" s="139"/>
      <c r="F3" s="139"/>
      <c r="G3" s="139"/>
      <c r="H3" s="139"/>
      <c r="I3" s="131"/>
      <c r="J3" s="131"/>
      <c r="K3" s="131"/>
      <c r="L3" s="131"/>
      <c r="M3" s="131"/>
    </row>
    <row r="4" spans="2:25">
      <c r="B4" s="116" t="s">
        <v>204</v>
      </c>
      <c r="C4" s="155"/>
      <c r="D4" s="175">
        <f>SummerCapacities!I2</f>
        <v>2021</v>
      </c>
      <c r="E4" s="175">
        <f>SummerCapacities!J2</f>
        <v>2022</v>
      </c>
      <c r="F4" s="175">
        <f>SummerCapacities!K2</f>
        <v>2023</v>
      </c>
      <c r="G4" s="175">
        <f>SummerCapacities!L2</f>
        <v>2024</v>
      </c>
      <c r="H4" s="175">
        <f>SummerCapacities!M2</f>
        <v>2025</v>
      </c>
      <c r="U4" s="142"/>
      <c r="V4" s="142"/>
      <c r="W4" s="142"/>
      <c r="X4" s="142"/>
      <c r="Y4" s="142"/>
    </row>
    <row r="5" spans="2:25">
      <c r="B5" s="116"/>
      <c r="C5" s="115" t="s">
        <v>205</v>
      </c>
      <c r="D5" s="157">
        <v>78298.666605999999</v>
      </c>
      <c r="E5" s="157">
        <v>80107.591287000003</v>
      </c>
      <c r="F5" s="157">
        <v>81593.260337999993</v>
      </c>
      <c r="G5" s="157">
        <v>82982.098746999996</v>
      </c>
      <c r="H5" s="157">
        <v>84193.341965</v>
      </c>
      <c r="U5" s="142"/>
      <c r="V5" s="142"/>
      <c r="W5" s="142"/>
      <c r="X5" s="142"/>
      <c r="Y5" s="142"/>
    </row>
    <row r="6" spans="2:25">
      <c r="B6" s="116"/>
      <c r="C6" s="115" t="s">
        <v>1965</v>
      </c>
      <c r="D6" s="157">
        <v>2109.9906330328172</v>
      </c>
      <c r="E6" s="157">
        <v>2336.7500020225934</v>
      </c>
      <c r="F6" s="157">
        <v>2648.4694099523103</v>
      </c>
      <c r="G6" s="157">
        <v>2883.9234230733014</v>
      </c>
      <c r="H6" s="157">
        <v>3204.9982680882058</v>
      </c>
      <c r="U6" s="142"/>
      <c r="V6" s="142"/>
      <c r="W6" s="142"/>
      <c r="X6" s="142"/>
      <c r="Y6" s="142"/>
    </row>
    <row r="7" spans="2:25">
      <c r="B7" s="116"/>
      <c r="C7" s="115" t="s">
        <v>206</v>
      </c>
      <c r="D7" s="157">
        <f>D5+D6</f>
        <v>80408.657239032822</v>
      </c>
      <c r="E7" s="157">
        <f>E5+E6</f>
        <v>82444.341289022603</v>
      </c>
      <c r="F7" s="157">
        <f>F5+F6</f>
        <v>84241.729747952297</v>
      </c>
      <c r="G7" s="157">
        <f>G5+G6</f>
        <v>85866.022170073295</v>
      </c>
      <c r="H7" s="157">
        <f>H5+H6</f>
        <v>87398.340233088209</v>
      </c>
      <c r="U7" s="142"/>
      <c r="V7" s="142"/>
      <c r="W7" s="142"/>
      <c r="X7" s="142"/>
      <c r="Y7" s="142"/>
    </row>
    <row r="8" spans="2:25">
      <c r="B8" s="116"/>
      <c r="C8" s="115" t="s">
        <v>207</v>
      </c>
      <c r="D8" s="158">
        <f>-1149*1.02</f>
        <v>-1171.98</v>
      </c>
      <c r="E8" s="158">
        <f t="shared" ref="E8:H8" si="0">-1149*1.02</f>
        <v>-1171.98</v>
      </c>
      <c r="F8" s="158">
        <f t="shared" si="0"/>
        <v>-1171.98</v>
      </c>
      <c r="G8" s="158">
        <f t="shared" si="0"/>
        <v>-1171.98</v>
      </c>
      <c r="H8" s="158">
        <f t="shared" si="0"/>
        <v>-1171.98</v>
      </c>
      <c r="U8" s="142"/>
      <c r="V8" s="142"/>
      <c r="W8" s="142"/>
      <c r="X8" s="142"/>
      <c r="Y8" s="142"/>
    </row>
    <row r="9" spans="2:25">
      <c r="B9" s="116"/>
      <c r="C9" s="115" t="s">
        <v>208</v>
      </c>
      <c r="D9" s="158">
        <v>0</v>
      </c>
      <c r="E9" s="158">
        <v>0</v>
      </c>
      <c r="F9" s="158">
        <v>0</v>
      </c>
      <c r="G9" s="158">
        <v>0</v>
      </c>
      <c r="H9" s="158">
        <v>0</v>
      </c>
      <c r="U9" s="142"/>
      <c r="V9" s="142"/>
      <c r="W9" s="142"/>
      <c r="X9" s="142"/>
      <c r="Y9" s="142"/>
    </row>
    <row r="10" spans="2:25">
      <c r="B10" s="116"/>
      <c r="C10" s="115" t="s">
        <v>209</v>
      </c>
      <c r="D10" s="158">
        <f>-751.72*1.02</f>
        <v>-766.75440000000003</v>
      </c>
      <c r="E10" s="158">
        <f t="shared" ref="E10:H10" si="1">-751.72*1.02</f>
        <v>-766.75440000000003</v>
      </c>
      <c r="F10" s="158">
        <f t="shared" si="1"/>
        <v>-766.75440000000003</v>
      </c>
      <c r="G10" s="158">
        <f t="shared" si="1"/>
        <v>-766.75440000000003</v>
      </c>
      <c r="H10" s="158">
        <f t="shared" si="1"/>
        <v>-766.75440000000003</v>
      </c>
      <c r="U10" s="142"/>
      <c r="V10" s="142"/>
      <c r="W10" s="142"/>
      <c r="X10" s="142"/>
      <c r="Y10" s="142"/>
    </row>
    <row r="11" spans="2:25">
      <c r="B11" s="116"/>
      <c r="C11" s="115" t="s">
        <v>210</v>
      </c>
      <c r="D11" s="192">
        <f>-256.8627*1.02</f>
        <v>-261.999954</v>
      </c>
      <c r="E11" s="192">
        <f t="shared" ref="E11:H11" si="2">-256.8627*1.02</f>
        <v>-261.999954</v>
      </c>
      <c r="F11" s="192">
        <f t="shared" si="2"/>
        <v>-261.999954</v>
      </c>
      <c r="G11" s="192">
        <f t="shared" si="2"/>
        <v>-261.999954</v>
      </c>
      <c r="H11" s="192">
        <f t="shared" si="2"/>
        <v>-261.999954</v>
      </c>
      <c r="U11" s="142"/>
      <c r="V11" s="142"/>
      <c r="W11" s="142"/>
      <c r="X11" s="142"/>
      <c r="Y11" s="142"/>
    </row>
    <row r="12" spans="2:25">
      <c r="B12" s="116"/>
      <c r="C12" s="115" t="s">
        <v>211</v>
      </c>
      <c r="D12" s="192">
        <f>-D6</f>
        <v>-2109.9906330328172</v>
      </c>
      <c r="E12" s="192">
        <f t="shared" ref="E12:H12" si="3">-E6</f>
        <v>-2336.7500020225934</v>
      </c>
      <c r="F12" s="192">
        <f t="shared" si="3"/>
        <v>-2648.4694099523103</v>
      </c>
      <c r="G12" s="192">
        <f t="shared" si="3"/>
        <v>-2883.9234230733014</v>
      </c>
      <c r="H12" s="192">
        <f t="shared" si="3"/>
        <v>-3204.9982680882058</v>
      </c>
      <c r="U12" s="142"/>
      <c r="V12" s="142"/>
      <c r="W12" s="142"/>
      <c r="X12" s="142"/>
      <c r="Y12" s="142"/>
    </row>
    <row r="13" spans="2:25">
      <c r="B13" s="116"/>
      <c r="C13" s="159" t="s">
        <v>88</v>
      </c>
      <c r="D13" s="160">
        <f>SUM(D7:D12)</f>
        <v>76097.932251999999</v>
      </c>
      <c r="E13" s="160">
        <f>SUM(E7:E12)</f>
        <v>77906.856933000003</v>
      </c>
      <c r="F13" s="160">
        <f>SUM(F7:F12)</f>
        <v>79392.525983999993</v>
      </c>
      <c r="G13" s="160">
        <f>SUM(G7:G12)</f>
        <v>80781.364392999996</v>
      </c>
      <c r="H13" s="160">
        <f>SUM(H7:H12)</f>
        <v>81992.607610999999</v>
      </c>
      <c r="U13" s="142"/>
      <c r="V13" s="142"/>
      <c r="W13" s="142"/>
      <c r="X13" s="142"/>
      <c r="Y13" s="142"/>
    </row>
    <row r="14" spans="2:25">
      <c r="B14" s="127"/>
      <c r="C14"/>
      <c r="D14" s="176"/>
      <c r="E14" s="176"/>
      <c r="F14" s="176"/>
      <c r="G14" s="177"/>
      <c r="H14" s="176"/>
      <c r="U14" s="142"/>
      <c r="V14" s="142"/>
      <c r="W14" s="142"/>
      <c r="X14" s="142"/>
      <c r="Y14" s="142"/>
    </row>
    <row r="15" spans="2:25">
      <c r="B15" s="118" t="s">
        <v>212</v>
      </c>
      <c r="C15" s="161"/>
      <c r="D15" s="178">
        <f>SummerCapacities!I2</f>
        <v>2021</v>
      </c>
      <c r="E15" s="178">
        <f>SummerCapacities!J2</f>
        <v>2022</v>
      </c>
      <c r="F15" s="178">
        <f>SummerCapacities!K2</f>
        <v>2023</v>
      </c>
      <c r="G15" s="178">
        <f>SummerCapacities!L2</f>
        <v>2024</v>
      </c>
      <c r="H15" s="178">
        <f>SummerCapacities!M2</f>
        <v>2025</v>
      </c>
      <c r="U15" s="142"/>
      <c r="V15" s="142"/>
      <c r="W15" s="142"/>
      <c r="X15" s="142"/>
      <c r="Y15" s="142"/>
    </row>
    <row r="16" spans="2:25">
      <c r="B16" s="118"/>
      <c r="C16" s="163" t="s">
        <v>213</v>
      </c>
      <c r="D16" s="164">
        <f>SummerCapacities!I401</f>
        <v>64684.383765348415</v>
      </c>
      <c r="E16" s="164">
        <f>SummerCapacities!J401</f>
        <v>64684.383765348415</v>
      </c>
      <c r="F16" s="164">
        <f>SummerCapacities!K401</f>
        <v>64684.383765348415</v>
      </c>
      <c r="G16" s="164">
        <f>SummerCapacities!L401</f>
        <v>64684.383765348415</v>
      </c>
      <c r="H16" s="164">
        <f>SummerCapacities!M401</f>
        <v>64684.383765348415</v>
      </c>
      <c r="U16" s="142"/>
      <c r="V16" s="142"/>
      <c r="W16" s="142"/>
      <c r="X16" s="142"/>
      <c r="Y16" s="142"/>
    </row>
    <row r="17" spans="2:25">
      <c r="B17" s="118"/>
      <c r="C17" s="163" t="s">
        <v>214</v>
      </c>
      <c r="D17" s="164">
        <f>SummerCapacities!I423</f>
        <v>3490</v>
      </c>
      <c r="E17" s="164">
        <f>SummerCapacities!J423</f>
        <v>3490</v>
      </c>
      <c r="F17" s="164">
        <f>SummerCapacities!K423</f>
        <v>3490</v>
      </c>
      <c r="G17" s="164">
        <f>SummerCapacities!L423</f>
        <v>3490</v>
      </c>
      <c r="H17" s="164">
        <f>SummerCapacities!M423</f>
        <v>3490</v>
      </c>
      <c r="U17" s="142"/>
      <c r="V17" s="142"/>
      <c r="W17" s="142"/>
      <c r="X17" s="142"/>
      <c r="Y17" s="142"/>
    </row>
    <row r="18" spans="2:25">
      <c r="B18" s="118"/>
      <c r="C18" s="163" t="s">
        <v>215</v>
      </c>
      <c r="D18" s="164">
        <f>SummerCapacities!I432</f>
        <v>-542</v>
      </c>
      <c r="E18" s="164">
        <f>SummerCapacities!J432</f>
        <v>-542</v>
      </c>
      <c r="F18" s="164">
        <f>SummerCapacities!K432</f>
        <v>-542</v>
      </c>
      <c r="G18" s="164">
        <f>SummerCapacities!L432</f>
        <v>-542</v>
      </c>
      <c r="H18" s="164">
        <f>SummerCapacities!M432</f>
        <v>-542</v>
      </c>
      <c r="U18" s="142"/>
      <c r="V18" s="142"/>
      <c r="W18" s="142"/>
      <c r="X18" s="142"/>
      <c r="Y18" s="142"/>
    </row>
    <row r="19" spans="2:25">
      <c r="B19" s="118"/>
      <c r="C19" s="163" t="s">
        <v>216</v>
      </c>
      <c r="D19" s="164">
        <f>SummerCapacities!I434</f>
        <v>483</v>
      </c>
      <c r="E19" s="164">
        <f>SummerCapacities!J434</f>
        <v>365</v>
      </c>
      <c r="F19" s="164">
        <f>SummerCapacities!K434</f>
        <v>365</v>
      </c>
      <c r="G19" s="164">
        <f>SummerCapacities!L434</f>
        <v>365</v>
      </c>
      <c r="H19" s="164">
        <f>SummerCapacities!M434</f>
        <v>365</v>
      </c>
      <c r="U19" s="142"/>
      <c r="V19" s="142"/>
      <c r="W19" s="142"/>
      <c r="X19" s="142"/>
      <c r="Y19" s="142"/>
    </row>
    <row r="20" spans="2:25">
      <c r="B20" s="118"/>
      <c r="C20" s="163" t="s">
        <v>217</v>
      </c>
      <c r="D20" s="164">
        <f>SummerCapacities!I436+SummerCapacities!I437</f>
        <v>3098.5454457275277</v>
      </c>
      <c r="E20" s="164">
        <f>SummerCapacities!J436+SummerCapacities!J437</f>
        <v>3011.5454457275277</v>
      </c>
      <c r="F20" s="164">
        <f>SummerCapacities!K436+SummerCapacities!K437</f>
        <v>3006.5454457275277</v>
      </c>
      <c r="G20" s="164">
        <f>SummerCapacities!L436+SummerCapacities!L437</f>
        <v>2961.5454457275277</v>
      </c>
      <c r="H20" s="164">
        <f>SummerCapacities!M436+SummerCapacities!M437</f>
        <v>2921.5454457275277</v>
      </c>
      <c r="U20" s="142"/>
      <c r="V20" s="142"/>
      <c r="W20" s="142"/>
      <c r="X20" s="142"/>
      <c r="Y20" s="142"/>
    </row>
    <row r="21" spans="2:25">
      <c r="B21" s="118"/>
      <c r="C21" s="163" t="s">
        <v>1985</v>
      </c>
      <c r="D21" s="164">
        <f>SummerCapacities!I658*SummerCapacities!I659/100</f>
        <v>2072.9520000000002</v>
      </c>
      <c r="E21" s="164">
        <f>SummerCapacities!J658*SummerCapacities!J659/100</f>
        <v>2072.9520000000002</v>
      </c>
      <c r="F21" s="164">
        <f>SummerCapacities!K658*SummerCapacities!K659/100</f>
        <v>2072.9520000000002</v>
      </c>
      <c r="G21" s="164">
        <f>SummerCapacities!L658*SummerCapacities!L659/100</f>
        <v>2072.9520000000002</v>
      </c>
      <c r="H21" s="164">
        <f>SummerCapacities!M658*SummerCapacities!M659/100</f>
        <v>2072.9520000000002</v>
      </c>
      <c r="U21" s="142"/>
      <c r="V21" s="142"/>
      <c r="W21" s="142"/>
      <c r="X21" s="142"/>
      <c r="Y21" s="142"/>
    </row>
    <row r="22" spans="2:25">
      <c r="B22" s="118"/>
      <c r="C22" s="163" t="s">
        <v>1984</v>
      </c>
      <c r="D22" s="164">
        <f>SummerCapacities!I661*SummerCapacities!I662/100</f>
        <v>1278.5229999999999</v>
      </c>
      <c r="E22" s="164">
        <f>SummerCapacities!J661*SummerCapacities!J662/100</f>
        <v>1278.5229999999999</v>
      </c>
      <c r="F22" s="164">
        <f>SummerCapacities!K661*SummerCapacities!K662/100</f>
        <v>1278.5229999999999</v>
      </c>
      <c r="G22" s="164">
        <f>SummerCapacities!L661*SummerCapacities!L662/100</f>
        <v>1278.5229999999999</v>
      </c>
      <c r="H22" s="164">
        <f>SummerCapacities!M661*SummerCapacities!M662/100</f>
        <v>1278.5229999999999</v>
      </c>
      <c r="U22" s="142"/>
      <c r="V22" s="142"/>
      <c r="W22" s="142"/>
      <c r="X22" s="142"/>
      <c r="Y22" s="142"/>
    </row>
    <row r="23" spans="2:25">
      <c r="B23" s="118"/>
      <c r="C23" s="163" t="s">
        <v>1986</v>
      </c>
      <c r="D23" s="164">
        <f>SummerCapacities!I664*SummerCapacities!I665/100</f>
        <v>2703.0720000000006</v>
      </c>
      <c r="E23" s="164">
        <f>SummerCapacities!J664*SummerCapacities!J665/100</f>
        <v>2703.0720000000006</v>
      </c>
      <c r="F23" s="164">
        <f>SummerCapacities!K664*SummerCapacities!K665/100</f>
        <v>2703.0720000000006</v>
      </c>
      <c r="G23" s="164">
        <f>SummerCapacities!L664*SummerCapacities!L665/100</f>
        <v>2703.0720000000006</v>
      </c>
      <c r="H23" s="164">
        <f>SummerCapacities!M664*SummerCapacities!M665/100</f>
        <v>2703.0720000000006</v>
      </c>
      <c r="U23" s="142"/>
      <c r="V23" s="142"/>
      <c r="W23" s="142"/>
      <c r="X23" s="142"/>
      <c r="Y23" s="142"/>
    </row>
    <row r="24" spans="2:25">
      <c r="B24" s="118"/>
      <c r="C24" s="163" t="s">
        <v>218</v>
      </c>
      <c r="D24" s="164">
        <f>SummerCapacities!I731*SummerCapacities!I732/100</f>
        <v>1883.356</v>
      </c>
      <c r="E24" s="164">
        <f>SummerCapacities!J731*SummerCapacities!J732/100</f>
        <v>1883.356</v>
      </c>
      <c r="F24" s="164">
        <f>SummerCapacities!K731*SummerCapacities!K732/100</f>
        <v>1883.356</v>
      </c>
      <c r="G24" s="164">
        <f>SummerCapacities!L731*SummerCapacities!L732/100</f>
        <v>1883.356</v>
      </c>
      <c r="H24" s="164">
        <f>SummerCapacities!M731*SummerCapacities!M732/100</f>
        <v>1883.356</v>
      </c>
      <c r="N24" s="131"/>
      <c r="O24" s="131"/>
      <c r="U24" s="142"/>
      <c r="V24" s="142"/>
      <c r="W24" s="142"/>
      <c r="X24" s="142"/>
      <c r="Y24" s="142"/>
    </row>
    <row r="25" spans="2:25">
      <c r="B25" s="118"/>
      <c r="C25" s="163" t="s">
        <v>219</v>
      </c>
      <c r="D25" s="164">
        <f>SummerCapacities!I749*SummerCapacities!I750/100</f>
        <v>0</v>
      </c>
      <c r="E25" s="164">
        <f>SummerCapacities!J749*SummerCapacities!J750/100</f>
        <v>0</v>
      </c>
      <c r="F25" s="164">
        <f>SummerCapacities!K749*SummerCapacities!K750/100</f>
        <v>0</v>
      </c>
      <c r="G25" s="164">
        <f>SummerCapacities!L749*SummerCapacities!L750/100</f>
        <v>0</v>
      </c>
      <c r="H25" s="164">
        <f>SummerCapacities!M749*SummerCapacities!M750/100</f>
        <v>0</v>
      </c>
      <c r="U25" s="142"/>
      <c r="V25" s="142"/>
      <c r="W25" s="142"/>
      <c r="X25" s="142"/>
      <c r="Y25" s="142"/>
    </row>
    <row r="26" spans="2:25">
      <c r="B26" s="118"/>
      <c r="C26" s="163" t="s">
        <v>220</v>
      </c>
      <c r="D26" s="164">
        <f>SummerCapacities!I752</f>
        <v>0</v>
      </c>
      <c r="E26" s="164">
        <f>SummerCapacities!J752</f>
        <v>0</v>
      </c>
      <c r="F26" s="164">
        <f>SummerCapacities!K752</f>
        <v>0</v>
      </c>
      <c r="G26" s="164">
        <f>SummerCapacities!L752</f>
        <v>0</v>
      </c>
      <c r="H26" s="164">
        <f>SummerCapacities!M752</f>
        <v>0</v>
      </c>
      <c r="U26" s="142"/>
      <c r="V26" s="142"/>
      <c r="W26" s="142"/>
      <c r="X26" s="142"/>
      <c r="Y26" s="142"/>
    </row>
    <row r="27" spans="2:25">
      <c r="B27" s="118"/>
      <c r="C27" s="163" t="s">
        <v>221</v>
      </c>
      <c r="D27" s="164">
        <f>SummerCapacities!I754</f>
        <v>0</v>
      </c>
      <c r="E27" s="164">
        <f>SummerCapacities!J754</f>
        <v>0</v>
      </c>
      <c r="F27" s="164">
        <f>SummerCapacities!K754</f>
        <v>0</v>
      </c>
      <c r="G27" s="164">
        <f>SummerCapacities!L754</f>
        <v>0</v>
      </c>
      <c r="H27" s="164">
        <f>SummerCapacities!M754</f>
        <v>0</v>
      </c>
      <c r="U27" s="142"/>
      <c r="V27" s="142"/>
      <c r="W27" s="142"/>
      <c r="X27" s="142"/>
      <c r="Y27" s="142"/>
    </row>
    <row r="28" spans="2:25">
      <c r="B28" s="118"/>
      <c r="C28" s="165" t="s">
        <v>222</v>
      </c>
      <c r="D28" s="166">
        <f>SUM(D16:D27)</f>
        <v>79151.832211075947</v>
      </c>
      <c r="E28" s="166">
        <f t="shared" ref="E28:H28" si="4">SUM(E16:E27)</f>
        <v>78946.832211075947</v>
      </c>
      <c r="F28" s="166">
        <f t="shared" si="4"/>
        <v>78941.832211075947</v>
      </c>
      <c r="G28" s="166">
        <f t="shared" si="4"/>
        <v>78896.832211075947</v>
      </c>
      <c r="H28" s="166">
        <f t="shared" si="4"/>
        <v>78856.832211075947</v>
      </c>
      <c r="U28" s="142"/>
      <c r="V28" s="142"/>
      <c r="W28" s="142"/>
      <c r="X28" s="142"/>
      <c r="Y28" s="142"/>
    </row>
    <row r="29" spans="2:25">
      <c r="B29" s="118"/>
      <c r="C29" s="161"/>
      <c r="D29" s="164"/>
      <c r="E29" s="164"/>
      <c r="F29" s="164"/>
      <c r="G29" s="164"/>
      <c r="H29" s="164"/>
      <c r="U29" s="142"/>
      <c r="V29" s="142"/>
      <c r="W29" s="142"/>
      <c r="X29" s="142"/>
      <c r="Y29" s="142"/>
    </row>
    <row r="30" spans="2:25">
      <c r="B30" s="118"/>
      <c r="C30" s="163" t="s">
        <v>2169</v>
      </c>
      <c r="D30" s="164">
        <f>SummerCapacities!I761*SummerCapacities!I762/100</f>
        <v>849.97400000000005</v>
      </c>
      <c r="E30" s="164">
        <f>SummerCapacities!J761*SummerCapacities!J762/100</f>
        <v>849.97400000000005</v>
      </c>
      <c r="F30" s="164">
        <f>SummerCapacities!K761*SummerCapacities!K762/100</f>
        <v>849.97400000000005</v>
      </c>
      <c r="G30" s="164">
        <f>SummerCapacities!L761*SummerCapacities!L762/100</f>
        <v>849.97400000000005</v>
      </c>
      <c r="H30" s="164">
        <f>SummerCapacities!M761*SummerCapacities!M762/100</f>
        <v>849.97400000000005</v>
      </c>
      <c r="U30" s="142"/>
      <c r="V30" s="142"/>
      <c r="W30" s="142"/>
      <c r="X30" s="142"/>
      <c r="Y30" s="142"/>
    </row>
    <row r="31" spans="2:25">
      <c r="B31" s="118"/>
      <c r="C31" s="163" t="s">
        <v>2142</v>
      </c>
      <c r="D31" s="164">
        <f>SummerCapacities!I770</f>
        <v>1001</v>
      </c>
      <c r="E31" s="164">
        <f>SummerCapacities!J770</f>
        <v>1001</v>
      </c>
      <c r="F31" s="164">
        <f>SummerCapacities!K770</f>
        <v>1001</v>
      </c>
      <c r="G31" s="164">
        <f>SummerCapacities!L770</f>
        <v>1001</v>
      </c>
      <c r="H31" s="164">
        <f>SummerCapacities!M770</f>
        <v>1001</v>
      </c>
      <c r="U31" s="142"/>
      <c r="V31" s="142"/>
      <c r="W31" s="142"/>
      <c r="X31" s="142"/>
      <c r="Y31" s="142"/>
    </row>
    <row r="32" spans="2:25">
      <c r="B32" s="118"/>
      <c r="C32" s="163" t="s">
        <v>1983</v>
      </c>
      <c r="D32" s="164">
        <f>SummerCapacities!I828*SummerCapacities!I829/100</f>
        <v>1137.0240000000001</v>
      </c>
      <c r="E32" s="164">
        <f>SummerCapacities!J828*SummerCapacities!J829/100</f>
        <v>1404.6480000000001</v>
      </c>
      <c r="F32" s="164">
        <f>SummerCapacities!K828*SummerCapacities!K829/100</f>
        <v>1404.6480000000001</v>
      </c>
      <c r="G32" s="164">
        <f>SummerCapacities!L828*SummerCapacities!L829/100</f>
        <v>1404.6480000000001</v>
      </c>
      <c r="H32" s="164">
        <f>SummerCapacities!M828*SummerCapacities!M829/100</f>
        <v>1404.6480000000001</v>
      </c>
      <c r="U32" s="142"/>
      <c r="V32" s="142"/>
      <c r="W32" s="142"/>
      <c r="X32" s="142"/>
      <c r="Y32" s="142"/>
    </row>
    <row r="33" spans="2:25">
      <c r="B33" s="118"/>
      <c r="C33" s="163" t="s">
        <v>1982</v>
      </c>
      <c r="D33" s="164">
        <f>SummerCapacities!I831*SummerCapacities!I832/100</f>
        <v>81.460999999999999</v>
      </c>
      <c r="E33" s="164">
        <f>SummerCapacities!J831*SummerCapacities!J832/100</f>
        <v>271.23699999999997</v>
      </c>
      <c r="F33" s="164">
        <f>SummerCapacities!K831*SummerCapacities!K832/100</f>
        <v>271.23699999999997</v>
      </c>
      <c r="G33" s="164">
        <f>SummerCapacities!L831*SummerCapacities!L832/100</f>
        <v>271.23699999999997</v>
      </c>
      <c r="H33" s="164">
        <f>SummerCapacities!M831*SummerCapacities!M832/100</f>
        <v>271.23699999999997</v>
      </c>
      <c r="U33" s="142"/>
      <c r="V33" s="142"/>
      <c r="W33" s="142"/>
      <c r="X33" s="142"/>
      <c r="Y33" s="142"/>
    </row>
    <row r="34" spans="2:25">
      <c r="B34" s="118"/>
      <c r="C34" s="163" t="s">
        <v>1981</v>
      </c>
      <c r="D34" s="164">
        <f>SummerCapacities!I834*SummerCapacities!I835/100</f>
        <v>982.17599999999993</v>
      </c>
      <c r="E34" s="164">
        <f>SummerCapacities!J834*SummerCapacities!J835/100</f>
        <v>1479.6960000000001</v>
      </c>
      <c r="F34" s="164">
        <f>SummerCapacities!K834*SummerCapacities!K835/100</f>
        <v>1520.5439999999999</v>
      </c>
      <c r="G34" s="164">
        <f>SummerCapacities!L834*SummerCapacities!L835/100</f>
        <v>1520.5439999999999</v>
      </c>
      <c r="H34" s="164">
        <f>SummerCapacities!M834*SummerCapacities!M835/100</f>
        <v>1520.5439999999999</v>
      </c>
      <c r="U34" s="142"/>
      <c r="V34" s="142"/>
      <c r="W34" s="142"/>
      <c r="X34" s="142"/>
      <c r="Y34" s="142"/>
    </row>
    <row r="35" spans="2:25">
      <c r="B35" s="118"/>
      <c r="C35" s="163" t="s">
        <v>223</v>
      </c>
      <c r="D35" s="164">
        <f>SummerCapacities!I904*SummerCapacities!I905/100</f>
        <v>6046.2560000000012</v>
      </c>
      <c r="E35" s="164">
        <f>SummerCapacities!J904*SummerCapacities!J905/100</f>
        <v>9265.3120000000017</v>
      </c>
      <c r="F35" s="164">
        <f>SummerCapacities!K904*SummerCapacities!K905/100</f>
        <v>9658.4600000000009</v>
      </c>
      <c r="G35" s="164">
        <f>SummerCapacities!L904*SummerCapacities!L905/100</f>
        <v>9658.4600000000009</v>
      </c>
      <c r="H35" s="164">
        <f>SummerCapacities!M904*SummerCapacities!M905/100</f>
        <v>9658.4600000000009</v>
      </c>
      <c r="U35" s="142"/>
      <c r="V35" s="142"/>
      <c r="W35" s="142"/>
      <c r="X35" s="142"/>
      <c r="Y35" s="142"/>
    </row>
    <row r="36" spans="2:25">
      <c r="B36" s="118"/>
      <c r="C36" s="163" t="s">
        <v>224</v>
      </c>
      <c r="D36" s="164">
        <f>SummerCapacities!I925*SummerCapacities!I926/100</f>
        <v>0</v>
      </c>
      <c r="E36" s="164">
        <f>SummerCapacities!J925*SummerCapacities!J926/100</f>
        <v>0</v>
      </c>
      <c r="F36" s="164">
        <f>SummerCapacities!K925*SummerCapacities!K926/100</f>
        <v>0</v>
      </c>
      <c r="G36" s="164">
        <f>SummerCapacities!L925*SummerCapacities!L926/100</f>
        <v>0</v>
      </c>
      <c r="H36" s="164">
        <f>SummerCapacities!M925*SummerCapacities!M926/100</f>
        <v>0</v>
      </c>
      <c r="J36" s="144"/>
      <c r="K36" s="144"/>
      <c r="L36" s="144"/>
      <c r="M36" s="144"/>
      <c r="N36" s="144"/>
      <c r="U36" s="142"/>
      <c r="V36" s="142"/>
      <c r="W36" s="142"/>
      <c r="X36" s="142"/>
      <c r="Y36" s="142"/>
    </row>
    <row r="37" spans="2:25">
      <c r="B37" s="118"/>
      <c r="C37" s="165" t="s">
        <v>225</v>
      </c>
      <c r="D37" s="166">
        <f>SUM(D28:D36)</f>
        <v>89249.723211075965</v>
      </c>
      <c r="E37" s="166">
        <f t="shared" ref="E37:H37" si="5">SUM(E28:E36)</f>
        <v>93218.699211075946</v>
      </c>
      <c r="F37" s="166">
        <f t="shared" si="5"/>
        <v>93647.695211075945</v>
      </c>
      <c r="G37" s="166">
        <f t="shared" si="5"/>
        <v>93602.695211075945</v>
      </c>
      <c r="H37" s="166">
        <f t="shared" si="5"/>
        <v>93562.695211075945</v>
      </c>
      <c r="U37" s="142"/>
      <c r="V37" s="142"/>
      <c r="W37" s="142"/>
      <c r="X37" s="142"/>
      <c r="Y37" s="142"/>
    </row>
    <row r="38" spans="2:25">
      <c r="B38" s="127"/>
      <c r="C38" s="127"/>
      <c r="D38" s="127"/>
      <c r="E38" s="219"/>
      <c r="F38" s="127"/>
      <c r="G38" s="127"/>
      <c r="H38" s="127"/>
      <c r="U38" s="142"/>
      <c r="V38" s="142"/>
      <c r="W38" s="142"/>
      <c r="X38" s="142"/>
      <c r="Y38" s="142"/>
    </row>
    <row r="39" spans="2:25">
      <c r="B39" s="138"/>
      <c r="C39" s="138" t="s">
        <v>117</v>
      </c>
      <c r="D39" s="145">
        <f t="shared" ref="D39:H39" si="6">(D37-D13)/D13</f>
        <v>0.17282717900301833</v>
      </c>
      <c r="E39" s="145">
        <f t="shared" si="6"/>
        <v>0.19654036731637303</v>
      </c>
      <c r="F39" s="145">
        <f t="shared" si="6"/>
        <v>0.17955303790118482</v>
      </c>
      <c r="G39" s="145">
        <f t="shared" si="6"/>
        <v>0.15871644301153898</v>
      </c>
      <c r="H39" s="145">
        <f t="shared" si="6"/>
        <v>0.14111135061063385</v>
      </c>
      <c r="N39"/>
      <c r="U39" s="142"/>
      <c r="V39" s="142"/>
      <c r="W39" s="142"/>
      <c r="X39" s="142"/>
      <c r="Y39" s="142"/>
    </row>
    <row r="40" spans="2:25">
      <c r="B40" s="127"/>
      <c r="C40" s="140" t="s">
        <v>82</v>
      </c>
      <c r="D40" s="141"/>
      <c r="E40" s="141"/>
      <c r="F40" s="141"/>
      <c r="G40" s="141"/>
      <c r="H40" s="141"/>
      <c r="I40" s="127"/>
      <c r="J40" s="127"/>
      <c r="K40" s="127"/>
      <c r="L40" s="127"/>
      <c r="M40" s="127"/>
    </row>
    <row r="41" spans="2:25" ht="17.850000000000001" customHeight="1">
      <c r="B41" s="127"/>
      <c r="C41" s="129"/>
      <c r="D41" s="129"/>
      <c r="E41" s="129"/>
      <c r="F41" s="129"/>
      <c r="G41" s="129"/>
      <c r="H41" s="129"/>
      <c r="I41" s="129"/>
      <c r="J41" s="129"/>
      <c r="K41" s="129"/>
      <c r="L41" s="129"/>
      <c r="M41" s="129"/>
    </row>
    <row r="42" spans="2:25">
      <c r="D42" s="109"/>
      <c r="E42" s="109"/>
      <c r="F42" s="109"/>
      <c r="G42" s="109"/>
      <c r="H42" s="109"/>
    </row>
    <row r="43" spans="2:25">
      <c r="D43" s="110"/>
    </row>
  </sheetData>
  <mergeCells count="2">
    <mergeCell ref="B1:H1"/>
    <mergeCell ref="B2:H2"/>
  </mergeCells>
  <pageMargins left="0.5" right="0.5" top="0.75" bottom="0.75" header="0.3" footer="0.3"/>
  <pageSetup scale="78" orientation="landscape" r:id="rId1"/>
  <headerFooter>
    <oddFooter>&amp;C&amp;P</oddFooter>
  </headerFooter>
  <rowBreaks count="1" manualBreakCount="1">
    <brk id="42" min="1" max="8"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T965"/>
  <sheetViews>
    <sheetView zoomScale="84" zoomScaleNormal="84" workbookViewId="0">
      <pane ySplit="2" topLeftCell="A3" activePane="bottomLeft" state="frozen"/>
      <selection pane="bottomLeft"/>
    </sheetView>
  </sheetViews>
  <sheetFormatPr defaultColWidth="8.85546875" defaultRowHeight="15"/>
  <cols>
    <col min="1" max="1" width="5.85546875" style="60" customWidth="1"/>
    <col min="2" max="2" width="78.42578125" style="60" customWidth="1"/>
    <col min="3" max="3" width="11.140625" style="60" bestFit="1" customWidth="1"/>
    <col min="4" max="4" width="34.28515625" style="60" bestFit="1" customWidth="1"/>
    <col min="5" max="5" width="21.7109375" style="60" bestFit="1" customWidth="1"/>
    <col min="6" max="6" width="10" style="60" customWidth="1"/>
    <col min="7" max="7" width="12.28515625" style="60" customWidth="1"/>
    <col min="8" max="8" width="13.7109375" style="60" customWidth="1"/>
    <col min="9" max="18" width="11" style="60" customWidth="1"/>
    <col min="19" max="16384" width="8.85546875" style="60"/>
  </cols>
  <sheetData>
    <row r="1" spans="1:18" ht="30">
      <c r="A1" s="78"/>
      <c r="B1" s="63" t="s">
        <v>2552</v>
      </c>
      <c r="C1" s="79"/>
      <c r="D1" s="80"/>
      <c r="E1" s="81"/>
      <c r="F1" s="81"/>
      <c r="G1" s="81"/>
      <c r="H1" s="82"/>
      <c r="I1" s="83"/>
      <c r="J1" s="84"/>
      <c r="K1" s="84"/>
      <c r="L1" s="84"/>
      <c r="M1" s="85"/>
      <c r="N1" s="85"/>
      <c r="O1" s="85"/>
      <c r="P1" s="260"/>
      <c r="Q1" s="261"/>
      <c r="R1" s="261"/>
    </row>
    <row r="2" spans="1:18" ht="50.45" customHeight="1">
      <c r="A2" s="167"/>
      <c r="B2" s="168" t="s">
        <v>226</v>
      </c>
      <c r="C2" s="169" t="s">
        <v>227</v>
      </c>
      <c r="D2" s="170" t="s">
        <v>228</v>
      </c>
      <c r="E2" s="168" t="s">
        <v>229</v>
      </c>
      <c r="F2" s="170" t="s">
        <v>230</v>
      </c>
      <c r="G2" s="170" t="s">
        <v>231</v>
      </c>
      <c r="H2" s="171" t="s">
        <v>232</v>
      </c>
      <c r="I2" s="172">
        <v>2021</v>
      </c>
      <c r="J2" s="172">
        <v>2022</v>
      </c>
      <c r="K2" s="172">
        <v>2023</v>
      </c>
      <c r="L2" s="172">
        <v>2024</v>
      </c>
      <c r="M2" s="147">
        <v>2025</v>
      </c>
      <c r="N2" s="147">
        <v>2026</v>
      </c>
      <c r="O2" s="147">
        <v>2027</v>
      </c>
      <c r="P2" s="147">
        <v>2028</v>
      </c>
      <c r="Q2" s="147">
        <v>2029</v>
      </c>
      <c r="R2" s="147">
        <v>2030</v>
      </c>
    </row>
    <row r="3" spans="1:18">
      <c r="A3" s="10"/>
      <c r="B3" s="148" t="s">
        <v>233</v>
      </c>
      <c r="C3" s="148"/>
      <c r="D3" s="148"/>
      <c r="E3" s="148"/>
      <c r="F3" s="148"/>
      <c r="G3" s="148"/>
      <c r="H3" s="149"/>
      <c r="I3" s="150"/>
      <c r="J3" s="150"/>
      <c r="K3" s="150"/>
      <c r="L3" s="151"/>
      <c r="M3" s="151"/>
      <c r="N3" s="151"/>
      <c r="O3" s="151"/>
      <c r="P3" s="151"/>
      <c r="Q3" s="151"/>
      <c r="R3" s="151"/>
    </row>
    <row r="4" spans="1:18">
      <c r="A4" s="16">
        <v>4</v>
      </c>
      <c r="B4" s="94" t="s">
        <v>234</v>
      </c>
      <c r="C4" s="94" t="s">
        <v>781</v>
      </c>
      <c r="D4" s="94" t="s">
        <v>235</v>
      </c>
      <c r="E4" s="94" t="s">
        <v>236</v>
      </c>
      <c r="F4" s="94" t="s">
        <v>237</v>
      </c>
      <c r="G4" s="94" t="s">
        <v>52</v>
      </c>
      <c r="H4" s="95">
        <v>1990</v>
      </c>
      <c r="I4" s="153">
        <v>1205</v>
      </c>
      <c r="J4" s="153">
        <v>1205</v>
      </c>
      <c r="K4" s="153">
        <v>1205</v>
      </c>
      <c r="L4" s="152">
        <v>1205</v>
      </c>
      <c r="M4" s="152">
        <v>1205</v>
      </c>
      <c r="N4" s="152">
        <v>1205</v>
      </c>
      <c r="O4" s="152">
        <v>1205</v>
      </c>
      <c r="P4" s="152">
        <v>1205</v>
      </c>
      <c r="Q4" s="152">
        <v>1205</v>
      </c>
      <c r="R4" s="152">
        <v>1205</v>
      </c>
    </row>
    <row r="5" spans="1:18">
      <c r="A5" s="16">
        <f>A4+1</f>
        <v>5</v>
      </c>
      <c r="B5" s="94" t="s">
        <v>238</v>
      </c>
      <c r="C5" s="94" t="s">
        <v>781</v>
      </c>
      <c r="D5" s="94" t="s">
        <v>239</v>
      </c>
      <c r="E5" s="94" t="s">
        <v>236</v>
      </c>
      <c r="F5" s="94" t="s">
        <v>237</v>
      </c>
      <c r="G5" s="94" t="s">
        <v>52</v>
      </c>
      <c r="H5" s="95">
        <v>1993</v>
      </c>
      <c r="I5" s="153">
        <v>1195</v>
      </c>
      <c r="J5" s="153">
        <v>1195</v>
      </c>
      <c r="K5" s="153">
        <v>1195</v>
      </c>
      <c r="L5" s="152">
        <v>1195</v>
      </c>
      <c r="M5" s="152">
        <v>1195</v>
      </c>
      <c r="N5" s="152">
        <v>1195</v>
      </c>
      <c r="O5" s="152">
        <v>1195</v>
      </c>
      <c r="P5" s="152">
        <v>1195</v>
      </c>
      <c r="Q5" s="152">
        <v>1195</v>
      </c>
      <c r="R5" s="152">
        <v>1195</v>
      </c>
    </row>
    <row r="6" spans="1:18">
      <c r="A6" s="16">
        <f t="shared" ref="A6:A69" si="0">A5+1</f>
        <v>6</v>
      </c>
      <c r="B6" s="94" t="s">
        <v>240</v>
      </c>
      <c r="C6" s="94" t="s">
        <v>241</v>
      </c>
      <c r="D6" s="94" t="s">
        <v>242</v>
      </c>
      <c r="E6" s="94" t="s">
        <v>243</v>
      </c>
      <c r="F6" s="94" t="s">
        <v>237</v>
      </c>
      <c r="G6" s="94" t="s">
        <v>98</v>
      </c>
      <c r="H6" s="95">
        <v>1988</v>
      </c>
      <c r="I6" s="153">
        <v>1293.2</v>
      </c>
      <c r="J6" s="153">
        <v>1293.2</v>
      </c>
      <c r="K6" s="153">
        <v>1293.2</v>
      </c>
      <c r="L6" s="152">
        <v>1293.2</v>
      </c>
      <c r="M6" s="152">
        <v>1293.2</v>
      </c>
      <c r="N6" s="152">
        <v>1293.2</v>
      </c>
      <c r="O6" s="152">
        <v>1293.2</v>
      </c>
      <c r="P6" s="152">
        <v>1293.2</v>
      </c>
      <c r="Q6" s="152">
        <v>1293.2</v>
      </c>
      <c r="R6" s="152">
        <v>1293.2</v>
      </c>
    </row>
    <row r="7" spans="1:18">
      <c r="A7" s="16">
        <f t="shared" si="0"/>
        <v>7</v>
      </c>
      <c r="B7" s="94" t="s">
        <v>244</v>
      </c>
      <c r="C7" s="94" t="s">
        <v>781</v>
      </c>
      <c r="D7" s="94" t="s">
        <v>245</v>
      </c>
      <c r="E7" s="94" t="s">
        <v>243</v>
      </c>
      <c r="F7" s="94" t="s">
        <v>237</v>
      </c>
      <c r="G7" s="94" t="s">
        <v>98</v>
      </c>
      <c r="H7" s="95">
        <v>1989</v>
      </c>
      <c r="I7" s="153">
        <v>1280</v>
      </c>
      <c r="J7" s="153">
        <v>1280</v>
      </c>
      <c r="K7" s="153">
        <v>1280</v>
      </c>
      <c r="L7" s="152">
        <v>1280</v>
      </c>
      <c r="M7" s="152">
        <v>1280</v>
      </c>
      <c r="N7" s="152">
        <v>1280</v>
      </c>
      <c r="O7" s="152">
        <v>1280</v>
      </c>
      <c r="P7" s="152">
        <v>1280</v>
      </c>
      <c r="Q7" s="152">
        <v>1280</v>
      </c>
      <c r="R7" s="152">
        <v>1280</v>
      </c>
    </row>
    <row r="8" spans="1:18">
      <c r="A8" s="16">
        <f t="shared" si="0"/>
        <v>8</v>
      </c>
      <c r="B8" s="94" t="s">
        <v>246</v>
      </c>
      <c r="C8" s="94" t="s">
        <v>781</v>
      </c>
      <c r="D8" s="94" t="s">
        <v>247</v>
      </c>
      <c r="E8" s="94" t="s">
        <v>248</v>
      </c>
      <c r="F8" s="94" t="s">
        <v>249</v>
      </c>
      <c r="G8" s="94" t="s">
        <v>53</v>
      </c>
      <c r="H8" s="95">
        <v>1980</v>
      </c>
      <c r="I8" s="153">
        <v>655</v>
      </c>
      <c r="J8" s="153">
        <v>655</v>
      </c>
      <c r="K8" s="153">
        <v>655</v>
      </c>
      <c r="L8" s="152">
        <v>655</v>
      </c>
      <c r="M8" s="152">
        <v>655</v>
      </c>
      <c r="N8" s="152">
        <v>655</v>
      </c>
      <c r="O8" s="152">
        <v>655</v>
      </c>
      <c r="P8" s="152">
        <v>655</v>
      </c>
      <c r="Q8" s="152">
        <v>655</v>
      </c>
      <c r="R8" s="152">
        <v>655</v>
      </c>
    </row>
    <row r="9" spans="1:18">
      <c r="A9" s="16">
        <f t="shared" si="0"/>
        <v>9</v>
      </c>
      <c r="B9" s="94" t="s">
        <v>99</v>
      </c>
      <c r="C9" s="94" t="s">
        <v>781</v>
      </c>
      <c r="D9" s="94" t="s">
        <v>42</v>
      </c>
      <c r="E9" s="94" t="s">
        <v>250</v>
      </c>
      <c r="F9" s="94" t="s">
        <v>249</v>
      </c>
      <c r="G9" s="94" t="s">
        <v>53</v>
      </c>
      <c r="H9" s="95">
        <v>1979</v>
      </c>
      <c r="I9" s="153">
        <v>604</v>
      </c>
      <c r="J9" s="153">
        <v>604</v>
      </c>
      <c r="K9" s="153">
        <v>604</v>
      </c>
      <c r="L9" s="152">
        <v>604</v>
      </c>
      <c r="M9" s="152">
        <v>604</v>
      </c>
      <c r="N9" s="152">
        <v>604</v>
      </c>
      <c r="O9" s="152">
        <v>604</v>
      </c>
      <c r="P9" s="152">
        <v>604</v>
      </c>
      <c r="Q9" s="152">
        <v>604</v>
      </c>
      <c r="R9" s="152">
        <v>604</v>
      </c>
    </row>
    <row r="10" spans="1:18">
      <c r="A10" s="16">
        <f t="shared" si="0"/>
        <v>10</v>
      </c>
      <c r="B10" s="94" t="s">
        <v>100</v>
      </c>
      <c r="C10" s="94" t="s">
        <v>781</v>
      </c>
      <c r="D10" s="94" t="s">
        <v>43</v>
      </c>
      <c r="E10" s="94" t="s">
        <v>250</v>
      </c>
      <c r="F10" s="94" t="s">
        <v>249</v>
      </c>
      <c r="G10" s="94" t="s">
        <v>53</v>
      </c>
      <c r="H10" s="95">
        <v>1980</v>
      </c>
      <c r="I10" s="153">
        <v>599</v>
      </c>
      <c r="J10" s="153">
        <v>599</v>
      </c>
      <c r="K10" s="153">
        <v>599</v>
      </c>
      <c r="L10" s="152">
        <v>599</v>
      </c>
      <c r="M10" s="152">
        <v>599</v>
      </c>
      <c r="N10" s="152">
        <v>599</v>
      </c>
      <c r="O10" s="152">
        <v>599</v>
      </c>
      <c r="P10" s="152">
        <v>599</v>
      </c>
      <c r="Q10" s="152">
        <v>599</v>
      </c>
      <c r="R10" s="152">
        <v>599</v>
      </c>
    </row>
    <row r="11" spans="1:18">
      <c r="A11" s="16">
        <f t="shared" si="0"/>
        <v>11</v>
      </c>
      <c r="B11" s="94" t="s">
        <v>101</v>
      </c>
      <c r="C11" s="94" t="s">
        <v>781</v>
      </c>
      <c r="D11" s="94" t="s">
        <v>44</v>
      </c>
      <c r="E11" s="94" t="s">
        <v>250</v>
      </c>
      <c r="F11" s="94" t="s">
        <v>249</v>
      </c>
      <c r="G11" s="94" t="s">
        <v>53</v>
      </c>
      <c r="H11" s="95">
        <v>1988</v>
      </c>
      <c r="I11" s="153">
        <v>437</v>
      </c>
      <c r="J11" s="153">
        <v>437</v>
      </c>
      <c r="K11" s="153">
        <v>437</v>
      </c>
      <c r="L11" s="152">
        <v>437</v>
      </c>
      <c r="M11" s="152">
        <v>437</v>
      </c>
      <c r="N11" s="152">
        <v>437</v>
      </c>
      <c r="O11" s="152">
        <v>437</v>
      </c>
      <c r="P11" s="152">
        <v>437</v>
      </c>
      <c r="Q11" s="152">
        <v>437</v>
      </c>
      <c r="R11" s="152">
        <v>437</v>
      </c>
    </row>
    <row r="12" spans="1:18">
      <c r="A12" s="16">
        <f t="shared" si="0"/>
        <v>12</v>
      </c>
      <c r="B12" s="94" t="s">
        <v>251</v>
      </c>
      <c r="C12" s="94" t="s">
        <v>781</v>
      </c>
      <c r="D12" s="94" t="s">
        <v>252</v>
      </c>
      <c r="E12" s="94" t="s">
        <v>58</v>
      </c>
      <c r="F12" s="94" t="s">
        <v>249</v>
      </c>
      <c r="G12" s="94" t="s">
        <v>53</v>
      </c>
      <c r="H12" s="95">
        <v>1992</v>
      </c>
      <c r="I12" s="153">
        <v>560</v>
      </c>
      <c r="J12" s="153">
        <v>560</v>
      </c>
      <c r="K12" s="153">
        <v>560</v>
      </c>
      <c r="L12" s="152">
        <v>560</v>
      </c>
      <c r="M12" s="152">
        <v>560</v>
      </c>
      <c r="N12" s="152">
        <v>560</v>
      </c>
      <c r="O12" s="152">
        <v>560</v>
      </c>
      <c r="P12" s="152">
        <v>560</v>
      </c>
      <c r="Q12" s="152">
        <v>560</v>
      </c>
      <c r="R12" s="152">
        <v>560</v>
      </c>
    </row>
    <row r="13" spans="1:18">
      <c r="A13" s="16">
        <f t="shared" si="0"/>
        <v>13</v>
      </c>
      <c r="B13" s="94" t="s">
        <v>253</v>
      </c>
      <c r="C13" s="94" t="s">
        <v>781</v>
      </c>
      <c r="D13" s="94" t="s">
        <v>254</v>
      </c>
      <c r="E13" s="94" t="s">
        <v>58</v>
      </c>
      <c r="F13" s="94" t="s">
        <v>249</v>
      </c>
      <c r="G13" s="94" t="s">
        <v>53</v>
      </c>
      <c r="H13" s="95">
        <v>2010</v>
      </c>
      <c r="I13" s="153">
        <v>785</v>
      </c>
      <c r="J13" s="153">
        <v>785</v>
      </c>
      <c r="K13" s="153">
        <v>785</v>
      </c>
      <c r="L13" s="152">
        <v>785</v>
      </c>
      <c r="M13" s="152">
        <v>785</v>
      </c>
      <c r="N13" s="152">
        <v>785</v>
      </c>
      <c r="O13" s="152">
        <v>785</v>
      </c>
      <c r="P13" s="152">
        <v>785</v>
      </c>
      <c r="Q13" s="152">
        <v>785</v>
      </c>
      <c r="R13" s="152">
        <v>785</v>
      </c>
    </row>
    <row r="14" spans="1:18">
      <c r="A14" s="16">
        <f t="shared" si="0"/>
        <v>14</v>
      </c>
      <c r="B14" s="94" t="s">
        <v>255</v>
      </c>
      <c r="C14" s="94" t="s">
        <v>781</v>
      </c>
      <c r="D14" s="94" t="s">
        <v>256</v>
      </c>
      <c r="E14" s="94" t="s">
        <v>257</v>
      </c>
      <c r="F14" s="94" t="s">
        <v>249</v>
      </c>
      <c r="G14" s="94" t="s">
        <v>52</v>
      </c>
      <c r="H14" s="95">
        <v>1985</v>
      </c>
      <c r="I14" s="153">
        <v>824</v>
      </c>
      <c r="J14" s="153">
        <v>824</v>
      </c>
      <c r="K14" s="153">
        <v>824</v>
      </c>
      <c r="L14" s="152">
        <v>824</v>
      </c>
      <c r="M14" s="152">
        <v>824</v>
      </c>
      <c r="N14" s="152">
        <v>824</v>
      </c>
      <c r="O14" s="152">
        <v>824</v>
      </c>
      <c r="P14" s="152">
        <v>824</v>
      </c>
      <c r="Q14" s="152">
        <v>824</v>
      </c>
      <c r="R14" s="152">
        <v>824</v>
      </c>
    </row>
    <row r="15" spans="1:18">
      <c r="A15" s="16">
        <f t="shared" si="0"/>
        <v>15</v>
      </c>
      <c r="B15" s="94" t="s">
        <v>258</v>
      </c>
      <c r="C15" s="94" t="s">
        <v>781</v>
      </c>
      <c r="D15" s="94" t="s">
        <v>259</v>
      </c>
      <c r="E15" s="94" t="s">
        <v>257</v>
      </c>
      <c r="F15" s="94" t="s">
        <v>249</v>
      </c>
      <c r="G15" s="94" t="s">
        <v>52</v>
      </c>
      <c r="H15" s="95">
        <v>1986</v>
      </c>
      <c r="I15" s="153">
        <v>836</v>
      </c>
      <c r="J15" s="153">
        <v>836</v>
      </c>
      <c r="K15" s="153">
        <v>836</v>
      </c>
      <c r="L15" s="152">
        <v>836</v>
      </c>
      <c r="M15" s="152">
        <v>836</v>
      </c>
      <c r="N15" s="152">
        <v>836</v>
      </c>
      <c r="O15" s="152">
        <v>836</v>
      </c>
      <c r="P15" s="152">
        <v>836</v>
      </c>
      <c r="Q15" s="152">
        <v>836</v>
      </c>
      <c r="R15" s="152">
        <v>836</v>
      </c>
    </row>
    <row r="16" spans="1:18">
      <c r="A16" s="16">
        <f t="shared" si="0"/>
        <v>16</v>
      </c>
      <c r="B16" s="94" t="s">
        <v>260</v>
      </c>
      <c r="C16" s="94" t="s">
        <v>781</v>
      </c>
      <c r="D16" s="94" t="s">
        <v>261</v>
      </c>
      <c r="E16" s="94" t="s">
        <v>262</v>
      </c>
      <c r="F16" s="94" t="s">
        <v>249</v>
      </c>
      <c r="G16" s="94" t="s">
        <v>52</v>
      </c>
      <c r="H16" s="95">
        <v>1977</v>
      </c>
      <c r="I16" s="153">
        <v>800</v>
      </c>
      <c r="J16" s="153">
        <v>800</v>
      </c>
      <c r="K16" s="153">
        <v>800</v>
      </c>
      <c r="L16" s="152">
        <v>800</v>
      </c>
      <c r="M16" s="152">
        <v>800</v>
      </c>
      <c r="N16" s="152">
        <v>800</v>
      </c>
      <c r="O16" s="152">
        <v>800</v>
      </c>
      <c r="P16" s="152">
        <v>800</v>
      </c>
      <c r="Q16" s="152">
        <v>800</v>
      </c>
      <c r="R16" s="152">
        <v>800</v>
      </c>
    </row>
    <row r="17" spans="1:18">
      <c r="A17" s="16">
        <f t="shared" si="0"/>
        <v>17</v>
      </c>
      <c r="B17" s="94" t="s">
        <v>263</v>
      </c>
      <c r="C17" s="94" t="s">
        <v>781</v>
      </c>
      <c r="D17" s="94" t="s">
        <v>264</v>
      </c>
      <c r="E17" s="94" t="s">
        <v>262</v>
      </c>
      <c r="F17" s="94" t="s">
        <v>249</v>
      </c>
      <c r="G17" s="94" t="s">
        <v>52</v>
      </c>
      <c r="H17" s="95">
        <v>1978</v>
      </c>
      <c r="I17" s="153">
        <v>805</v>
      </c>
      <c r="J17" s="153">
        <v>805</v>
      </c>
      <c r="K17" s="153">
        <v>805</v>
      </c>
      <c r="L17" s="152">
        <v>805</v>
      </c>
      <c r="M17" s="152">
        <v>805</v>
      </c>
      <c r="N17" s="152">
        <v>805</v>
      </c>
      <c r="O17" s="152">
        <v>805</v>
      </c>
      <c r="P17" s="152">
        <v>805</v>
      </c>
      <c r="Q17" s="152">
        <v>805</v>
      </c>
      <c r="R17" s="152">
        <v>805</v>
      </c>
    </row>
    <row r="18" spans="1:18">
      <c r="A18" s="16">
        <f t="shared" si="0"/>
        <v>18</v>
      </c>
      <c r="B18" s="94" t="s">
        <v>265</v>
      </c>
      <c r="C18" s="94" t="s">
        <v>781</v>
      </c>
      <c r="D18" s="94" t="s">
        <v>266</v>
      </c>
      <c r="E18" s="94" t="s">
        <v>262</v>
      </c>
      <c r="F18" s="94" t="s">
        <v>249</v>
      </c>
      <c r="G18" s="94" t="s">
        <v>52</v>
      </c>
      <c r="H18" s="95">
        <v>1979</v>
      </c>
      <c r="I18" s="153">
        <v>805</v>
      </c>
      <c r="J18" s="153">
        <v>805</v>
      </c>
      <c r="K18" s="153">
        <v>805</v>
      </c>
      <c r="L18" s="152">
        <v>805</v>
      </c>
      <c r="M18" s="152">
        <v>805</v>
      </c>
      <c r="N18" s="152">
        <v>805</v>
      </c>
      <c r="O18" s="152">
        <v>805</v>
      </c>
      <c r="P18" s="152">
        <v>805</v>
      </c>
      <c r="Q18" s="152">
        <v>805</v>
      </c>
      <c r="R18" s="152">
        <v>805</v>
      </c>
    </row>
    <row r="19" spans="1:18">
      <c r="A19" s="16">
        <f t="shared" si="0"/>
        <v>19</v>
      </c>
      <c r="B19" s="94" t="s">
        <v>267</v>
      </c>
      <c r="C19" s="94" t="s">
        <v>781</v>
      </c>
      <c r="D19" s="94" t="s">
        <v>268</v>
      </c>
      <c r="E19" s="94" t="s">
        <v>269</v>
      </c>
      <c r="F19" s="94" t="s">
        <v>249</v>
      </c>
      <c r="G19" s="94" t="s">
        <v>52</v>
      </c>
      <c r="H19" s="95">
        <v>2010</v>
      </c>
      <c r="I19" s="153">
        <v>855</v>
      </c>
      <c r="J19" s="153">
        <v>855</v>
      </c>
      <c r="K19" s="153">
        <v>855</v>
      </c>
      <c r="L19" s="152">
        <v>855</v>
      </c>
      <c r="M19" s="152">
        <v>855</v>
      </c>
      <c r="N19" s="152">
        <v>855</v>
      </c>
      <c r="O19" s="152">
        <v>855</v>
      </c>
      <c r="P19" s="152">
        <v>855</v>
      </c>
      <c r="Q19" s="152">
        <v>855</v>
      </c>
      <c r="R19" s="152">
        <v>855</v>
      </c>
    </row>
    <row r="20" spans="1:18">
      <c r="A20" s="16">
        <f t="shared" si="0"/>
        <v>20</v>
      </c>
      <c r="B20" s="94" t="s">
        <v>270</v>
      </c>
      <c r="C20" s="94" t="s">
        <v>781</v>
      </c>
      <c r="D20" s="94" t="s">
        <v>271</v>
      </c>
      <c r="E20" s="94" t="s">
        <v>269</v>
      </c>
      <c r="F20" s="94" t="s">
        <v>249</v>
      </c>
      <c r="G20" s="94" t="s">
        <v>52</v>
      </c>
      <c r="H20" s="95">
        <v>2011</v>
      </c>
      <c r="I20" s="153">
        <v>855</v>
      </c>
      <c r="J20" s="153">
        <v>855</v>
      </c>
      <c r="K20" s="153">
        <v>855</v>
      </c>
      <c r="L20" s="152">
        <v>855</v>
      </c>
      <c r="M20" s="152">
        <v>855</v>
      </c>
      <c r="N20" s="152">
        <v>855</v>
      </c>
      <c r="O20" s="152">
        <v>855</v>
      </c>
      <c r="P20" s="152">
        <v>855</v>
      </c>
      <c r="Q20" s="152">
        <v>855</v>
      </c>
      <c r="R20" s="152">
        <v>855</v>
      </c>
    </row>
    <row r="21" spans="1:18">
      <c r="A21" s="16">
        <f t="shared" si="0"/>
        <v>21</v>
      </c>
      <c r="B21" s="94" t="s">
        <v>273</v>
      </c>
      <c r="C21" s="94" t="s">
        <v>781</v>
      </c>
      <c r="D21" s="94" t="s">
        <v>274</v>
      </c>
      <c r="E21" s="94" t="s">
        <v>275</v>
      </c>
      <c r="F21" s="94" t="s">
        <v>249</v>
      </c>
      <c r="G21" s="94" t="s">
        <v>53</v>
      </c>
      <c r="H21" s="95">
        <v>1982</v>
      </c>
      <c r="I21" s="153">
        <v>391</v>
      </c>
      <c r="J21" s="153">
        <v>391</v>
      </c>
      <c r="K21" s="153">
        <v>391</v>
      </c>
      <c r="L21" s="152">
        <v>391</v>
      </c>
      <c r="M21" s="152">
        <v>391</v>
      </c>
      <c r="N21" s="152">
        <v>391</v>
      </c>
      <c r="O21" s="152">
        <v>391</v>
      </c>
      <c r="P21" s="152">
        <v>391</v>
      </c>
      <c r="Q21" s="152">
        <v>391</v>
      </c>
      <c r="R21" s="152">
        <v>391</v>
      </c>
    </row>
    <row r="22" spans="1:18">
      <c r="A22" s="16">
        <f t="shared" si="0"/>
        <v>22</v>
      </c>
      <c r="B22" s="94" t="s">
        <v>276</v>
      </c>
      <c r="C22" s="94" t="s">
        <v>781</v>
      </c>
      <c r="D22" s="94" t="s">
        <v>277</v>
      </c>
      <c r="E22" s="94" t="s">
        <v>278</v>
      </c>
      <c r="F22" s="94" t="s">
        <v>249</v>
      </c>
      <c r="G22" s="94" t="s">
        <v>52</v>
      </c>
      <c r="H22" s="95">
        <v>2013</v>
      </c>
      <c r="I22" s="153">
        <v>940</v>
      </c>
      <c r="J22" s="153">
        <v>940</v>
      </c>
      <c r="K22" s="153">
        <v>940</v>
      </c>
      <c r="L22" s="152">
        <v>940</v>
      </c>
      <c r="M22" s="152">
        <v>940</v>
      </c>
      <c r="N22" s="152">
        <v>940</v>
      </c>
      <c r="O22" s="152">
        <v>940</v>
      </c>
      <c r="P22" s="152">
        <v>940</v>
      </c>
      <c r="Q22" s="152">
        <v>940</v>
      </c>
      <c r="R22" s="152">
        <v>940</v>
      </c>
    </row>
    <row r="23" spans="1:18">
      <c r="A23" s="16">
        <f t="shared" si="0"/>
        <v>23</v>
      </c>
      <c r="B23" s="94" t="s">
        <v>279</v>
      </c>
      <c r="C23" s="94" t="s">
        <v>781</v>
      </c>
      <c r="D23" s="94" t="s">
        <v>280</v>
      </c>
      <c r="E23" s="94" t="s">
        <v>269</v>
      </c>
      <c r="F23" s="94" t="s">
        <v>249</v>
      </c>
      <c r="G23" s="94" t="s">
        <v>52</v>
      </c>
      <c r="H23" s="95">
        <v>1990</v>
      </c>
      <c r="I23" s="153">
        <v>155</v>
      </c>
      <c r="J23" s="153">
        <v>155</v>
      </c>
      <c r="K23" s="153">
        <v>155</v>
      </c>
      <c r="L23" s="152">
        <v>155</v>
      </c>
      <c r="M23" s="152">
        <v>155</v>
      </c>
      <c r="N23" s="152">
        <v>155</v>
      </c>
      <c r="O23" s="152">
        <v>155</v>
      </c>
      <c r="P23" s="152">
        <v>155</v>
      </c>
      <c r="Q23" s="152">
        <v>155</v>
      </c>
      <c r="R23" s="152">
        <v>155</v>
      </c>
    </row>
    <row r="24" spans="1:18">
      <c r="A24" s="16">
        <f t="shared" si="0"/>
        <v>24</v>
      </c>
      <c r="B24" s="94" t="s">
        <v>281</v>
      </c>
      <c r="C24" s="94" t="s">
        <v>781</v>
      </c>
      <c r="D24" s="94" t="s">
        <v>282</v>
      </c>
      <c r="E24" s="94" t="s">
        <v>269</v>
      </c>
      <c r="F24" s="94" t="s">
        <v>249</v>
      </c>
      <c r="G24" s="94" t="s">
        <v>52</v>
      </c>
      <c r="H24" s="95">
        <v>1991</v>
      </c>
      <c r="I24" s="153">
        <v>155</v>
      </c>
      <c r="J24" s="153">
        <v>155</v>
      </c>
      <c r="K24" s="153">
        <v>155</v>
      </c>
      <c r="L24" s="152">
        <v>155</v>
      </c>
      <c r="M24" s="152">
        <v>155</v>
      </c>
      <c r="N24" s="152">
        <v>155</v>
      </c>
      <c r="O24" s="152">
        <v>155</v>
      </c>
      <c r="P24" s="152">
        <v>155</v>
      </c>
      <c r="Q24" s="152">
        <v>155</v>
      </c>
      <c r="R24" s="152">
        <v>155</v>
      </c>
    </row>
    <row r="25" spans="1:18">
      <c r="A25" s="16">
        <f t="shared" si="0"/>
        <v>25</v>
      </c>
      <c r="B25" s="94" t="s">
        <v>283</v>
      </c>
      <c r="C25" s="94" t="s">
        <v>781</v>
      </c>
      <c r="D25" s="94" t="s">
        <v>284</v>
      </c>
      <c r="E25" s="94" t="s">
        <v>331</v>
      </c>
      <c r="F25" s="94" t="s">
        <v>249</v>
      </c>
      <c r="G25" s="94" t="s">
        <v>285</v>
      </c>
      <c r="H25" s="95">
        <v>1977</v>
      </c>
      <c r="I25" s="153">
        <v>664</v>
      </c>
      <c r="J25" s="153">
        <v>664</v>
      </c>
      <c r="K25" s="153">
        <v>664</v>
      </c>
      <c r="L25" s="152">
        <v>664</v>
      </c>
      <c r="M25" s="152">
        <v>664</v>
      </c>
      <c r="N25" s="152">
        <v>664</v>
      </c>
      <c r="O25" s="152">
        <v>664</v>
      </c>
      <c r="P25" s="152">
        <v>664</v>
      </c>
      <c r="Q25" s="152">
        <v>664</v>
      </c>
      <c r="R25" s="152">
        <v>664</v>
      </c>
    </row>
    <row r="26" spans="1:18">
      <c r="A26" s="16">
        <f t="shared" si="0"/>
        <v>26</v>
      </c>
      <c r="B26" s="94" t="s">
        <v>286</v>
      </c>
      <c r="C26" s="94" t="s">
        <v>781</v>
      </c>
      <c r="D26" s="94" t="s">
        <v>287</v>
      </c>
      <c r="E26" s="94" t="s">
        <v>331</v>
      </c>
      <c r="F26" s="94" t="s">
        <v>249</v>
      </c>
      <c r="G26" s="94" t="s">
        <v>285</v>
      </c>
      <c r="H26" s="95">
        <v>1978</v>
      </c>
      <c r="I26" s="153">
        <v>663</v>
      </c>
      <c r="J26" s="153">
        <v>663</v>
      </c>
      <c r="K26" s="153">
        <v>663</v>
      </c>
      <c r="L26" s="152">
        <v>663</v>
      </c>
      <c r="M26" s="152">
        <v>663</v>
      </c>
      <c r="N26" s="152">
        <v>663</v>
      </c>
      <c r="O26" s="152">
        <v>663</v>
      </c>
      <c r="P26" s="152">
        <v>663</v>
      </c>
      <c r="Q26" s="152">
        <v>663</v>
      </c>
      <c r="R26" s="152">
        <v>663</v>
      </c>
    </row>
    <row r="27" spans="1:18">
      <c r="A27" s="16">
        <f t="shared" si="0"/>
        <v>27</v>
      </c>
      <c r="B27" s="94" t="s">
        <v>288</v>
      </c>
      <c r="C27" s="94" t="s">
        <v>781</v>
      </c>
      <c r="D27" s="94" t="s">
        <v>289</v>
      </c>
      <c r="E27" s="94" t="s">
        <v>331</v>
      </c>
      <c r="F27" s="94" t="s">
        <v>249</v>
      </c>
      <c r="G27" s="94" t="s">
        <v>285</v>
      </c>
      <c r="H27" s="95">
        <v>1980</v>
      </c>
      <c r="I27" s="153">
        <v>577</v>
      </c>
      <c r="J27" s="153">
        <v>577</v>
      </c>
      <c r="K27" s="153">
        <v>577</v>
      </c>
      <c r="L27" s="152">
        <v>577</v>
      </c>
      <c r="M27" s="152">
        <v>577</v>
      </c>
      <c r="N27" s="152">
        <v>577</v>
      </c>
      <c r="O27" s="152">
        <v>577</v>
      </c>
      <c r="P27" s="152">
        <v>577</v>
      </c>
      <c r="Q27" s="152">
        <v>577</v>
      </c>
      <c r="R27" s="152">
        <v>577</v>
      </c>
    </row>
    <row r="28" spans="1:18">
      <c r="A28" s="16">
        <f t="shared" si="0"/>
        <v>28</v>
      </c>
      <c r="B28" s="94" t="s">
        <v>290</v>
      </c>
      <c r="C28" s="94" t="s">
        <v>781</v>
      </c>
      <c r="D28" s="94" t="s">
        <v>291</v>
      </c>
      <c r="E28" s="94" t="s">
        <v>331</v>
      </c>
      <c r="F28" s="94" t="s">
        <v>249</v>
      </c>
      <c r="G28" s="94" t="s">
        <v>285</v>
      </c>
      <c r="H28" s="95">
        <v>1982</v>
      </c>
      <c r="I28" s="153">
        <v>610</v>
      </c>
      <c r="J28" s="153">
        <v>610</v>
      </c>
      <c r="K28" s="153">
        <v>610</v>
      </c>
      <c r="L28" s="152">
        <v>610</v>
      </c>
      <c r="M28" s="152">
        <v>610</v>
      </c>
      <c r="N28" s="152">
        <v>610</v>
      </c>
      <c r="O28" s="152">
        <v>610</v>
      </c>
      <c r="P28" s="152">
        <v>610</v>
      </c>
      <c r="Q28" s="152">
        <v>610</v>
      </c>
      <c r="R28" s="152">
        <v>610</v>
      </c>
    </row>
    <row r="29" spans="1:18">
      <c r="A29" s="16">
        <f t="shared" si="0"/>
        <v>29</v>
      </c>
      <c r="B29" s="94" t="s">
        <v>292</v>
      </c>
      <c r="C29" s="94" t="s">
        <v>781</v>
      </c>
      <c r="D29" s="94" t="s">
        <v>293</v>
      </c>
      <c r="E29" s="94" t="s">
        <v>58</v>
      </c>
      <c r="F29" s="94" t="s">
        <v>294</v>
      </c>
      <c r="G29" s="94" t="s">
        <v>53</v>
      </c>
      <c r="H29" s="95">
        <v>2000</v>
      </c>
      <c r="I29" s="153">
        <v>164</v>
      </c>
      <c r="J29" s="153">
        <v>164</v>
      </c>
      <c r="K29" s="153">
        <v>164</v>
      </c>
      <c r="L29" s="152">
        <v>164</v>
      </c>
      <c r="M29" s="152">
        <v>164</v>
      </c>
      <c r="N29" s="152">
        <v>164</v>
      </c>
      <c r="O29" s="152">
        <v>164</v>
      </c>
      <c r="P29" s="152">
        <v>164</v>
      </c>
      <c r="Q29" s="152">
        <v>164</v>
      </c>
      <c r="R29" s="152">
        <v>164</v>
      </c>
    </row>
    <row r="30" spans="1:18">
      <c r="A30" s="16">
        <f t="shared" si="0"/>
        <v>30</v>
      </c>
      <c r="B30" s="94" t="s">
        <v>295</v>
      </c>
      <c r="C30" s="94" t="s">
        <v>781</v>
      </c>
      <c r="D30" s="94" t="s">
        <v>296</v>
      </c>
      <c r="E30" s="94" t="s">
        <v>58</v>
      </c>
      <c r="F30" s="94" t="s">
        <v>294</v>
      </c>
      <c r="G30" s="94" t="s">
        <v>53</v>
      </c>
      <c r="H30" s="95">
        <v>2000</v>
      </c>
      <c r="I30" s="153">
        <v>164</v>
      </c>
      <c r="J30" s="153">
        <v>164</v>
      </c>
      <c r="K30" s="153">
        <v>164</v>
      </c>
      <c r="L30" s="152">
        <v>164</v>
      </c>
      <c r="M30" s="152">
        <v>164</v>
      </c>
      <c r="N30" s="152">
        <v>164</v>
      </c>
      <c r="O30" s="152">
        <v>164</v>
      </c>
      <c r="P30" s="152">
        <v>164</v>
      </c>
      <c r="Q30" s="152">
        <v>164</v>
      </c>
      <c r="R30" s="152">
        <v>164</v>
      </c>
    </row>
    <row r="31" spans="1:18">
      <c r="A31" s="16">
        <f t="shared" si="0"/>
        <v>31</v>
      </c>
      <c r="B31" s="94" t="s">
        <v>297</v>
      </c>
      <c r="C31" s="94" t="s">
        <v>781</v>
      </c>
      <c r="D31" s="94" t="s">
        <v>298</v>
      </c>
      <c r="E31" s="94" t="s">
        <v>58</v>
      </c>
      <c r="F31" s="94" t="s">
        <v>294</v>
      </c>
      <c r="G31" s="94" t="s">
        <v>53</v>
      </c>
      <c r="H31" s="95">
        <v>2000</v>
      </c>
      <c r="I31" s="153">
        <v>190</v>
      </c>
      <c r="J31" s="153">
        <v>190</v>
      </c>
      <c r="K31" s="153">
        <v>190</v>
      </c>
      <c r="L31" s="152">
        <v>190</v>
      </c>
      <c r="M31" s="152">
        <v>190</v>
      </c>
      <c r="N31" s="152">
        <v>190</v>
      </c>
      <c r="O31" s="152">
        <v>190</v>
      </c>
      <c r="P31" s="152">
        <v>190</v>
      </c>
      <c r="Q31" s="152">
        <v>190</v>
      </c>
      <c r="R31" s="152">
        <v>190</v>
      </c>
    </row>
    <row r="32" spans="1:18">
      <c r="A32" s="16">
        <f t="shared" si="0"/>
        <v>32</v>
      </c>
      <c r="B32" s="94" t="s">
        <v>299</v>
      </c>
      <c r="C32" s="94" t="s">
        <v>781</v>
      </c>
      <c r="D32" s="94" t="s">
        <v>300</v>
      </c>
      <c r="E32" s="94" t="s">
        <v>301</v>
      </c>
      <c r="F32" s="94" t="s">
        <v>294</v>
      </c>
      <c r="G32" s="94" t="s">
        <v>52</v>
      </c>
      <c r="H32" s="95">
        <v>1973</v>
      </c>
      <c r="I32" s="153">
        <v>18</v>
      </c>
      <c r="J32" s="153">
        <v>18</v>
      </c>
      <c r="K32" s="153">
        <v>18</v>
      </c>
      <c r="L32" s="152">
        <v>18</v>
      </c>
      <c r="M32" s="152">
        <v>18</v>
      </c>
      <c r="N32" s="152">
        <v>18</v>
      </c>
      <c r="O32" s="152">
        <v>18</v>
      </c>
      <c r="P32" s="152">
        <v>18</v>
      </c>
      <c r="Q32" s="152">
        <v>18</v>
      </c>
      <c r="R32" s="152">
        <v>18</v>
      </c>
    </row>
    <row r="33" spans="1:18">
      <c r="A33" s="16">
        <f t="shared" si="0"/>
        <v>33</v>
      </c>
      <c r="B33" s="94" t="s">
        <v>304</v>
      </c>
      <c r="C33" s="94" t="s">
        <v>781</v>
      </c>
      <c r="D33" s="94" t="s">
        <v>302</v>
      </c>
      <c r="E33" s="94" t="s">
        <v>303</v>
      </c>
      <c r="F33" s="94" t="s">
        <v>294</v>
      </c>
      <c r="G33" s="94" t="s">
        <v>98</v>
      </c>
      <c r="H33" s="95">
        <v>2010</v>
      </c>
      <c r="I33" s="153">
        <v>157</v>
      </c>
      <c r="J33" s="153">
        <v>157</v>
      </c>
      <c r="K33" s="153">
        <v>157</v>
      </c>
      <c r="L33" s="152">
        <v>157</v>
      </c>
      <c r="M33" s="152">
        <v>157</v>
      </c>
      <c r="N33" s="152">
        <v>157</v>
      </c>
      <c r="O33" s="152">
        <v>157</v>
      </c>
      <c r="P33" s="152">
        <v>157</v>
      </c>
      <c r="Q33" s="152">
        <v>157</v>
      </c>
      <c r="R33" s="152">
        <v>157</v>
      </c>
    </row>
    <row r="34" spans="1:18">
      <c r="A34" s="16">
        <f t="shared" si="0"/>
        <v>34</v>
      </c>
      <c r="B34" s="94" t="s">
        <v>306</v>
      </c>
      <c r="C34" s="94" t="s">
        <v>781</v>
      </c>
      <c r="D34" s="94" t="s">
        <v>305</v>
      </c>
      <c r="E34" s="94" t="s">
        <v>303</v>
      </c>
      <c r="F34" s="94" t="s">
        <v>294</v>
      </c>
      <c r="G34" s="94" t="s">
        <v>98</v>
      </c>
      <c r="H34" s="95">
        <v>2010</v>
      </c>
      <c r="I34" s="153">
        <v>157</v>
      </c>
      <c r="J34" s="153">
        <v>157</v>
      </c>
      <c r="K34" s="153">
        <v>157</v>
      </c>
      <c r="L34" s="152">
        <v>157</v>
      </c>
      <c r="M34" s="152">
        <v>157</v>
      </c>
      <c r="N34" s="152">
        <v>157</v>
      </c>
      <c r="O34" s="152">
        <v>157</v>
      </c>
      <c r="P34" s="152">
        <v>157</v>
      </c>
      <c r="Q34" s="152">
        <v>157</v>
      </c>
      <c r="R34" s="152">
        <v>157</v>
      </c>
    </row>
    <row r="35" spans="1:18">
      <c r="A35" s="16">
        <f t="shared" si="0"/>
        <v>35</v>
      </c>
      <c r="B35" s="94" t="s">
        <v>308</v>
      </c>
      <c r="C35" s="94" t="s">
        <v>781</v>
      </c>
      <c r="D35" s="94" t="s">
        <v>309</v>
      </c>
      <c r="E35" s="94" t="s">
        <v>303</v>
      </c>
      <c r="F35" s="94" t="s">
        <v>294</v>
      </c>
      <c r="G35" s="94" t="s">
        <v>98</v>
      </c>
      <c r="H35" s="95">
        <v>1974</v>
      </c>
      <c r="I35" s="153">
        <v>300</v>
      </c>
      <c r="J35" s="153">
        <v>300</v>
      </c>
      <c r="K35" s="153">
        <v>300</v>
      </c>
      <c r="L35" s="152">
        <v>300</v>
      </c>
      <c r="M35" s="152">
        <v>300</v>
      </c>
      <c r="N35" s="152">
        <v>300</v>
      </c>
      <c r="O35" s="152">
        <v>300</v>
      </c>
      <c r="P35" s="152">
        <v>300</v>
      </c>
      <c r="Q35" s="152">
        <v>300</v>
      </c>
      <c r="R35" s="152">
        <v>300</v>
      </c>
    </row>
    <row r="36" spans="1:18">
      <c r="A36" s="16">
        <f t="shared" si="0"/>
        <v>36</v>
      </c>
      <c r="B36" s="94" t="s">
        <v>313</v>
      </c>
      <c r="C36" s="94" t="s">
        <v>781</v>
      </c>
      <c r="D36" s="94" t="s">
        <v>307</v>
      </c>
      <c r="E36" s="94" t="s">
        <v>303</v>
      </c>
      <c r="F36" s="94" t="s">
        <v>294</v>
      </c>
      <c r="G36" s="94" t="s">
        <v>98</v>
      </c>
      <c r="H36" s="95">
        <v>1976</v>
      </c>
      <c r="I36" s="153">
        <v>319</v>
      </c>
      <c r="J36" s="153">
        <v>319</v>
      </c>
      <c r="K36" s="153">
        <v>319</v>
      </c>
      <c r="L36" s="152">
        <v>319</v>
      </c>
      <c r="M36" s="152">
        <v>319</v>
      </c>
      <c r="N36" s="152">
        <v>319</v>
      </c>
      <c r="O36" s="152">
        <v>319</v>
      </c>
      <c r="P36" s="152">
        <v>319</v>
      </c>
      <c r="Q36" s="152">
        <v>319</v>
      </c>
      <c r="R36" s="152">
        <v>319</v>
      </c>
    </row>
    <row r="37" spans="1:18">
      <c r="A37" s="16">
        <f t="shared" si="0"/>
        <v>37</v>
      </c>
      <c r="B37" s="94" t="s">
        <v>310</v>
      </c>
      <c r="C37" s="94" t="s">
        <v>781</v>
      </c>
      <c r="D37" s="94" t="s">
        <v>311</v>
      </c>
      <c r="E37" s="94" t="s">
        <v>312</v>
      </c>
      <c r="F37" s="94" t="s">
        <v>294</v>
      </c>
      <c r="G37" s="94" t="s">
        <v>53</v>
      </c>
      <c r="H37" s="95">
        <v>2002</v>
      </c>
      <c r="I37" s="153">
        <v>150</v>
      </c>
      <c r="J37" s="153">
        <v>150</v>
      </c>
      <c r="K37" s="153">
        <v>150</v>
      </c>
      <c r="L37" s="152">
        <v>150</v>
      </c>
      <c r="M37" s="152">
        <v>150</v>
      </c>
      <c r="N37" s="152">
        <v>150</v>
      </c>
      <c r="O37" s="152">
        <v>150</v>
      </c>
      <c r="P37" s="152">
        <v>150</v>
      </c>
      <c r="Q37" s="152">
        <v>150</v>
      </c>
      <c r="R37" s="152">
        <v>150</v>
      </c>
    </row>
    <row r="38" spans="1:18">
      <c r="A38" s="16">
        <f t="shared" si="0"/>
        <v>38</v>
      </c>
      <c r="B38" s="94" t="s">
        <v>314</v>
      </c>
      <c r="C38" s="94" t="s">
        <v>781</v>
      </c>
      <c r="D38" s="94" t="s">
        <v>315</v>
      </c>
      <c r="E38" s="94" t="s">
        <v>312</v>
      </c>
      <c r="F38" s="94" t="s">
        <v>294</v>
      </c>
      <c r="G38" s="94" t="s">
        <v>53</v>
      </c>
      <c r="H38" s="95">
        <v>2002</v>
      </c>
      <c r="I38" s="153">
        <v>150</v>
      </c>
      <c r="J38" s="153">
        <v>150</v>
      </c>
      <c r="K38" s="153">
        <v>150</v>
      </c>
      <c r="L38" s="152">
        <v>150</v>
      </c>
      <c r="M38" s="152">
        <v>150</v>
      </c>
      <c r="N38" s="152">
        <v>150</v>
      </c>
      <c r="O38" s="152">
        <v>150</v>
      </c>
      <c r="P38" s="152">
        <v>150</v>
      </c>
      <c r="Q38" s="152">
        <v>150</v>
      </c>
      <c r="R38" s="152">
        <v>150</v>
      </c>
    </row>
    <row r="39" spans="1:18">
      <c r="A39" s="16">
        <f t="shared" si="0"/>
        <v>39</v>
      </c>
      <c r="B39" s="94" t="s">
        <v>316</v>
      </c>
      <c r="C39" s="94" t="s">
        <v>781</v>
      </c>
      <c r="D39" s="94" t="s">
        <v>317</v>
      </c>
      <c r="E39" s="94" t="s">
        <v>312</v>
      </c>
      <c r="F39" s="94" t="s">
        <v>294</v>
      </c>
      <c r="G39" s="94" t="s">
        <v>53</v>
      </c>
      <c r="H39" s="95">
        <v>2002</v>
      </c>
      <c r="I39" s="153">
        <v>233</v>
      </c>
      <c r="J39" s="153">
        <v>233</v>
      </c>
      <c r="K39" s="153">
        <v>233</v>
      </c>
      <c r="L39" s="152">
        <v>233</v>
      </c>
      <c r="M39" s="152">
        <v>233</v>
      </c>
      <c r="N39" s="152">
        <v>233</v>
      </c>
      <c r="O39" s="152">
        <v>233</v>
      </c>
      <c r="P39" s="152">
        <v>233</v>
      </c>
      <c r="Q39" s="152">
        <v>233</v>
      </c>
      <c r="R39" s="152">
        <v>233</v>
      </c>
    </row>
    <row r="40" spans="1:18">
      <c r="A40" s="16">
        <f t="shared" si="0"/>
        <v>40</v>
      </c>
      <c r="B40" s="94" t="s">
        <v>318</v>
      </c>
      <c r="C40" s="94" t="s">
        <v>781</v>
      </c>
      <c r="D40" s="94" t="s">
        <v>319</v>
      </c>
      <c r="E40" s="94" t="s">
        <v>320</v>
      </c>
      <c r="F40" s="94" t="s">
        <v>294</v>
      </c>
      <c r="G40" s="94" t="s">
        <v>52</v>
      </c>
      <c r="H40" s="95">
        <v>2000</v>
      </c>
      <c r="I40" s="153">
        <v>143</v>
      </c>
      <c r="J40" s="153">
        <v>143</v>
      </c>
      <c r="K40" s="153">
        <v>143</v>
      </c>
      <c r="L40" s="152">
        <v>143</v>
      </c>
      <c r="M40" s="152">
        <v>143</v>
      </c>
      <c r="N40" s="152">
        <v>143</v>
      </c>
      <c r="O40" s="152">
        <v>143</v>
      </c>
      <c r="P40" s="152">
        <v>143</v>
      </c>
      <c r="Q40" s="152">
        <v>143</v>
      </c>
      <c r="R40" s="152">
        <v>143</v>
      </c>
    </row>
    <row r="41" spans="1:18">
      <c r="A41" s="16">
        <f t="shared" si="0"/>
        <v>41</v>
      </c>
      <c r="B41" s="94" t="s">
        <v>323</v>
      </c>
      <c r="C41" s="94" t="s">
        <v>781</v>
      </c>
      <c r="D41" s="94" t="s">
        <v>324</v>
      </c>
      <c r="E41" s="94" t="s">
        <v>320</v>
      </c>
      <c r="F41" s="94" t="s">
        <v>294</v>
      </c>
      <c r="G41" s="94" t="s">
        <v>52</v>
      </c>
      <c r="H41" s="95">
        <v>2000</v>
      </c>
      <c r="I41" s="153">
        <v>143</v>
      </c>
      <c r="J41" s="153">
        <v>143</v>
      </c>
      <c r="K41" s="153">
        <v>143</v>
      </c>
      <c r="L41" s="152">
        <v>143</v>
      </c>
      <c r="M41" s="152">
        <v>143</v>
      </c>
      <c r="N41" s="152">
        <v>143</v>
      </c>
      <c r="O41" s="152">
        <v>143</v>
      </c>
      <c r="P41" s="152">
        <v>143</v>
      </c>
      <c r="Q41" s="152">
        <v>143</v>
      </c>
      <c r="R41" s="152">
        <v>143</v>
      </c>
    </row>
    <row r="42" spans="1:18">
      <c r="A42" s="16">
        <f t="shared" si="0"/>
        <v>42</v>
      </c>
      <c r="B42" s="94" t="s">
        <v>325</v>
      </c>
      <c r="C42" s="94" t="s">
        <v>781</v>
      </c>
      <c r="D42" s="94" t="s">
        <v>326</v>
      </c>
      <c r="E42" s="94" t="s">
        <v>320</v>
      </c>
      <c r="F42" s="94" t="s">
        <v>294</v>
      </c>
      <c r="G42" s="94" t="s">
        <v>52</v>
      </c>
      <c r="H42" s="95">
        <v>2001</v>
      </c>
      <c r="I42" s="153">
        <v>145</v>
      </c>
      <c r="J42" s="153">
        <v>145</v>
      </c>
      <c r="K42" s="153">
        <v>145</v>
      </c>
      <c r="L42" s="152">
        <v>145</v>
      </c>
      <c r="M42" s="152">
        <v>145</v>
      </c>
      <c r="N42" s="152">
        <v>145</v>
      </c>
      <c r="O42" s="152">
        <v>145</v>
      </c>
      <c r="P42" s="152">
        <v>145</v>
      </c>
      <c r="Q42" s="152">
        <v>145</v>
      </c>
      <c r="R42" s="152">
        <v>145</v>
      </c>
    </row>
    <row r="43" spans="1:18">
      <c r="A43" s="16">
        <f t="shared" si="0"/>
        <v>43</v>
      </c>
      <c r="B43" s="94" t="s">
        <v>321</v>
      </c>
      <c r="C43" s="94" t="s">
        <v>781</v>
      </c>
      <c r="D43" s="94" t="s">
        <v>322</v>
      </c>
      <c r="E43" s="94" t="s">
        <v>320</v>
      </c>
      <c r="F43" s="94" t="s">
        <v>294</v>
      </c>
      <c r="G43" s="94" t="s">
        <v>52</v>
      </c>
      <c r="H43" s="95">
        <v>2001</v>
      </c>
      <c r="I43" s="153">
        <v>79.5</v>
      </c>
      <c r="J43" s="153">
        <v>79.5</v>
      </c>
      <c r="K43" s="153">
        <v>79.5</v>
      </c>
      <c r="L43" s="152">
        <v>79.5</v>
      </c>
      <c r="M43" s="152">
        <v>79.5</v>
      </c>
      <c r="N43" s="152">
        <v>79.5</v>
      </c>
      <c r="O43" s="152">
        <v>79.5</v>
      </c>
      <c r="P43" s="152">
        <v>79.5</v>
      </c>
      <c r="Q43" s="152">
        <v>79.5</v>
      </c>
      <c r="R43" s="152">
        <v>79.5</v>
      </c>
    </row>
    <row r="44" spans="1:18">
      <c r="A44" s="16">
        <f t="shared" si="0"/>
        <v>44</v>
      </c>
      <c r="B44" s="94" t="s">
        <v>327</v>
      </c>
      <c r="C44" s="94" t="s">
        <v>781</v>
      </c>
      <c r="D44" s="94" t="s">
        <v>328</v>
      </c>
      <c r="E44" s="94" t="s">
        <v>320</v>
      </c>
      <c r="F44" s="94" t="s">
        <v>294</v>
      </c>
      <c r="G44" s="94" t="s">
        <v>52</v>
      </c>
      <c r="H44" s="95">
        <v>2009</v>
      </c>
      <c r="I44" s="153">
        <v>213.5</v>
      </c>
      <c r="J44" s="153">
        <v>213.5</v>
      </c>
      <c r="K44" s="153">
        <v>213.5</v>
      </c>
      <c r="L44" s="152">
        <v>213.5</v>
      </c>
      <c r="M44" s="152">
        <v>213.5</v>
      </c>
      <c r="N44" s="152">
        <v>213.5</v>
      </c>
      <c r="O44" s="152">
        <v>213.5</v>
      </c>
      <c r="P44" s="152">
        <v>213.5</v>
      </c>
      <c r="Q44" s="152">
        <v>213.5</v>
      </c>
      <c r="R44" s="152">
        <v>213.5</v>
      </c>
    </row>
    <row r="45" spans="1:18">
      <c r="A45" s="16">
        <f t="shared" si="0"/>
        <v>45</v>
      </c>
      <c r="B45" s="94" t="s">
        <v>334</v>
      </c>
      <c r="C45" s="94" t="s">
        <v>781</v>
      </c>
      <c r="D45" s="94" t="s">
        <v>2019</v>
      </c>
      <c r="E45" s="94" t="s">
        <v>335</v>
      </c>
      <c r="F45" s="94" t="s">
        <v>294</v>
      </c>
      <c r="G45" s="94" t="s">
        <v>62</v>
      </c>
      <c r="H45" s="95">
        <v>1990</v>
      </c>
      <c r="I45" s="153">
        <v>21</v>
      </c>
      <c r="J45" s="153">
        <v>21</v>
      </c>
      <c r="K45" s="153">
        <v>21</v>
      </c>
      <c r="L45" s="152">
        <v>21</v>
      </c>
      <c r="M45" s="152">
        <v>21</v>
      </c>
      <c r="N45" s="152">
        <v>21</v>
      </c>
      <c r="O45" s="152">
        <v>21</v>
      </c>
      <c r="P45" s="152">
        <v>21</v>
      </c>
      <c r="Q45" s="152">
        <v>21</v>
      </c>
      <c r="R45" s="152">
        <v>21</v>
      </c>
    </row>
    <row r="46" spans="1:18">
      <c r="A46" s="16">
        <f t="shared" si="0"/>
        <v>46</v>
      </c>
      <c r="B46" s="94" t="s">
        <v>329</v>
      </c>
      <c r="C46" s="94" t="s">
        <v>781</v>
      </c>
      <c r="D46" s="94" t="s">
        <v>330</v>
      </c>
      <c r="E46" s="94" t="s">
        <v>331</v>
      </c>
      <c r="F46" s="94" t="s">
        <v>294</v>
      </c>
      <c r="G46" s="94" t="s">
        <v>285</v>
      </c>
      <c r="H46" s="95">
        <v>2003</v>
      </c>
      <c r="I46" s="153">
        <v>149.69999999999999</v>
      </c>
      <c r="J46" s="153">
        <v>149.69999999999999</v>
      </c>
      <c r="K46" s="153">
        <v>149.69999999999999</v>
      </c>
      <c r="L46" s="152">
        <v>149.69999999999999</v>
      </c>
      <c r="M46" s="152">
        <v>149.69999999999999</v>
      </c>
      <c r="N46" s="152">
        <v>149.69999999999999</v>
      </c>
      <c r="O46" s="152">
        <v>149.69999999999999</v>
      </c>
      <c r="P46" s="152">
        <v>149.69999999999999</v>
      </c>
      <c r="Q46" s="152">
        <v>149.69999999999999</v>
      </c>
      <c r="R46" s="152">
        <v>149.69999999999999</v>
      </c>
    </row>
    <row r="47" spans="1:18">
      <c r="A47" s="16">
        <f t="shared" si="0"/>
        <v>47</v>
      </c>
      <c r="B47" s="94" t="s">
        <v>332</v>
      </c>
      <c r="C47" s="94" t="s">
        <v>781</v>
      </c>
      <c r="D47" s="94" t="s">
        <v>333</v>
      </c>
      <c r="E47" s="94" t="s">
        <v>331</v>
      </c>
      <c r="F47" s="94" t="s">
        <v>294</v>
      </c>
      <c r="G47" s="94" t="s">
        <v>285</v>
      </c>
      <c r="H47" s="95">
        <v>2003</v>
      </c>
      <c r="I47" s="153">
        <v>149.69999999999999</v>
      </c>
      <c r="J47" s="153">
        <v>149.69999999999999</v>
      </c>
      <c r="K47" s="153">
        <v>149.69999999999999</v>
      </c>
      <c r="L47" s="152">
        <v>149.69999999999999</v>
      </c>
      <c r="M47" s="152">
        <v>149.69999999999999</v>
      </c>
      <c r="N47" s="152">
        <v>149.69999999999999</v>
      </c>
      <c r="O47" s="152">
        <v>149.69999999999999</v>
      </c>
      <c r="P47" s="152">
        <v>149.69999999999999</v>
      </c>
      <c r="Q47" s="152">
        <v>149.69999999999999</v>
      </c>
      <c r="R47" s="152">
        <v>149.69999999999999</v>
      </c>
    </row>
    <row r="48" spans="1:18">
      <c r="A48" s="16">
        <f t="shared" si="0"/>
        <v>48</v>
      </c>
      <c r="B48" s="94" t="s">
        <v>336</v>
      </c>
      <c r="C48" s="94" t="s">
        <v>781</v>
      </c>
      <c r="D48" s="94" t="s">
        <v>337</v>
      </c>
      <c r="E48" s="94" t="s">
        <v>331</v>
      </c>
      <c r="F48" s="94" t="s">
        <v>294</v>
      </c>
      <c r="G48" s="94" t="s">
        <v>285</v>
      </c>
      <c r="H48" s="95">
        <v>2003</v>
      </c>
      <c r="I48" s="153">
        <v>257.89999999999998</v>
      </c>
      <c r="J48" s="153">
        <v>257.89999999999998</v>
      </c>
      <c r="K48" s="153">
        <v>257.89999999999998</v>
      </c>
      <c r="L48" s="152">
        <v>257.89999999999998</v>
      </c>
      <c r="M48" s="152">
        <v>257.89999999999998</v>
      </c>
      <c r="N48" s="152">
        <v>257.89999999999998</v>
      </c>
      <c r="O48" s="152">
        <v>257.89999999999998</v>
      </c>
      <c r="P48" s="152">
        <v>257.89999999999998</v>
      </c>
      <c r="Q48" s="152">
        <v>257.89999999999998</v>
      </c>
      <c r="R48" s="152">
        <v>257.89999999999998</v>
      </c>
    </row>
    <row r="49" spans="1:18">
      <c r="A49" s="16">
        <f t="shared" si="0"/>
        <v>49</v>
      </c>
      <c r="B49" s="94" t="s">
        <v>338</v>
      </c>
      <c r="C49" s="94" t="s">
        <v>781</v>
      </c>
      <c r="D49" s="94" t="s">
        <v>339</v>
      </c>
      <c r="E49" s="94" t="s">
        <v>340</v>
      </c>
      <c r="F49" s="94" t="s">
        <v>294</v>
      </c>
      <c r="G49" s="94" t="s">
        <v>54</v>
      </c>
      <c r="H49" s="95">
        <v>1987</v>
      </c>
      <c r="I49" s="153">
        <v>75</v>
      </c>
      <c r="J49" s="153">
        <v>75</v>
      </c>
      <c r="K49" s="153">
        <v>75</v>
      </c>
      <c r="L49" s="152">
        <v>75</v>
      </c>
      <c r="M49" s="152">
        <v>75</v>
      </c>
      <c r="N49" s="152">
        <v>75</v>
      </c>
      <c r="O49" s="152">
        <v>75</v>
      </c>
      <c r="P49" s="152">
        <v>75</v>
      </c>
      <c r="Q49" s="152">
        <v>75</v>
      </c>
      <c r="R49" s="152">
        <v>75</v>
      </c>
    </row>
    <row r="50" spans="1:18">
      <c r="A50" s="16">
        <f t="shared" si="0"/>
        <v>50</v>
      </c>
      <c r="B50" s="94" t="s">
        <v>341</v>
      </c>
      <c r="C50" s="94" t="s">
        <v>781</v>
      </c>
      <c r="D50" s="94" t="s">
        <v>342</v>
      </c>
      <c r="E50" s="94" t="s">
        <v>340</v>
      </c>
      <c r="F50" s="94" t="s">
        <v>294</v>
      </c>
      <c r="G50" s="94" t="s">
        <v>54</v>
      </c>
      <c r="H50" s="95">
        <v>1987</v>
      </c>
      <c r="I50" s="153">
        <v>75</v>
      </c>
      <c r="J50" s="153">
        <v>75</v>
      </c>
      <c r="K50" s="153">
        <v>75</v>
      </c>
      <c r="L50" s="152">
        <v>75</v>
      </c>
      <c r="M50" s="152">
        <v>75</v>
      </c>
      <c r="N50" s="152">
        <v>75</v>
      </c>
      <c r="O50" s="152">
        <v>75</v>
      </c>
      <c r="P50" s="152">
        <v>75</v>
      </c>
      <c r="Q50" s="152">
        <v>75</v>
      </c>
      <c r="R50" s="152">
        <v>75</v>
      </c>
    </row>
    <row r="51" spans="1:18">
      <c r="A51" s="16">
        <f t="shared" si="0"/>
        <v>51</v>
      </c>
      <c r="B51" s="94" t="s">
        <v>343</v>
      </c>
      <c r="C51" s="94" t="s">
        <v>781</v>
      </c>
      <c r="D51" s="94" t="s">
        <v>344</v>
      </c>
      <c r="E51" s="94" t="s">
        <v>340</v>
      </c>
      <c r="F51" s="94" t="s">
        <v>294</v>
      </c>
      <c r="G51" s="94" t="s">
        <v>54</v>
      </c>
      <c r="H51" s="95">
        <v>1988</v>
      </c>
      <c r="I51" s="153">
        <v>70</v>
      </c>
      <c r="J51" s="153">
        <v>70</v>
      </c>
      <c r="K51" s="153">
        <v>70</v>
      </c>
      <c r="L51" s="152">
        <v>70</v>
      </c>
      <c r="M51" s="152">
        <v>70</v>
      </c>
      <c r="N51" s="152">
        <v>70</v>
      </c>
      <c r="O51" s="152">
        <v>70</v>
      </c>
      <c r="P51" s="152">
        <v>70</v>
      </c>
      <c r="Q51" s="152">
        <v>70</v>
      </c>
      <c r="R51" s="152">
        <v>70</v>
      </c>
    </row>
    <row r="52" spans="1:18">
      <c r="A52" s="16">
        <f t="shared" si="0"/>
        <v>52</v>
      </c>
      <c r="B52" s="94" t="s">
        <v>351</v>
      </c>
      <c r="C52" s="94" t="s">
        <v>781</v>
      </c>
      <c r="D52" s="94" t="s">
        <v>345</v>
      </c>
      <c r="E52" s="94" t="s">
        <v>346</v>
      </c>
      <c r="F52" s="94" t="s">
        <v>294</v>
      </c>
      <c r="G52" s="94" t="s">
        <v>98</v>
      </c>
      <c r="H52" s="95">
        <v>2017</v>
      </c>
      <c r="I52" s="153">
        <v>44</v>
      </c>
      <c r="J52" s="153">
        <v>44</v>
      </c>
      <c r="K52" s="153">
        <v>44</v>
      </c>
      <c r="L52" s="152">
        <v>44</v>
      </c>
      <c r="M52" s="152">
        <v>44</v>
      </c>
      <c r="N52" s="152">
        <v>44</v>
      </c>
      <c r="O52" s="152">
        <v>44</v>
      </c>
      <c r="P52" s="152">
        <v>44</v>
      </c>
      <c r="Q52" s="152">
        <v>44</v>
      </c>
      <c r="R52" s="152">
        <v>44</v>
      </c>
    </row>
    <row r="53" spans="1:18">
      <c r="A53" s="16">
        <f t="shared" si="0"/>
        <v>53</v>
      </c>
      <c r="B53" s="94" t="s">
        <v>354</v>
      </c>
      <c r="C53" s="94" t="s">
        <v>781</v>
      </c>
      <c r="D53" s="94" t="s">
        <v>347</v>
      </c>
      <c r="E53" s="94" t="s">
        <v>346</v>
      </c>
      <c r="F53" s="94" t="s">
        <v>294</v>
      </c>
      <c r="G53" s="94" t="s">
        <v>98</v>
      </c>
      <c r="H53" s="95">
        <v>2017</v>
      </c>
      <c r="I53" s="153">
        <v>44</v>
      </c>
      <c r="J53" s="153">
        <v>44</v>
      </c>
      <c r="K53" s="153">
        <v>44</v>
      </c>
      <c r="L53" s="152">
        <v>44</v>
      </c>
      <c r="M53" s="152">
        <v>44</v>
      </c>
      <c r="N53" s="152">
        <v>44</v>
      </c>
      <c r="O53" s="152">
        <v>44</v>
      </c>
      <c r="P53" s="152">
        <v>44</v>
      </c>
      <c r="Q53" s="152">
        <v>44</v>
      </c>
      <c r="R53" s="152">
        <v>44</v>
      </c>
    </row>
    <row r="54" spans="1:18">
      <c r="A54" s="16">
        <f t="shared" si="0"/>
        <v>54</v>
      </c>
      <c r="B54" s="94" t="s">
        <v>357</v>
      </c>
      <c r="C54" s="94" t="s">
        <v>781</v>
      </c>
      <c r="D54" s="94" t="s">
        <v>358</v>
      </c>
      <c r="E54" s="94" t="s">
        <v>359</v>
      </c>
      <c r="F54" s="94" t="s">
        <v>294</v>
      </c>
      <c r="G54" s="94" t="s">
        <v>285</v>
      </c>
      <c r="H54" s="95">
        <v>2017</v>
      </c>
      <c r="I54" s="153">
        <v>44</v>
      </c>
      <c r="J54" s="153">
        <v>44</v>
      </c>
      <c r="K54" s="153">
        <v>44</v>
      </c>
      <c r="L54" s="152">
        <v>44</v>
      </c>
      <c r="M54" s="152">
        <v>44</v>
      </c>
      <c r="N54" s="152">
        <v>44</v>
      </c>
      <c r="O54" s="152">
        <v>44</v>
      </c>
      <c r="P54" s="152">
        <v>44</v>
      </c>
      <c r="Q54" s="152">
        <v>44</v>
      </c>
      <c r="R54" s="152">
        <v>44</v>
      </c>
    </row>
    <row r="55" spans="1:18">
      <c r="A55" s="16">
        <f t="shared" si="0"/>
        <v>55</v>
      </c>
      <c r="B55" s="94" t="s">
        <v>363</v>
      </c>
      <c r="C55" s="94" t="s">
        <v>781</v>
      </c>
      <c r="D55" s="94" t="s">
        <v>364</v>
      </c>
      <c r="E55" s="94" t="s">
        <v>359</v>
      </c>
      <c r="F55" s="94" t="s">
        <v>294</v>
      </c>
      <c r="G55" s="94" t="s">
        <v>285</v>
      </c>
      <c r="H55" s="95">
        <v>2017</v>
      </c>
      <c r="I55" s="153">
        <v>44</v>
      </c>
      <c r="J55" s="153">
        <v>44</v>
      </c>
      <c r="K55" s="153">
        <v>44</v>
      </c>
      <c r="L55" s="152">
        <v>44</v>
      </c>
      <c r="M55" s="152">
        <v>44</v>
      </c>
      <c r="N55" s="152">
        <v>44</v>
      </c>
      <c r="O55" s="152">
        <v>44</v>
      </c>
      <c r="P55" s="152">
        <v>44</v>
      </c>
      <c r="Q55" s="152">
        <v>44</v>
      </c>
      <c r="R55" s="152">
        <v>44</v>
      </c>
    </row>
    <row r="56" spans="1:18">
      <c r="A56" s="16">
        <f t="shared" si="0"/>
        <v>56</v>
      </c>
      <c r="B56" s="94" t="s">
        <v>348</v>
      </c>
      <c r="C56" s="94" t="s">
        <v>781</v>
      </c>
      <c r="D56" s="94" t="s">
        <v>349</v>
      </c>
      <c r="E56" s="94" t="s">
        <v>350</v>
      </c>
      <c r="F56" s="94" t="s">
        <v>294</v>
      </c>
      <c r="G56" s="94" t="s">
        <v>285</v>
      </c>
      <c r="H56" s="95">
        <v>2009</v>
      </c>
      <c r="I56" s="153">
        <v>163</v>
      </c>
      <c r="J56" s="153">
        <v>163</v>
      </c>
      <c r="K56" s="153">
        <v>163</v>
      </c>
      <c r="L56" s="152">
        <v>163</v>
      </c>
      <c r="M56" s="152">
        <v>163</v>
      </c>
      <c r="N56" s="152">
        <v>163</v>
      </c>
      <c r="O56" s="152">
        <v>163</v>
      </c>
      <c r="P56" s="152">
        <v>163</v>
      </c>
      <c r="Q56" s="152">
        <v>163</v>
      </c>
      <c r="R56" s="152">
        <v>163</v>
      </c>
    </row>
    <row r="57" spans="1:18">
      <c r="A57" s="16">
        <f t="shared" si="0"/>
        <v>57</v>
      </c>
      <c r="B57" s="94" t="s">
        <v>352</v>
      </c>
      <c r="C57" s="94" t="s">
        <v>781</v>
      </c>
      <c r="D57" s="94" t="s">
        <v>353</v>
      </c>
      <c r="E57" s="94" t="s">
        <v>350</v>
      </c>
      <c r="F57" s="94" t="s">
        <v>294</v>
      </c>
      <c r="G57" s="94" t="s">
        <v>285</v>
      </c>
      <c r="H57" s="95">
        <v>2009</v>
      </c>
      <c r="I57" s="153">
        <v>163</v>
      </c>
      <c r="J57" s="153">
        <v>163</v>
      </c>
      <c r="K57" s="153">
        <v>163</v>
      </c>
      <c r="L57" s="152">
        <v>163</v>
      </c>
      <c r="M57" s="152">
        <v>163</v>
      </c>
      <c r="N57" s="152">
        <v>163</v>
      </c>
      <c r="O57" s="152">
        <v>163</v>
      </c>
      <c r="P57" s="152">
        <v>163</v>
      </c>
      <c r="Q57" s="152">
        <v>163</v>
      </c>
      <c r="R57" s="152">
        <v>163</v>
      </c>
    </row>
    <row r="58" spans="1:18">
      <c r="A58" s="16">
        <f t="shared" si="0"/>
        <v>58</v>
      </c>
      <c r="B58" s="94" t="s">
        <v>355</v>
      </c>
      <c r="C58" s="94" t="s">
        <v>781</v>
      </c>
      <c r="D58" s="94" t="s">
        <v>356</v>
      </c>
      <c r="E58" s="94" t="s">
        <v>350</v>
      </c>
      <c r="F58" s="94" t="s">
        <v>294</v>
      </c>
      <c r="G58" s="94" t="s">
        <v>285</v>
      </c>
      <c r="H58" s="95">
        <v>2009</v>
      </c>
      <c r="I58" s="153">
        <v>178</v>
      </c>
      <c r="J58" s="153">
        <v>178</v>
      </c>
      <c r="K58" s="153">
        <v>178</v>
      </c>
      <c r="L58" s="152">
        <v>178</v>
      </c>
      <c r="M58" s="152">
        <v>178</v>
      </c>
      <c r="N58" s="152">
        <v>178</v>
      </c>
      <c r="O58" s="152">
        <v>178</v>
      </c>
      <c r="P58" s="152">
        <v>178</v>
      </c>
      <c r="Q58" s="152">
        <v>178</v>
      </c>
      <c r="R58" s="152">
        <v>178</v>
      </c>
    </row>
    <row r="59" spans="1:18">
      <c r="A59" s="16">
        <f t="shared" si="0"/>
        <v>59</v>
      </c>
      <c r="B59" s="94" t="s">
        <v>373</v>
      </c>
      <c r="C59" s="94" t="s">
        <v>781</v>
      </c>
      <c r="D59" s="94" t="s">
        <v>374</v>
      </c>
      <c r="E59" s="94" t="s">
        <v>350</v>
      </c>
      <c r="F59" s="94" t="s">
        <v>294</v>
      </c>
      <c r="G59" s="94" t="s">
        <v>285</v>
      </c>
      <c r="H59" s="95">
        <v>1970</v>
      </c>
      <c r="I59" s="153">
        <v>745</v>
      </c>
      <c r="J59" s="153">
        <v>745</v>
      </c>
      <c r="K59" s="153">
        <v>745</v>
      </c>
      <c r="L59" s="152">
        <v>745</v>
      </c>
      <c r="M59" s="152">
        <v>745</v>
      </c>
      <c r="N59" s="152">
        <v>745</v>
      </c>
      <c r="O59" s="152">
        <v>745</v>
      </c>
      <c r="P59" s="152">
        <v>745</v>
      </c>
      <c r="Q59" s="152">
        <v>745</v>
      </c>
      <c r="R59" s="152">
        <v>745</v>
      </c>
    </row>
    <row r="60" spans="1:18">
      <c r="A60" s="16">
        <f t="shared" si="0"/>
        <v>60</v>
      </c>
      <c r="B60" s="94" t="s">
        <v>377</v>
      </c>
      <c r="C60" s="94" t="s">
        <v>781</v>
      </c>
      <c r="D60" s="94" t="s">
        <v>378</v>
      </c>
      <c r="E60" s="94" t="s">
        <v>350</v>
      </c>
      <c r="F60" s="94" t="s">
        <v>294</v>
      </c>
      <c r="G60" s="94" t="s">
        <v>285</v>
      </c>
      <c r="H60" s="95">
        <v>1972</v>
      </c>
      <c r="I60" s="153">
        <v>749</v>
      </c>
      <c r="J60" s="153">
        <v>749</v>
      </c>
      <c r="K60" s="153">
        <v>749</v>
      </c>
      <c r="L60" s="152">
        <v>749</v>
      </c>
      <c r="M60" s="152">
        <v>749</v>
      </c>
      <c r="N60" s="152">
        <v>749</v>
      </c>
      <c r="O60" s="152">
        <v>749</v>
      </c>
      <c r="P60" s="152">
        <v>749</v>
      </c>
      <c r="Q60" s="152">
        <v>749</v>
      </c>
      <c r="R60" s="152">
        <v>749</v>
      </c>
    </row>
    <row r="61" spans="1:18">
      <c r="A61" s="16">
        <f t="shared" si="0"/>
        <v>61</v>
      </c>
      <c r="B61" s="94" t="s">
        <v>360</v>
      </c>
      <c r="C61" s="94" t="s">
        <v>2020</v>
      </c>
      <c r="D61" s="94" t="s">
        <v>361</v>
      </c>
      <c r="E61" s="94" t="s">
        <v>362</v>
      </c>
      <c r="F61" s="94" t="s">
        <v>294</v>
      </c>
      <c r="G61" s="94" t="s">
        <v>53</v>
      </c>
      <c r="H61" s="95">
        <v>2007</v>
      </c>
      <c r="I61" s="153">
        <v>70</v>
      </c>
      <c r="J61" s="153">
        <v>70</v>
      </c>
      <c r="K61" s="153">
        <v>70</v>
      </c>
      <c r="L61" s="152">
        <v>70</v>
      </c>
      <c r="M61" s="152">
        <v>70</v>
      </c>
      <c r="N61" s="152">
        <v>70</v>
      </c>
      <c r="O61" s="152">
        <v>70</v>
      </c>
      <c r="P61" s="152">
        <v>70</v>
      </c>
      <c r="Q61" s="152">
        <v>70</v>
      </c>
      <c r="R61" s="152">
        <v>70</v>
      </c>
    </row>
    <row r="62" spans="1:18">
      <c r="A62" s="16">
        <f t="shared" si="0"/>
        <v>62</v>
      </c>
      <c r="B62" s="94" t="s">
        <v>365</v>
      </c>
      <c r="C62" s="94" t="s">
        <v>2020</v>
      </c>
      <c r="D62" s="94" t="s">
        <v>366</v>
      </c>
      <c r="E62" s="94" t="s">
        <v>362</v>
      </c>
      <c r="F62" s="94" t="s">
        <v>294</v>
      </c>
      <c r="G62" s="94" t="s">
        <v>53</v>
      </c>
      <c r="H62" s="95">
        <v>2007</v>
      </c>
      <c r="I62" s="153">
        <v>62</v>
      </c>
      <c r="J62" s="153">
        <v>62</v>
      </c>
      <c r="K62" s="153">
        <v>62</v>
      </c>
      <c r="L62" s="152">
        <v>62</v>
      </c>
      <c r="M62" s="152">
        <v>62</v>
      </c>
      <c r="N62" s="152">
        <v>62</v>
      </c>
      <c r="O62" s="152">
        <v>62</v>
      </c>
      <c r="P62" s="152">
        <v>62</v>
      </c>
      <c r="Q62" s="152">
        <v>62</v>
      </c>
      <c r="R62" s="152">
        <v>62</v>
      </c>
    </row>
    <row r="63" spans="1:18">
      <c r="A63" s="16">
        <f t="shared" si="0"/>
        <v>63</v>
      </c>
      <c r="B63" s="94" t="s">
        <v>369</v>
      </c>
      <c r="C63" s="94" t="s">
        <v>2020</v>
      </c>
      <c r="D63" s="94" t="s">
        <v>370</v>
      </c>
      <c r="E63" s="94" t="s">
        <v>362</v>
      </c>
      <c r="F63" s="94" t="s">
        <v>294</v>
      </c>
      <c r="G63" s="94" t="s">
        <v>53</v>
      </c>
      <c r="H63" s="95">
        <v>2008</v>
      </c>
      <c r="I63" s="153">
        <v>69</v>
      </c>
      <c r="J63" s="153">
        <v>69</v>
      </c>
      <c r="K63" s="153">
        <v>69</v>
      </c>
      <c r="L63" s="152">
        <v>69</v>
      </c>
      <c r="M63" s="152">
        <v>69</v>
      </c>
      <c r="N63" s="152">
        <v>69</v>
      </c>
      <c r="O63" s="152">
        <v>69</v>
      </c>
      <c r="P63" s="152">
        <v>69</v>
      </c>
      <c r="Q63" s="152">
        <v>69</v>
      </c>
      <c r="R63" s="152">
        <v>69</v>
      </c>
    </row>
    <row r="64" spans="1:18">
      <c r="A64" s="16">
        <f t="shared" si="0"/>
        <v>64</v>
      </c>
      <c r="B64" s="94" t="s">
        <v>371</v>
      </c>
      <c r="C64" s="94" t="s">
        <v>2020</v>
      </c>
      <c r="D64" s="94" t="s">
        <v>372</v>
      </c>
      <c r="E64" s="94" t="s">
        <v>362</v>
      </c>
      <c r="F64" s="94" t="s">
        <v>294</v>
      </c>
      <c r="G64" s="94" t="s">
        <v>53</v>
      </c>
      <c r="H64" s="95">
        <v>2008</v>
      </c>
      <c r="I64" s="153">
        <v>63</v>
      </c>
      <c r="J64" s="153">
        <v>63</v>
      </c>
      <c r="K64" s="153">
        <v>63</v>
      </c>
      <c r="L64" s="152">
        <v>63</v>
      </c>
      <c r="M64" s="152">
        <v>63</v>
      </c>
      <c r="N64" s="152">
        <v>63</v>
      </c>
      <c r="O64" s="152">
        <v>63</v>
      </c>
      <c r="P64" s="152">
        <v>63</v>
      </c>
      <c r="Q64" s="152">
        <v>63</v>
      </c>
      <c r="R64" s="152">
        <v>63</v>
      </c>
    </row>
    <row r="65" spans="1:18">
      <c r="A65" s="16">
        <f t="shared" si="0"/>
        <v>65</v>
      </c>
      <c r="B65" s="94" t="s">
        <v>367</v>
      </c>
      <c r="C65" s="94" t="s">
        <v>2020</v>
      </c>
      <c r="D65" s="94" t="s">
        <v>368</v>
      </c>
      <c r="E65" s="94" t="s">
        <v>362</v>
      </c>
      <c r="F65" s="94" t="s">
        <v>294</v>
      </c>
      <c r="G65" s="94" t="s">
        <v>53</v>
      </c>
      <c r="H65" s="95">
        <v>2007</v>
      </c>
      <c r="I65" s="153">
        <v>101</v>
      </c>
      <c r="J65" s="153">
        <v>101</v>
      </c>
      <c r="K65" s="153">
        <v>101</v>
      </c>
      <c r="L65" s="152">
        <v>101</v>
      </c>
      <c r="M65" s="152">
        <v>101</v>
      </c>
      <c r="N65" s="152">
        <v>101</v>
      </c>
      <c r="O65" s="152">
        <v>101</v>
      </c>
      <c r="P65" s="152">
        <v>101</v>
      </c>
      <c r="Q65" s="152">
        <v>101</v>
      </c>
      <c r="R65" s="152">
        <v>101</v>
      </c>
    </row>
    <row r="66" spans="1:18">
      <c r="A66" s="16">
        <f t="shared" si="0"/>
        <v>66</v>
      </c>
      <c r="B66" s="94" t="s">
        <v>375</v>
      </c>
      <c r="C66" s="94" t="s">
        <v>2020</v>
      </c>
      <c r="D66" s="94" t="s">
        <v>376</v>
      </c>
      <c r="E66" s="94" t="s">
        <v>362</v>
      </c>
      <c r="F66" s="94" t="s">
        <v>294</v>
      </c>
      <c r="G66" s="94" t="s">
        <v>53</v>
      </c>
      <c r="H66" s="95">
        <v>2008</v>
      </c>
      <c r="I66" s="153">
        <v>103</v>
      </c>
      <c r="J66" s="153">
        <v>103</v>
      </c>
      <c r="K66" s="153">
        <v>103</v>
      </c>
      <c r="L66" s="152">
        <v>103</v>
      </c>
      <c r="M66" s="152">
        <v>103</v>
      </c>
      <c r="N66" s="152">
        <v>103</v>
      </c>
      <c r="O66" s="152">
        <v>103</v>
      </c>
      <c r="P66" s="152">
        <v>103</v>
      </c>
      <c r="Q66" s="152">
        <v>103</v>
      </c>
      <c r="R66" s="152">
        <v>103</v>
      </c>
    </row>
    <row r="67" spans="1:18">
      <c r="A67" s="16">
        <f t="shared" si="0"/>
        <v>67</v>
      </c>
      <c r="B67" s="94" t="s">
        <v>391</v>
      </c>
      <c r="C67" s="94" t="s">
        <v>379</v>
      </c>
      <c r="D67" s="94" t="s">
        <v>380</v>
      </c>
      <c r="E67" s="94" t="s">
        <v>362</v>
      </c>
      <c r="F67" s="94" t="s">
        <v>294</v>
      </c>
      <c r="G67" s="94" t="s">
        <v>53</v>
      </c>
      <c r="H67" s="95">
        <v>2017</v>
      </c>
      <c r="I67" s="153">
        <v>329.3</v>
      </c>
      <c r="J67" s="153">
        <v>329.3</v>
      </c>
      <c r="K67" s="153">
        <v>329.3</v>
      </c>
      <c r="L67" s="152">
        <v>329.3</v>
      </c>
      <c r="M67" s="152">
        <v>329.3</v>
      </c>
      <c r="N67" s="152">
        <v>329.3</v>
      </c>
      <c r="O67" s="152">
        <v>329.3</v>
      </c>
      <c r="P67" s="152">
        <v>329.3</v>
      </c>
      <c r="Q67" s="152">
        <v>329.3</v>
      </c>
      <c r="R67" s="152">
        <v>329.3</v>
      </c>
    </row>
    <row r="68" spans="1:18">
      <c r="A68" s="16">
        <f t="shared" si="0"/>
        <v>68</v>
      </c>
      <c r="B68" s="94" t="s">
        <v>394</v>
      </c>
      <c r="C68" s="94" t="s">
        <v>379</v>
      </c>
      <c r="D68" s="94" t="s">
        <v>381</v>
      </c>
      <c r="E68" s="94" t="s">
        <v>362</v>
      </c>
      <c r="F68" s="94" t="s">
        <v>294</v>
      </c>
      <c r="G68" s="94" t="s">
        <v>53</v>
      </c>
      <c r="H68" s="95">
        <v>2017</v>
      </c>
      <c r="I68" s="153">
        <v>335</v>
      </c>
      <c r="J68" s="153">
        <v>335</v>
      </c>
      <c r="K68" s="153">
        <v>335</v>
      </c>
      <c r="L68" s="152">
        <v>335</v>
      </c>
      <c r="M68" s="152">
        <v>335</v>
      </c>
      <c r="N68" s="152">
        <v>335</v>
      </c>
      <c r="O68" s="152">
        <v>335</v>
      </c>
      <c r="P68" s="152">
        <v>335</v>
      </c>
      <c r="Q68" s="152">
        <v>335</v>
      </c>
      <c r="R68" s="152">
        <v>335</v>
      </c>
    </row>
    <row r="69" spans="1:18">
      <c r="A69" s="16">
        <f t="shared" si="0"/>
        <v>69</v>
      </c>
      <c r="B69" s="94" t="s">
        <v>397</v>
      </c>
      <c r="C69" s="94" t="s">
        <v>379</v>
      </c>
      <c r="D69" s="94" t="s">
        <v>382</v>
      </c>
      <c r="E69" s="94" t="s">
        <v>362</v>
      </c>
      <c r="F69" s="94" t="s">
        <v>294</v>
      </c>
      <c r="G69" s="94" t="s">
        <v>53</v>
      </c>
      <c r="H69" s="95">
        <v>2017</v>
      </c>
      <c r="I69" s="153">
        <v>478.4</v>
      </c>
      <c r="J69" s="153">
        <v>478.4</v>
      </c>
      <c r="K69" s="153">
        <v>478.4</v>
      </c>
      <c r="L69" s="152">
        <v>478.4</v>
      </c>
      <c r="M69" s="152">
        <v>478.4</v>
      </c>
      <c r="N69" s="152">
        <v>478.4</v>
      </c>
      <c r="O69" s="152">
        <v>478.4</v>
      </c>
      <c r="P69" s="152">
        <v>478.4</v>
      </c>
      <c r="Q69" s="152">
        <v>478.4</v>
      </c>
      <c r="R69" s="152">
        <v>478.4</v>
      </c>
    </row>
    <row r="70" spans="1:18">
      <c r="A70" s="16">
        <f t="shared" ref="A70:A133" si="1">A69+1</f>
        <v>70</v>
      </c>
      <c r="B70" s="94" t="s">
        <v>383</v>
      </c>
      <c r="C70" s="94" t="s">
        <v>781</v>
      </c>
      <c r="D70" s="94" t="s">
        <v>384</v>
      </c>
      <c r="E70" s="94" t="s">
        <v>359</v>
      </c>
      <c r="F70" s="94" t="s">
        <v>294</v>
      </c>
      <c r="G70" s="94" t="s">
        <v>285</v>
      </c>
      <c r="H70" s="95">
        <v>2008</v>
      </c>
      <c r="I70" s="153">
        <v>169</v>
      </c>
      <c r="J70" s="153">
        <v>169</v>
      </c>
      <c r="K70" s="153">
        <v>169</v>
      </c>
      <c r="L70" s="152">
        <v>169</v>
      </c>
      <c r="M70" s="152">
        <v>169</v>
      </c>
      <c r="N70" s="152">
        <v>169</v>
      </c>
      <c r="O70" s="152">
        <v>169</v>
      </c>
      <c r="P70" s="152">
        <v>169</v>
      </c>
      <c r="Q70" s="152">
        <v>169</v>
      </c>
      <c r="R70" s="152">
        <v>169</v>
      </c>
    </row>
    <row r="71" spans="1:18">
      <c r="A71" s="16">
        <f t="shared" si="1"/>
        <v>71</v>
      </c>
      <c r="B71" s="94" t="s">
        <v>385</v>
      </c>
      <c r="C71" s="94" t="s">
        <v>781</v>
      </c>
      <c r="D71" s="94" t="s">
        <v>386</v>
      </c>
      <c r="E71" s="94" t="s">
        <v>359</v>
      </c>
      <c r="F71" s="94" t="s">
        <v>294</v>
      </c>
      <c r="G71" s="94" t="s">
        <v>285</v>
      </c>
      <c r="H71" s="95">
        <v>2008</v>
      </c>
      <c r="I71" s="153">
        <v>165</v>
      </c>
      <c r="J71" s="153">
        <v>165</v>
      </c>
      <c r="K71" s="153">
        <v>165</v>
      </c>
      <c r="L71" s="152">
        <v>165</v>
      </c>
      <c r="M71" s="152">
        <v>165</v>
      </c>
      <c r="N71" s="152">
        <v>165</v>
      </c>
      <c r="O71" s="152">
        <v>165</v>
      </c>
      <c r="P71" s="152">
        <v>165</v>
      </c>
      <c r="Q71" s="152">
        <v>165</v>
      </c>
      <c r="R71" s="152">
        <v>165</v>
      </c>
    </row>
    <row r="72" spans="1:18">
      <c r="A72" s="16">
        <f t="shared" si="1"/>
        <v>72</v>
      </c>
      <c r="B72" s="94" t="s">
        <v>387</v>
      </c>
      <c r="C72" s="94" t="s">
        <v>781</v>
      </c>
      <c r="D72" s="94" t="s">
        <v>388</v>
      </c>
      <c r="E72" s="94" t="s">
        <v>359</v>
      </c>
      <c r="F72" s="94" t="s">
        <v>294</v>
      </c>
      <c r="G72" s="94" t="s">
        <v>285</v>
      </c>
      <c r="H72" s="95">
        <v>2008</v>
      </c>
      <c r="I72" s="153">
        <v>165</v>
      </c>
      <c r="J72" s="153">
        <v>165</v>
      </c>
      <c r="K72" s="153">
        <v>165</v>
      </c>
      <c r="L72" s="152">
        <v>165</v>
      </c>
      <c r="M72" s="152">
        <v>165</v>
      </c>
      <c r="N72" s="152">
        <v>165</v>
      </c>
      <c r="O72" s="152">
        <v>165</v>
      </c>
      <c r="P72" s="152">
        <v>165</v>
      </c>
      <c r="Q72" s="152">
        <v>165</v>
      </c>
      <c r="R72" s="152">
        <v>165</v>
      </c>
    </row>
    <row r="73" spans="1:18">
      <c r="A73" s="16">
        <f t="shared" si="1"/>
        <v>73</v>
      </c>
      <c r="B73" s="94" t="s">
        <v>389</v>
      </c>
      <c r="C73" s="94" t="s">
        <v>781</v>
      </c>
      <c r="D73" s="94" t="s">
        <v>390</v>
      </c>
      <c r="E73" s="94" t="s">
        <v>359</v>
      </c>
      <c r="F73" s="94" t="s">
        <v>294</v>
      </c>
      <c r="G73" s="94" t="s">
        <v>285</v>
      </c>
      <c r="H73" s="95">
        <v>2008</v>
      </c>
      <c r="I73" s="153">
        <v>144</v>
      </c>
      <c r="J73" s="153">
        <v>144</v>
      </c>
      <c r="K73" s="153">
        <v>144</v>
      </c>
      <c r="L73" s="152">
        <v>144</v>
      </c>
      <c r="M73" s="152">
        <v>144</v>
      </c>
      <c r="N73" s="152">
        <v>144</v>
      </c>
      <c r="O73" s="152">
        <v>144</v>
      </c>
      <c r="P73" s="152">
        <v>144</v>
      </c>
      <c r="Q73" s="152">
        <v>144</v>
      </c>
      <c r="R73" s="152">
        <v>144</v>
      </c>
    </row>
    <row r="74" spans="1:18">
      <c r="A74" s="16">
        <f t="shared" si="1"/>
        <v>74</v>
      </c>
      <c r="B74" s="94" t="s">
        <v>407</v>
      </c>
      <c r="C74" s="94" t="s">
        <v>781</v>
      </c>
      <c r="D74" s="94" t="s">
        <v>408</v>
      </c>
      <c r="E74" s="94" t="s">
        <v>301</v>
      </c>
      <c r="F74" s="94" t="s">
        <v>294</v>
      </c>
      <c r="G74" s="94" t="s">
        <v>52</v>
      </c>
      <c r="H74" s="95">
        <v>2004</v>
      </c>
      <c r="I74" s="153">
        <v>45</v>
      </c>
      <c r="J74" s="153">
        <v>45</v>
      </c>
      <c r="K74" s="153">
        <v>45</v>
      </c>
      <c r="L74" s="152">
        <v>45</v>
      </c>
      <c r="M74" s="152">
        <v>45</v>
      </c>
      <c r="N74" s="152">
        <v>45</v>
      </c>
      <c r="O74" s="152">
        <v>45</v>
      </c>
      <c r="P74" s="152">
        <v>45</v>
      </c>
      <c r="Q74" s="152">
        <v>45</v>
      </c>
      <c r="R74" s="152">
        <v>45</v>
      </c>
    </row>
    <row r="75" spans="1:18">
      <c r="A75" s="16">
        <f t="shared" si="1"/>
        <v>75</v>
      </c>
      <c r="B75" s="94" t="s">
        <v>411</v>
      </c>
      <c r="C75" s="94" t="s">
        <v>781</v>
      </c>
      <c r="D75" s="94" t="s">
        <v>412</v>
      </c>
      <c r="E75" s="94" t="s">
        <v>301</v>
      </c>
      <c r="F75" s="94" t="s">
        <v>294</v>
      </c>
      <c r="G75" s="94" t="s">
        <v>52</v>
      </c>
      <c r="H75" s="95">
        <v>2010</v>
      </c>
      <c r="I75" s="153">
        <v>47</v>
      </c>
      <c r="J75" s="153">
        <v>47</v>
      </c>
      <c r="K75" s="153">
        <v>47</v>
      </c>
      <c r="L75" s="152">
        <v>47</v>
      </c>
      <c r="M75" s="152">
        <v>47</v>
      </c>
      <c r="N75" s="152">
        <v>47</v>
      </c>
      <c r="O75" s="152">
        <v>47</v>
      </c>
      <c r="P75" s="152">
        <v>47</v>
      </c>
      <c r="Q75" s="152">
        <v>47</v>
      </c>
      <c r="R75" s="152">
        <v>47</v>
      </c>
    </row>
    <row r="76" spans="1:18">
      <c r="A76" s="16">
        <f t="shared" si="1"/>
        <v>76</v>
      </c>
      <c r="B76" s="94" t="s">
        <v>415</v>
      </c>
      <c r="C76" s="94" t="s">
        <v>781</v>
      </c>
      <c r="D76" s="94" t="s">
        <v>416</v>
      </c>
      <c r="E76" s="94" t="s">
        <v>301</v>
      </c>
      <c r="F76" s="94" t="s">
        <v>294</v>
      </c>
      <c r="G76" s="94" t="s">
        <v>52</v>
      </c>
      <c r="H76" s="95">
        <v>1978</v>
      </c>
      <c r="I76" s="153">
        <v>107</v>
      </c>
      <c r="J76" s="153">
        <v>107</v>
      </c>
      <c r="K76" s="153">
        <v>107</v>
      </c>
      <c r="L76" s="152">
        <v>107</v>
      </c>
      <c r="M76" s="152">
        <v>107</v>
      </c>
      <c r="N76" s="152">
        <v>107</v>
      </c>
      <c r="O76" s="152">
        <v>107</v>
      </c>
      <c r="P76" s="152">
        <v>107</v>
      </c>
      <c r="Q76" s="152">
        <v>107</v>
      </c>
      <c r="R76" s="152">
        <v>107</v>
      </c>
    </row>
    <row r="77" spans="1:18">
      <c r="A77" s="16">
        <f t="shared" si="1"/>
        <v>77</v>
      </c>
      <c r="B77" s="94" t="s">
        <v>75</v>
      </c>
      <c r="C77" s="94" t="s">
        <v>781</v>
      </c>
      <c r="D77" s="94" t="s">
        <v>38</v>
      </c>
      <c r="E77" s="94" t="s">
        <v>418</v>
      </c>
      <c r="F77" s="94" t="s">
        <v>294</v>
      </c>
      <c r="G77" s="94" t="s">
        <v>53</v>
      </c>
      <c r="H77" s="95">
        <v>1989</v>
      </c>
      <c r="I77" s="153">
        <v>48</v>
      </c>
      <c r="J77" s="153">
        <v>48</v>
      </c>
      <c r="K77" s="153">
        <v>48</v>
      </c>
      <c r="L77" s="152">
        <v>48</v>
      </c>
      <c r="M77" s="152">
        <v>48</v>
      </c>
      <c r="N77" s="152">
        <v>48</v>
      </c>
      <c r="O77" s="152">
        <v>48</v>
      </c>
      <c r="P77" s="152">
        <v>48</v>
      </c>
      <c r="Q77" s="152">
        <v>48</v>
      </c>
      <c r="R77" s="152">
        <v>48</v>
      </c>
    </row>
    <row r="78" spans="1:18">
      <c r="A78" s="16">
        <f t="shared" si="1"/>
        <v>78</v>
      </c>
      <c r="B78" s="94" t="s">
        <v>76</v>
      </c>
      <c r="C78" s="94" t="s">
        <v>781</v>
      </c>
      <c r="D78" s="94" t="s">
        <v>39</v>
      </c>
      <c r="E78" s="94" t="s">
        <v>418</v>
      </c>
      <c r="F78" s="94" t="s">
        <v>294</v>
      </c>
      <c r="G78" s="94" t="s">
        <v>53</v>
      </c>
      <c r="H78" s="95">
        <v>1989</v>
      </c>
      <c r="I78" s="153">
        <v>48</v>
      </c>
      <c r="J78" s="153">
        <v>48</v>
      </c>
      <c r="K78" s="153">
        <v>48</v>
      </c>
      <c r="L78" s="152">
        <v>48</v>
      </c>
      <c r="M78" s="152">
        <v>48</v>
      </c>
      <c r="N78" s="152">
        <v>48</v>
      </c>
      <c r="O78" s="152">
        <v>48</v>
      </c>
      <c r="P78" s="152">
        <v>48</v>
      </c>
      <c r="Q78" s="152">
        <v>48</v>
      </c>
      <c r="R78" s="152">
        <v>48</v>
      </c>
    </row>
    <row r="79" spans="1:18">
      <c r="A79" s="16">
        <f t="shared" si="1"/>
        <v>79</v>
      </c>
      <c r="B79" s="94" t="s">
        <v>77</v>
      </c>
      <c r="C79" s="94" t="s">
        <v>781</v>
      </c>
      <c r="D79" s="94" t="s">
        <v>40</v>
      </c>
      <c r="E79" s="94" t="s">
        <v>418</v>
      </c>
      <c r="F79" s="94" t="s">
        <v>294</v>
      </c>
      <c r="G79" s="94" t="s">
        <v>53</v>
      </c>
      <c r="H79" s="95">
        <v>1989</v>
      </c>
      <c r="I79" s="153">
        <v>48</v>
      </c>
      <c r="J79" s="153">
        <v>48</v>
      </c>
      <c r="K79" s="153">
        <v>48</v>
      </c>
      <c r="L79" s="152">
        <v>48</v>
      </c>
      <c r="M79" s="152">
        <v>48</v>
      </c>
      <c r="N79" s="152">
        <v>48</v>
      </c>
      <c r="O79" s="152">
        <v>48</v>
      </c>
      <c r="P79" s="152">
        <v>48</v>
      </c>
      <c r="Q79" s="152">
        <v>48</v>
      </c>
      <c r="R79" s="152">
        <v>48</v>
      </c>
    </row>
    <row r="80" spans="1:18">
      <c r="A80" s="16">
        <f t="shared" si="1"/>
        <v>80</v>
      </c>
      <c r="B80" s="94" t="s">
        <v>78</v>
      </c>
      <c r="C80" s="94" t="s">
        <v>781</v>
      </c>
      <c r="D80" s="94" t="s">
        <v>41</v>
      </c>
      <c r="E80" s="94" t="s">
        <v>418</v>
      </c>
      <c r="F80" s="94" t="s">
        <v>294</v>
      </c>
      <c r="G80" s="94" t="s">
        <v>53</v>
      </c>
      <c r="H80" s="95">
        <v>1989</v>
      </c>
      <c r="I80" s="153">
        <v>48</v>
      </c>
      <c r="J80" s="153">
        <v>48</v>
      </c>
      <c r="K80" s="153">
        <v>48</v>
      </c>
      <c r="L80" s="152">
        <v>48</v>
      </c>
      <c r="M80" s="152">
        <v>48</v>
      </c>
      <c r="N80" s="152">
        <v>48</v>
      </c>
      <c r="O80" s="152">
        <v>48</v>
      </c>
      <c r="P80" s="152">
        <v>48</v>
      </c>
      <c r="Q80" s="152">
        <v>48</v>
      </c>
      <c r="R80" s="152">
        <v>48</v>
      </c>
    </row>
    <row r="81" spans="1:18">
      <c r="A81" s="16">
        <f t="shared" si="1"/>
        <v>81</v>
      </c>
      <c r="B81" s="94" t="s">
        <v>201</v>
      </c>
      <c r="C81" s="94" t="s">
        <v>781</v>
      </c>
      <c r="D81" s="94" t="s">
        <v>36</v>
      </c>
      <c r="E81" s="94" t="s">
        <v>418</v>
      </c>
      <c r="F81" s="94" t="s">
        <v>294</v>
      </c>
      <c r="G81" s="94" t="s">
        <v>53</v>
      </c>
      <c r="H81" s="95">
        <v>1971</v>
      </c>
      <c r="I81" s="153">
        <v>315</v>
      </c>
      <c r="J81" s="153">
        <v>315</v>
      </c>
      <c r="K81" s="153">
        <v>315</v>
      </c>
      <c r="L81" s="152">
        <v>315</v>
      </c>
      <c r="M81" s="152">
        <v>315</v>
      </c>
      <c r="N81" s="152">
        <v>315</v>
      </c>
      <c r="O81" s="152">
        <v>315</v>
      </c>
      <c r="P81" s="152">
        <v>315</v>
      </c>
      <c r="Q81" s="152">
        <v>315</v>
      </c>
      <c r="R81" s="152">
        <v>315</v>
      </c>
    </row>
    <row r="82" spans="1:18">
      <c r="A82" s="16">
        <f t="shared" si="1"/>
        <v>82</v>
      </c>
      <c r="B82" s="94" t="s">
        <v>202</v>
      </c>
      <c r="C82" s="94" t="s">
        <v>781</v>
      </c>
      <c r="D82" s="94" t="s">
        <v>37</v>
      </c>
      <c r="E82" s="94" t="s">
        <v>418</v>
      </c>
      <c r="F82" s="94" t="s">
        <v>294</v>
      </c>
      <c r="G82" s="94" t="s">
        <v>53</v>
      </c>
      <c r="H82" s="95">
        <v>1978</v>
      </c>
      <c r="I82" s="153">
        <v>420</v>
      </c>
      <c r="J82" s="153">
        <v>420</v>
      </c>
      <c r="K82" s="153">
        <v>420</v>
      </c>
      <c r="L82" s="152">
        <v>420</v>
      </c>
      <c r="M82" s="152">
        <v>420</v>
      </c>
      <c r="N82" s="152">
        <v>420</v>
      </c>
      <c r="O82" s="152">
        <v>420</v>
      </c>
      <c r="P82" s="152">
        <v>420</v>
      </c>
      <c r="Q82" s="152">
        <v>420</v>
      </c>
      <c r="R82" s="152">
        <v>420</v>
      </c>
    </row>
    <row r="83" spans="1:18">
      <c r="A83" s="16">
        <f t="shared" si="1"/>
        <v>83</v>
      </c>
      <c r="B83" s="94" t="s">
        <v>430</v>
      </c>
      <c r="C83" s="94" t="s">
        <v>781</v>
      </c>
      <c r="D83" s="94" t="s">
        <v>431</v>
      </c>
      <c r="E83" s="94" t="s">
        <v>432</v>
      </c>
      <c r="F83" s="94" t="s">
        <v>294</v>
      </c>
      <c r="G83" s="94" t="s">
        <v>52</v>
      </c>
      <c r="H83" s="95">
        <v>1990</v>
      </c>
      <c r="I83" s="153">
        <v>69</v>
      </c>
      <c r="J83" s="153">
        <v>69</v>
      </c>
      <c r="K83" s="153">
        <v>69</v>
      </c>
      <c r="L83" s="152">
        <v>69</v>
      </c>
      <c r="M83" s="152">
        <v>69</v>
      </c>
      <c r="N83" s="152">
        <v>69</v>
      </c>
      <c r="O83" s="152">
        <v>69</v>
      </c>
      <c r="P83" s="152">
        <v>69</v>
      </c>
      <c r="Q83" s="152">
        <v>69</v>
      </c>
      <c r="R83" s="152">
        <v>69</v>
      </c>
    </row>
    <row r="84" spans="1:18">
      <c r="A84" s="16">
        <f t="shared" si="1"/>
        <v>84</v>
      </c>
      <c r="B84" s="94" t="s">
        <v>435</v>
      </c>
      <c r="C84" s="94" t="s">
        <v>781</v>
      </c>
      <c r="D84" s="94" t="s">
        <v>436</v>
      </c>
      <c r="E84" s="94" t="s">
        <v>432</v>
      </c>
      <c r="F84" s="94" t="s">
        <v>294</v>
      </c>
      <c r="G84" s="94" t="s">
        <v>52</v>
      </c>
      <c r="H84" s="95">
        <v>1990</v>
      </c>
      <c r="I84" s="153">
        <v>69</v>
      </c>
      <c r="J84" s="153">
        <v>69</v>
      </c>
      <c r="K84" s="153">
        <v>69</v>
      </c>
      <c r="L84" s="152">
        <v>69</v>
      </c>
      <c r="M84" s="152">
        <v>69</v>
      </c>
      <c r="N84" s="152">
        <v>69</v>
      </c>
      <c r="O84" s="152">
        <v>69</v>
      </c>
      <c r="P84" s="152">
        <v>69</v>
      </c>
      <c r="Q84" s="152">
        <v>69</v>
      </c>
      <c r="R84" s="152">
        <v>69</v>
      </c>
    </row>
    <row r="85" spans="1:18">
      <c r="A85" s="16">
        <f t="shared" si="1"/>
        <v>85</v>
      </c>
      <c r="B85" s="94" t="s">
        <v>439</v>
      </c>
      <c r="C85" s="94" t="s">
        <v>781</v>
      </c>
      <c r="D85" s="94" t="s">
        <v>440</v>
      </c>
      <c r="E85" s="94" t="s">
        <v>432</v>
      </c>
      <c r="F85" s="94" t="s">
        <v>294</v>
      </c>
      <c r="G85" s="94" t="s">
        <v>52</v>
      </c>
      <c r="H85" s="95">
        <v>1990</v>
      </c>
      <c r="I85" s="153">
        <v>68</v>
      </c>
      <c r="J85" s="153">
        <v>68</v>
      </c>
      <c r="K85" s="153">
        <v>68</v>
      </c>
      <c r="L85" s="152">
        <v>68</v>
      </c>
      <c r="M85" s="152">
        <v>68</v>
      </c>
      <c r="N85" s="152">
        <v>68</v>
      </c>
      <c r="O85" s="152">
        <v>68</v>
      </c>
      <c r="P85" s="152">
        <v>68</v>
      </c>
      <c r="Q85" s="152">
        <v>68</v>
      </c>
      <c r="R85" s="152">
        <v>68</v>
      </c>
    </row>
    <row r="86" spans="1:18">
      <c r="A86" s="16">
        <f t="shared" si="1"/>
        <v>86</v>
      </c>
      <c r="B86" s="94" t="s">
        <v>443</v>
      </c>
      <c r="C86" s="94" t="s">
        <v>781</v>
      </c>
      <c r="D86" s="94" t="s">
        <v>444</v>
      </c>
      <c r="E86" s="94" t="s">
        <v>432</v>
      </c>
      <c r="F86" s="94" t="s">
        <v>294</v>
      </c>
      <c r="G86" s="94" t="s">
        <v>52</v>
      </c>
      <c r="H86" s="95">
        <v>1990</v>
      </c>
      <c r="I86" s="153">
        <v>69</v>
      </c>
      <c r="J86" s="153">
        <v>69</v>
      </c>
      <c r="K86" s="153">
        <v>69</v>
      </c>
      <c r="L86" s="152">
        <v>69</v>
      </c>
      <c r="M86" s="152">
        <v>69</v>
      </c>
      <c r="N86" s="152">
        <v>69</v>
      </c>
      <c r="O86" s="152">
        <v>69</v>
      </c>
      <c r="P86" s="152">
        <v>69</v>
      </c>
      <c r="Q86" s="152">
        <v>69</v>
      </c>
      <c r="R86" s="152">
        <v>69</v>
      </c>
    </row>
    <row r="87" spans="1:18">
      <c r="A87" s="16">
        <f t="shared" si="1"/>
        <v>87</v>
      </c>
      <c r="B87" s="94" t="s">
        <v>392</v>
      </c>
      <c r="C87" s="94" t="s">
        <v>781</v>
      </c>
      <c r="D87" s="94" t="s">
        <v>393</v>
      </c>
      <c r="E87" s="94" t="s">
        <v>359</v>
      </c>
      <c r="F87" s="94" t="s">
        <v>294</v>
      </c>
      <c r="G87" s="94" t="s">
        <v>285</v>
      </c>
      <c r="H87" s="95">
        <v>2002</v>
      </c>
      <c r="I87" s="153">
        <v>172</v>
      </c>
      <c r="J87" s="153">
        <v>172</v>
      </c>
      <c r="K87" s="153">
        <v>172</v>
      </c>
      <c r="L87" s="152">
        <v>172</v>
      </c>
      <c r="M87" s="152">
        <v>172</v>
      </c>
      <c r="N87" s="152">
        <v>172</v>
      </c>
      <c r="O87" s="152">
        <v>172</v>
      </c>
      <c r="P87" s="152">
        <v>172</v>
      </c>
      <c r="Q87" s="152">
        <v>172</v>
      </c>
      <c r="R87" s="152">
        <v>172</v>
      </c>
    </row>
    <row r="88" spans="1:18">
      <c r="A88" s="16">
        <f t="shared" si="1"/>
        <v>88</v>
      </c>
      <c r="B88" s="94" t="s">
        <v>395</v>
      </c>
      <c r="C88" s="94" t="s">
        <v>781</v>
      </c>
      <c r="D88" s="94" t="s">
        <v>396</v>
      </c>
      <c r="E88" s="94" t="s">
        <v>359</v>
      </c>
      <c r="F88" s="94" t="s">
        <v>294</v>
      </c>
      <c r="G88" s="94" t="s">
        <v>285</v>
      </c>
      <c r="H88" s="95">
        <v>2002</v>
      </c>
      <c r="I88" s="153">
        <v>182</v>
      </c>
      <c r="J88" s="153">
        <v>182</v>
      </c>
      <c r="K88" s="153">
        <v>182</v>
      </c>
      <c r="L88" s="152">
        <v>182</v>
      </c>
      <c r="M88" s="152">
        <v>182</v>
      </c>
      <c r="N88" s="152">
        <v>182</v>
      </c>
      <c r="O88" s="152">
        <v>182</v>
      </c>
      <c r="P88" s="152">
        <v>182</v>
      </c>
      <c r="Q88" s="152">
        <v>182</v>
      </c>
      <c r="R88" s="152">
        <v>182</v>
      </c>
    </row>
    <row r="89" spans="1:18">
      <c r="A89" s="16">
        <f t="shared" si="1"/>
        <v>89</v>
      </c>
      <c r="B89" s="94" t="s">
        <v>398</v>
      </c>
      <c r="C89" s="94" t="s">
        <v>781</v>
      </c>
      <c r="D89" s="94" t="s">
        <v>399</v>
      </c>
      <c r="E89" s="94" t="s">
        <v>359</v>
      </c>
      <c r="F89" s="94" t="s">
        <v>294</v>
      </c>
      <c r="G89" s="94" t="s">
        <v>285</v>
      </c>
      <c r="H89" s="95">
        <v>2002</v>
      </c>
      <c r="I89" s="153">
        <v>172</v>
      </c>
      <c r="J89" s="153">
        <v>172</v>
      </c>
      <c r="K89" s="153">
        <v>172</v>
      </c>
      <c r="L89" s="152">
        <v>172</v>
      </c>
      <c r="M89" s="152">
        <v>172</v>
      </c>
      <c r="N89" s="152">
        <v>172</v>
      </c>
      <c r="O89" s="152">
        <v>172</v>
      </c>
      <c r="P89" s="152">
        <v>172</v>
      </c>
      <c r="Q89" s="152">
        <v>172</v>
      </c>
      <c r="R89" s="152">
        <v>172</v>
      </c>
    </row>
    <row r="90" spans="1:18">
      <c r="A90" s="16">
        <f t="shared" si="1"/>
        <v>90</v>
      </c>
      <c r="B90" s="94" t="s">
        <v>400</v>
      </c>
      <c r="C90" s="94" t="s">
        <v>781</v>
      </c>
      <c r="D90" s="94" t="s">
        <v>401</v>
      </c>
      <c r="E90" s="94" t="s">
        <v>359</v>
      </c>
      <c r="F90" s="94" t="s">
        <v>294</v>
      </c>
      <c r="G90" s="94" t="s">
        <v>285</v>
      </c>
      <c r="H90" s="95">
        <v>2002</v>
      </c>
      <c r="I90" s="153">
        <v>182</v>
      </c>
      <c r="J90" s="153">
        <v>182</v>
      </c>
      <c r="K90" s="153">
        <v>182</v>
      </c>
      <c r="L90" s="152">
        <v>182</v>
      </c>
      <c r="M90" s="152">
        <v>182</v>
      </c>
      <c r="N90" s="152">
        <v>182</v>
      </c>
      <c r="O90" s="152">
        <v>182</v>
      </c>
      <c r="P90" s="152">
        <v>182</v>
      </c>
      <c r="Q90" s="152">
        <v>182</v>
      </c>
      <c r="R90" s="152">
        <v>182</v>
      </c>
    </row>
    <row r="91" spans="1:18">
      <c r="A91" s="16">
        <f t="shared" si="1"/>
        <v>91</v>
      </c>
      <c r="B91" s="94" t="s">
        <v>403</v>
      </c>
      <c r="C91" s="94" t="s">
        <v>781</v>
      </c>
      <c r="D91" s="94" t="s">
        <v>404</v>
      </c>
      <c r="E91" s="94" t="s">
        <v>359</v>
      </c>
      <c r="F91" s="94" t="s">
        <v>294</v>
      </c>
      <c r="G91" s="94" t="s">
        <v>285</v>
      </c>
      <c r="H91" s="95">
        <v>2014</v>
      </c>
      <c r="I91" s="153">
        <v>156</v>
      </c>
      <c r="J91" s="153">
        <v>156</v>
      </c>
      <c r="K91" s="153">
        <v>156</v>
      </c>
      <c r="L91" s="152">
        <v>156</v>
      </c>
      <c r="M91" s="152">
        <v>156</v>
      </c>
      <c r="N91" s="152">
        <v>156</v>
      </c>
      <c r="O91" s="152">
        <v>156</v>
      </c>
      <c r="P91" s="152">
        <v>156</v>
      </c>
      <c r="Q91" s="152">
        <v>156</v>
      </c>
      <c r="R91" s="152">
        <v>156</v>
      </c>
    </row>
    <row r="92" spans="1:18">
      <c r="A92" s="16">
        <f t="shared" si="1"/>
        <v>92</v>
      </c>
      <c r="B92" s="94" t="s">
        <v>458</v>
      </c>
      <c r="C92" s="94" t="s">
        <v>781</v>
      </c>
      <c r="D92" s="94" t="s">
        <v>402</v>
      </c>
      <c r="E92" s="94" t="s">
        <v>359</v>
      </c>
      <c r="F92" s="94" t="s">
        <v>294</v>
      </c>
      <c r="G92" s="94" t="s">
        <v>285</v>
      </c>
      <c r="H92" s="95">
        <v>2002</v>
      </c>
      <c r="I92" s="153">
        <v>287</v>
      </c>
      <c r="J92" s="153">
        <v>287</v>
      </c>
      <c r="K92" s="153">
        <v>287</v>
      </c>
      <c r="L92" s="152">
        <v>287</v>
      </c>
      <c r="M92" s="152">
        <v>287</v>
      </c>
      <c r="N92" s="152">
        <v>287</v>
      </c>
      <c r="O92" s="152">
        <v>287</v>
      </c>
      <c r="P92" s="152">
        <v>287</v>
      </c>
      <c r="Q92" s="152">
        <v>287</v>
      </c>
      <c r="R92" s="152">
        <v>287</v>
      </c>
    </row>
    <row r="93" spans="1:18">
      <c r="A93" s="16">
        <f t="shared" si="1"/>
        <v>93</v>
      </c>
      <c r="B93" s="94" t="s">
        <v>461</v>
      </c>
      <c r="C93" s="94" t="s">
        <v>781</v>
      </c>
      <c r="D93" s="94" t="s">
        <v>462</v>
      </c>
      <c r="E93" s="94" t="s">
        <v>463</v>
      </c>
      <c r="F93" s="94" t="s">
        <v>294</v>
      </c>
      <c r="G93" s="94" t="s">
        <v>52</v>
      </c>
      <c r="H93" s="95">
        <v>2018</v>
      </c>
      <c r="I93" s="153">
        <v>56.5</v>
      </c>
      <c r="J93" s="153">
        <v>56.5</v>
      </c>
      <c r="K93" s="153">
        <v>56.5</v>
      </c>
      <c r="L93" s="152">
        <v>56.5</v>
      </c>
      <c r="M93" s="152">
        <v>56.5</v>
      </c>
      <c r="N93" s="152">
        <v>56.5</v>
      </c>
      <c r="O93" s="152">
        <v>56.5</v>
      </c>
      <c r="P93" s="152">
        <v>56.5</v>
      </c>
      <c r="Q93" s="152">
        <v>56.5</v>
      </c>
      <c r="R93" s="152">
        <v>56.5</v>
      </c>
    </row>
    <row r="94" spans="1:18">
      <c r="A94" s="16">
        <f t="shared" si="1"/>
        <v>94</v>
      </c>
      <c r="B94" s="94" t="s">
        <v>465</v>
      </c>
      <c r="C94" s="94" t="s">
        <v>781</v>
      </c>
      <c r="D94" s="94" t="s">
        <v>466</v>
      </c>
      <c r="E94" s="94" t="s">
        <v>463</v>
      </c>
      <c r="F94" s="94" t="s">
        <v>294</v>
      </c>
      <c r="G94" s="94" t="s">
        <v>52</v>
      </c>
      <c r="H94" s="95">
        <v>2018</v>
      </c>
      <c r="I94" s="153">
        <v>56.5</v>
      </c>
      <c r="J94" s="153">
        <v>56.5</v>
      </c>
      <c r="K94" s="153">
        <v>56.5</v>
      </c>
      <c r="L94" s="152">
        <v>56.5</v>
      </c>
      <c r="M94" s="152">
        <v>56.5</v>
      </c>
      <c r="N94" s="152">
        <v>56.5</v>
      </c>
      <c r="O94" s="152">
        <v>56.5</v>
      </c>
      <c r="P94" s="152">
        <v>56.5</v>
      </c>
      <c r="Q94" s="152">
        <v>56.5</v>
      </c>
      <c r="R94" s="152">
        <v>56.5</v>
      </c>
    </row>
    <row r="95" spans="1:18">
      <c r="A95" s="16">
        <f t="shared" si="1"/>
        <v>95</v>
      </c>
      <c r="B95" s="94" t="s">
        <v>468</v>
      </c>
      <c r="C95" s="94" t="s">
        <v>781</v>
      </c>
      <c r="D95" s="94" t="s">
        <v>469</v>
      </c>
      <c r="E95" s="94" t="s">
        <v>463</v>
      </c>
      <c r="F95" s="94" t="s">
        <v>294</v>
      </c>
      <c r="G95" s="94" t="s">
        <v>52</v>
      </c>
      <c r="H95" s="95">
        <v>2018</v>
      </c>
      <c r="I95" s="153">
        <v>56.5</v>
      </c>
      <c r="J95" s="153">
        <v>56.5</v>
      </c>
      <c r="K95" s="153">
        <v>56.5</v>
      </c>
      <c r="L95" s="152">
        <v>56.5</v>
      </c>
      <c r="M95" s="152">
        <v>56.5</v>
      </c>
      <c r="N95" s="152">
        <v>56.5</v>
      </c>
      <c r="O95" s="152">
        <v>56.5</v>
      </c>
      <c r="P95" s="152">
        <v>56.5</v>
      </c>
      <c r="Q95" s="152">
        <v>56.5</v>
      </c>
      <c r="R95" s="152">
        <v>56.5</v>
      </c>
    </row>
    <row r="96" spans="1:18">
      <c r="A96" s="16">
        <f t="shared" si="1"/>
        <v>96</v>
      </c>
      <c r="B96" s="94" t="s">
        <v>473</v>
      </c>
      <c r="C96" s="94" t="s">
        <v>781</v>
      </c>
      <c r="D96" s="94" t="s">
        <v>474</v>
      </c>
      <c r="E96" s="94" t="s">
        <v>463</v>
      </c>
      <c r="F96" s="94" t="s">
        <v>294</v>
      </c>
      <c r="G96" s="94" t="s">
        <v>52</v>
      </c>
      <c r="H96" s="95">
        <v>2018</v>
      </c>
      <c r="I96" s="153">
        <v>56.5</v>
      </c>
      <c r="J96" s="153">
        <v>56.5</v>
      </c>
      <c r="K96" s="153">
        <v>56.5</v>
      </c>
      <c r="L96" s="152">
        <v>56.5</v>
      </c>
      <c r="M96" s="152">
        <v>56.5</v>
      </c>
      <c r="N96" s="152">
        <v>56.5</v>
      </c>
      <c r="O96" s="152">
        <v>56.5</v>
      </c>
      <c r="P96" s="152">
        <v>56.5</v>
      </c>
      <c r="Q96" s="152">
        <v>56.5</v>
      </c>
      <c r="R96" s="152">
        <v>56.5</v>
      </c>
    </row>
    <row r="97" spans="1:18">
      <c r="A97" s="16">
        <f t="shared" si="1"/>
        <v>97</v>
      </c>
      <c r="B97" s="94" t="s">
        <v>477</v>
      </c>
      <c r="C97" s="94" t="s">
        <v>781</v>
      </c>
      <c r="D97" s="94" t="s">
        <v>478</v>
      </c>
      <c r="E97" s="94" t="s">
        <v>64</v>
      </c>
      <c r="F97" s="94" t="s">
        <v>294</v>
      </c>
      <c r="G97" s="94" t="s">
        <v>54</v>
      </c>
      <c r="H97" s="95">
        <v>2015</v>
      </c>
      <c r="I97" s="153">
        <v>147</v>
      </c>
      <c r="J97" s="153">
        <v>147</v>
      </c>
      <c r="K97" s="153">
        <v>147</v>
      </c>
      <c r="L97" s="152">
        <v>147</v>
      </c>
      <c r="M97" s="152">
        <v>147</v>
      </c>
      <c r="N97" s="152">
        <v>147</v>
      </c>
      <c r="O97" s="152">
        <v>147</v>
      </c>
      <c r="P97" s="152">
        <v>147</v>
      </c>
      <c r="Q97" s="152">
        <v>147</v>
      </c>
      <c r="R97" s="152">
        <v>147</v>
      </c>
    </row>
    <row r="98" spans="1:18">
      <c r="A98" s="16">
        <f t="shared" si="1"/>
        <v>98</v>
      </c>
      <c r="B98" s="94" t="s">
        <v>481</v>
      </c>
      <c r="C98" s="94" t="s">
        <v>781</v>
      </c>
      <c r="D98" s="94" t="s">
        <v>482</v>
      </c>
      <c r="E98" s="94" t="s">
        <v>64</v>
      </c>
      <c r="F98" s="94" t="s">
        <v>294</v>
      </c>
      <c r="G98" s="94" t="s">
        <v>54</v>
      </c>
      <c r="H98" s="95">
        <v>2015</v>
      </c>
      <c r="I98" s="153">
        <v>147</v>
      </c>
      <c r="J98" s="153">
        <v>147</v>
      </c>
      <c r="K98" s="153">
        <v>147</v>
      </c>
      <c r="L98" s="152">
        <v>147</v>
      </c>
      <c r="M98" s="152">
        <v>147</v>
      </c>
      <c r="N98" s="152">
        <v>147</v>
      </c>
      <c r="O98" s="152">
        <v>147</v>
      </c>
      <c r="P98" s="152">
        <v>147</v>
      </c>
      <c r="Q98" s="152">
        <v>147</v>
      </c>
      <c r="R98" s="152">
        <v>147</v>
      </c>
    </row>
    <row r="99" spans="1:18">
      <c r="A99" s="16">
        <f t="shared" si="1"/>
        <v>99</v>
      </c>
      <c r="B99" s="94" t="s">
        <v>485</v>
      </c>
      <c r="C99" s="94" t="s">
        <v>781</v>
      </c>
      <c r="D99" s="94" t="s">
        <v>486</v>
      </c>
      <c r="E99" s="94" t="s">
        <v>487</v>
      </c>
      <c r="F99" s="94" t="s">
        <v>294</v>
      </c>
      <c r="G99" s="94" t="s">
        <v>62</v>
      </c>
      <c r="H99" s="95">
        <v>2016</v>
      </c>
      <c r="I99" s="153">
        <v>190</v>
      </c>
      <c r="J99" s="153">
        <v>190</v>
      </c>
      <c r="K99" s="153">
        <v>190</v>
      </c>
      <c r="L99" s="152">
        <v>190</v>
      </c>
      <c r="M99" s="152">
        <v>190</v>
      </c>
      <c r="N99" s="152">
        <v>190</v>
      </c>
      <c r="O99" s="152">
        <v>190</v>
      </c>
      <c r="P99" s="152">
        <v>190</v>
      </c>
      <c r="Q99" s="152">
        <v>190</v>
      </c>
      <c r="R99" s="152">
        <v>190</v>
      </c>
    </row>
    <row r="100" spans="1:18">
      <c r="A100" s="16">
        <f t="shared" si="1"/>
        <v>100</v>
      </c>
      <c r="B100" s="94" t="s">
        <v>405</v>
      </c>
      <c r="C100" s="94" t="s">
        <v>490</v>
      </c>
      <c r="D100" s="94" t="s">
        <v>406</v>
      </c>
      <c r="E100" s="94" t="s">
        <v>69</v>
      </c>
      <c r="F100" s="94" t="s">
        <v>294</v>
      </c>
      <c r="G100" s="94" t="s">
        <v>52</v>
      </c>
      <c r="H100" s="95">
        <v>2002</v>
      </c>
      <c r="I100" s="153">
        <v>204</v>
      </c>
      <c r="J100" s="153">
        <v>204</v>
      </c>
      <c r="K100" s="153">
        <v>204</v>
      </c>
      <c r="L100" s="152">
        <v>204</v>
      </c>
      <c r="M100" s="152">
        <v>204</v>
      </c>
      <c r="N100" s="152">
        <v>204</v>
      </c>
      <c r="O100" s="152">
        <v>204</v>
      </c>
      <c r="P100" s="152">
        <v>204</v>
      </c>
      <c r="Q100" s="152">
        <v>204</v>
      </c>
      <c r="R100" s="152">
        <v>204</v>
      </c>
    </row>
    <row r="101" spans="1:18">
      <c r="A101" s="16">
        <f t="shared" si="1"/>
        <v>101</v>
      </c>
      <c r="B101" s="94" t="s">
        <v>409</v>
      </c>
      <c r="C101" s="94" t="s">
        <v>490</v>
      </c>
      <c r="D101" s="94" t="s">
        <v>410</v>
      </c>
      <c r="E101" s="94" t="s">
        <v>69</v>
      </c>
      <c r="F101" s="94" t="s">
        <v>294</v>
      </c>
      <c r="G101" s="94" t="s">
        <v>52</v>
      </c>
      <c r="H101" s="95">
        <v>2002</v>
      </c>
      <c r="I101" s="153">
        <v>115</v>
      </c>
      <c r="J101" s="153">
        <v>115</v>
      </c>
      <c r="K101" s="153">
        <v>115</v>
      </c>
      <c r="L101" s="152">
        <v>115</v>
      </c>
      <c r="M101" s="152">
        <v>115</v>
      </c>
      <c r="N101" s="152">
        <v>115</v>
      </c>
      <c r="O101" s="152">
        <v>115</v>
      </c>
      <c r="P101" s="152">
        <v>115</v>
      </c>
      <c r="Q101" s="152">
        <v>115</v>
      </c>
      <c r="R101" s="152">
        <v>115</v>
      </c>
    </row>
    <row r="102" spans="1:18">
      <c r="A102" s="16">
        <f t="shared" si="1"/>
        <v>102</v>
      </c>
      <c r="B102" s="94" t="s">
        <v>496</v>
      </c>
      <c r="C102" s="94" t="s">
        <v>781</v>
      </c>
      <c r="D102" s="94" t="s">
        <v>497</v>
      </c>
      <c r="E102" s="94" t="s">
        <v>359</v>
      </c>
      <c r="F102" s="94" t="s">
        <v>294</v>
      </c>
      <c r="G102" s="94" t="s">
        <v>285</v>
      </c>
      <c r="H102" s="95">
        <v>2009</v>
      </c>
      <c r="I102" s="153">
        <v>36</v>
      </c>
      <c r="J102" s="153">
        <v>36</v>
      </c>
      <c r="K102" s="153">
        <v>36</v>
      </c>
      <c r="L102" s="152">
        <v>36</v>
      </c>
      <c r="M102" s="152">
        <v>36</v>
      </c>
      <c r="N102" s="152">
        <v>36</v>
      </c>
      <c r="O102" s="152">
        <v>36</v>
      </c>
      <c r="P102" s="152">
        <v>36</v>
      </c>
      <c r="Q102" s="152">
        <v>36</v>
      </c>
      <c r="R102" s="152">
        <v>36</v>
      </c>
    </row>
    <row r="103" spans="1:18">
      <c r="A103" s="16">
        <f t="shared" si="1"/>
        <v>103</v>
      </c>
      <c r="B103" s="94" t="s">
        <v>500</v>
      </c>
      <c r="C103" s="94" t="s">
        <v>781</v>
      </c>
      <c r="D103" s="94" t="s">
        <v>501</v>
      </c>
      <c r="E103" s="94" t="s">
        <v>359</v>
      </c>
      <c r="F103" s="94" t="s">
        <v>294</v>
      </c>
      <c r="G103" s="94" t="s">
        <v>285</v>
      </c>
      <c r="H103" s="95">
        <v>2009</v>
      </c>
      <c r="I103" s="153">
        <v>36</v>
      </c>
      <c r="J103" s="153">
        <v>36</v>
      </c>
      <c r="K103" s="153">
        <v>36</v>
      </c>
      <c r="L103" s="152">
        <v>36</v>
      </c>
      <c r="M103" s="152">
        <v>36</v>
      </c>
      <c r="N103" s="152">
        <v>36</v>
      </c>
      <c r="O103" s="152">
        <v>36</v>
      </c>
      <c r="P103" s="152">
        <v>36</v>
      </c>
      <c r="Q103" s="152">
        <v>36</v>
      </c>
      <c r="R103" s="152">
        <v>36</v>
      </c>
    </row>
    <row r="104" spans="1:18">
      <c r="A104" s="16">
        <f t="shared" si="1"/>
        <v>104</v>
      </c>
      <c r="B104" s="94" t="s">
        <v>504</v>
      </c>
      <c r="C104" s="94" t="s">
        <v>781</v>
      </c>
      <c r="D104" s="94" t="s">
        <v>505</v>
      </c>
      <c r="E104" s="94" t="s">
        <v>359</v>
      </c>
      <c r="F104" s="94" t="s">
        <v>294</v>
      </c>
      <c r="G104" s="94" t="s">
        <v>285</v>
      </c>
      <c r="H104" s="95">
        <v>2009</v>
      </c>
      <c r="I104" s="153">
        <v>36</v>
      </c>
      <c r="J104" s="153">
        <v>36</v>
      </c>
      <c r="K104" s="153">
        <v>36</v>
      </c>
      <c r="L104" s="152">
        <v>36</v>
      </c>
      <c r="M104" s="152">
        <v>36</v>
      </c>
      <c r="N104" s="152">
        <v>36</v>
      </c>
      <c r="O104" s="152">
        <v>36</v>
      </c>
      <c r="P104" s="152">
        <v>36</v>
      </c>
      <c r="Q104" s="152">
        <v>36</v>
      </c>
      <c r="R104" s="152">
        <v>36</v>
      </c>
    </row>
    <row r="105" spans="1:18">
      <c r="A105" s="16">
        <f t="shared" si="1"/>
        <v>105</v>
      </c>
      <c r="B105" s="94" t="s">
        <v>508</v>
      </c>
      <c r="C105" s="94" t="s">
        <v>781</v>
      </c>
      <c r="D105" s="94" t="s">
        <v>509</v>
      </c>
      <c r="E105" s="94" t="s">
        <v>359</v>
      </c>
      <c r="F105" s="94" t="s">
        <v>294</v>
      </c>
      <c r="G105" s="94" t="s">
        <v>285</v>
      </c>
      <c r="H105" s="95">
        <v>2009</v>
      </c>
      <c r="I105" s="153">
        <v>36</v>
      </c>
      <c r="J105" s="153">
        <v>36</v>
      </c>
      <c r="K105" s="153">
        <v>36</v>
      </c>
      <c r="L105" s="152">
        <v>36</v>
      </c>
      <c r="M105" s="152">
        <v>36</v>
      </c>
      <c r="N105" s="152">
        <v>36</v>
      </c>
      <c r="O105" s="152">
        <v>36</v>
      </c>
      <c r="P105" s="152">
        <v>36</v>
      </c>
      <c r="Q105" s="152">
        <v>36</v>
      </c>
      <c r="R105" s="152">
        <v>36</v>
      </c>
    </row>
    <row r="106" spans="1:18">
      <c r="A106" s="16">
        <f t="shared" si="1"/>
        <v>106</v>
      </c>
      <c r="B106" s="94" t="s">
        <v>512</v>
      </c>
      <c r="C106" s="94" t="s">
        <v>781</v>
      </c>
      <c r="D106" s="94" t="s">
        <v>413</v>
      </c>
      <c r="E106" s="94" t="s">
        <v>414</v>
      </c>
      <c r="F106" s="94" t="s">
        <v>294</v>
      </c>
      <c r="G106" s="94" t="s">
        <v>53</v>
      </c>
      <c r="H106" s="95">
        <v>2014</v>
      </c>
      <c r="I106" s="153">
        <v>169</v>
      </c>
      <c r="J106" s="153">
        <v>169</v>
      </c>
      <c r="K106" s="153">
        <v>169</v>
      </c>
      <c r="L106" s="152">
        <v>169</v>
      </c>
      <c r="M106" s="152">
        <v>169</v>
      </c>
      <c r="N106" s="152">
        <v>169</v>
      </c>
      <c r="O106" s="152">
        <v>169</v>
      </c>
      <c r="P106" s="152">
        <v>169</v>
      </c>
      <c r="Q106" s="152">
        <v>169</v>
      </c>
      <c r="R106" s="152">
        <v>169</v>
      </c>
    </row>
    <row r="107" spans="1:18">
      <c r="A107" s="16">
        <f t="shared" si="1"/>
        <v>107</v>
      </c>
      <c r="B107" s="94" t="s">
        <v>515</v>
      </c>
      <c r="C107" s="94" t="s">
        <v>781</v>
      </c>
      <c r="D107" s="94" t="s">
        <v>417</v>
      </c>
      <c r="E107" s="94" t="s">
        <v>414</v>
      </c>
      <c r="F107" s="94" t="s">
        <v>294</v>
      </c>
      <c r="G107" s="94" t="s">
        <v>53</v>
      </c>
      <c r="H107" s="95">
        <v>2014</v>
      </c>
      <c r="I107" s="153">
        <v>169</v>
      </c>
      <c r="J107" s="153">
        <v>169</v>
      </c>
      <c r="K107" s="153">
        <v>169</v>
      </c>
      <c r="L107" s="152">
        <v>169</v>
      </c>
      <c r="M107" s="152">
        <v>169</v>
      </c>
      <c r="N107" s="152">
        <v>169</v>
      </c>
      <c r="O107" s="152">
        <v>169</v>
      </c>
      <c r="P107" s="152">
        <v>169</v>
      </c>
      <c r="Q107" s="152">
        <v>169</v>
      </c>
      <c r="R107" s="152">
        <v>169</v>
      </c>
    </row>
    <row r="108" spans="1:18">
      <c r="A108" s="16">
        <f t="shared" si="1"/>
        <v>108</v>
      </c>
      <c r="B108" s="94" t="s">
        <v>517</v>
      </c>
      <c r="C108" s="94" t="s">
        <v>781</v>
      </c>
      <c r="D108" s="94" t="s">
        <v>419</v>
      </c>
      <c r="E108" s="94" t="s">
        <v>414</v>
      </c>
      <c r="F108" s="94" t="s">
        <v>294</v>
      </c>
      <c r="G108" s="94" t="s">
        <v>53</v>
      </c>
      <c r="H108" s="95">
        <v>2014</v>
      </c>
      <c r="I108" s="153">
        <v>182</v>
      </c>
      <c r="J108" s="153">
        <v>182</v>
      </c>
      <c r="K108" s="153">
        <v>182</v>
      </c>
      <c r="L108" s="152">
        <v>182</v>
      </c>
      <c r="M108" s="152">
        <v>182</v>
      </c>
      <c r="N108" s="152">
        <v>182</v>
      </c>
      <c r="O108" s="152">
        <v>182</v>
      </c>
      <c r="P108" s="152">
        <v>182</v>
      </c>
      <c r="Q108" s="152">
        <v>182</v>
      </c>
      <c r="R108" s="152">
        <v>182</v>
      </c>
    </row>
    <row r="109" spans="1:18">
      <c r="A109" s="16">
        <f t="shared" si="1"/>
        <v>109</v>
      </c>
      <c r="B109" s="94" t="s">
        <v>420</v>
      </c>
      <c r="C109" s="94" t="s">
        <v>781</v>
      </c>
      <c r="D109" s="94" t="s">
        <v>421</v>
      </c>
      <c r="E109" s="94" t="s">
        <v>66</v>
      </c>
      <c r="F109" s="94" t="s">
        <v>294</v>
      </c>
      <c r="G109" s="94" t="s">
        <v>52</v>
      </c>
      <c r="H109" s="95">
        <v>2003</v>
      </c>
      <c r="I109" s="153">
        <v>165</v>
      </c>
      <c r="J109" s="153">
        <v>165</v>
      </c>
      <c r="K109" s="153">
        <v>165</v>
      </c>
      <c r="L109" s="152">
        <v>165</v>
      </c>
      <c r="M109" s="152">
        <v>165</v>
      </c>
      <c r="N109" s="152">
        <v>165</v>
      </c>
      <c r="O109" s="152">
        <v>165</v>
      </c>
      <c r="P109" s="152">
        <v>165</v>
      </c>
      <c r="Q109" s="152">
        <v>165</v>
      </c>
      <c r="R109" s="152">
        <v>165</v>
      </c>
    </row>
    <row r="110" spans="1:18">
      <c r="A110" s="16">
        <f t="shared" si="1"/>
        <v>110</v>
      </c>
      <c r="B110" s="94" t="s">
        <v>422</v>
      </c>
      <c r="C110" s="94" t="s">
        <v>781</v>
      </c>
      <c r="D110" s="94" t="s">
        <v>423</v>
      </c>
      <c r="E110" s="94" t="s">
        <v>66</v>
      </c>
      <c r="F110" s="94" t="s">
        <v>294</v>
      </c>
      <c r="G110" s="94" t="s">
        <v>52</v>
      </c>
      <c r="H110" s="95">
        <v>2003</v>
      </c>
      <c r="I110" s="153">
        <v>157</v>
      </c>
      <c r="J110" s="153">
        <v>157</v>
      </c>
      <c r="K110" s="153">
        <v>157</v>
      </c>
      <c r="L110" s="152">
        <v>157</v>
      </c>
      <c r="M110" s="152">
        <v>157</v>
      </c>
      <c r="N110" s="152">
        <v>157</v>
      </c>
      <c r="O110" s="152">
        <v>157</v>
      </c>
      <c r="P110" s="152">
        <v>157</v>
      </c>
      <c r="Q110" s="152">
        <v>157</v>
      </c>
      <c r="R110" s="152">
        <v>157</v>
      </c>
    </row>
    <row r="111" spans="1:18">
      <c r="A111" s="16">
        <f t="shared" si="1"/>
        <v>111</v>
      </c>
      <c r="B111" s="94" t="s">
        <v>424</v>
      </c>
      <c r="C111" s="94" t="s">
        <v>781</v>
      </c>
      <c r="D111" s="94" t="s">
        <v>425</v>
      </c>
      <c r="E111" s="94" t="s">
        <v>66</v>
      </c>
      <c r="F111" s="94" t="s">
        <v>294</v>
      </c>
      <c r="G111" s="94" t="s">
        <v>52</v>
      </c>
      <c r="H111" s="95">
        <v>2003</v>
      </c>
      <c r="I111" s="153">
        <v>157</v>
      </c>
      <c r="J111" s="153">
        <v>157</v>
      </c>
      <c r="K111" s="153">
        <v>157</v>
      </c>
      <c r="L111" s="152">
        <v>157</v>
      </c>
      <c r="M111" s="152">
        <v>157</v>
      </c>
      <c r="N111" s="152">
        <v>157</v>
      </c>
      <c r="O111" s="152">
        <v>157</v>
      </c>
      <c r="P111" s="152">
        <v>157</v>
      </c>
      <c r="Q111" s="152">
        <v>157</v>
      </c>
      <c r="R111" s="152">
        <v>157</v>
      </c>
    </row>
    <row r="112" spans="1:18">
      <c r="A112" s="16">
        <f t="shared" si="1"/>
        <v>112</v>
      </c>
      <c r="B112" s="94" t="s">
        <v>426</v>
      </c>
      <c r="C112" s="94" t="s">
        <v>781</v>
      </c>
      <c r="D112" s="94" t="s">
        <v>427</v>
      </c>
      <c r="E112" s="94" t="s">
        <v>66</v>
      </c>
      <c r="F112" s="94" t="s">
        <v>294</v>
      </c>
      <c r="G112" s="94" t="s">
        <v>52</v>
      </c>
      <c r="H112" s="95">
        <v>2003</v>
      </c>
      <c r="I112" s="153">
        <v>165</v>
      </c>
      <c r="J112" s="153">
        <v>165</v>
      </c>
      <c r="K112" s="153">
        <v>165</v>
      </c>
      <c r="L112" s="152">
        <v>165</v>
      </c>
      <c r="M112" s="152">
        <v>165</v>
      </c>
      <c r="N112" s="152">
        <v>165</v>
      </c>
      <c r="O112" s="152">
        <v>165</v>
      </c>
      <c r="P112" s="152">
        <v>165</v>
      </c>
      <c r="Q112" s="152">
        <v>165</v>
      </c>
      <c r="R112" s="152">
        <v>165</v>
      </c>
    </row>
    <row r="113" spans="1:18">
      <c r="A113" s="16">
        <f t="shared" si="1"/>
        <v>113</v>
      </c>
      <c r="B113" s="94" t="s">
        <v>428</v>
      </c>
      <c r="C113" s="94" t="s">
        <v>781</v>
      </c>
      <c r="D113" s="94" t="s">
        <v>429</v>
      </c>
      <c r="E113" s="94" t="s">
        <v>66</v>
      </c>
      <c r="F113" s="94" t="s">
        <v>294</v>
      </c>
      <c r="G113" s="94" t="s">
        <v>52</v>
      </c>
      <c r="H113" s="95">
        <v>2003</v>
      </c>
      <c r="I113" s="153">
        <v>157</v>
      </c>
      <c r="J113" s="153">
        <v>157</v>
      </c>
      <c r="K113" s="153">
        <v>157</v>
      </c>
      <c r="L113" s="152">
        <v>157</v>
      </c>
      <c r="M113" s="152">
        <v>157</v>
      </c>
      <c r="N113" s="152">
        <v>157</v>
      </c>
      <c r="O113" s="152">
        <v>157</v>
      </c>
      <c r="P113" s="152">
        <v>157</v>
      </c>
      <c r="Q113" s="152">
        <v>157</v>
      </c>
      <c r="R113" s="152">
        <v>157</v>
      </c>
    </row>
    <row r="114" spans="1:18">
      <c r="A114" s="16">
        <f t="shared" si="1"/>
        <v>114</v>
      </c>
      <c r="B114" s="94" t="s">
        <v>433</v>
      </c>
      <c r="C114" s="94" t="s">
        <v>781</v>
      </c>
      <c r="D114" s="94" t="s">
        <v>434</v>
      </c>
      <c r="E114" s="94" t="s">
        <v>66</v>
      </c>
      <c r="F114" s="94" t="s">
        <v>294</v>
      </c>
      <c r="G114" s="94" t="s">
        <v>52</v>
      </c>
      <c r="H114" s="95">
        <v>2003</v>
      </c>
      <c r="I114" s="153">
        <v>157</v>
      </c>
      <c r="J114" s="153">
        <v>157</v>
      </c>
      <c r="K114" s="153">
        <v>157</v>
      </c>
      <c r="L114" s="152">
        <v>157</v>
      </c>
      <c r="M114" s="152">
        <v>157</v>
      </c>
      <c r="N114" s="152">
        <v>157</v>
      </c>
      <c r="O114" s="152">
        <v>157</v>
      </c>
      <c r="P114" s="152">
        <v>157</v>
      </c>
      <c r="Q114" s="152">
        <v>157</v>
      </c>
      <c r="R114" s="152">
        <v>157</v>
      </c>
    </row>
    <row r="115" spans="1:18">
      <c r="A115" s="16">
        <f t="shared" si="1"/>
        <v>115</v>
      </c>
      <c r="B115" s="94" t="s">
        <v>437</v>
      </c>
      <c r="C115" s="94" t="s">
        <v>781</v>
      </c>
      <c r="D115" s="94" t="s">
        <v>438</v>
      </c>
      <c r="E115" s="94" t="s">
        <v>66</v>
      </c>
      <c r="F115" s="94" t="s">
        <v>294</v>
      </c>
      <c r="G115" s="94" t="s">
        <v>52</v>
      </c>
      <c r="H115" s="95">
        <v>2003</v>
      </c>
      <c r="I115" s="153">
        <v>406</v>
      </c>
      <c r="J115" s="153">
        <v>406</v>
      </c>
      <c r="K115" s="153">
        <v>406</v>
      </c>
      <c r="L115" s="152">
        <v>406</v>
      </c>
      <c r="M115" s="152">
        <v>406</v>
      </c>
      <c r="N115" s="152">
        <v>406</v>
      </c>
      <c r="O115" s="152">
        <v>406</v>
      </c>
      <c r="P115" s="152">
        <v>406</v>
      </c>
      <c r="Q115" s="152">
        <v>406</v>
      </c>
      <c r="R115" s="152">
        <v>406</v>
      </c>
    </row>
    <row r="116" spans="1:18">
      <c r="A116" s="16">
        <f t="shared" si="1"/>
        <v>116</v>
      </c>
      <c r="B116" s="94" t="s">
        <v>441</v>
      </c>
      <c r="C116" s="94" t="s">
        <v>781</v>
      </c>
      <c r="D116" s="94" t="s">
        <v>442</v>
      </c>
      <c r="E116" s="94" t="s">
        <v>66</v>
      </c>
      <c r="F116" s="94" t="s">
        <v>294</v>
      </c>
      <c r="G116" s="94" t="s">
        <v>52</v>
      </c>
      <c r="H116" s="95">
        <v>2003</v>
      </c>
      <c r="I116" s="153">
        <v>406</v>
      </c>
      <c r="J116" s="153">
        <v>406</v>
      </c>
      <c r="K116" s="153">
        <v>406</v>
      </c>
      <c r="L116" s="152">
        <v>406</v>
      </c>
      <c r="M116" s="152">
        <v>406</v>
      </c>
      <c r="N116" s="152">
        <v>406</v>
      </c>
      <c r="O116" s="152">
        <v>406</v>
      </c>
      <c r="P116" s="152">
        <v>406</v>
      </c>
      <c r="Q116" s="152">
        <v>406</v>
      </c>
      <c r="R116" s="152">
        <v>406</v>
      </c>
    </row>
    <row r="117" spans="1:18">
      <c r="A117" s="16">
        <f t="shared" si="1"/>
        <v>117</v>
      </c>
      <c r="B117" s="94" t="s">
        <v>445</v>
      </c>
      <c r="C117" s="94" t="s">
        <v>781</v>
      </c>
      <c r="D117" s="94" t="s">
        <v>446</v>
      </c>
      <c r="E117" s="94" t="s">
        <v>447</v>
      </c>
      <c r="F117" s="94" t="s">
        <v>294</v>
      </c>
      <c r="G117" s="94" t="s">
        <v>52</v>
      </c>
      <c r="H117" s="95">
        <v>2002</v>
      </c>
      <c r="I117" s="153">
        <v>147</v>
      </c>
      <c r="J117" s="153">
        <v>147</v>
      </c>
      <c r="K117" s="153">
        <v>147</v>
      </c>
      <c r="L117" s="152">
        <v>147</v>
      </c>
      <c r="M117" s="152">
        <v>147</v>
      </c>
      <c r="N117" s="152">
        <v>147</v>
      </c>
      <c r="O117" s="152">
        <v>147</v>
      </c>
      <c r="P117" s="152">
        <v>147</v>
      </c>
      <c r="Q117" s="152">
        <v>147</v>
      </c>
      <c r="R117" s="152">
        <v>147</v>
      </c>
    </row>
    <row r="118" spans="1:18">
      <c r="A118" s="16">
        <f t="shared" si="1"/>
        <v>118</v>
      </c>
      <c r="B118" s="94" t="s">
        <v>448</v>
      </c>
      <c r="C118" s="94" t="s">
        <v>781</v>
      </c>
      <c r="D118" s="94" t="s">
        <v>449</v>
      </c>
      <c r="E118" s="94" t="s">
        <v>447</v>
      </c>
      <c r="F118" s="94" t="s">
        <v>294</v>
      </c>
      <c r="G118" s="94" t="s">
        <v>52</v>
      </c>
      <c r="H118" s="95">
        <v>2002</v>
      </c>
      <c r="I118" s="153">
        <v>147</v>
      </c>
      <c r="J118" s="153">
        <v>147</v>
      </c>
      <c r="K118" s="153">
        <v>147</v>
      </c>
      <c r="L118" s="152">
        <v>147</v>
      </c>
      <c r="M118" s="152">
        <v>147</v>
      </c>
      <c r="N118" s="152">
        <v>147</v>
      </c>
      <c r="O118" s="152">
        <v>147</v>
      </c>
      <c r="P118" s="152">
        <v>147</v>
      </c>
      <c r="Q118" s="152">
        <v>147</v>
      </c>
      <c r="R118" s="152">
        <v>147</v>
      </c>
    </row>
    <row r="119" spans="1:18">
      <c r="A119" s="16">
        <f t="shared" si="1"/>
        <v>119</v>
      </c>
      <c r="B119" s="94" t="s">
        <v>452</v>
      </c>
      <c r="C119" s="94" t="s">
        <v>781</v>
      </c>
      <c r="D119" s="94" t="s">
        <v>453</v>
      </c>
      <c r="E119" s="94" t="s">
        <v>447</v>
      </c>
      <c r="F119" s="94" t="s">
        <v>294</v>
      </c>
      <c r="G119" s="94" t="s">
        <v>52</v>
      </c>
      <c r="H119" s="95">
        <v>2002</v>
      </c>
      <c r="I119" s="153">
        <v>145</v>
      </c>
      <c r="J119" s="153">
        <v>145</v>
      </c>
      <c r="K119" s="153">
        <v>145</v>
      </c>
      <c r="L119" s="152">
        <v>145</v>
      </c>
      <c r="M119" s="152">
        <v>145</v>
      </c>
      <c r="N119" s="152">
        <v>145</v>
      </c>
      <c r="O119" s="152">
        <v>145</v>
      </c>
      <c r="P119" s="152">
        <v>145</v>
      </c>
      <c r="Q119" s="152">
        <v>145</v>
      </c>
      <c r="R119" s="152">
        <v>145</v>
      </c>
    </row>
    <row r="120" spans="1:18">
      <c r="A120" s="16">
        <f t="shared" si="1"/>
        <v>120</v>
      </c>
      <c r="B120" s="94" t="s">
        <v>454</v>
      </c>
      <c r="C120" s="94" t="s">
        <v>781</v>
      </c>
      <c r="D120" s="94" t="s">
        <v>455</v>
      </c>
      <c r="E120" s="94" t="s">
        <v>447</v>
      </c>
      <c r="F120" s="94" t="s">
        <v>294</v>
      </c>
      <c r="G120" s="94" t="s">
        <v>52</v>
      </c>
      <c r="H120" s="95">
        <v>2002</v>
      </c>
      <c r="I120" s="153">
        <v>145</v>
      </c>
      <c r="J120" s="153">
        <v>145</v>
      </c>
      <c r="K120" s="153">
        <v>145</v>
      </c>
      <c r="L120" s="152">
        <v>145</v>
      </c>
      <c r="M120" s="152">
        <v>145</v>
      </c>
      <c r="N120" s="152">
        <v>145</v>
      </c>
      <c r="O120" s="152">
        <v>145</v>
      </c>
      <c r="P120" s="152">
        <v>145</v>
      </c>
      <c r="Q120" s="152">
        <v>145</v>
      </c>
      <c r="R120" s="152">
        <v>145</v>
      </c>
    </row>
    <row r="121" spans="1:18">
      <c r="A121" s="16">
        <f t="shared" si="1"/>
        <v>121</v>
      </c>
      <c r="B121" s="94" t="s">
        <v>450</v>
      </c>
      <c r="C121" s="94" t="s">
        <v>781</v>
      </c>
      <c r="D121" s="94" t="s">
        <v>451</v>
      </c>
      <c r="E121" s="94" t="s">
        <v>447</v>
      </c>
      <c r="F121" s="94" t="s">
        <v>294</v>
      </c>
      <c r="G121" s="94" t="s">
        <v>52</v>
      </c>
      <c r="H121" s="95">
        <v>2002</v>
      </c>
      <c r="I121" s="153">
        <v>169</v>
      </c>
      <c r="J121" s="153">
        <v>169</v>
      </c>
      <c r="K121" s="153">
        <v>169</v>
      </c>
      <c r="L121" s="152">
        <v>169</v>
      </c>
      <c r="M121" s="152">
        <v>169</v>
      </c>
      <c r="N121" s="152">
        <v>169</v>
      </c>
      <c r="O121" s="152">
        <v>169</v>
      </c>
      <c r="P121" s="152">
        <v>169</v>
      </c>
      <c r="Q121" s="152">
        <v>169</v>
      </c>
      <c r="R121" s="152">
        <v>169</v>
      </c>
    </row>
    <row r="122" spans="1:18">
      <c r="A122" s="16">
        <f t="shared" si="1"/>
        <v>122</v>
      </c>
      <c r="B122" s="94" t="s">
        <v>456</v>
      </c>
      <c r="C122" s="94" t="s">
        <v>781</v>
      </c>
      <c r="D122" s="94" t="s">
        <v>457</v>
      </c>
      <c r="E122" s="94" t="s">
        <v>447</v>
      </c>
      <c r="F122" s="94" t="s">
        <v>294</v>
      </c>
      <c r="G122" s="94" t="s">
        <v>52</v>
      </c>
      <c r="H122" s="95">
        <v>2002</v>
      </c>
      <c r="I122" s="153">
        <v>168</v>
      </c>
      <c r="J122" s="153">
        <v>168</v>
      </c>
      <c r="K122" s="153">
        <v>168</v>
      </c>
      <c r="L122" s="152">
        <v>168</v>
      </c>
      <c r="M122" s="152">
        <v>168</v>
      </c>
      <c r="N122" s="152">
        <v>168</v>
      </c>
      <c r="O122" s="152">
        <v>168</v>
      </c>
      <c r="P122" s="152">
        <v>168</v>
      </c>
      <c r="Q122" s="152">
        <v>168</v>
      </c>
      <c r="R122" s="152">
        <v>168</v>
      </c>
    </row>
    <row r="123" spans="1:18">
      <c r="A123" s="16">
        <f t="shared" si="1"/>
        <v>123</v>
      </c>
      <c r="B123" s="94" t="s">
        <v>548</v>
      </c>
      <c r="C123" s="94" t="s">
        <v>781</v>
      </c>
      <c r="D123" s="94" t="s">
        <v>549</v>
      </c>
      <c r="E123" s="94" t="s">
        <v>359</v>
      </c>
      <c r="F123" s="94" t="s">
        <v>294</v>
      </c>
      <c r="G123" s="94" t="s">
        <v>285</v>
      </c>
      <c r="H123" s="95">
        <v>2018</v>
      </c>
      <c r="I123" s="153">
        <v>119</v>
      </c>
      <c r="J123" s="153">
        <v>119</v>
      </c>
      <c r="K123" s="153">
        <v>119</v>
      </c>
      <c r="L123" s="152">
        <v>119</v>
      </c>
      <c r="M123" s="152">
        <v>119</v>
      </c>
      <c r="N123" s="152">
        <v>119</v>
      </c>
      <c r="O123" s="152">
        <v>119</v>
      </c>
      <c r="P123" s="152">
        <v>119</v>
      </c>
      <c r="Q123" s="152">
        <v>119</v>
      </c>
      <c r="R123" s="152">
        <v>119</v>
      </c>
    </row>
    <row r="124" spans="1:18">
      <c r="A124" s="16">
        <f t="shared" si="1"/>
        <v>124</v>
      </c>
      <c r="B124" s="94" t="s">
        <v>552</v>
      </c>
      <c r="C124" s="94" t="s">
        <v>781</v>
      </c>
      <c r="D124" s="94" t="s">
        <v>553</v>
      </c>
      <c r="E124" s="94" t="s">
        <v>554</v>
      </c>
      <c r="F124" s="94" t="s">
        <v>294</v>
      </c>
      <c r="G124" s="94" t="s">
        <v>54</v>
      </c>
      <c r="H124" s="95">
        <v>1960</v>
      </c>
      <c r="I124" s="153">
        <v>234</v>
      </c>
      <c r="J124" s="153">
        <v>234</v>
      </c>
      <c r="K124" s="153">
        <v>234</v>
      </c>
      <c r="L124" s="152">
        <v>234</v>
      </c>
      <c r="M124" s="152">
        <v>234</v>
      </c>
      <c r="N124" s="152">
        <v>234</v>
      </c>
      <c r="O124" s="152">
        <v>234</v>
      </c>
      <c r="P124" s="152">
        <v>234</v>
      </c>
      <c r="Q124" s="152">
        <v>234</v>
      </c>
      <c r="R124" s="152">
        <v>234</v>
      </c>
    </row>
    <row r="125" spans="1:18">
      <c r="A125" s="16">
        <f t="shared" si="1"/>
        <v>125</v>
      </c>
      <c r="B125" s="94" t="s">
        <v>556</v>
      </c>
      <c r="C125" s="94" t="s">
        <v>781</v>
      </c>
      <c r="D125" s="94" t="s">
        <v>557</v>
      </c>
      <c r="E125" s="94" t="s">
        <v>554</v>
      </c>
      <c r="F125" s="94" t="s">
        <v>294</v>
      </c>
      <c r="G125" s="94" t="s">
        <v>54</v>
      </c>
      <c r="H125" s="95">
        <v>1969</v>
      </c>
      <c r="I125" s="153">
        <v>390</v>
      </c>
      <c r="J125" s="153">
        <v>390</v>
      </c>
      <c r="K125" s="153">
        <v>390</v>
      </c>
      <c r="L125" s="152">
        <v>390</v>
      </c>
      <c r="M125" s="152">
        <v>390</v>
      </c>
      <c r="N125" s="152">
        <v>390</v>
      </c>
      <c r="O125" s="152">
        <v>390</v>
      </c>
      <c r="P125" s="152">
        <v>390</v>
      </c>
      <c r="Q125" s="152">
        <v>390</v>
      </c>
      <c r="R125" s="152">
        <v>390</v>
      </c>
    </row>
    <row r="126" spans="1:18">
      <c r="A126" s="16">
        <f t="shared" si="1"/>
        <v>126</v>
      </c>
      <c r="B126" s="94" t="s">
        <v>560</v>
      </c>
      <c r="C126" s="94" t="s">
        <v>781</v>
      </c>
      <c r="D126" s="94" t="s">
        <v>561</v>
      </c>
      <c r="E126" s="94" t="s">
        <v>359</v>
      </c>
      <c r="F126" s="94" t="s">
        <v>294</v>
      </c>
      <c r="G126" s="94" t="s">
        <v>285</v>
      </c>
      <c r="H126" s="95">
        <v>1976</v>
      </c>
      <c r="I126" s="153">
        <v>56</v>
      </c>
      <c r="J126" s="153">
        <v>56</v>
      </c>
      <c r="K126" s="153">
        <v>56</v>
      </c>
      <c r="L126" s="152">
        <v>56</v>
      </c>
      <c r="M126" s="152">
        <v>56</v>
      </c>
      <c r="N126" s="152">
        <v>56</v>
      </c>
      <c r="O126" s="152">
        <v>56</v>
      </c>
      <c r="P126" s="152">
        <v>56</v>
      </c>
      <c r="Q126" s="152">
        <v>56</v>
      </c>
      <c r="R126" s="152">
        <v>56</v>
      </c>
    </row>
    <row r="127" spans="1:18">
      <c r="A127" s="16">
        <f t="shared" si="1"/>
        <v>127</v>
      </c>
      <c r="B127" s="94" t="s">
        <v>564</v>
      </c>
      <c r="C127" s="94" t="s">
        <v>781</v>
      </c>
      <c r="D127" s="94" t="s">
        <v>565</v>
      </c>
      <c r="E127" s="94" t="s">
        <v>359</v>
      </c>
      <c r="F127" s="94" t="s">
        <v>294</v>
      </c>
      <c r="G127" s="94" t="s">
        <v>285</v>
      </c>
      <c r="H127" s="95">
        <v>1976</v>
      </c>
      <c r="I127" s="153">
        <v>56</v>
      </c>
      <c r="J127" s="153">
        <v>56</v>
      </c>
      <c r="K127" s="153">
        <v>56</v>
      </c>
      <c r="L127" s="152">
        <v>56</v>
      </c>
      <c r="M127" s="152">
        <v>56</v>
      </c>
      <c r="N127" s="152">
        <v>56</v>
      </c>
      <c r="O127" s="152">
        <v>56</v>
      </c>
      <c r="P127" s="152">
        <v>56</v>
      </c>
      <c r="Q127" s="152">
        <v>56</v>
      </c>
      <c r="R127" s="152">
        <v>56</v>
      </c>
    </row>
    <row r="128" spans="1:18">
      <c r="A128" s="16">
        <f t="shared" si="1"/>
        <v>128</v>
      </c>
      <c r="B128" s="94" t="s">
        <v>567</v>
      </c>
      <c r="C128" s="94" t="s">
        <v>781</v>
      </c>
      <c r="D128" s="94" t="s">
        <v>568</v>
      </c>
      <c r="E128" s="94" t="s">
        <v>359</v>
      </c>
      <c r="F128" s="94" t="s">
        <v>294</v>
      </c>
      <c r="G128" s="94" t="s">
        <v>285</v>
      </c>
      <c r="H128" s="95">
        <v>1976</v>
      </c>
      <c r="I128" s="153">
        <v>56</v>
      </c>
      <c r="J128" s="153">
        <v>56</v>
      </c>
      <c r="K128" s="153">
        <v>56</v>
      </c>
      <c r="L128" s="152">
        <v>56</v>
      </c>
      <c r="M128" s="152">
        <v>56</v>
      </c>
      <c r="N128" s="152">
        <v>56</v>
      </c>
      <c r="O128" s="152">
        <v>56</v>
      </c>
      <c r="P128" s="152">
        <v>56</v>
      </c>
      <c r="Q128" s="152">
        <v>56</v>
      </c>
      <c r="R128" s="152">
        <v>56</v>
      </c>
    </row>
    <row r="129" spans="1:18">
      <c r="A129" s="16">
        <f t="shared" si="1"/>
        <v>129</v>
      </c>
      <c r="B129" s="94" t="s">
        <v>570</v>
      </c>
      <c r="C129" s="94" t="s">
        <v>781</v>
      </c>
      <c r="D129" s="94" t="s">
        <v>571</v>
      </c>
      <c r="E129" s="94" t="s">
        <v>359</v>
      </c>
      <c r="F129" s="94" t="s">
        <v>294</v>
      </c>
      <c r="G129" s="94" t="s">
        <v>285</v>
      </c>
      <c r="H129" s="95">
        <v>1976</v>
      </c>
      <c r="I129" s="153">
        <v>50</v>
      </c>
      <c r="J129" s="153">
        <v>50</v>
      </c>
      <c r="K129" s="153">
        <v>50</v>
      </c>
      <c r="L129" s="152">
        <v>50</v>
      </c>
      <c r="M129" s="152">
        <v>50</v>
      </c>
      <c r="N129" s="152">
        <v>50</v>
      </c>
      <c r="O129" s="152">
        <v>50</v>
      </c>
      <c r="P129" s="152">
        <v>50</v>
      </c>
      <c r="Q129" s="152">
        <v>50</v>
      </c>
      <c r="R129" s="152">
        <v>50</v>
      </c>
    </row>
    <row r="130" spans="1:18">
      <c r="A130" s="16">
        <f t="shared" si="1"/>
        <v>130</v>
      </c>
      <c r="B130" s="94" t="s">
        <v>573</v>
      </c>
      <c r="C130" s="94" t="s">
        <v>781</v>
      </c>
      <c r="D130" s="94" t="s">
        <v>574</v>
      </c>
      <c r="E130" s="94" t="s">
        <v>359</v>
      </c>
      <c r="F130" s="94" t="s">
        <v>294</v>
      </c>
      <c r="G130" s="94" t="s">
        <v>285</v>
      </c>
      <c r="H130" s="95">
        <v>1976</v>
      </c>
      <c r="I130" s="153">
        <v>56</v>
      </c>
      <c r="J130" s="153">
        <v>56</v>
      </c>
      <c r="K130" s="153">
        <v>56</v>
      </c>
      <c r="L130" s="152">
        <v>56</v>
      </c>
      <c r="M130" s="152">
        <v>56</v>
      </c>
      <c r="N130" s="152">
        <v>56</v>
      </c>
      <c r="O130" s="152">
        <v>56</v>
      </c>
      <c r="P130" s="152">
        <v>56</v>
      </c>
      <c r="Q130" s="152">
        <v>56</v>
      </c>
      <c r="R130" s="152">
        <v>56</v>
      </c>
    </row>
    <row r="131" spans="1:18">
      <c r="A131" s="16">
        <f t="shared" si="1"/>
        <v>131</v>
      </c>
      <c r="B131" s="94" t="s">
        <v>576</v>
      </c>
      <c r="C131" s="94" t="s">
        <v>781</v>
      </c>
      <c r="D131" s="94" t="s">
        <v>577</v>
      </c>
      <c r="E131" s="94" t="s">
        <v>359</v>
      </c>
      <c r="F131" s="94" t="s">
        <v>294</v>
      </c>
      <c r="G131" s="94" t="s">
        <v>285</v>
      </c>
      <c r="H131" s="95">
        <v>1976</v>
      </c>
      <c r="I131" s="153">
        <v>56</v>
      </c>
      <c r="J131" s="153">
        <v>56</v>
      </c>
      <c r="K131" s="153">
        <v>56</v>
      </c>
      <c r="L131" s="152">
        <v>56</v>
      </c>
      <c r="M131" s="152">
        <v>56</v>
      </c>
      <c r="N131" s="152">
        <v>56</v>
      </c>
      <c r="O131" s="152">
        <v>56</v>
      </c>
      <c r="P131" s="152">
        <v>56</v>
      </c>
      <c r="Q131" s="152">
        <v>56</v>
      </c>
      <c r="R131" s="152">
        <v>56</v>
      </c>
    </row>
    <row r="132" spans="1:18">
      <c r="A132" s="16">
        <f t="shared" si="1"/>
        <v>132</v>
      </c>
      <c r="B132" s="94" t="s">
        <v>579</v>
      </c>
      <c r="C132" s="94" t="s">
        <v>781</v>
      </c>
      <c r="D132" s="94" t="s">
        <v>580</v>
      </c>
      <c r="E132" s="94" t="s">
        <v>581</v>
      </c>
      <c r="F132" s="94" t="s">
        <v>294</v>
      </c>
      <c r="G132" s="94" t="s">
        <v>52</v>
      </c>
      <c r="H132" s="95">
        <v>2010</v>
      </c>
      <c r="I132" s="153">
        <v>8.1999999999999993</v>
      </c>
      <c r="J132" s="153">
        <v>8.1999999999999993</v>
      </c>
      <c r="K132" s="153">
        <v>8.1999999999999993</v>
      </c>
      <c r="L132" s="152">
        <v>8.1999999999999993</v>
      </c>
      <c r="M132" s="152">
        <v>8.1999999999999993</v>
      </c>
      <c r="N132" s="152">
        <v>8.1999999999999993</v>
      </c>
      <c r="O132" s="152">
        <v>8.1999999999999993</v>
      </c>
      <c r="P132" s="152">
        <v>8.1999999999999993</v>
      </c>
      <c r="Q132" s="152">
        <v>8.1999999999999993</v>
      </c>
      <c r="R132" s="152">
        <v>8.1999999999999993</v>
      </c>
    </row>
    <row r="133" spans="1:18">
      <c r="A133" s="16">
        <f t="shared" si="1"/>
        <v>133</v>
      </c>
      <c r="B133" s="94" t="s">
        <v>583</v>
      </c>
      <c r="C133" s="94" t="s">
        <v>781</v>
      </c>
      <c r="D133" s="94" t="s">
        <v>584</v>
      </c>
      <c r="E133" s="94" t="s">
        <v>581</v>
      </c>
      <c r="F133" s="94" t="s">
        <v>294</v>
      </c>
      <c r="G133" s="94" t="s">
        <v>52</v>
      </c>
      <c r="H133" s="95">
        <v>2010</v>
      </c>
      <c r="I133" s="153">
        <v>8.1999999999999993</v>
      </c>
      <c r="J133" s="153">
        <v>8.1999999999999993</v>
      </c>
      <c r="K133" s="153">
        <v>8.1999999999999993</v>
      </c>
      <c r="L133" s="152">
        <v>8.1999999999999993</v>
      </c>
      <c r="M133" s="152">
        <v>8.1999999999999993</v>
      </c>
      <c r="N133" s="152">
        <v>8.1999999999999993</v>
      </c>
      <c r="O133" s="152">
        <v>8.1999999999999993</v>
      </c>
      <c r="P133" s="152">
        <v>8.1999999999999993</v>
      </c>
      <c r="Q133" s="152">
        <v>8.1999999999999993</v>
      </c>
      <c r="R133" s="152">
        <v>8.1999999999999993</v>
      </c>
    </row>
    <row r="134" spans="1:18">
      <c r="A134" s="16">
        <f t="shared" ref="A134:A197" si="2">A133+1</f>
        <v>134</v>
      </c>
      <c r="B134" s="94" t="s">
        <v>586</v>
      </c>
      <c r="C134" s="94" t="s">
        <v>781</v>
      </c>
      <c r="D134" s="94" t="s">
        <v>587</v>
      </c>
      <c r="E134" s="94" t="s">
        <v>581</v>
      </c>
      <c r="F134" s="94" t="s">
        <v>294</v>
      </c>
      <c r="G134" s="94" t="s">
        <v>52</v>
      </c>
      <c r="H134" s="95">
        <v>2010</v>
      </c>
      <c r="I134" s="153">
        <v>8.1999999999999993</v>
      </c>
      <c r="J134" s="153">
        <v>8.1999999999999993</v>
      </c>
      <c r="K134" s="153">
        <v>8.1999999999999993</v>
      </c>
      <c r="L134" s="152">
        <v>8.1999999999999993</v>
      </c>
      <c r="M134" s="152">
        <v>8.1999999999999993</v>
      </c>
      <c r="N134" s="152">
        <v>8.1999999999999993</v>
      </c>
      <c r="O134" s="152">
        <v>8.1999999999999993</v>
      </c>
      <c r="P134" s="152">
        <v>8.1999999999999993</v>
      </c>
      <c r="Q134" s="152">
        <v>8.1999999999999993</v>
      </c>
      <c r="R134" s="152">
        <v>8.1999999999999993</v>
      </c>
    </row>
    <row r="135" spans="1:18">
      <c r="A135" s="16">
        <f t="shared" si="2"/>
        <v>135</v>
      </c>
      <c r="B135" s="94" t="s">
        <v>470</v>
      </c>
      <c r="C135" s="94" t="s">
        <v>781</v>
      </c>
      <c r="D135" s="94" t="s">
        <v>471</v>
      </c>
      <c r="E135" s="94" t="s">
        <v>472</v>
      </c>
      <c r="F135" s="94" t="s">
        <v>294</v>
      </c>
      <c r="G135" s="94" t="s">
        <v>53</v>
      </c>
      <c r="H135" s="95">
        <v>2000</v>
      </c>
      <c r="I135" s="153">
        <v>143</v>
      </c>
      <c r="J135" s="153">
        <v>143</v>
      </c>
      <c r="K135" s="153">
        <v>143</v>
      </c>
      <c r="L135" s="152">
        <v>143</v>
      </c>
      <c r="M135" s="152">
        <v>143</v>
      </c>
      <c r="N135" s="152">
        <v>143</v>
      </c>
      <c r="O135" s="152">
        <v>143</v>
      </c>
      <c r="P135" s="152">
        <v>143</v>
      </c>
      <c r="Q135" s="152">
        <v>143</v>
      </c>
      <c r="R135" s="152">
        <v>143</v>
      </c>
    </row>
    <row r="136" spans="1:18">
      <c r="A136" s="16">
        <f t="shared" si="2"/>
        <v>136</v>
      </c>
      <c r="B136" s="94" t="s">
        <v>475</v>
      </c>
      <c r="C136" s="94" t="s">
        <v>781</v>
      </c>
      <c r="D136" s="94" t="s">
        <v>476</v>
      </c>
      <c r="E136" s="94" t="s">
        <v>472</v>
      </c>
      <c r="F136" s="94" t="s">
        <v>294</v>
      </c>
      <c r="G136" s="94" t="s">
        <v>53</v>
      </c>
      <c r="H136" s="95">
        <v>2000</v>
      </c>
      <c r="I136" s="153">
        <v>143</v>
      </c>
      <c r="J136" s="153">
        <v>143</v>
      </c>
      <c r="K136" s="153">
        <v>143</v>
      </c>
      <c r="L136" s="152">
        <v>143</v>
      </c>
      <c r="M136" s="152">
        <v>143</v>
      </c>
      <c r="N136" s="152">
        <v>143</v>
      </c>
      <c r="O136" s="152">
        <v>143</v>
      </c>
      <c r="P136" s="152">
        <v>143</v>
      </c>
      <c r="Q136" s="152">
        <v>143</v>
      </c>
      <c r="R136" s="152">
        <v>143</v>
      </c>
    </row>
    <row r="137" spans="1:18">
      <c r="A137" s="16">
        <f t="shared" si="2"/>
        <v>137</v>
      </c>
      <c r="B137" s="94" t="s">
        <v>479</v>
      </c>
      <c r="C137" s="94" t="s">
        <v>781</v>
      </c>
      <c r="D137" s="94" t="s">
        <v>480</v>
      </c>
      <c r="E137" s="94" t="s">
        <v>472</v>
      </c>
      <c r="F137" s="94" t="s">
        <v>294</v>
      </c>
      <c r="G137" s="94" t="s">
        <v>53</v>
      </c>
      <c r="H137" s="95">
        <v>2000</v>
      </c>
      <c r="I137" s="153">
        <v>141</v>
      </c>
      <c r="J137" s="153">
        <v>141</v>
      </c>
      <c r="K137" s="153">
        <v>141</v>
      </c>
      <c r="L137" s="152">
        <v>141</v>
      </c>
      <c r="M137" s="152">
        <v>141</v>
      </c>
      <c r="N137" s="152">
        <v>141</v>
      </c>
      <c r="O137" s="152">
        <v>141</v>
      </c>
      <c r="P137" s="152">
        <v>141</v>
      </c>
      <c r="Q137" s="152">
        <v>141</v>
      </c>
      <c r="R137" s="152">
        <v>141</v>
      </c>
    </row>
    <row r="138" spans="1:18">
      <c r="A138" s="16">
        <f t="shared" si="2"/>
        <v>138</v>
      </c>
      <c r="B138" s="94" t="s">
        <v>483</v>
      </c>
      <c r="C138" s="94" t="s">
        <v>781</v>
      </c>
      <c r="D138" s="94" t="s">
        <v>484</v>
      </c>
      <c r="E138" s="94" t="s">
        <v>472</v>
      </c>
      <c r="F138" s="94" t="s">
        <v>294</v>
      </c>
      <c r="G138" s="94" t="s">
        <v>53</v>
      </c>
      <c r="H138" s="95">
        <v>2000</v>
      </c>
      <c r="I138" s="153">
        <v>141</v>
      </c>
      <c r="J138" s="153">
        <v>141</v>
      </c>
      <c r="K138" s="153">
        <v>141</v>
      </c>
      <c r="L138" s="152">
        <v>141</v>
      </c>
      <c r="M138" s="152">
        <v>141</v>
      </c>
      <c r="N138" s="152">
        <v>141</v>
      </c>
      <c r="O138" s="152">
        <v>141</v>
      </c>
      <c r="P138" s="152">
        <v>141</v>
      </c>
      <c r="Q138" s="152">
        <v>141</v>
      </c>
      <c r="R138" s="152">
        <v>141</v>
      </c>
    </row>
    <row r="139" spans="1:18">
      <c r="A139" s="16">
        <f t="shared" si="2"/>
        <v>139</v>
      </c>
      <c r="B139" s="94" t="s">
        <v>488</v>
      </c>
      <c r="C139" s="94" t="s">
        <v>781</v>
      </c>
      <c r="D139" s="94" t="s">
        <v>489</v>
      </c>
      <c r="E139" s="94" t="s">
        <v>472</v>
      </c>
      <c r="F139" s="94" t="s">
        <v>294</v>
      </c>
      <c r="G139" s="94" t="s">
        <v>53</v>
      </c>
      <c r="H139" s="95">
        <v>2000</v>
      </c>
      <c r="I139" s="153">
        <v>198</v>
      </c>
      <c r="J139" s="153">
        <v>198</v>
      </c>
      <c r="K139" s="153">
        <v>198</v>
      </c>
      <c r="L139" s="152">
        <v>198</v>
      </c>
      <c r="M139" s="152">
        <v>198</v>
      </c>
      <c r="N139" s="152">
        <v>198</v>
      </c>
      <c r="O139" s="152">
        <v>198</v>
      </c>
      <c r="P139" s="152">
        <v>198</v>
      </c>
      <c r="Q139" s="152">
        <v>198</v>
      </c>
      <c r="R139" s="152">
        <v>198</v>
      </c>
    </row>
    <row r="140" spans="1:18">
      <c r="A140" s="16">
        <f t="shared" si="2"/>
        <v>140</v>
      </c>
      <c r="B140" s="94" t="s">
        <v>491</v>
      </c>
      <c r="C140" s="94" t="s">
        <v>781</v>
      </c>
      <c r="D140" s="94" t="s">
        <v>492</v>
      </c>
      <c r="E140" s="94" t="s">
        <v>472</v>
      </c>
      <c r="F140" s="94" t="s">
        <v>294</v>
      </c>
      <c r="G140" s="94" t="s">
        <v>53</v>
      </c>
      <c r="H140" s="95">
        <v>2000</v>
      </c>
      <c r="I140" s="153">
        <v>198</v>
      </c>
      <c r="J140" s="153">
        <v>198</v>
      </c>
      <c r="K140" s="153">
        <v>198</v>
      </c>
      <c r="L140" s="152">
        <v>198</v>
      </c>
      <c r="M140" s="152">
        <v>198</v>
      </c>
      <c r="N140" s="152">
        <v>198</v>
      </c>
      <c r="O140" s="152">
        <v>198</v>
      </c>
      <c r="P140" s="152">
        <v>198</v>
      </c>
      <c r="Q140" s="152">
        <v>198</v>
      </c>
      <c r="R140" s="152">
        <v>198</v>
      </c>
    </row>
    <row r="141" spans="1:18">
      <c r="A141" s="16">
        <f t="shared" si="2"/>
        <v>141</v>
      </c>
      <c r="B141" s="94" t="s">
        <v>602</v>
      </c>
      <c r="C141" s="94" t="s">
        <v>781</v>
      </c>
      <c r="D141" s="94" t="s">
        <v>603</v>
      </c>
      <c r="E141" s="94" t="s">
        <v>604</v>
      </c>
      <c r="F141" s="94" t="s">
        <v>294</v>
      </c>
      <c r="G141" s="94" t="s">
        <v>52</v>
      </c>
      <c r="H141" s="95">
        <v>1963</v>
      </c>
      <c r="I141" s="153">
        <v>395</v>
      </c>
      <c r="J141" s="153">
        <v>395</v>
      </c>
      <c r="K141" s="153">
        <v>395</v>
      </c>
      <c r="L141" s="152">
        <v>395</v>
      </c>
      <c r="M141" s="152">
        <v>395</v>
      </c>
      <c r="N141" s="152">
        <v>395</v>
      </c>
      <c r="O141" s="152">
        <v>395</v>
      </c>
      <c r="P141" s="152">
        <v>395</v>
      </c>
      <c r="Q141" s="152">
        <v>395</v>
      </c>
      <c r="R141" s="152">
        <v>395</v>
      </c>
    </row>
    <row r="142" spans="1:18">
      <c r="A142" s="16">
        <f t="shared" si="2"/>
        <v>142</v>
      </c>
      <c r="B142" s="94" t="s">
        <v>607</v>
      </c>
      <c r="C142" s="94" t="s">
        <v>781</v>
      </c>
      <c r="D142" s="94" t="s">
        <v>608</v>
      </c>
      <c r="E142" s="94" t="s">
        <v>604</v>
      </c>
      <c r="F142" s="94" t="s">
        <v>294</v>
      </c>
      <c r="G142" s="94" t="s">
        <v>52</v>
      </c>
      <c r="H142" s="95">
        <v>1976</v>
      </c>
      <c r="I142" s="153">
        <v>435</v>
      </c>
      <c r="J142" s="153">
        <v>435</v>
      </c>
      <c r="K142" s="153">
        <v>435</v>
      </c>
      <c r="L142" s="152">
        <v>435</v>
      </c>
      <c r="M142" s="152">
        <v>435</v>
      </c>
      <c r="N142" s="152">
        <v>435</v>
      </c>
      <c r="O142" s="152">
        <v>435</v>
      </c>
      <c r="P142" s="152">
        <v>435</v>
      </c>
      <c r="Q142" s="152">
        <v>435</v>
      </c>
      <c r="R142" s="152">
        <v>435</v>
      </c>
    </row>
    <row r="143" spans="1:18">
      <c r="A143" s="16">
        <f t="shared" si="2"/>
        <v>143</v>
      </c>
      <c r="B143" s="94" t="s">
        <v>611</v>
      </c>
      <c r="C143" s="94" t="s">
        <v>781</v>
      </c>
      <c r="D143" s="94" t="s">
        <v>612</v>
      </c>
      <c r="E143" s="94" t="s">
        <v>604</v>
      </c>
      <c r="F143" s="94" t="s">
        <v>294</v>
      </c>
      <c r="G143" s="94" t="s">
        <v>52</v>
      </c>
      <c r="H143" s="95">
        <v>1977</v>
      </c>
      <c r="I143" s="153">
        <v>435</v>
      </c>
      <c r="J143" s="153">
        <v>435</v>
      </c>
      <c r="K143" s="153">
        <v>435</v>
      </c>
      <c r="L143" s="152">
        <v>435</v>
      </c>
      <c r="M143" s="152">
        <v>435</v>
      </c>
      <c r="N143" s="152">
        <v>435</v>
      </c>
      <c r="O143" s="152">
        <v>435</v>
      </c>
      <c r="P143" s="152">
        <v>435</v>
      </c>
      <c r="Q143" s="152">
        <v>435</v>
      </c>
      <c r="R143" s="152">
        <v>435</v>
      </c>
    </row>
    <row r="144" spans="1:18">
      <c r="A144" s="16">
        <f t="shared" si="2"/>
        <v>144</v>
      </c>
      <c r="B144" s="94" t="s">
        <v>493</v>
      </c>
      <c r="C144" s="94" t="s">
        <v>781</v>
      </c>
      <c r="D144" s="94" t="s">
        <v>494</v>
      </c>
      <c r="E144" s="94" t="s">
        <v>495</v>
      </c>
      <c r="F144" s="94" t="s">
        <v>294</v>
      </c>
      <c r="G144" s="94" t="s">
        <v>53</v>
      </c>
      <c r="H144" s="95">
        <v>2002</v>
      </c>
      <c r="I144" s="153">
        <v>210</v>
      </c>
      <c r="J144" s="153">
        <v>210</v>
      </c>
      <c r="K144" s="153">
        <v>210</v>
      </c>
      <c r="L144" s="152">
        <v>210</v>
      </c>
      <c r="M144" s="152">
        <v>210</v>
      </c>
      <c r="N144" s="152">
        <v>210</v>
      </c>
      <c r="O144" s="152">
        <v>210</v>
      </c>
      <c r="P144" s="152">
        <v>210</v>
      </c>
      <c r="Q144" s="152">
        <v>210</v>
      </c>
      <c r="R144" s="152">
        <v>210</v>
      </c>
    </row>
    <row r="145" spans="1:18">
      <c r="A145" s="16">
        <f t="shared" si="2"/>
        <v>145</v>
      </c>
      <c r="B145" s="94" t="s">
        <v>498</v>
      </c>
      <c r="C145" s="94" t="s">
        <v>781</v>
      </c>
      <c r="D145" s="94" t="s">
        <v>499</v>
      </c>
      <c r="E145" s="94" t="s">
        <v>495</v>
      </c>
      <c r="F145" s="94" t="s">
        <v>294</v>
      </c>
      <c r="G145" s="94" t="s">
        <v>53</v>
      </c>
      <c r="H145" s="95">
        <v>2002</v>
      </c>
      <c r="I145" s="153">
        <v>211</v>
      </c>
      <c r="J145" s="153">
        <v>211</v>
      </c>
      <c r="K145" s="153">
        <v>211</v>
      </c>
      <c r="L145" s="152">
        <v>211</v>
      </c>
      <c r="M145" s="152">
        <v>211</v>
      </c>
      <c r="N145" s="152">
        <v>211</v>
      </c>
      <c r="O145" s="152">
        <v>211</v>
      </c>
      <c r="P145" s="152">
        <v>211</v>
      </c>
      <c r="Q145" s="152">
        <v>211</v>
      </c>
      <c r="R145" s="152">
        <v>211</v>
      </c>
    </row>
    <row r="146" spans="1:18">
      <c r="A146" s="16">
        <f t="shared" si="2"/>
        <v>146</v>
      </c>
      <c r="B146" s="94" t="s">
        <v>502</v>
      </c>
      <c r="C146" s="94" t="s">
        <v>781</v>
      </c>
      <c r="D146" s="94" t="s">
        <v>503</v>
      </c>
      <c r="E146" s="94" t="s">
        <v>495</v>
      </c>
      <c r="F146" s="94" t="s">
        <v>294</v>
      </c>
      <c r="G146" s="94" t="s">
        <v>53</v>
      </c>
      <c r="H146" s="95">
        <v>2002</v>
      </c>
      <c r="I146" s="153">
        <v>210</v>
      </c>
      <c r="J146" s="153">
        <v>210</v>
      </c>
      <c r="K146" s="153">
        <v>210</v>
      </c>
      <c r="L146" s="152">
        <v>210</v>
      </c>
      <c r="M146" s="152">
        <v>210</v>
      </c>
      <c r="N146" s="152">
        <v>210</v>
      </c>
      <c r="O146" s="152">
        <v>210</v>
      </c>
      <c r="P146" s="152">
        <v>210</v>
      </c>
      <c r="Q146" s="152">
        <v>210</v>
      </c>
      <c r="R146" s="152">
        <v>210</v>
      </c>
    </row>
    <row r="147" spans="1:18">
      <c r="A147" s="16">
        <f t="shared" si="2"/>
        <v>147</v>
      </c>
      <c r="B147" s="94" t="s">
        <v>506</v>
      </c>
      <c r="C147" s="94" t="s">
        <v>781</v>
      </c>
      <c r="D147" s="94" t="s">
        <v>507</v>
      </c>
      <c r="E147" s="94" t="s">
        <v>495</v>
      </c>
      <c r="F147" s="94" t="s">
        <v>294</v>
      </c>
      <c r="G147" s="94" t="s">
        <v>53</v>
      </c>
      <c r="H147" s="95">
        <v>2002</v>
      </c>
      <c r="I147" s="153">
        <v>213</v>
      </c>
      <c r="J147" s="153">
        <v>213</v>
      </c>
      <c r="K147" s="153">
        <v>213</v>
      </c>
      <c r="L147" s="152">
        <v>213</v>
      </c>
      <c r="M147" s="152">
        <v>213</v>
      </c>
      <c r="N147" s="152">
        <v>213</v>
      </c>
      <c r="O147" s="152">
        <v>213</v>
      </c>
      <c r="P147" s="152">
        <v>213</v>
      </c>
      <c r="Q147" s="152">
        <v>213</v>
      </c>
      <c r="R147" s="152">
        <v>213</v>
      </c>
    </row>
    <row r="148" spans="1:18">
      <c r="A148" s="16">
        <f t="shared" si="2"/>
        <v>148</v>
      </c>
      <c r="B148" s="94" t="s">
        <v>510</v>
      </c>
      <c r="C148" s="94" t="s">
        <v>781</v>
      </c>
      <c r="D148" s="94" t="s">
        <v>511</v>
      </c>
      <c r="E148" s="94" t="s">
        <v>70</v>
      </c>
      <c r="F148" s="94" t="s">
        <v>294</v>
      </c>
      <c r="G148" s="94" t="s">
        <v>53</v>
      </c>
      <c r="H148" s="95">
        <v>2000</v>
      </c>
      <c r="I148" s="153">
        <v>149</v>
      </c>
      <c r="J148" s="153">
        <v>149</v>
      </c>
      <c r="K148" s="153">
        <v>149</v>
      </c>
      <c r="L148" s="152">
        <v>149</v>
      </c>
      <c r="M148" s="152">
        <v>149</v>
      </c>
      <c r="N148" s="152">
        <v>149</v>
      </c>
      <c r="O148" s="152">
        <v>149</v>
      </c>
      <c r="P148" s="152">
        <v>149</v>
      </c>
      <c r="Q148" s="152">
        <v>149</v>
      </c>
      <c r="R148" s="152">
        <v>149</v>
      </c>
    </row>
    <row r="149" spans="1:18">
      <c r="A149" s="16">
        <f t="shared" si="2"/>
        <v>149</v>
      </c>
      <c r="B149" s="94" t="s">
        <v>513</v>
      </c>
      <c r="C149" s="94" t="s">
        <v>781</v>
      </c>
      <c r="D149" s="94" t="s">
        <v>514</v>
      </c>
      <c r="E149" s="94" t="s">
        <v>70</v>
      </c>
      <c r="F149" s="94" t="s">
        <v>294</v>
      </c>
      <c r="G149" s="94" t="s">
        <v>53</v>
      </c>
      <c r="H149" s="95">
        <v>2000</v>
      </c>
      <c r="I149" s="153">
        <v>149</v>
      </c>
      <c r="J149" s="153">
        <v>149</v>
      </c>
      <c r="K149" s="153">
        <v>149</v>
      </c>
      <c r="L149" s="152">
        <v>149</v>
      </c>
      <c r="M149" s="152">
        <v>149</v>
      </c>
      <c r="N149" s="152">
        <v>149</v>
      </c>
      <c r="O149" s="152">
        <v>149</v>
      </c>
      <c r="P149" s="152">
        <v>149</v>
      </c>
      <c r="Q149" s="152">
        <v>149</v>
      </c>
      <c r="R149" s="152">
        <v>149</v>
      </c>
    </row>
    <row r="150" spans="1:18">
      <c r="A150" s="16">
        <f t="shared" si="2"/>
        <v>150</v>
      </c>
      <c r="B150" s="94" t="s">
        <v>622</v>
      </c>
      <c r="C150" s="94" t="s">
        <v>781</v>
      </c>
      <c r="D150" s="94" t="s">
        <v>516</v>
      </c>
      <c r="E150" s="94" t="s">
        <v>70</v>
      </c>
      <c r="F150" s="94" t="s">
        <v>294</v>
      </c>
      <c r="G150" s="94" t="s">
        <v>53</v>
      </c>
      <c r="H150" s="95">
        <v>2000</v>
      </c>
      <c r="I150" s="153">
        <v>168</v>
      </c>
      <c r="J150" s="153">
        <v>168</v>
      </c>
      <c r="K150" s="153">
        <v>168</v>
      </c>
      <c r="L150" s="152">
        <v>168</v>
      </c>
      <c r="M150" s="152">
        <v>168</v>
      </c>
      <c r="N150" s="152">
        <v>168</v>
      </c>
      <c r="O150" s="152">
        <v>168</v>
      </c>
      <c r="P150" s="152">
        <v>168</v>
      </c>
      <c r="Q150" s="152">
        <v>168</v>
      </c>
      <c r="R150" s="152">
        <v>168</v>
      </c>
    </row>
    <row r="151" spans="1:18">
      <c r="A151" s="16">
        <f t="shared" si="2"/>
        <v>151</v>
      </c>
      <c r="B151" s="94" t="s">
        <v>518</v>
      </c>
      <c r="C151" s="94" t="s">
        <v>781</v>
      </c>
      <c r="D151" s="94" t="s">
        <v>519</v>
      </c>
      <c r="E151" s="94" t="s">
        <v>520</v>
      </c>
      <c r="F151" s="94" t="s">
        <v>294</v>
      </c>
      <c r="G151" s="94" t="s">
        <v>52</v>
      </c>
      <c r="H151" s="95">
        <v>2006</v>
      </c>
      <c r="I151" s="153">
        <v>155</v>
      </c>
      <c r="J151" s="153">
        <v>155</v>
      </c>
      <c r="K151" s="153">
        <v>155</v>
      </c>
      <c r="L151" s="152">
        <v>155</v>
      </c>
      <c r="M151" s="152">
        <v>155</v>
      </c>
      <c r="N151" s="152">
        <v>155</v>
      </c>
      <c r="O151" s="152">
        <v>155</v>
      </c>
      <c r="P151" s="152">
        <v>155</v>
      </c>
      <c r="Q151" s="152">
        <v>155</v>
      </c>
      <c r="R151" s="152">
        <v>155</v>
      </c>
    </row>
    <row r="152" spans="1:18">
      <c r="A152" s="16">
        <f t="shared" si="2"/>
        <v>152</v>
      </c>
      <c r="B152" s="94" t="s">
        <v>521</v>
      </c>
      <c r="C152" s="94" t="s">
        <v>781</v>
      </c>
      <c r="D152" s="94" t="s">
        <v>522</v>
      </c>
      <c r="E152" s="94" t="s">
        <v>520</v>
      </c>
      <c r="F152" s="94" t="s">
        <v>294</v>
      </c>
      <c r="G152" s="94" t="s">
        <v>52</v>
      </c>
      <c r="H152" s="95">
        <v>2006</v>
      </c>
      <c r="I152" s="153">
        <v>155</v>
      </c>
      <c r="J152" s="153">
        <v>155</v>
      </c>
      <c r="K152" s="153">
        <v>155</v>
      </c>
      <c r="L152" s="152">
        <v>155</v>
      </c>
      <c r="M152" s="152">
        <v>155</v>
      </c>
      <c r="N152" s="152">
        <v>155</v>
      </c>
      <c r="O152" s="152">
        <v>155</v>
      </c>
      <c r="P152" s="152">
        <v>155</v>
      </c>
      <c r="Q152" s="152">
        <v>155</v>
      </c>
      <c r="R152" s="152">
        <v>155</v>
      </c>
    </row>
    <row r="153" spans="1:18">
      <c r="A153" s="16">
        <f t="shared" si="2"/>
        <v>153</v>
      </c>
      <c r="B153" s="94" t="s">
        <v>525</v>
      </c>
      <c r="C153" s="94" t="s">
        <v>781</v>
      </c>
      <c r="D153" s="94" t="s">
        <v>526</v>
      </c>
      <c r="E153" s="94" t="s">
        <v>520</v>
      </c>
      <c r="F153" s="94" t="s">
        <v>294</v>
      </c>
      <c r="G153" s="94" t="s">
        <v>52</v>
      </c>
      <c r="H153" s="95">
        <v>2011</v>
      </c>
      <c r="I153" s="153">
        <v>150</v>
      </c>
      <c r="J153" s="153">
        <v>150</v>
      </c>
      <c r="K153" s="153">
        <v>150</v>
      </c>
      <c r="L153" s="152">
        <v>150</v>
      </c>
      <c r="M153" s="152">
        <v>150</v>
      </c>
      <c r="N153" s="152">
        <v>150</v>
      </c>
      <c r="O153" s="152">
        <v>150</v>
      </c>
      <c r="P153" s="152">
        <v>150</v>
      </c>
      <c r="Q153" s="152">
        <v>150</v>
      </c>
      <c r="R153" s="152">
        <v>150</v>
      </c>
    </row>
    <row r="154" spans="1:18">
      <c r="A154" s="16">
        <f t="shared" si="2"/>
        <v>154</v>
      </c>
      <c r="B154" s="94" t="s">
        <v>527</v>
      </c>
      <c r="C154" s="94" t="s">
        <v>781</v>
      </c>
      <c r="D154" s="94" t="s">
        <v>528</v>
      </c>
      <c r="E154" s="94" t="s">
        <v>520</v>
      </c>
      <c r="F154" s="94" t="s">
        <v>294</v>
      </c>
      <c r="G154" s="94" t="s">
        <v>52</v>
      </c>
      <c r="H154" s="95">
        <v>2011</v>
      </c>
      <c r="I154" s="153">
        <v>150</v>
      </c>
      <c r="J154" s="153">
        <v>150</v>
      </c>
      <c r="K154" s="153">
        <v>150</v>
      </c>
      <c r="L154" s="152">
        <v>150</v>
      </c>
      <c r="M154" s="152">
        <v>150</v>
      </c>
      <c r="N154" s="152">
        <v>150</v>
      </c>
      <c r="O154" s="152">
        <v>150</v>
      </c>
      <c r="P154" s="152">
        <v>150</v>
      </c>
      <c r="Q154" s="152">
        <v>150</v>
      </c>
      <c r="R154" s="152">
        <v>150</v>
      </c>
    </row>
    <row r="155" spans="1:18">
      <c r="A155" s="16">
        <f t="shared" si="2"/>
        <v>155</v>
      </c>
      <c r="B155" s="94" t="s">
        <v>523</v>
      </c>
      <c r="C155" s="94" t="s">
        <v>781</v>
      </c>
      <c r="D155" s="94" t="s">
        <v>524</v>
      </c>
      <c r="E155" s="94" t="s">
        <v>520</v>
      </c>
      <c r="F155" s="94" t="s">
        <v>294</v>
      </c>
      <c r="G155" s="94" t="s">
        <v>52</v>
      </c>
      <c r="H155" s="95">
        <v>2006</v>
      </c>
      <c r="I155" s="153">
        <v>295</v>
      </c>
      <c r="J155" s="153">
        <v>295</v>
      </c>
      <c r="K155" s="153">
        <v>295</v>
      </c>
      <c r="L155" s="152">
        <v>295</v>
      </c>
      <c r="M155" s="152">
        <v>295</v>
      </c>
      <c r="N155" s="152">
        <v>295</v>
      </c>
      <c r="O155" s="152">
        <v>295</v>
      </c>
      <c r="P155" s="152">
        <v>295</v>
      </c>
      <c r="Q155" s="152">
        <v>295</v>
      </c>
      <c r="R155" s="152">
        <v>295</v>
      </c>
    </row>
    <row r="156" spans="1:18">
      <c r="A156" s="16">
        <f t="shared" si="2"/>
        <v>156</v>
      </c>
      <c r="B156" s="94" t="s">
        <v>529</v>
      </c>
      <c r="C156" s="94" t="s">
        <v>781</v>
      </c>
      <c r="D156" s="94" t="s">
        <v>530</v>
      </c>
      <c r="E156" s="94" t="s">
        <v>520</v>
      </c>
      <c r="F156" s="94" t="s">
        <v>294</v>
      </c>
      <c r="G156" s="94" t="s">
        <v>52</v>
      </c>
      <c r="H156" s="95">
        <v>2011</v>
      </c>
      <c r="I156" s="153">
        <v>295</v>
      </c>
      <c r="J156" s="153">
        <v>295</v>
      </c>
      <c r="K156" s="153">
        <v>295</v>
      </c>
      <c r="L156" s="152">
        <v>295</v>
      </c>
      <c r="M156" s="152">
        <v>295</v>
      </c>
      <c r="N156" s="152">
        <v>295</v>
      </c>
      <c r="O156" s="152">
        <v>295</v>
      </c>
      <c r="P156" s="152">
        <v>295</v>
      </c>
      <c r="Q156" s="152">
        <v>295</v>
      </c>
      <c r="R156" s="152">
        <v>295</v>
      </c>
    </row>
    <row r="157" spans="1:18">
      <c r="A157" s="16">
        <f t="shared" si="2"/>
        <v>157</v>
      </c>
      <c r="B157" s="94" t="s">
        <v>634</v>
      </c>
      <c r="C157" s="94" t="s">
        <v>781</v>
      </c>
      <c r="D157" s="94" t="s">
        <v>531</v>
      </c>
      <c r="E157" s="94" t="s">
        <v>532</v>
      </c>
      <c r="F157" s="94" t="s">
        <v>294</v>
      </c>
      <c r="G157" s="94" t="s">
        <v>52</v>
      </c>
      <c r="H157" s="95">
        <v>1997</v>
      </c>
      <c r="I157" s="153">
        <v>163</v>
      </c>
      <c r="J157" s="153">
        <v>163</v>
      </c>
      <c r="K157" s="153">
        <v>163</v>
      </c>
      <c r="L157" s="152">
        <v>163</v>
      </c>
      <c r="M157" s="152">
        <v>163</v>
      </c>
      <c r="N157" s="152">
        <v>163</v>
      </c>
      <c r="O157" s="152">
        <v>163</v>
      </c>
      <c r="P157" s="152">
        <v>163</v>
      </c>
      <c r="Q157" s="152">
        <v>163</v>
      </c>
      <c r="R157" s="152">
        <v>163</v>
      </c>
    </row>
    <row r="158" spans="1:18">
      <c r="A158" s="16">
        <f t="shared" si="2"/>
        <v>158</v>
      </c>
      <c r="B158" s="94" t="s">
        <v>637</v>
      </c>
      <c r="C158" s="94" t="s">
        <v>781</v>
      </c>
      <c r="D158" s="94" t="s">
        <v>533</v>
      </c>
      <c r="E158" s="94" t="s">
        <v>532</v>
      </c>
      <c r="F158" s="94" t="s">
        <v>294</v>
      </c>
      <c r="G158" s="94" t="s">
        <v>52</v>
      </c>
      <c r="H158" s="95">
        <v>1997</v>
      </c>
      <c r="I158" s="153">
        <v>106</v>
      </c>
      <c r="J158" s="153">
        <v>106</v>
      </c>
      <c r="K158" s="153">
        <v>106</v>
      </c>
      <c r="L158" s="152">
        <v>106</v>
      </c>
      <c r="M158" s="152">
        <v>106</v>
      </c>
      <c r="N158" s="152">
        <v>106</v>
      </c>
      <c r="O158" s="152">
        <v>106</v>
      </c>
      <c r="P158" s="152">
        <v>106</v>
      </c>
      <c r="Q158" s="152">
        <v>106</v>
      </c>
      <c r="R158" s="152">
        <v>106</v>
      </c>
    </row>
    <row r="159" spans="1:18">
      <c r="A159" s="16">
        <f t="shared" si="2"/>
        <v>159</v>
      </c>
      <c r="B159" s="94" t="s">
        <v>640</v>
      </c>
      <c r="C159" s="94" t="s">
        <v>781</v>
      </c>
      <c r="D159" s="94" t="s">
        <v>641</v>
      </c>
      <c r="E159" s="94" t="s">
        <v>642</v>
      </c>
      <c r="F159" s="94" t="s">
        <v>294</v>
      </c>
      <c r="G159" s="94" t="s">
        <v>52</v>
      </c>
      <c r="H159" s="95">
        <v>1970</v>
      </c>
      <c r="I159" s="153">
        <v>392</v>
      </c>
      <c r="J159" s="153">
        <v>392</v>
      </c>
      <c r="K159" s="153">
        <v>392</v>
      </c>
      <c r="L159" s="152">
        <v>392</v>
      </c>
      <c r="M159" s="152">
        <v>392</v>
      </c>
      <c r="N159" s="152">
        <v>392</v>
      </c>
      <c r="O159" s="152">
        <v>392</v>
      </c>
      <c r="P159" s="152">
        <v>392</v>
      </c>
      <c r="Q159" s="152">
        <v>392</v>
      </c>
      <c r="R159" s="152">
        <v>392</v>
      </c>
    </row>
    <row r="160" spans="1:18">
      <c r="A160" s="16">
        <f t="shared" si="2"/>
        <v>160</v>
      </c>
      <c r="B160" s="94" t="s">
        <v>645</v>
      </c>
      <c r="C160" s="94" t="s">
        <v>781</v>
      </c>
      <c r="D160" s="94" t="s">
        <v>646</v>
      </c>
      <c r="E160" s="94" t="s">
        <v>642</v>
      </c>
      <c r="F160" s="94" t="s">
        <v>294</v>
      </c>
      <c r="G160" s="94" t="s">
        <v>52</v>
      </c>
      <c r="H160" s="95">
        <v>1973</v>
      </c>
      <c r="I160" s="153">
        <v>523</v>
      </c>
      <c r="J160" s="153">
        <v>523</v>
      </c>
      <c r="K160" s="153">
        <v>523</v>
      </c>
      <c r="L160" s="152">
        <v>523</v>
      </c>
      <c r="M160" s="152">
        <v>523</v>
      </c>
      <c r="N160" s="152">
        <v>523</v>
      </c>
      <c r="O160" s="152">
        <v>523</v>
      </c>
      <c r="P160" s="152">
        <v>523</v>
      </c>
      <c r="Q160" s="152">
        <v>523</v>
      </c>
      <c r="R160" s="152">
        <v>523</v>
      </c>
    </row>
    <row r="161" spans="1:18">
      <c r="A161" s="16">
        <f t="shared" si="2"/>
        <v>161</v>
      </c>
      <c r="B161" s="94" t="s">
        <v>534</v>
      </c>
      <c r="C161" s="94" t="s">
        <v>781</v>
      </c>
      <c r="D161" s="94" t="s">
        <v>535</v>
      </c>
      <c r="E161" s="94" t="s">
        <v>536</v>
      </c>
      <c r="F161" s="94" t="s">
        <v>294</v>
      </c>
      <c r="G161" s="94" t="s">
        <v>52</v>
      </c>
      <c r="H161" s="95">
        <v>2000</v>
      </c>
      <c r="I161" s="153">
        <v>153</v>
      </c>
      <c r="J161" s="153">
        <v>153</v>
      </c>
      <c r="K161" s="153">
        <v>153</v>
      </c>
      <c r="L161" s="152">
        <v>153</v>
      </c>
      <c r="M161" s="152">
        <v>153</v>
      </c>
      <c r="N161" s="152">
        <v>153</v>
      </c>
      <c r="O161" s="152">
        <v>153</v>
      </c>
      <c r="P161" s="152">
        <v>153</v>
      </c>
      <c r="Q161" s="152">
        <v>153</v>
      </c>
      <c r="R161" s="152">
        <v>153</v>
      </c>
    </row>
    <row r="162" spans="1:18">
      <c r="A162" s="16">
        <f t="shared" si="2"/>
        <v>162</v>
      </c>
      <c r="B162" s="94" t="s">
        <v>537</v>
      </c>
      <c r="C162" s="94" t="s">
        <v>781</v>
      </c>
      <c r="D162" s="94" t="s">
        <v>538</v>
      </c>
      <c r="E162" s="94" t="s">
        <v>536</v>
      </c>
      <c r="F162" s="94" t="s">
        <v>294</v>
      </c>
      <c r="G162" s="94" t="s">
        <v>52</v>
      </c>
      <c r="H162" s="95">
        <v>2000</v>
      </c>
      <c r="I162" s="153">
        <v>145</v>
      </c>
      <c r="J162" s="153">
        <v>145</v>
      </c>
      <c r="K162" s="153">
        <v>145</v>
      </c>
      <c r="L162" s="152">
        <v>145</v>
      </c>
      <c r="M162" s="152">
        <v>145</v>
      </c>
      <c r="N162" s="152">
        <v>145</v>
      </c>
      <c r="O162" s="152">
        <v>145</v>
      </c>
      <c r="P162" s="152">
        <v>145</v>
      </c>
      <c r="Q162" s="152">
        <v>145</v>
      </c>
      <c r="R162" s="152">
        <v>145</v>
      </c>
    </row>
    <row r="163" spans="1:18">
      <c r="A163" s="16">
        <f t="shared" si="2"/>
        <v>163</v>
      </c>
      <c r="B163" s="94" t="s">
        <v>539</v>
      </c>
      <c r="C163" s="94" t="s">
        <v>781</v>
      </c>
      <c r="D163" s="94" t="s">
        <v>540</v>
      </c>
      <c r="E163" s="94" t="s">
        <v>536</v>
      </c>
      <c r="F163" s="94" t="s">
        <v>294</v>
      </c>
      <c r="G163" s="94" t="s">
        <v>52</v>
      </c>
      <c r="H163" s="95">
        <v>2000</v>
      </c>
      <c r="I163" s="153">
        <v>145</v>
      </c>
      <c r="J163" s="153">
        <v>145</v>
      </c>
      <c r="K163" s="153">
        <v>145</v>
      </c>
      <c r="L163" s="152">
        <v>145</v>
      </c>
      <c r="M163" s="152">
        <v>145</v>
      </c>
      <c r="N163" s="152">
        <v>145</v>
      </c>
      <c r="O163" s="152">
        <v>145</v>
      </c>
      <c r="P163" s="152">
        <v>145</v>
      </c>
      <c r="Q163" s="152">
        <v>145</v>
      </c>
      <c r="R163" s="152">
        <v>145</v>
      </c>
    </row>
    <row r="164" spans="1:18">
      <c r="A164" s="16">
        <f t="shared" si="2"/>
        <v>164</v>
      </c>
      <c r="B164" s="94" t="s">
        <v>541</v>
      </c>
      <c r="C164" s="94" t="s">
        <v>781</v>
      </c>
      <c r="D164" s="94" t="s">
        <v>542</v>
      </c>
      <c r="E164" s="94" t="s">
        <v>536</v>
      </c>
      <c r="F164" s="94" t="s">
        <v>294</v>
      </c>
      <c r="G164" s="94" t="s">
        <v>52</v>
      </c>
      <c r="H164" s="95">
        <v>2000</v>
      </c>
      <c r="I164" s="153">
        <v>153</v>
      </c>
      <c r="J164" s="153">
        <v>153</v>
      </c>
      <c r="K164" s="153">
        <v>153</v>
      </c>
      <c r="L164" s="152">
        <v>153</v>
      </c>
      <c r="M164" s="152">
        <v>153</v>
      </c>
      <c r="N164" s="152">
        <v>153</v>
      </c>
      <c r="O164" s="152">
        <v>153</v>
      </c>
      <c r="P164" s="152">
        <v>153</v>
      </c>
      <c r="Q164" s="152">
        <v>153</v>
      </c>
      <c r="R164" s="152">
        <v>153</v>
      </c>
    </row>
    <row r="165" spans="1:18">
      <c r="A165" s="16">
        <f t="shared" si="2"/>
        <v>165</v>
      </c>
      <c r="B165" s="94" t="s">
        <v>656</v>
      </c>
      <c r="C165" s="94" t="s">
        <v>781</v>
      </c>
      <c r="D165" s="94" t="s">
        <v>543</v>
      </c>
      <c r="E165" s="94" t="s">
        <v>536</v>
      </c>
      <c r="F165" s="94" t="s">
        <v>294</v>
      </c>
      <c r="G165" s="94" t="s">
        <v>52</v>
      </c>
      <c r="H165" s="95">
        <v>2000</v>
      </c>
      <c r="I165" s="153">
        <v>204</v>
      </c>
      <c r="J165" s="153">
        <v>204</v>
      </c>
      <c r="K165" s="153">
        <v>204</v>
      </c>
      <c r="L165" s="152">
        <v>204</v>
      </c>
      <c r="M165" s="152">
        <v>204</v>
      </c>
      <c r="N165" s="152">
        <v>204</v>
      </c>
      <c r="O165" s="152">
        <v>204</v>
      </c>
      <c r="P165" s="152">
        <v>204</v>
      </c>
      <c r="Q165" s="152">
        <v>204</v>
      </c>
      <c r="R165" s="152">
        <v>204</v>
      </c>
    </row>
    <row r="166" spans="1:18">
      <c r="A166" s="16">
        <f t="shared" si="2"/>
        <v>166</v>
      </c>
      <c r="B166" s="94" t="s">
        <v>544</v>
      </c>
      <c r="C166" s="94" t="s">
        <v>781</v>
      </c>
      <c r="D166" s="94" t="s">
        <v>545</v>
      </c>
      <c r="E166" s="94" t="s">
        <v>536</v>
      </c>
      <c r="F166" s="94" t="s">
        <v>294</v>
      </c>
      <c r="G166" s="94" t="s">
        <v>52</v>
      </c>
      <c r="H166" s="95">
        <v>2000</v>
      </c>
      <c r="I166" s="153">
        <v>204</v>
      </c>
      <c r="J166" s="153">
        <v>204</v>
      </c>
      <c r="K166" s="153">
        <v>204</v>
      </c>
      <c r="L166" s="152">
        <v>204</v>
      </c>
      <c r="M166" s="152">
        <v>204</v>
      </c>
      <c r="N166" s="152">
        <v>204</v>
      </c>
      <c r="O166" s="152">
        <v>204</v>
      </c>
      <c r="P166" s="152">
        <v>204</v>
      </c>
      <c r="Q166" s="152">
        <v>204</v>
      </c>
      <c r="R166" s="152">
        <v>204</v>
      </c>
    </row>
    <row r="167" spans="1:18">
      <c r="A167" s="16">
        <f t="shared" si="2"/>
        <v>167</v>
      </c>
      <c r="B167" s="94" t="s">
        <v>660</v>
      </c>
      <c r="C167" s="94" t="s">
        <v>781</v>
      </c>
      <c r="D167" s="94" t="s">
        <v>661</v>
      </c>
      <c r="E167" s="94" t="s">
        <v>662</v>
      </c>
      <c r="F167" s="94" t="s">
        <v>294</v>
      </c>
      <c r="G167" s="94" t="s">
        <v>53</v>
      </c>
      <c r="H167" s="95">
        <v>2008</v>
      </c>
      <c r="I167" s="153">
        <v>90.1</v>
      </c>
      <c r="J167" s="153">
        <v>90.1</v>
      </c>
      <c r="K167" s="153">
        <v>90.1</v>
      </c>
      <c r="L167" s="152">
        <v>90.1</v>
      </c>
      <c r="M167" s="152">
        <v>90.1</v>
      </c>
      <c r="N167" s="152">
        <v>90.1</v>
      </c>
      <c r="O167" s="152">
        <v>90.1</v>
      </c>
      <c r="P167" s="152">
        <v>90.1</v>
      </c>
      <c r="Q167" s="152">
        <v>90.1</v>
      </c>
      <c r="R167" s="152">
        <v>90.1</v>
      </c>
    </row>
    <row r="168" spans="1:18">
      <c r="A168" s="16">
        <f t="shared" si="2"/>
        <v>168</v>
      </c>
      <c r="B168" s="94" t="s">
        <v>665</v>
      </c>
      <c r="C168" s="94" t="s">
        <v>781</v>
      </c>
      <c r="D168" s="94" t="s">
        <v>666</v>
      </c>
      <c r="E168" s="94" t="s">
        <v>662</v>
      </c>
      <c r="F168" s="94" t="s">
        <v>294</v>
      </c>
      <c r="G168" s="94" t="s">
        <v>53</v>
      </c>
      <c r="H168" s="95">
        <v>2008</v>
      </c>
      <c r="I168" s="153">
        <v>87.3</v>
      </c>
      <c r="J168" s="153">
        <v>87.3</v>
      </c>
      <c r="K168" s="153">
        <v>87.3</v>
      </c>
      <c r="L168" s="152">
        <v>87.3</v>
      </c>
      <c r="M168" s="152">
        <v>87.3</v>
      </c>
      <c r="N168" s="152">
        <v>87.3</v>
      </c>
      <c r="O168" s="152">
        <v>87.3</v>
      </c>
      <c r="P168" s="152">
        <v>87.3</v>
      </c>
      <c r="Q168" s="152">
        <v>87.3</v>
      </c>
      <c r="R168" s="152">
        <v>87.3</v>
      </c>
    </row>
    <row r="169" spans="1:18">
      <c r="A169" s="16">
        <f t="shared" si="2"/>
        <v>169</v>
      </c>
      <c r="B169" s="94" t="s">
        <v>669</v>
      </c>
      <c r="C169" s="94" t="s">
        <v>781</v>
      </c>
      <c r="D169" s="94" t="s">
        <v>670</v>
      </c>
      <c r="E169" s="94" t="s">
        <v>58</v>
      </c>
      <c r="F169" s="94" t="s">
        <v>294</v>
      </c>
      <c r="G169" s="94" t="s">
        <v>53</v>
      </c>
      <c r="H169" s="95">
        <v>2004</v>
      </c>
      <c r="I169" s="153">
        <v>46</v>
      </c>
      <c r="J169" s="153">
        <v>46</v>
      </c>
      <c r="K169" s="153">
        <v>46</v>
      </c>
      <c r="L169" s="152">
        <v>46</v>
      </c>
      <c r="M169" s="152">
        <v>46</v>
      </c>
      <c r="N169" s="152">
        <v>46</v>
      </c>
      <c r="O169" s="152">
        <v>46</v>
      </c>
      <c r="P169" s="152">
        <v>46</v>
      </c>
      <c r="Q169" s="152">
        <v>46</v>
      </c>
      <c r="R169" s="152">
        <v>46</v>
      </c>
    </row>
    <row r="170" spans="1:18">
      <c r="A170" s="16">
        <f t="shared" si="2"/>
        <v>170</v>
      </c>
      <c r="B170" s="94" t="s">
        <v>673</v>
      </c>
      <c r="C170" s="94" t="s">
        <v>781</v>
      </c>
      <c r="D170" s="94" t="s">
        <v>674</v>
      </c>
      <c r="E170" s="94" t="s">
        <v>58</v>
      </c>
      <c r="F170" s="94" t="s">
        <v>294</v>
      </c>
      <c r="G170" s="94" t="s">
        <v>53</v>
      </c>
      <c r="H170" s="95">
        <v>2004</v>
      </c>
      <c r="I170" s="153">
        <v>46</v>
      </c>
      <c r="J170" s="153">
        <v>46</v>
      </c>
      <c r="K170" s="153">
        <v>46</v>
      </c>
      <c r="L170" s="152">
        <v>46</v>
      </c>
      <c r="M170" s="152">
        <v>46</v>
      </c>
      <c r="N170" s="152">
        <v>46</v>
      </c>
      <c r="O170" s="152">
        <v>46</v>
      </c>
      <c r="P170" s="152">
        <v>46</v>
      </c>
      <c r="Q170" s="152">
        <v>46</v>
      </c>
      <c r="R170" s="152">
        <v>46</v>
      </c>
    </row>
    <row r="171" spans="1:18">
      <c r="A171" s="16">
        <f t="shared" si="2"/>
        <v>171</v>
      </c>
      <c r="B171" s="94" t="s">
        <v>678</v>
      </c>
      <c r="C171" s="94" t="s">
        <v>781</v>
      </c>
      <c r="D171" s="94" t="s">
        <v>679</v>
      </c>
      <c r="E171" s="94" t="s">
        <v>58</v>
      </c>
      <c r="F171" s="94" t="s">
        <v>294</v>
      </c>
      <c r="G171" s="94" t="s">
        <v>53</v>
      </c>
      <c r="H171" s="95">
        <v>2004</v>
      </c>
      <c r="I171" s="153">
        <v>46</v>
      </c>
      <c r="J171" s="153">
        <v>46</v>
      </c>
      <c r="K171" s="153">
        <v>46</v>
      </c>
      <c r="L171" s="152">
        <v>46</v>
      </c>
      <c r="M171" s="152">
        <v>46</v>
      </c>
      <c r="N171" s="152">
        <v>46</v>
      </c>
      <c r="O171" s="152">
        <v>46</v>
      </c>
      <c r="P171" s="152">
        <v>46</v>
      </c>
      <c r="Q171" s="152">
        <v>46</v>
      </c>
      <c r="R171" s="152">
        <v>46</v>
      </c>
    </row>
    <row r="172" spans="1:18">
      <c r="A172" s="16">
        <f t="shared" si="2"/>
        <v>172</v>
      </c>
      <c r="B172" s="94" t="s">
        <v>682</v>
      </c>
      <c r="C172" s="94" t="s">
        <v>781</v>
      </c>
      <c r="D172" s="94" t="s">
        <v>683</v>
      </c>
      <c r="E172" s="94" t="s">
        <v>58</v>
      </c>
      <c r="F172" s="94" t="s">
        <v>294</v>
      </c>
      <c r="G172" s="94" t="s">
        <v>53</v>
      </c>
      <c r="H172" s="95">
        <v>2004</v>
      </c>
      <c r="I172" s="153">
        <v>46</v>
      </c>
      <c r="J172" s="153">
        <v>46</v>
      </c>
      <c r="K172" s="153">
        <v>46</v>
      </c>
      <c r="L172" s="152">
        <v>46</v>
      </c>
      <c r="M172" s="152">
        <v>46</v>
      </c>
      <c r="N172" s="152">
        <v>46</v>
      </c>
      <c r="O172" s="152">
        <v>46</v>
      </c>
      <c r="P172" s="152">
        <v>46</v>
      </c>
      <c r="Q172" s="152">
        <v>46</v>
      </c>
      <c r="R172" s="152">
        <v>46</v>
      </c>
    </row>
    <row r="173" spans="1:18">
      <c r="A173" s="16">
        <f t="shared" si="2"/>
        <v>173</v>
      </c>
      <c r="B173" s="94" t="s">
        <v>546</v>
      </c>
      <c r="C173" s="94" t="s">
        <v>781</v>
      </c>
      <c r="D173" s="94" t="s">
        <v>547</v>
      </c>
      <c r="E173" s="94" t="s">
        <v>312</v>
      </c>
      <c r="F173" s="94" t="s">
        <v>294</v>
      </c>
      <c r="G173" s="94" t="s">
        <v>53</v>
      </c>
      <c r="H173" s="95">
        <v>2001</v>
      </c>
      <c r="I173" s="153">
        <v>170</v>
      </c>
      <c r="J173" s="153">
        <v>170</v>
      </c>
      <c r="K173" s="153">
        <v>170</v>
      </c>
      <c r="L173" s="152">
        <v>170</v>
      </c>
      <c r="M173" s="152">
        <v>170</v>
      </c>
      <c r="N173" s="152">
        <v>170</v>
      </c>
      <c r="O173" s="152">
        <v>170</v>
      </c>
      <c r="P173" s="152">
        <v>170</v>
      </c>
      <c r="Q173" s="152">
        <v>170</v>
      </c>
      <c r="R173" s="152">
        <v>170</v>
      </c>
    </row>
    <row r="174" spans="1:18">
      <c r="A174" s="16">
        <f t="shared" si="2"/>
        <v>174</v>
      </c>
      <c r="B174" s="94" t="s">
        <v>550</v>
      </c>
      <c r="C174" s="94" t="s">
        <v>781</v>
      </c>
      <c r="D174" s="94" t="s">
        <v>551</v>
      </c>
      <c r="E174" s="94" t="s">
        <v>312</v>
      </c>
      <c r="F174" s="94" t="s">
        <v>294</v>
      </c>
      <c r="G174" s="94" t="s">
        <v>53</v>
      </c>
      <c r="H174" s="95">
        <v>2001</v>
      </c>
      <c r="I174" s="153">
        <v>170</v>
      </c>
      <c r="J174" s="153">
        <v>170</v>
      </c>
      <c r="K174" s="153">
        <v>170</v>
      </c>
      <c r="L174" s="152">
        <v>170</v>
      </c>
      <c r="M174" s="152">
        <v>170</v>
      </c>
      <c r="N174" s="152">
        <v>170</v>
      </c>
      <c r="O174" s="152">
        <v>170</v>
      </c>
      <c r="P174" s="152">
        <v>170</v>
      </c>
      <c r="Q174" s="152">
        <v>170</v>
      </c>
      <c r="R174" s="152">
        <v>170</v>
      </c>
    </row>
    <row r="175" spans="1:18">
      <c r="A175" s="16">
        <f t="shared" si="2"/>
        <v>175</v>
      </c>
      <c r="B175" s="94" t="s">
        <v>690</v>
      </c>
      <c r="C175" s="94" t="s">
        <v>781</v>
      </c>
      <c r="D175" s="94" t="s">
        <v>555</v>
      </c>
      <c r="E175" s="94" t="s">
        <v>312</v>
      </c>
      <c r="F175" s="94" t="s">
        <v>294</v>
      </c>
      <c r="G175" s="94" t="s">
        <v>53</v>
      </c>
      <c r="H175" s="95">
        <v>2001</v>
      </c>
      <c r="I175" s="153">
        <v>188</v>
      </c>
      <c r="J175" s="153">
        <v>188</v>
      </c>
      <c r="K175" s="153">
        <v>188</v>
      </c>
      <c r="L175" s="152">
        <v>188</v>
      </c>
      <c r="M175" s="152">
        <v>188</v>
      </c>
      <c r="N175" s="152">
        <v>188</v>
      </c>
      <c r="O175" s="152">
        <v>188</v>
      </c>
      <c r="P175" s="152">
        <v>188</v>
      </c>
      <c r="Q175" s="152">
        <v>188</v>
      </c>
      <c r="R175" s="152">
        <v>188</v>
      </c>
    </row>
    <row r="176" spans="1:18">
      <c r="A176" s="16">
        <f t="shared" si="2"/>
        <v>176</v>
      </c>
      <c r="B176" s="94" t="s">
        <v>558</v>
      </c>
      <c r="C176" s="94" t="s">
        <v>781</v>
      </c>
      <c r="D176" s="94" t="s">
        <v>559</v>
      </c>
      <c r="E176" s="94" t="s">
        <v>70</v>
      </c>
      <c r="F176" s="94" t="s">
        <v>294</v>
      </c>
      <c r="G176" s="94" t="s">
        <v>53</v>
      </c>
      <c r="H176" s="95">
        <v>2001</v>
      </c>
      <c r="I176" s="153">
        <v>215</v>
      </c>
      <c r="J176" s="153">
        <v>215</v>
      </c>
      <c r="K176" s="153">
        <v>215</v>
      </c>
      <c r="L176" s="152">
        <v>215</v>
      </c>
      <c r="M176" s="152">
        <v>215</v>
      </c>
      <c r="N176" s="152">
        <v>215</v>
      </c>
      <c r="O176" s="152">
        <v>215</v>
      </c>
      <c r="P176" s="152">
        <v>215</v>
      </c>
      <c r="Q176" s="152">
        <v>215</v>
      </c>
      <c r="R176" s="152">
        <v>215</v>
      </c>
    </row>
    <row r="177" spans="1:18">
      <c r="A177" s="16">
        <f t="shared" si="2"/>
        <v>177</v>
      </c>
      <c r="B177" s="94" t="s">
        <v>562</v>
      </c>
      <c r="C177" s="94" t="s">
        <v>781</v>
      </c>
      <c r="D177" s="94" t="s">
        <v>563</v>
      </c>
      <c r="E177" s="94" t="s">
        <v>70</v>
      </c>
      <c r="F177" s="94" t="s">
        <v>294</v>
      </c>
      <c r="G177" s="94" t="s">
        <v>53</v>
      </c>
      <c r="H177" s="95">
        <v>2001</v>
      </c>
      <c r="I177" s="153">
        <v>215</v>
      </c>
      <c r="J177" s="153">
        <v>215</v>
      </c>
      <c r="K177" s="153">
        <v>215</v>
      </c>
      <c r="L177" s="152">
        <v>215</v>
      </c>
      <c r="M177" s="152">
        <v>215</v>
      </c>
      <c r="N177" s="152">
        <v>215</v>
      </c>
      <c r="O177" s="152">
        <v>215</v>
      </c>
      <c r="P177" s="152">
        <v>215</v>
      </c>
      <c r="Q177" s="152">
        <v>215</v>
      </c>
      <c r="R177" s="152">
        <v>215</v>
      </c>
    </row>
    <row r="178" spans="1:18">
      <c r="A178" s="16">
        <f t="shared" si="2"/>
        <v>178</v>
      </c>
      <c r="B178" s="94" t="s">
        <v>697</v>
      </c>
      <c r="C178" s="94" t="s">
        <v>781</v>
      </c>
      <c r="D178" s="94" t="s">
        <v>566</v>
      </c>
      <c r="E178" s="94" t="s">
        <v>70</v>
      </c>
      <c r="F178" s="94" t="s">
        <v>294</v>
      </c>
      <c r="G178" s="94" t="s">
        <v>53</v>
      </c>
      <c r="H178" s="95">
        <v>2001</v>
      </c>
      <c r="I178" s="153">
        <v>236</v>
      </c>
      <c r="J178" s="153">
        <v>236</v>
      </c>
      <c r="K178" s="153">
        <v>236</v>
      </c>
      <c r="L178" s="152">
        <v>236</v>
      </c>
      <c r="M178" s="152">
        <v>236</v>
      </c>
      <c r="N178" s="152">
        <v>236</v>
      </c>
      <c r="O178" s="152">
        <v>236</v>
      </c>
      <c r="P178" s="152">
        <v>236</v>
      </c>
      <c r="Q178" s="152">
        <v>236</v>
      </c>
      <c r="R178" s="152">
        <v>236</v>
      </c>
    </row>
    <row r="179" spans="1:18">
      <c r="A179" s="16">
        <f t="shared" si="2"/>
        <v>179</v>
      </c>
      <c r="B179" s="94" t="s">
        <v>700</v>
      </c>
      <c r="C179" s="94" t="s">
        <v>781</v>
      </c>
      <c r="D179" s="94" t="s">
        <v>569</v>
      </c>
      <c r="E179" s="94" t="s">
        <v>69</v>
      </c>
      <c r="F179" s="94" t="s">
        <v>294</v>
      </c>
      <c r="G179" s="94" t="s">
        <v>52</v>
      </c>
      <c r="H179" s="95">
        <v>2001</v>
      </c>
      <c r="I179" s="153">
        <v>229</v>
      </c>
      <c r="J179" s="153">
        <v>229</v>
      </c>
      <c r="K179" s="153">
        <v>229</v>
      </c>
      <c r="L179" s="152">
        <v>229</v>
      </c>
      <c r="M179" s="152">
        <v>229</v>
      </c>
      <c r="N179" s="152">
        <v>229</v>
      </c>
      <c r="O179" s="152">
        <v>229</v>
      </c>
      <c r="P179" s="152">
        <v>229</v>
      </c>
      <c r="Q179" s="152">
        <v>229</v>
      </c>
      <c r="R179" s="152">
        <v>229</v>
      </c>
    </row>
    <row r="180" spans="1:18">
      <c r="A180" s="16">
        <f t="shared" si="2"/>
        <v>180</v>
      </c>
      <c r="B180" s="94" t="s">
        <v>703</v>
      </c>
      <c r="C180" s="94" t="s">
        <v>781</v>
      </c>
      <c r="D180" s="94" t="s">
        <v>572</v>
      </c>
      <c r="E180" s="94" t="s">
        <v>69</v>
      </c>
      <c r="F180" s="94" t="s">
        <v>294</v>
      </c>
      <c r="G180" s="94" t="s">
        <v>52</v>
      </c>
      <c r="H180" s="95">
        <v>2001</v>
      </c>
      <c r="I180" s="153">
        <v>227</v>
      </c>
      <c r="J180" s="153">
        <v>227</v>
      </c>
      <c r="K180" s="153">
        <v>227</v>
      </c>
      <c r="L180" s="152">
        <v>227</v>
      </c>
      <c r="M180" s="152">
        <v>227</v>
      </c>
      <c r="N180" s="152">
        <v>227</v>
      </c>
      <c r="O180" s="152">
        <v>227</v>
      </c>
      <c r="P180" s="152">
        <v>227</v>
      </c>
      <c r="Q180" s="152">
        <v>227</v>
      </c>
      <c r="R180" s="152">
        <v>227</v>
      </c>
    </row>
    <row r="181" spans="1:18">
      <c r="A181" s="16">
        <f t="shared" si="2"/>
        <v>181</v>
      </c>
      <c r="B181" s="94" t="s">
        <v>706</v>
      </c>
      <c r="C181" s="94" t="s">
        <v>781</v>
      </c>
      <c r="D181" s="94" t="s">
        <v>575</v>
      </c>
      <c r="E181" s="94" t="s">
        <v>69</v>
      </c>
      <c r="F181" s="94" t="s">
        <v>294</v>
      </c>
      <c r="G181" s="94" t="s">
        <v>52</v>
      </c>
      <c r="H181" s="95">
        <v>2001</v>
      </c>
      <c r="I181" s="153">
        <v>227</v>
      </c>
      <c r="J181" s="153">
        <v>227</v>
      </c>
      <c r="K181" s="153">
        <v>227</v>
      </c>
      <c r="L181" s="152">
        <v>227</v>
      </c>
      <c r="M181" s="152">
        <v>227</v>
      </c>
      <c r="N181" s="152">
        <v>227</v>
      </c>
      <c r="O181" s="152">
        <v>227</v>
      </c>
      <c r="P181" s="152">
        <v>227</v>
      </c>
      <c r="Q181" s="152">
        <v>227</v>
      </c>
      <c r="R181" s="152">
        <v>227</v>
      </c>
    </row>
    <row r="182" spans="1:18">
      <c r="A182" s="16">
        <f t="shared" si="2"/>
        <v>182</v>
      </c>
      <c r="B182" s="94" t="s">
        <v>709</v>
      </c>
      <c r="C182" s="94" t="s">
        <v>781</v>
      </c>
      <c r="D182" s="94" t="s">
        <v>578</v>
      </c>
      <c r="E182" s="94" t="s">
        <v>69</v>
      </c>
      <c r="F182" s="94" t="s">
        <v>294</v>
      </c>
      <c r="G182" s="94" t="s">
        <v>52</v>
      </c>
      <c r="H182" s="95">
        <v>2001</v>
      </c>
      <c r="I182" s="153">
        <v>227</v>
      </c>
      <c r="J182" s="153">
        <v>227</v>
      </c>
      <c r="K182" s="153">
        <v>227</v>
      </c>
      <c r="L182" s="152">
        <v>227</v>
      </c>
      <c r="M182" s="152">
        <v>227</v>
      </c>
      <c r="N182" s="152">
        <v>227</v>
      </c>
      <c r="O182" s="152">
        <v>227</v>
      </c>
      <c r="P182" s="152">
        <v>227</v>
      </c>
      <c r="Q182" s="152">
        <v>227</v>
      </c>
      <c r="R182" s="152">
        <v>227</v>
      </c>
    </row>
    <row r="183" spans="1:18">
      <c r="A183" s="16">
        <f t="shared" si="2"/>
        <v>183</v>
      </c>
      <c r="B183" s="94" t="s">
        <v>712</v>
      </c>
      <c r="C183" s="94" t="s">
        <v>781</v>
      </c>
      <c r="D183" s="94" t="s">
        <v>582</v>
      </c>
      <c r="E183" s="94" t="s">
        <v>69</v>
      </c>
      <c r="F183" s="94" t="s">
        <v>294</v>
      </c>
      <c r="G183" s="94" t="s">
        <v>52</v>
      </c>
      <c r="H183" s="95">
        <v>2002</v>
      </c>
      <c r="I183" s="153">
        <v>241</v>
      </c>
      <c r="J183" s="153">
        <v>241</v>
      </c>
      <c r="K183" s="153">
        <v>241</v>
      </c>
      <c r="L183" s="152">
        <v>241</v>
      </c>
      <c r="M183" s="152">
        <v>241</v>
      </c>
      <c r="N183" s="152">
        <v>241</v>
      </c>
      <c r="O183" s="152">
        <v>241</v>
      </c>
      <c r="P183" s="152">
        <v>241</v>
      </c>
      <c r="Q183" s="152">
        <v>241</v>
      </c>
      <c r="R183" s="152">
        <v>241</v>
      </c>
    </row>
    <row r="184" spans="1:18">
      <c r="A184" s="16">
        <f t="shared" si="2"/>
        <v>184</v>
      </c>
      <c r="B184" s="94" t="s">
        <v>715</v>
      </c>
      <c r="C184" s="94" t="s">
        <v>781</v>
      </c>
      <c r="D184" s="94" t="s">
        <v>585</v>
      </c>
      <c r="E184" s="94" t="s">
        <v>69</v>
      </c>
      <c r="F184" s="94" t="s">
        <v>294</v>
      </c>
      <c r="G184" s="94" t="s">
        <v>52</v>
      </c>
      <c r="H184" s="95">
        <v>2002</v>
      </c>
      <c r="I184" s="153">
        <v>243</v>
      </c>
      <c r="J184" s="153">
        <v>243</v>
      </c>
      <c r="K184" s="153">
        <v>243</v>
      </c>
      <c r="L184" s="152">
        <v>243</v>
      </c>
      <c r="M184" s="152">
        <v>243</v>
      </c>
      <c r="N184" s="152">
        <v>243</v>
      </c>
      <c r="O184" s="152">
        <v>243</v>
      </c>
      <c r="P184" s="152">
        <v>243</v>
      </c>
      <c r="Q184" s="152">
        <v>243</v>
      </c>
      <c r="R184" s="152">
        <v>243</v>
      </c>
    </row>
    <row r="185" spans="1:18">
      <c r="A185" s="16">
        <f t="shared" si="2"/>
        <v>185</v>
      </c>
      <c r="B185" s="94" t="s">
        <v>718</v>
      </c>
      <c r="C185" s="94" t="s">
        <v>781</v>
      </c>
      <c r="D185" s="94" t="s">
        <v>719</v>
      </c>
      <c r="E185" s="94" t="s">
        <v>720</v>
      </c>
      <c r="F185" s="94" t="s">
        <v>294</v>
      </c>
      <c r="G185" s="94" t="s">
        <v>54</v>
      </c>
      <c r="H185" s="95">
        <v>1988</v>
      </c>
      <c r="I185" s="153">
        <v>66</v>
      </c>
      <c r="J185" s="153">
        <v>66</v>
      </c>
      <c r="K185" s="153">
        <v>66</v>
      </c>
      <c r="L185" s="152">
        <v>66</v>
      </c>
      <c r="M185" s="152">
        <v>66</v>
      </c>
      <c r="N185" s="152">
        <v>66</v>
      </c>
      <c r="O185" s="152">
        <v>66</v>
      </c>
      <c r="P185" s="152">
        <v>66</v>
      </c>
      <c r="Q185" s="152">
        <v>66</v>
      </c>
      <c r="R185" s="152">
        <v>66</v>
      </c>
    </row>
    <row r="186" spans="1:18">
      <c r="A186" s="16">
        <f t="shared" si="2"/>
        <v>186</v>
      </c>
      <c r="B186" s="94" t="s">
        <v>723</v>
      </c>
      <c r="C186" s="94" t="s">
        <v>781</v>
      </c>
      <c r="D186" s="94" t="s">
        <v>724</v>
      </c>
      <c r="E186" s="94" t="s">
        <v>720</v>
      </c>
      <c r="F186" s="94" t="s">
        <v>294</v>
      </c>
      <c r="G186" s="94" t="s">
        <v>54</v>
      </c>
      <c r="H186" s="95">
        <v>1988</v>
      </c>
      <c r="I186" s="153">
        <v>65</v>
      </c>
      <c r="J186" s="153">
        <v>65</v>
      </c>
      <c r="K186" s="153">
        <v>65</v>
      </c>
      <c r="L186" s="152">
        <v>65</v>
      </c>
      <c r="M186" s="152">
        <v>65</v>
      </c>
      <c r="N186" s="152">
        <v>65</v>
      </c>
      <c r="O186" s="152">
        <v>65</v>
      </c>
      <c r="P186" s="152">
        <v>65</v>
      </c>
      <c r="Q186" s="152">
        <v>65</v>
      </c>
      <c r="R186" s="152">
        <v>65</v>
      </c>
    </row>
    <row r="187" spans="1:18">
      <c r="A187" s="16">
        <f t="shared" si="2"/>
        <v>187</v>
      </c>
      <c r="B187" s="94" t="s">
        <v>727</v>
      </c>
      <c r="C187" s="94" t="s">
        <v>781</v>
      </c>
      <c r="D187" s="94" t="s">
        <v>728</v>
      </c>
      <c r="E187" s="94" t="s">
        <v>720</v>
      </c>
      <c r="F187" s="94" t="s">
        <v>294</v>
      </c>
      <c r="G187" s="94" t="s">
        <v>54</v>
      </c>
      <c r="H187" s="95">
        <v>1988</v>
      </c>
      <c r="I187" s="153">
        <v>65</v>
      </c>
      <c r="J187" s="153">
        <v>65</v>
      </c>
      <c r="K187" s="153">
        <v>65</v>
      </c>
      <c r="L187" s="152">
        <v>65</v>
      </c>
      <c r="M187" s="152">
        <v>65</v>
      </c>
      <c r="N187" s="152">
        <v>65</v>
      </c>
      <c r="O187" s="152">
        <v>65</v>
      </c>
      <c r="P187" s="152">
        <v>65</v>
      </c>
      <c r="Q187" s="152">
        <v>65</v>
      </c>
      <c r="R187" s="152">
        <v>65</v>
      </c>
    </row>
    <row r="188" spans="1:18">
      <c r="A188" s="16">
        <f t="shared" si="2"/>
        <v>188</v>
      </c>
      <c r="B188" s="94" t="s">
        <v>731</v>
      </c>
      <c r="C188" s="94" t="s">
        <v>781</v>
      </c>
      <c r="D188" s="94" t="s">
        <v>732</v>
      </c>
      <c r="E188" s="94" t="s">
        <v>720</v>
      </c>
      <c r="F188" s="94" t="s">
        <v>294</v>
      </c>
      <c r="G188" s="94" t="s">
        <v>54</v>
      </c>
      <c r="H188" s="95">
        <v>1988</v>
      </c>
      <c r="I188" s="153">
        <v>67</v>
      </c>
      <c r="J188" s="153">
        <v>67</v>
      </c>
      <c r="K188" s="153">
        <v>67</v>
      </c>
      <c r="L188" s="152">
        <v>67</v>
      </c>
      <c r="M188" s="152">
        <v>67</v>
      </c>
      <c r="N188" s="152">
        <v>67</v>
      </c>
      <c r="O188" s="152">
        <v>67</v>
      </c>
      <c r="P188" s="152">
        <v>67</v>
      </c>
      <c r="Q188" s="152">
        <v>67</v>
      </c>
      <c r="R188" s="152">
        <v>67</v>
      </c>
    </row>
    <row r="189" spans="1:18">
      <c r="A189" s="16">
        <f t="shared" si="2"/>
        <v>189</v>
      </c>
      <c r="B189" s="94" t="s">
        <v>736</v>
      </c>
      <c r="C189" s="94" t="s">
        <v>781</v>
      </c>
      <c r="D189" s="94" t="s">
        <v>737</v>
      </c>
      <c r="E189" s="94" t="s">
        <v>720</v>
      </c>
      <c r="F189" s="94" t="s">
        <v>294</v>
      </c>
      <c r="G189" s="94" t="s">
        <v>54</v>
      </c>
      <c r="H189" s="95">
        <v>1988</v>
      </c>
      <c r="I189" s="153">
        <v>67</v>
      </c>
      <c r="J189" s="153">
        <v>67</v>
      </c>
      <c r="K189" s="153">
        <v>67</v>
      </c>
      <c r="L189" s="152">
        <v>67</v>
      </c>
      <c r="M189" s="152">
        <v>67</v>
      </c>
      <c r="N189" s="152">
        <v>67</v>
      </c>
      <c r="O189" s="152">
        <v>67</v>
      </c>
      <c r="P189" s="152">
        <v>67</v>
      </c>
      <c r="Q189" s="152">
        <v>67</v>
      </c>
      <c r="R189" s="152">
        <v>67</v>
      </c>
    </row>
    <row r="190" spans="1:18">
      <c r="A190" s="16">
        <f t="shared" si="2"/>
        <v>190</v>
      </c>
      <c r="B190" s="94" t="s">
        <v>740</v>
      </c>
      <c r="C190" s="94" t="s">
        <v>781</v>
      </c>
      <c r="D190" s="94" t="s">
        <v>741</v>
      </c>
      <c r="E190" s="94" t="s">
        <v>720</v>
      </c>
      <c r="F190" s="94" t="s">
        <v>294</v>
      </c>
      <c r="G190" s="94" t="s">
        <v>54</v>
      </c>
      <c r="H190" s="95">
        <v>1988</v>
      </c>
      <c r="I190" s="153">
        <v>67</v>
      </c>
      <c r="J190" s="153">
        <v>67</v>
      </c>
      <c r="K190" s="153">
        <v>67</v>
      </c>
      <c r="L190" s="152">
        <v>67</v>
      </c>
      <c r="M190" s="152">
        <v>67</v>
      </c>
      <c r="N190" s="152">
        <v>67</v>
      </c>
      <c r="O190" s="152">
        <v>67</v>
      </c>
      <c r="P190" s="152">
        <v>67</v>
      </c>
      <c r="Q190" s="152">
        <v>67</v>
      </c>
      <c r="R190" s="152">
        <v>67</v>
      </c>
    </row>
    <row r="191" spans="1:18">
      <c r="A191" s="16">
        <f t="shared" si="2"/>
        <v>191</v>
      </c>
      <c r="B191" s="94" t="s">
        <v>744</v>
      </c>
      <c r="C191" s="94" t="s">
        <v>781</v>
      </c>
      <c r="D191" s="94" t="s">
        <v>745</v>
      </c>
      <c r="E191" s="94" t="s">
        <v>642</v>
      </c>
      <c r="F191" s="94" t="s">
        <v>294</v>
      </c>
      <c r="G191" s="94" t="s">
        <v>52</v>
      </c>
      <c r="H191" s="95">
        <v>1956</v>
      </c>
      <c r="I191" s="153">
        <v>122</v>
      </c>
      <c r="J191" s="153">
        <v>122</v>
      </c>
      <c r="K191" s="153">
        <v>122</v>
      </c>
      <c r="L191" s="152">
        <v>122</v>
      </c>
      <c r="M191" s="152">
        <v>122</v>
      </c>
      <c r="N191" s="152">
        <v>122</v>
      </c>
      <c r="O191" s="152">
        <v>122</v>
      </c>
      <c r="P191" s="152">
        <v>122</v>
      </c>
      <c r="Q191" s="152">
        <v>122</v>
      </c>
      <c r="R191" s="152">
        <v>122</v>
      </c>
    </row>
    <row r="192" spans="1:18">
      <c r="A192" s="16">
        <f t="shared" si="2"/>
        <v>192</v>
      </c>
      <c r="B192" s="94" t="s">
        <v>748</v>
      </c>
      <c r="C192" s="94" t="s">
        <v>781</v>
      </c>
      <c r="D192" s="94" t="s">
        <v>749</v>
      </c>
      <c r="E192" s="94" t="s">
        <v>642</v>
      </c>
      <c r="F192" s="94" t="s">
        <v>294</v>
      </c>
      <c r="G192" s="94" t="s">
        <v>52</v>
      </c>
      <c r="H192" s="95">
        <v>1958</v>
      </c>
      <c r="I192" s="153">
        <v>118</v>
      </c>
      <c r="J192" s="153">
        <v>118</v>
      </c>
      <c r="K192" s="153">
        <v>118</v>
      </c>
      <c r="L192" s="152">
        <v>118</v>
      </c>
      <c r="M192" s="152">
        <v>118</v>
      </c>
      <c r="N192" s="152">
        <v>118</v>
      </c>
      <c r="O192" s="152">
        <v>118</v>
      </c>
      <c r="P192" s="152">
        <v>118</v>
      </c>
      <c r="Q192" s="152">
        <v>118</v>
      </c>
      <c r="R192" s="152">
        <v>118</v>
      </c>
    </row>
    <row r="193" spans="1:18">
      <c r="A193" s="16">
        <f t="shared" si="2"/>
        <v>193</v>
      </c>
      <c r="B193" s="94" t="s">
        <v>752</v>
      </c>
      <c r="C193" s="94" t="s">
        <v>781</v>
      </c>
      <c r="D193" s="94" t="s">
        <v>753</v>
      </c>
      <c r="E193" s="94" t="s">
        <v>642</v>
      </c>
      <c r="F193" s="94" t="s">
        <v>294</v>
      </c>
      <c r="G193" s="94" t="s">
        <v>52</v>
      </c>
      <c r="H193" s="95">
        <v>1967</v>
      </c>
      <c r="I193" s="153">
        <v>568</v>
      </c>
      <c r="J193" s="153">
        <v>568</v>
      </c>
      <c r="K193" s="153">
        <v>568</v>
      </c>
      <c r="L193" s="152">
        <v>568</v>
      </c>
      <c r="M193" s="152">
        <v>568</v>
      </c>
      <c r="N193" s="152">
        <v>568</v>
      </c>
      <c r="O193" s="152">
        <v>568</v>
      </c>
      <c r="P193" s="152">
        <v>568</v>
      </c>
      <c r="Q193" s="152">
        <v>568</v>
      </c>
      <c r="R193" s="152">
        <v>568</v>
      </c>
    </row>
    <row r="194" spans="1:18">
      <c r="A194" s="16">
        <f t="shared" si="2"/>
        <v>194</v>
      </c>
      <c r="B194" s="94" t="s">
        <v>588</v>
      </c>
      <c r="C194" s="94" t="s">
        <v>781</v>
      </c>
      <c r="D194" s="94" t="s">
        <v>589</v>
      </c>
      <c r="E194" s="94" t="s">
        <v>303</v>
      </c>
      <c r="F194" s="94" t="s">
        <v>294</v>
      </c>
      <c r="G194" s="94" t="s">
        <v>98</v>
      </c>
      <c r="H194" s="95">
        <v>2010</v>
      </c>
      <c r="I194" s="153">
        <v>157</v>
      </c>
      <c r="J194" s="153">
        <v>157</v>
      </c>
      <c r="K194" s="153">
        <v>157</v>
      </c>
      <c r="L194" s="152">
        <v>157</v>
      </c>
      <c r="M194" s="152">
        <v>157</v>
      </c>
      <c r="N194" s="152">
        <v>157</v>
      </c>
      <c r="O194" s="152">
        <v>157</v>
      </c>
      <c r="P194" s="152">
        <v>157</v>
      </c>
      <c r="Q194" s="152">
        <v>157</v>
      </c>
      <c r="R194" s="152">
        <v>157</v>
      </c>
    </row>
    <row r="195" spans="1:18">
      <c r="A195" s="16">
        <f t="shared" si="2"/>
        <v>195</v>
      </c>
      <c r="B195" s="94" t="s">
        <v>590</v>
      </c>
      <c r="C195" s="94" t="s">
        <v>781</v>
      </c>
      <c r="D195" s="94" t="s">
        <v>591</v>
      </c>
      <c r="E195" s="94" t="s">
        <v>303</v>
      </c>
      <c r="F195" s="94" t="s">
        <v>294</v>
      </c>
      <c r="G195" s="94" t="s">
        <v>98</v>
      </c>
      <c r="H195" s="95">
        <v>2010</v>
      </c>
      <c r="I195" s="153">
        <v>157</v>
      </c>
      <c r="J195" s="153">
        <v>157</v>
      </c>
      <c r="K195" s="153">
        <v>157</v>
      </c>
      <c r="L195" s="152">
        <v>157</v>
      </c>
      <c r="M195" s="152">
        <v>157</v>
      </c>
      <c r="N195" s="152">
        <v>157</v>
      </c>
      <c r="O195" s="152">
        <v>157</v>
      </c>
      <c r="P195" s="152">
        <v>157</v>
      </c>
      <c r="Q195" s="152">
        <v>157</v>
      </c>
      <c r="R195" s="152">
        <v>157</v>
      </c>
    </row>
    <row r="196" spans="1:18">
      <c r="A196" s="16">
        <f t="shared" si="2"/>
        <v>196</v>
      </c>
      <c r="B196" s="94" t="s">
        <v>592</v>
      </c>
      <c r="C196" s="94" t="s">
        <v>781</v>
      </c>
      <c r="D196" s="94" t="s">
        <v>593</v>
      </c>
      <c r="E196" s="94" t="s">
        <v>303</v>
      </c>
      <c r="F196" s="94" t="s">
        <v>294</v>
      </c>
      <c r="G196" s="94" t="s">
        <v>98</v>
      </c>
      <c r="H196" s="95">
        <v>1972</v>
      </c>
      <c r="I196" s="153">
        <v>319</v>
      </c>
      <c r="J196" s="153">
        <v>319</v>
      </c>
      <c r="K196" s="153">
        <v>319</v>
      </c>
      <c r="L196" s="152">
        <v>319</v>
      </c>
      <c r="M196" s="152">
        <v>319</v>
      </c>
      <c r="N196" s="152">
        <v>319</v>
      </c>
      <c r="O196" s="152">
        <v>319</v>
      </c>
      <c r="P196" s="152">
        <v>319</v>
      </c>
      <c r="Q196" s="152">
        <v>319</v>
      </c>
      <c r="R196" s="152">
        <v>319</v>
      </c>
    </row>
    <row r="197" spans="1:18">
      <c r="A197" s="16">
        <f t="shared" si="2"/>
        <v>197</v>
      </c>
      <c r="B197" s="94" t="s">
        <v>763</v>
      </c>
      <c r="C197" s="94" t="s">
        <v>781</v>
      </c>
      <c r="D197" s="94" t="s">
        <v>764</v>
      </c>
      <c r="E197" s="94" t="s">
        <v>58</v>
      </c>
      <c r="F197" s="94" t="s">
        <v>294</v>
      </c>
      <c r="G197" s="94" t="s">
        <v>53</v>
      </c>
      <c r="H197" s="95">
        <v>1972</v>
      </c>
      <c r="I197" s="153">
        <v>420</v>
      </c>
      <c r="J197" s="153">
        <v>420</v>
      </c>
      <c r="K197" s="153">
        <v>420</v>
      </c>
      <c r="L197" s="152">
        <v>420</v>
      </c>
      <c r="M197" s="152">
        <v>420</v>
      </c>
      <c r="N197" s="152">
        <v>420</v>
      </c>
      <c r="O197" s="152">
        <v>420</v>
      </c>
      <c r="P197" s="152">
        <v>420</v>
      </c>
      <c r="Q197" s="152">
        <v>420</v>
      </c>
      <c r="R197" s="152">
        <v>420</v>
      </c>
    </row>
    <row r="198" spans="1:18">
      <c r="A198" s="16">
        <f t="shared" ref="A198:A261" si="3">A197+1</f>
        <v>198</v>
      </c>
      <c r="B198" s="94" t="s">
        <v>767</v>
      </c>
      <c r="C198" s="94" t="s">
        <v>781</v>
      </c>
      <c r="D198" s="94" t="s">
        <v>768</v>
      </c>
      <c r="E198" s="94" t="s">
        <v>58</v>
      </c>
      <c r="F198" s="94" t="s">
        <v>294</v>
      </c>
      <c r="G198" s="94" t="s">
        <v>53</v>
      </c>
      <c r="H198" s="95">
        <v>1974</v>
      </c>
      <c r="I198" s="153">
        <v>410</v>
      </c>
      <c r="J198" s="153">
        <v>410</v>
      </c>
      <c r="K198" s="153">
        <v>410</v>
      </c>
      <c r="L198" s="152">
        <v>410</v>
      </c>
      <c r="M198" s="152">
        <v>410</v>
      </c>
      <c r="N198" s="152">
        <v>410</v>
      </c>
      <c r="O198" s="152">
        <v>410</v>
      </c>
      <c r="P198" s="152">
        <v>410</v>
      </c>
      <c r="Q198" s="152">
        <v>410</v>
      </c>
      <c r="R198" s="152">
        <v>410</v>
      </c>
    </row>
    <row r="199" spans="1:18">
      <c r="A199" s="16">
        <f t="shared" si="3"/>
        <v>199</v>
      </c>
      <c r="B199" s="94" t="s">
        <v>594</v>
      </c>
      <c r="C199" s="94" t="s">
        <v>781</v>
      </c>
      <c r="D199" s="94" t="s">
        <v>595</v>
      </c>
      <c r="E199" s="94" t="s">
        <v>64</v>
      </c>
      <c r="F199" s="94" t="s">
        <v>294</v>
      </c>
      <c r="G199" s="94" t="s">
        <v>54</v>
      </c>
      <c r="H199" s="95">
        <v>2001</v>
      </c>
      <c r="I199" s="153">
        <v>166.7</v>
      </c>
      <c r="J199" s="153">
        <v>166.7</v>
      </c>
      <c r="K199" s="153">
        <v>166.7</v>
      </c>
      <c r="L199" s="152">
        <v>166.7</v>
      </c>
      <c r="M199" s="152">
        <v>166.7</v>
      </c>
      <c r="N199" s="152">
        <v>166.7</v>
      </c>
      <c r="O199" s="152">
        <v>166.7</v>
      </c>
      <c r="P199" s="152">
        <v>166.7</v>
      </c>
      <c r="Q199" s="152">
        <v>166.7</v>
      </c>
      <c r="R199" s="152">
        <v>166.7</v>
      </c>
    </row>
    <row r="200" spans="1:18">
      <c r="A200" s="16">
        <f t="shared" si="3"/>
        <v>200</v>
      </c>
      <c r="B200" s="94" t="s">
        <v>596</v>
      </c>
      <c r="C200" s="94" t="s">
        <v>781</v>
      </c>
      <c r="D200" s="94" t="s">
        <v>597</v>
      </c>
      <c r="E200" s="94" t="s">
        <v>64</v>
      </c>
      <c r="F200" s="94" t="s">
        <v>294</v>
      </c>
      <c r="G200" s="94" t="s">
        <v>54</v>
      </c>
      <c r="H200" s="95">
        <v>2001</v>
      </c>
      <c r="I200" s="153">
        <v>158.19999999999999</v>
      </c>
      <c r="J200" s="153">
        <v>158.19999999999999</v>
      </c>
      <c r="K200" s="153">
        <v>158.19999999999999</v>
      </c>
      <c r="L200" s="152">
        <v>158.19999999999999</v>
      </c>
      <c r="M200" s="152">
        <v>158.19999999999999</v>
      </c>
      <c r="N200" s="152">
        <v>158.19999999999999</v>
      </c>
      <c r="O200" s="152">
        <v>158.19999999999999</v>
      </c>
      <c r="P200" s="152">
        <v>158.19999999999999</v>
      </c>
      <c r="Q200" s="152">
        <v>158.19999999999999</v>
      </c>
      <c r="R200" s="152">
        <v>158.19999999999999</v>
      </c>
    </row>
    <row r="201" spans="1:18">
      <c r="A201" s="16">
        <f t="shared" si="3"/>
        <v>201</v>
      </c>
      <c r="B201" s="94" t="s">
        <v>598</v>
      </c>
      <c r="C201" s="94" t="s">
        <v>776</v>
      </c>
      <c r="D201" s="94" t="s">
        <v>599</v>
      </c>
      <c r="E201" s="94" t="s">
        <v>64</v>
      </c>
      <c r="F201" s="94" t="s">
        <v>294</v>
      </c>
      <c r="G201" s="94" t="s">
        <v>54</v>
      </c>
      <c r="H201" s="95">
        <v>2001</v>
      </c>
      <c r="I201" s="153">
        <v>166.7</v>
      </c>
      <c r="J201" s="153">
        <v>166.7</v>
      </c>
      <c r="K201" s="153">
        <v>166.7</v>
      </c>
      <c r="L201" s="152">
        <v>166.7</v>
      </c>
      <c r="M201" s="152">
        <v>166.7</v>
      </c>
      <c r="N201" s="152">
        <v>166.7</v>
      </c>
      <c r="O201" s="152">
        <v>166.7</v>
      </c>
      <c r="P201" s="152">
        <v>166.7</v>
      </c>
      <c r="Q201" s="152">
        <v>166.7</v>
      </c>
      <c r="R201" s="152">
        <v>166.7</v>
      </c>
    </row>
    <row r="202" spans="1:18">
      <c r="A202" s="16">
        <f t="shared" si="3"/>
        <v>202</v>
      </c>
      <c r="B202" s="94" t="s">
        <v>600</v>
      </c>
      <c r="C202" s="94" t="s">
        <v>776</v>
      </c>
      <c r="D202" s="94" t="s">
        <v>601</v>
      </c>
      <c r="E202" s="94" t="s">
        <v>64</v>
      </c>
      <c r="F202" s="94" t="s">
        <v>294</v>
      </c>
      <c r="G202" s="94" t="s">
        <v>54</v>
      </c>
      <c r="H202" s="95">
        <v>2001</v>
      </c>
      <c r="I202" s="153">
        <v>158.19999999999999</v>
      </c>
      <c r="J202" s="153">
        <v>158.19999999999999</v>
      </c>
      <c r="K202" s="153">
        <v>158.19999999999999</v>
      </c>
      <c r="L202" s="152">
        <v>158.19999999999999</v>
      </c>
      <c r="M202" s="152">
        <v>158.19999999999999</v>
      </c>
      <c r="N202" s="152">
        <v>158.19999999999999</v>
      </c>
      <c r="O202" s="152">
        <v>158.19999999999999</v>
      </c>
      <c r="P202" s="152">
        <v>158.19999999999999</v>
      </c>
      <c r="Q202" s="152">
        <v>158.19999999999999</v>
      </c>
      <c r="R202" s="152">
        <v>158.19999999999999</v>
      </c>
    </row>
    <row r="203" spans="1:18">
      <c r="A203" s="16">
        <f t="shared" si="3"/>
        <v>203</v>
      </c>
      <c r="B203" s="94" t="s">
        <v>605</v>
      </c>
      <c r="C203" s="94" t="s">
        <v>781</v>
      </c>
      <c r="D203" s="94" t="s">
        <v>606</v>
      </c>
      <c r="E203" s="94" t="s">
        <v>64</v>
      </c>
      <c r="F203" s="94" t="s">
        <v>294</v>
      </c>
      <c r="G203" s="94" t="s">
        <v>54</v>
      </c>
      <c r="H203" s="95">
        <v>2001</v>
      </c>
      <c r="I203" s="153">
        <v>206</v>
      </c>
      <c r="J203" s="153">
        <v>206</v>
      </c>
      <c r="K203" s="153">
        <v>206</v>
      </c>
      <c r="L203" s="152">
        <v>206</v>
      </c>
      <c r="M203" s="152">
        <v>206</v>
      </c>
      <c r="N203" s="152">
        <v>206</v>
      </c>
      <c r="O203" s="152">
        <v>206</v>
      </c>
      <c r="P203" s="152">
        <v>206</v>
      </c>
      <c r="Q203" s="152">
        <v>206</v>
      </c>
      <c r="R203" s="152">
        <v>206</v>
      </c>
    </row>
    <row r="204" spans="1:18">
      <c r="A204" s="16">
        <f t="shared" si="3"/>
        <v>204</v>
      </c>
      <c r="B204" s="94" t="s">
        <v>609</v>
      </c>
      <c r="C204" s="94" t="s">
        <v>776</v>
      </c>
      <c r="D204" s="94" t="s">
        <v>610</v>
      </c>
      <c r="E204" s="94" t="s">
        <v>64</v>
      </c>
      <c r="F204" s="94" t="s">
        <v>294</v>
      </c>
      <c r="G204" s="94" t="s">
        <v>54</v>
      </c>
      <c r="H204" s="95">
        <v>2001</v>
      </c>
      <c r="I204" s="153">
        <v>206</v>
      </c>
      <c r="J204" s="153">
        <v>206</v>
      </c>
      <c r="K204" s="153">
        <v>206</v>
      </c>
      <c r="L204" s="152">
        <v>206</v>
      </c>
      <c r="M204" s="152">
        <v>206</v>
      </c>
      <c r="N204" s="152">
        <v>206</v>
      </c>
      <c r="O204" s="152">
        <v>206</v>
      </c>
      <c r="P204" s="152">
        <v>206</v>
      </c>
      <c r="Q204" s="152">
        <v>206</v>
      </c>
      <c r="R204" s="152">
        <v>206</v>
      </c>
    </row>
    <row r="205" spans="1:18">
      <c r="A205" s="16">
        <f t="shared" si="3"/>
        <v>205</v>
      </c>
      <c r="B205" s="94" t="s">
        <v>786</v>
      </c>
      <c r="C205" s="94" t="s">
        <v>781</v>
      </c>
      <c r="D205" s="94" t="s">
        <v>613</v>
      </c>
      <c r="E205" s="94" t="s">
        <v>614</v>
      </c>
      <c r="F205" s="94" t="s">
        <v>294</v>
      </c>
      <c r="G205" s="94" t="s">
        <v>52</v>
      </c>
      <c r="H205" s="95">
        <v>2014</v>
      </c>
      <c r="I205" s="153">
        <v>196</v>
      </c>
      <c r="J205" s="153">
        <v>196</v>
      </c>
      <c r="K205" s="153">
        <v>196</v>
      </c>
      <c r="L205" s="152">
        <v>196</v>
      </c>
      <c r="M205" s="152">
        <v>196</v>
      </c>
      <c r="N205" s="152">
        <v>196</v>
      </c>
      <c r="O205" s="152">
        <v>196</v>
      </c>
      <c r="P205" s="152">
        <v>196</v>
      </c>
      <c r="Q205" s="152">
        <v>196</v>
      </c>
      <c r="R205" s="152">
        <v>196</v>
      </c>
    </row>
    <row r="206" spans="1:18">
      <c r="A206" s="16">
        <f t="shared" si="3"/>
        <v>206</v>
      </c>
      <c r="B206" s="94" t="s">
        <v>788</v>
      </c>
      <c r="C206" s="94" t="s">
        <v>781</v>
      </c>
      <c r="D206" s="94" t="s">
        <v>615</v>
      </c>
      <c r="E206" s="94" t="s">
        <v>614</v>
      </c>
      <c r="F206" s="94" t="s">
        <v>294</v>
      </c>
      <c r="G206" s="94" t="s">
        <v>52</v>
      </c>
      <c r="H206" s="95">
        <v>2014</v>
      </c>
      <c r="I206" s="153">
        <v>195</v>
      </c>
      <c r="J206" s="153">
        <v>195</v>
      </c>
      <c r="K206" s="153">
        <v>195</v>
      </c>
      <c r="L206" s="152">
        <v>195</v>
      </c>
      <c r="M206" s="152">
        <v>195</v>
      </c>
      <c r="N206" s="152">
        <v>195</v>
      </c>
      <c r="O206" s="152">
        <v>195</v>
      </c>
      <c r="P206" s="152">
        <v>195</v>
      </c>
      <c r="Q206" s="152">
        <v>195</v>
      </c>
      <c r="R206" s="152">
        <v>195</v>
      </c>
    </row>
    <row r="207" spans="1:18">
      <c r="A207" s="16">
        <f t="shared" si="3"/>
        <v>207</v>
      </c>
      <c r="B207" s="94" t="s">
        <v>790</v>
      </c>
      <c r="C207" s="94" t="s">
        <v>781</v>
      </c>
      <c r="D207" s="94" t="s">
        <v>616</v>
      </c>
      <c r="E207" s="94" t="s">
        <v>614</v>
      </c>
      <c r="F207" s="94" t="s">
        <v>294</v>
      </c>
      <c r="G207" s="94" t="s">
        <v>52</v>
      </c>
      <c r="H207" s="95">
        <v>2014</v>
      </c>
      <c r="I207" s="153">
        <v>326</v>
      </c>
      <c r="J207" s="153">
        <v>326</v>
      </c>
      <c r="K207" s="153">
        <v>326</v>
      </c>
      <c r="L207" s="152">
        <v>326</v>
      </c>
      <c r="M207" s="152">
        <v>326</v>
      </c>
      <c r="N207" s="152">
        <v>326</v>
      </c>
      <c r="O207" s="152">
        <v>326</v>
      </c>
      <c r="P207" s="152">
        <v>326</v>
      </c>
      <c r="Q207" s="152">
        <v>326</v>
      </c>
      <c r="R207" s="152">
        <v>326</v>
      </c>
    </row>
    <row r="208" spans="1:18">
      <c r="A208" s="16">
        <f t="shared" si="3"/>
        <v>208</v>
      </c>
      <c r="B208" s="94" t="s">
        <v>791</v>
      </c>
      <c r="C208" s="94" t="s">
        <v>781</v>
      </c>
      <c r="D208" s="94" t="s">
        <v>617</v>
      </c>
      <c r="E208" s="94" t="s">
        <v>618</v>
      </c>
      <c r="F208" s="94" t="s">
        <v>294</v>
      </c>
      <c r="G208" s="94" t="s">
        <v>52</v>
      </c>
      <c r="H208" s="95">
        <v>2014</v>
      </c>
      <c r="I208" s="153">
        <v>195</v>
      </c>
      <c r="J208" s="153">
        <v>195</v>
      </c>
      <c r="K208" s="153">
        <v>195</v>
      </c>
      <c r="L208" s="152">
        <v>195</v>
      </c>
      <c r="M208" s="152">
        <v>195</v>
      </c>
      <c r="N208" s="152">
        <v>195</v>
      </c>
      <c r="O208" s="152">
        <v>195</v>
      </c>
      <c r="P208" s="152">
        <v>195</v>
      </c>
      <c r="Q208" s="152">
        <v>195</v>
      </c>
      <c r="R208" s="152">
        <v>195</v>
      </c>
    </row>
    <row r="209" spans="1:18">
      <c r="A209" s="16">
        <f t="shared" si="3"/>
        <v>209</v>
      </c>
      <c r="B209" s="94" t="s">
        <v>792</v>
      </c>
      <c r="C209" s="94" t="s">
        <v>781</v>
      </c>
      <c r="D209" s="94" t="s">
        <v>619</v>
      </c>
      <c r="E209" s="94" t="s">
        <v>618</v>
      </c>
      <c r="F209" s="94" t="s">
        <v>294</v>
      </c>
      <c r="G209" s="94" t="s">
        <v>52</v>
      </c>
      <c r="H209" s="95">
        <v>2014</v>
      </c>
      <c r="I209" s="153">
        <v>195</v>
      </c>
      <c r="J209" s="153">
        <v>195</v>
      </c>
      <c r="K209" s="153">
        <v>195</v>
      </c>
      <c r="L209" s="152">
        <v>195</v>
      </c>
      <c r="M209" s="152">
        <v>195</v>
      </c>
      <c r="N209" s="152">
        <v>195</v>
      </c>
      <c r="O209" s="152">
        <v>195</v>
      </c>
      <c r="P209" s="152">
        <v>195</v>
      </c>
      <c r="Q209" s="152">
        <v>195</v>
      </c>
      <c r="R209" s="152">
        <v>195</v>
      </c>
    </row>
    <row r="210" spans="1:18">
      <c r="A210" s="16">
        <f t="shared" si="3"/>
        <v>210</v>
      </c>
      <c r="B210" s="94" t="s">
        <v>793</v>
      </c>
      <c r="C210" s="94" t="s">
        <v>781</v>
      </c>
      <c r="D210" s="94" t="s">
        <v>620</v>
      </c>
      <c r="E210" s="94" t="s">
        <v>618</v>
      </c>
      <c r="F210" s="94" t="s">
        <v>294</v>
      </c>
      <c r="G210" s="94" t="s">
        <v>52</v>
      </c>
      <c r="H210" s="95">
        <v>2014</v>
      </c>
      <c r="I210" s="153">
        <v>312</v>
      </c>
      <c r="J210" s="153">
        <v>312</v>
      </c>
      <c r="K210" s="153">
        <v>312</v>
      </c>
      <c r="L210" s="152">
        <v>312</v>
      </c>
      <c r="M210" s="152">
        <v>312</v>
      </c>
      <c r="N210" s="152">
        <v>312</v>
      </c>
      <c r="O210" s="152">
        <v>312</v>
      </c>
      <c r="P210" s="152">
        <v>312</v>
      </c>
      <c r="Q210" s="152">
        <v>312</v>
      </c>
      <c r="R210" s="152">
        <v>312</v>
      </c>
    </row>
    <row r="211" spans="1:18">
      <c r="A211" s="16">
        <f t="shared" si="3"/>
        <v>211</v>
      </c>
      <c r="B211" s="94" t="s">
        <v>794</v>
      </c>
      <c r="C211" s="94" t="s">
        <v>781</v>
      </c>
      <c r="D211" s="94" t="s">
        <v>621</v>
      </c>
      <c r="E211" s="94" t="s">
        <v>618</v>
      </c>
      <c r="F211" s="94" t="s">
        <v>294</v>
      </c>
      <c r="G211" s="94" t="s">
        <v>52</v>
      </c>
      <c r="H211" s="95">
        <v>2015</v>
      </c>
      <c r="I211" s="153">
        <v>191.2</v>
      </c>
      <c r="J211" s="153">
        <v>191.2</v>
      </c>
      <c r="K211" s="153">
        <v>191.2</v>
      </c>
      <c r="L211" s="152">
        <v>191.2</v>
      </c>
      <c r="M211" s="152">
        <v>191.2</v>
      </c>
      <c r="N211" s="152">
        <v>191.2</v>
      </c>
      <c r="O211" s="152">
        <v>191.2</v>
      </c>
      <c r="P211" s="152">
        <v>191.2</v>
      </c>
      <c r="Q211" s="152">
        <v>191.2</v>
      </c>
      <c r="R211" s="152">
        <v>191.2</v>
      </c>
    </row>
    <row r="212" spans="1:18">
      <c r="A212" s="16">
        <f t="shared" si="3"/>
        <v>212</v>
      </c>
      <c r="B212" s="94" t="s">
        <v>795</v>
      </c>
      <c r="C212" s="94" t="s">
        <v>781</v>
      </c>
      <c r="D212" s="94" t="s">
        <v>623</v>
      </c>
      <c r="E212" s="94" t="s">
        <v>618</v>
      </c>
      <c r="F212" s="94" t="s">
        <v>294</v>
      </c>
      <c r="G212" s="94" t="s">
        <v>52</v>
      </c>
      <c r="H212" s="95">
        <v>2015</v>
      </c>
      <c r="I212" s="153">
        <v>191.2</v>
      </c>
      <c r="J212" s="153">
        <v>191.2</v>
      </c>
      <c r="K212" s="153">
        <v>191.2</v>
      </c>
      <c r="L212" s="152">
        <v>191.2</v>
      </c>
      <c r="M212" s="152">
        <v>191.2</v>
      </c>
      <c r="N212" s="152">
        <v>191.2</v>
      </c>
      <c r="O212" s="152">
        <v>191.2</v>
      </c>
      <c r="P212" s="152">
        <v>191.2</v>
      </c>
      <c r="Q212" s="152">
        <v>191.2</v>
      </c>
      <c r="R212" s="152">
        <v>191.2</v>
      </c>
    </row>
    <row r="213" spans="1:18">
      <c r="A213" s="16">
        <f t="shared" si="3"/>
        <v>213</v>
      </c>
      <c r="B213" s="94" t="s">
        <v>796</v>
      </c>
      <c r="C213" s="94" t="s">
        <v>781</v>
      </c>
      <c r="D213" s="94" t="s">
        <v>624</v>
      </c>
      <c r="E213" s="94" t="s">
        <v>618</v>
      </c>
      <c r="F213" s="94" t="s">
        <v>294</v>
      </c>
      <c r="G213" s="94" t="s">
        <v>52</v>
      </c>
      <c r="H213" s="95">
        <v>2015</v>
      </c>
      <c r="I213" s="153">
        <v>334.7</v>
      </c>
      <c r="J213" s="153">
        <v>334.7</v>
      </c>
      <c r="K213" s="153">
        <v>334.7</v>
      </c>
      <c r="L213" s="152">
        <v>334.7</v>
      </c>
      <c r="M213" s="152">
        <v>334.7</v>
      </c>
      <c r="N213" s="152">
        <v>334.7</v>
      </c>
      <c r="O213" s="152">
        <v>334.7</v>
      </c>
      <c r="P213" s="152">
        <v>334.7</v>
      </c>
      <c r="Q213" s="152">
        <v>334.7</v>
      </c>
      <c r="R213" s="152">
        <v>334.7</v>
      </c>
    </row>
    <row r="214" spans="1:18">
      <c r="A214" s="16">
        <f t="shared" si="3"/>
        <v>214</v>
      </c>
      <c r="B214" s="94" t="s">
        <v>625</v>
      </c>
      <c r="C214" s="94" t="s">
        <v>781</v>
      </c>
      <c r="D214" s="94" t="s">
        <v>626</v>
      </c>
      <c r="E214" s="94" t="s">
        <v>536</v>
      </c>
      <c r="F214" s="94" t="s">
        <v>294</v>
      </c>
      <c r="G214" s="94" t="s">
        <v>52</v>
      </c>
      <c r="H214" s="95">
        <v>1989</v>
      </c>
      <c r="I214" s="153">
        <v>76</v>
      </c>
      <c r="J214" s="153">
        <v>76</v>
      </c>
      <c r="K214" s="153">
        <v>76</v>
      </c>
      <c r="L214" s="152">
        <v>76</v>
      </c>
      <c r="M214" s="152">
        <v>76</v>
      </c>
      <c r="N214" s="152">
        <v>76</v>
      </c>
      <c r="O214" s="152">
        <v>76</v>
      </c>
      <c r="P214" s="152">
        <v>76</v>
      </c>
      <c r="Q214" s="152">
        <v>76</v>
      </c>
      <c r="R214" s="152">
        <v>76</v>
      </c>
    </row>
    <row r="215" spans="1:18">
      <c r="A215" s="16">
        <f t="shared" si="3"/>
        <v>215</v>
      </c>
      <c r="B215" s="94" t="s">
        <v>627</v>
      </c>
      <c r="C215" s="94" t="s">
        <v>781</v>
      </c>
      <c r="D215" s="94" t="s">
        <v>628</v>
      </c>
      <c r="E215" s="94" t="s">
        <v>536</v>
      </c>
      <c r="F215" s="94" t="s">
        <v>294</v>
      </c>
      <c r="G215" s="94" t="s">
        <v>52</v>
      </c>
      <c r="H215" s="95">
        <v>1989</v>
      </c>
      <c r="I215" s="153">
        <v>76</v>
      </c>
      <c r="J215" s="153">
        <v>76</v>
      </c>
      <c r="K215" s="153">
        <v>76</v>
      </c>
      <c r="L215" s="152">
        <v>76</v>
      </c>
      <c r="M215" s="152">
        <v>76</v>
      </c>
      <c r="N215" s="152">
        <v>76</v>
      </c>
      <c r="O215" s="152">
        <v>76</v>
      </c>
      <c r="P215" s="152">
        <v>76</v>
      </c>
      <c r="Q215" s="152">
        <v>76</v>
      </c>
      <c r="R215" s="152">
        <v>76</v>
      </c>
    </row>
    <row r="216" spans="1:18">
      <c r="A216" s="16">
        <f t="shared" si="3"/>
        <v>216</v>
      </c>
      <c r="B216" s="94" t="s">
        <v>797</v>
      </c>
      <c r="C216" s="94" t="s">
        <v>781</v>
      </c>
      <c r="D216" s="94" t="s">
        <v>629</v>
      </c>
      <c r="E216" s="94" t="s">
        <v>536</v>
      </c>
      <c r="F216" s="94" t="s">
        <v>294</v>
      </c>
      <c r="G216" s="94" t="s">
        <v>52</v>
      </c>
      <c r="H216" s="95">
        <v>1990</v>
      </c>
      <c r="I216" s="153">
        <v>87</v>
      </c>
      <c r="J216" s="153">
        <v>87</v>
      </c>
      <c r="K216" s="153">
        <v>87</v>
      </c>
      <c r="L216" s="152">
        <v>87</v>
      </c>
      <c r="M216" s="152">
        <v>87</v>
      </c>
      <c r="N216" s="152">
        <v>87</v>
      </c>
      <c r="O216" s="152">
        <v>87</v>
      </c>
      <c r="P216" s="152">
        <v>87</v>
      </c>
      <c r="Q216" s="152">
        <v>87</v>
      </c>
      <c r="R216" s="152">
        <v>87</v>
      </c>
    </row>
    <row r="217" spans="1:18">
      <c r="A217" s="16">
        <f t="shared" si="3"/>
        <v>217</v>
      </c>
      <c r="B217" s="94" t="s">
        <v>630</v>
      </c>
      <c r="C217" s="94" t="s">
        <v>781</v>
      </c>
      <c r="D217" s="94" t="s">
        <v>631</v>
      </c>
      <c r="E217" s="94" t="s">
        <v>359</v>
      </c>
      <c r="F217" s="94" t="s">
        <v>294</v>
      </c>
      <c r="G217" s="94" t="s">
        <v>285</v>
      </c>
      <c r="H217" s="95">
        <v>2000</v>
      </c>
      <c r="I217" s="153">
        <v>164.5</v>
      </c>
      <c r="J217" s="153">
        <v>164.5</v>
      </c>
      <c r="K217" s="153">
        <v>164.5</v>
      </c>
      <c r="L217" s="152">
        <v>164.5</v>
      </c>
      <c r="M217" s="152">
        <v>164.5</v>
      </c>
      <c r="N217" s="152">
        <v>164.5</v>
      </c>
      <c r="O217" s="152">
        <v>164.5</v>
      </c>
      <c r="P217" s="152">
        <v>164.5</v>
      </c>
      <c r="Q217" s="152">
        <v>164.5</v>
      </c>
      <c r="R217" s="152">
        <v>164.5</v>
      </c>
    </row>
    <row r="218" spans="1:18">
      <c r="A218" s="16">
        <f t="shared" si="3"/>
        <v>218</v>
      </c>
      <c r="B218" s="94" t="s">
        <v>632</v>
      </c>
      <c r="C218" s="94" t="s">
        <v>781</v>
      </c>
      <c r="D218" s="94" t="s">
        <v>633</v>
      </c>
      <c r="E218" s="94" t="s">
        <v>359</v>
      </c>
      <c r="F218" s="94" t="s">
        <v>294</v>
      </c>
      <c r="G218" s="94" t="s">
        <v>285</v>
      </c>
      <c r="H218" s="95">
        <v>2000</v>
      </c>
      <c r="I218" s="153">
        <v>164.5</v>
      </c>
      <c r="J218" s="153">
        <v>164.5</v>
      </c>
      <c r="K218" s="153">
        <v>164.5</v>
      </c>
      <c r="L218" s="152">
        <v>164.5</v>
      </c>
      <c r="M218" s="152">
        <v>164.5</v>
      </c>
      <c r="N218" s="152">
        <v>164.5</v>
      </c>
      <c r="O218" s="152">
        <v>164.5</v>
      </c>
      <c r="P218" s="152">
        <v>164.5</v>
      </c>
      <c r="Q218" s="152">
        <v>164.5</v>
      </c>
      <c r="R218" s="152">
        <v>164.5</v>
      </c>
    </row>
    <row r="219" spans="1:18">
      <c r="A219" s="16">
        <f t="shared" si="3"/>
        <v>219</v>
      </c>
      <c r="B219" s="94" t="s">
        <v>635</v>
      </c>
      <c r="C219" s="94" t="s">
        <v>781</v>
      </c>
      <c r="D219" s="94" t="s">
        <v>636</v>
      </c>
      <c r="E219" s="94" t="s">
        <v>359</v>
      </c>
      <c r="F219" s="94" t="s">
        <v>294</v>
      </c>
      <c r="G219" s="94" t="s">
        <v>285</v>
      </c>
      <c r="H219" s="95">
        <v>2000</v>
      </c>
      <c r="I219" s="153">
        <v>170.4</v>
      </c>
      <c r="J219" s="153">
        <v>170.4</v>
      </c>
      <c r="K219" s="153">
        <v>170.4</v>
      </c>
      <c r="L219" s="152">
        <v>170.4</v>
      </c>
      <c r="M219" s="152">
        <v>170.4</v>
      </c>
      <c r="N219" s="152">
        <v>170.4</v>
      </c>
      <c r="O219" s="152">
        <v>170.4</v>
      </c>
      <c r="P219" s="152">
        <v>170.4</v>
      </c>
      <c r="Q219" s="152">
        <v>170.4</v>
      </c>
      <c r="R219" s="152">
        <v>170.4</v>
      </c>
    </row>
    <row r="220" spans="1:18">
      <c r="A220" s="16">
        <f t="shared" si="3"/>
        <v>220</v>
      </c>
      <c r="B220" s="94" t="s">
        <v>798</v>
      </c>
      <c r="C220" s="94" t="s">
        <v>781</v>
      </c>
      <c r="D220" s="94" t="s">
        <v>799</v>
      </c>
      <c r="E220" s="94" t="s">
        <v>800</v>
      </c>
      <c r="F220" s="94" t="s">
        <v>294</v>
      </c>
      <c r="G220" s="94" t="s">
        <v>53</v>
      </c>
      <c r="H220" s="95">
        <v>2012</v>
      </c>
      <c r="I220" s="153">
        <v>50.6</v>
      </c>
      <c r="J220" s="153">
        <v>50.6</v>
      </c>
      <c r="K220" s="153">
        <v>50.6</v>
      </c>
      <c r="L220" s="152">
        <v>50.6</v>
      </c>
      <c r="M220" s="152">
        <v>50.6</v>
      </c>
      <c r="N220" s="152">
        <v>50.6</v>
      </c>
      <c r="O220" s="152">
        <v>50.6</v>
      </c>
      <c r="P220" s="152">
        <v>50.6</v>
      </c>
      <c r="Q220" s="152">
        <v>50.6</v>
      </c>
      <c r="R220" s="152">
        <v>50.6</v>
      </c>
    </row>
    <row r="221" spans="1:18">
      <c r="A221" s="16">
        <f t="shared" si="3"/>
        <v>221</v>
      </c>
      <c r="B221" s="94" t="s">
        <v>801</v>
      </c>
      <c r="C221" s="94" t="s">
        <v>781</v>
      </c>
      <c r="D221" s="94" t="s">
        <v>802</v>
      </c>
      <c r="E221" s="94" t="s">
        <v>800</v>
      </c>
      <c r="F221" s="94" t="s">
        <v>294</v>
      </c>
      <c r="G221" s="94" t="s">
        <v>53</v>
      </c>
      <c r="H221" s="95">
        <v>2012</v>
      </c>
      <c r="I221" s="153">
        <v>50.6</v>
      </c>
      <c r="J221" s="153">
        <v>50.6</v>
      </c>
      <c r="K221" s="153">
        <v>50.6</v>
      </c>
      <c r="L221" s="152">
        <v>50.6</v>
      </c>
      <c r="M221" s="152">
        <v>50.6</v>
      </c>
      <c r="N221" s="152">
        <v>50.6</v>
      </c>
      <c r="O221" s="152">
        <v>50.6</v>
      </c>
      <c r="P221" s="152">
        <v>50.6</v>
      </c>
      <c r="Q221" s="152">
        <v>50.6</v>
      </c>
      <c r="R221" s="152">
        <v>50.6</v>
      </c>
    </row>
    <row r="222" spans="1:18">
      <c r="A222" s="16">
        <f t="shared" si="3"/>
        <v>222</v>
      </c>
      <c r="B222" s="94" t="s">
        <v>803</v>
      </c>
      <c r="C222" s="94" t="s">
        <v>781</v>
      </c>
      <c r="D222" s="94" t="s">
        <v>804</v>
      </c>
      <c r="E222" s="94" t="s">
        <v>800</v>
      </c>
      <c r="F222" s="94" t="s">
        <v>294</v>
      </c>
      <c r="G222" s="94" t="s">
        <v>53</v>
      </c>
      <c r="H222" s="95">
        <v>2012</v>
      </c>
      <c r="I222" s="153">
        <v>50.6</v>
      </c>
      <c r="J222" s="153">
        <v>50.6</v>
      </c>
      <c r="K222" s="153">
        <v>50.6</v>
      </c>
      <c r="L222" s="152">
        <v>50.6</v>
      </c>
      <c r="M222" s="152">
        <v>50.6</v>
      </c>
      <c r="N222" s="152">
        <v>50.6</v>
      </c>
      <c r="O222" s="152">
        <v>50.6</v>
      </c>
      <c r="P222" s="152">
        <v>50.6</v>
      </c>
      <c r="Q222" s="152">
        <v>50.6</v>
      </c>
      <c r="R222" s="152">
        <v>50.6</v>
      </c>
    </row>
    <row r="223" spans="1:18">
      <c r="A223" s="16">
        <f t="shared" si="3"/>
        <v>223</v>
      </c>
      <c r="B223" s="94" t="s">
        <v>805</v>
      </c>
      <c r="C223" s="94" t="s">
        <v>781</v>
      </c>
      <c r="D223" s="94" t="s">
        <v>806</v>
      </c>
      <c r="E223" s="94" t="s">
        <v>800</v>
      </c>
      <c r="F223" s="94" t="s">
        <v>294</v>
      </c>
      <c r="G223" s="94" t="s">
        <v>53</v>
      </c>
      <c r="H223" s="95">
        <v>2012</v>
      </c>
      <c r="I223" s="153">
        <v>50.6</v>
      </c>
      <c r="J223" s="153">
        <v>50.6</v>
      </c>
      <c r="K223" s="153">
        <v>50.6</v>
      </c>
      <c r="L223" s="152">
        <v>50.6</v>
      </c>
      <c r="M223" s="152">
        <v>50.6</v>
      </c>
      <c r="N223" s="152">
        <v>50.6</v>
      </c>
      <c r="O223" s="152">
        <v>50.6</v>
      </c>
      <c r="P223" s="152">
        <v>50.6</v>
      </c>
      <c r="Q223" s="152">
        <v>50.6</v>
      </c>
      <c r="R223" s="152">
        <v>50.6</v>
      </c>
    </row>
    <row r="224" spans="1:18">
      <c r="A224" s="16">
        <f t="shared" si="3"/>
        <v>224</v>
      </c>
      <c r="B224" s="94" t="s">
        <v>807</v>
      </c>
      <c r="C224" s="94" t="s">
        <v>781</v>
      </c>
      <c r="D224" s="94" t="s">
        <v>808</v>
      </c>
      <c r="E224" s="94" t="s">
        <v>809</v>
      </c>
      <c r="F224" s="94" t="s">
        <v>294</v>
      </c>
      <c r="G224" s="94" t="s">
        <v>54</v>
      </c>
      <c r="H224" s="95">
        <v>1988</v>
      </c>
      <c r="I224" s="153">
        <v>63</v>
      </c>
      <c r="J224" s="153">
        <v>63</v>
      </c>
      <c r="K224" s="153">
        <v>63</v>
      </c>
      <c r="L224" s="152">
        <v>63</v>
      </c>
      <c r="M224" s="152">
        <v>63</v>
      </c>
      <c r="N224" s="152">
        <v>63</v>
      </c>
      <c r="O224" s="152">
        <v>63</v>
      </c>
      <c r="P224" s="152">
        <v>63</v>
      </c>
      <c r="Q224" s="152">
        <v>63</v>
      </c>
      <c r="R224" s="152">
        <v>63</v>
      </c>
    </row>
    <row r="225" spans="1:18">
      <c r="A225" s="16">
        <f t="shared" si="3"/>
        <v>225</v>
      </c>
      <c r="B225" s="94" t="s">
        <v>810</v>
      </c>
      <c r="C225" s="94" t="s">
        <v>781</v>
      </c>
      <c r="D225" s="94" t="s">
        <v>811</v>
      </c>
      <c r="E225" s="94" t="s">
        <v>809</v>
      </c>
      <c r="F225" s="94" t="s">
        <v>294</v>
      </c>
      <c r="G225" s="94" t="s">
        <v>54</v>
      </c>
      <c r="H225" s="95">
        <v>1988</v>
      </c>
      <c r="I225" s="153">
        <v>64</v>
      </c>
      <c r="J225" s="153">
        <v>64</v>
      </c>
      <c r="K225" s="153">
        <v>64</v>
      </c>
      <c r="L225" s="152">
        <v>64</v>
      </c>
      <c r="M225" s="152">
        <v>64</v>
      </c>
      <c r="N225" s="152">
        <v>64</v>
      </c>
      <c r="O225" s="152">
        <v>64</v>
      </c>
      <c r="P225" s="152">
        <v>64</v>
      </c>
      <c r="Q225" s="152">
        <v>64</v>
      </c>
      <c r="R225" s="152">
        <v>64</v>
      </c>
    </row>
    <row r="226" spans="1:18">
      <c r="A226" s="16">
        <f t="shared" si="3"/>
        <v>226</v>
      </c>
      <c r="B226" s="94" t="s">
        <v>812</v>
      </c>
      <c r="C226" s="94" t="s">
        <v>781</v>
      </c>
      <c r="D226" s="94" t="s">
        <v>813</v>
      </c>
      <c r="E226" s="94" t="s">
        <v>809</v>
      </c>
      <c r="F226" s="94" t="s">
        <v>294</v>
      </c>
      <c r="G226" s="94" t="s">
        <v>54</v>
      </c>
      <c r="H226" s="95">
        <v>1988</v>
      </c>
      <c r="I226" s="153">
        <v>64</v>
      </c>
      <c r="J226" s="153">
        <v>64</v>
      </c>
      <c r="K226" s="153">
        <v>64</v>
      </c>
      <c r="L226" s="152">
        <v>64</v>
      </c>
      <c r="M226" s="152">
        <v>64</v>
      </c>
      <c r="N226" s="152">
        <v>64</v>
      </c>
      <c r="O226" s="152">
        <v>64</v>
      </c>
      <c r="P226" s="152">
        <v>64</v>
      </c>
      <c r="Q226" s="152">
        <v>64</v>
      </c>
      <c r="R226" s="152">
        <v>64</v>
      </c>
    </row>
    <row r="227" spans="1:18">
      <c r="A227" s="16">
        <f t="shared" si="3"/>
        <v>227</v>
      </c>
      <c r="B227" s="94" t="s">
        <v>814</v>
      </c>
      <c r="C227" s="94" t="s">
        <v>781</v>
      </c>
      <c r="D227" s="94" t="s">
        <v>815</v>
      </c>
      <c r="E227" s="94" t="s">
        <v>809</v>
      </c>
      <c r="F227" s="94" t="s">
        <v>294</v>
      </c>
      <c r="G227" s="94" t="s">
        <v>54</v>
      </c>
      <c r="H227" s="95">
        <v>1990</v>
      </c>
      <c r="I227" s="153">
        <v>64</v>
      </c>
      <c r="J227" s="153">
        <v>64</v>
      </c>
      <c r="K227" s="153">
        <v>64</v>
      </c>
      <c r="L227" s="152">
        <v>64</v>
      </c>
      <c r="M227" s="152">
        <v>64</v>
      </c>
      <c r="N227" s="152">
        <v>64</v>
      </c>
      <c r="O227" s="152">
        <v>64</v>
      </c>
      <c r="P227" s="152">
        <v>64</v>
      </c>
      <c r="Q227" s="152">
        <v>64</v>
      </c>
      <c r="R227" s="152">
        <v>64</v>
      </c>
    </row>
    <row r="228" spans="1:18">
      <c r="A228" s="16">
        <f t="shared" si="3"/>
        <v>228</v>
      </c>
      <c r="B228" s="94" t="s">
        <v>816</v>
      </c>
      <c r="C228" s="94" t="s">
        <v>781</v>
      </c>
      <c r="D228" s="94" t="s">
        <v>817</v>
      </c>
      <c r="E228" s="94" t="s">
        <v>809</v>
      </c>
      <c r="F228" s="94" t="s">
        <v>294</v>
      </c>
      <c r="G228" s="94" t="s">
        <v>54</v>
      </c>
      <c r="H228" s="95">
        <v>1990</v>
      </c>
      <c r="I228" s="153">
        <v>65</v>
      </c>
      <c r="J228" s="153">
        <v>65</v>
      </c>
      <c r="K228" s="153">
        <v>65</v>
      </c>
      <c r="L228" s="152">
        <v>65</v>
      </c>
      <c r="M228" s="152">
        <v>65</v>
      </c>
      <c r="N228" s="152">
        <v>65</v>
      </c>
      <c r="O228" s="152">
        <v>65</v>
      </c>
      <c r="P228" s="152">
        <v>65</v>
      </c>
      <c r="Q228" s="152">
        <v>65</v>
      </c>
      <c r="R228" s="152">
        <v>65</v>
      </c>
    </row>
    <row r="229" spans="1:18">
      <c r="A229" s="16">
        <f t="shared" si="3"/>
        <v>229</v>
      </c>
      <c r="B229" s="94" t="s">
        <v>818</v>
      </c>
      <c r="C229" s="94" t="s">
        <v>781</v>
      </c>
      <c r="D229" s="94" t="s">
        <v>819</v>
      </c>
      <c r="E229" s="94" t="s">
        <v>735</v>
      </c>
      <c r="F229" s="94" t="s">
        <v>294</v>
      </c>
      <c r="G229" s="94" t="s">
        <v>285</v>
      </c>
      <c r="H229" s="95">
        <v>2018</v>
      </c>
      <c r="I229" s="153">
        <v>59</v>
      </c>
      <c r="J229" s="153">
        <v>59</v>
      </c>
      <c r="K229" s="153">
        <v>59</v>
      </c>
      <c r="L229" s="152">
        <v>59</v>
      </c>
      <c r="M229" s="152">
        <v>59</v>
      </c>
      <c r="N229" s="152">
        <v>59</v>
      </c>
      <c r="O229" s="152">
        <v>59</v>
      </c>
      <c r="P229" s="152">
        <v>59</v>
      </c>
      <c r="Q229" s="152">
        <v>59</v>
      </c>
      <c r="R229" s="152">
        <v>59</v>
      </c>
    </row>
    <row r="230" spans="1:18">
      <c r="A230" s="16">
        <f t="shared" si="3"/>
        <v>230</v>
      </c>
      <c r="B230" s="94" t="s">
        <v>820</v>
      </c>
      <c r="C230" s="94" t="s">
        <v>781</v>
      </c>
      <c r="D230" s="94" t="s">
        <v>821</v>
      </c>
      <c r="E230" s="94" t="s">
        <v>735</v>
      </c>
      <c r="F230" s="94" t="s">
        <v>294</v>
      </c>
      <c r="G230" s="94" t="s">
        <v>285</v>
      </c>
      <c r="H230" s="95">
        <v>2018</v>
      </c>
      <c r="I230" s="153">
        <v>61</v>
      </c>
      <c r="J230" s="153">
        <v>61</v>
      </c>
      <c r="K230" s="153">
        <v>61</v>
      </c>
      <c r="L230" s="152">
        <v>61</v>
      </c>
      <c r="M230" s="152">
        <v>61</v>
      </c>
      <c r="N230" s="152">
        <v>61</v>
      </c>
      <c r="O230" s="152">
        <v>61</v>
      </c>
      <c r="P230" s="152">
        <v>61</v>
      </c>
      <c r="Q230" s="152">
        <v>61</v>
      </c>
      <c r="R230" s="152">
        <v>61</v>
      </c>
    </row>
    <row r="231" spans="1:18">
      <c r="A231" s="16">
        <f t="shared" si="3"/>
        <v>231</v>
      </c>
      <c r="B231" s="94" t="s">
        <v>822</v>
      </c>
      <c r="C231" s="94" t="s">
        <v>781</v>
      </c>
      <c r="D231" s="94" t="s">
        <v>823</v>
      </c>
      <c r="E231" s="94" t="s">
        <v>735</v>
      </c>
      <c r="F231" s="94" t="s">
        <v>294</v>
      </c>
      <c r="G231" s="94" t="s">
        <v>285</v>
      </c>
      <c r="H231" s="95">
        <v>2018</v>
      </c>
      <c r="I231" s="153">
        <v>49</v>
      </c>
      <c r="J231" s="153">
        <v>49</v>
      </c>
      <c r="K231" s="153">
        <v>49</v>
      </c>
      <c r="L231" s="152">
        <v>49</v>
      </c>
      <c r="M231" s="152">
        <v>49</v>
      </c>
      <c r="N231" s="152">
        <v>49</v>
      </c>
      <c r="O231" s="152">
        <v>49</v>
      </c>
      <c r="P231" s="152">
        <v>49</v>
      </c>
      <c r="Q231" s="152">
        <v>49</v>
      </c>
      <c r="R231" s="152">
        <v>49</v>
      </c>
    </row>
    <row r="232" spans="1:18">
      <c r="A232" s="16">
        <f t="shared" si="3"/>
        <v>232</v>
      </c>
      <c r="B232" s="94" t="s">
        <v>824</v>
      </c>
      <c r="C232" s="94" t="s">
        <v>781</v>
      </c>
      <c r="D232" s="94" t="s">
        <v>825</v>
      </c>
      <c r="E232" s="94" t="s">
        <v>735</v>
      </c>
      <c r="F232" s="94" t="s">
        <v>294</v>
      </c>
      <c r="G232" s="94" t="s">
        <v>285</v>
      </c>
      <c r="H232" s="95">
        <v>2018</v>
      </c>
      <c r="I232" s="153">
        <v>54</v>
      </c>
      <c r="J232" s="153">
        <v>54</v>
      </c>
      <c r="K232" s="153">
        <v>54</v>
      </c>
      <c r="L232" s="152">
        <v>54</v>
      </c>
      <c r="M232" s="152">
        <v>54</v>
      </c>
      <c r="N232" s="152">
        <v>54</v>
      </c>
      <c r="O232" s="152">
        <v>54</v>
      </c>
      <c r="P232" s="152">
        <v>54</v>
      </c>
      <c r="Q232" s="152">
        <v>54</v>
      </c>
      <c r="R232" s="152">
        <v>54</v>
      </c>
    </row>
    <row r="233" spans="1:18">
      <c r="A233" s="16">
        <f t="shared" si="3"/>
        <v>233</v>
      </c>
      <c r="B233" s="94" t="s">
        <v>826</v>
      </c>
      <c r="C233" s="94" t="s">
        <v>781</v>
      </c>
      <c r="D233" s="94" t="s">
        <v>827</v>
      </c>
      <c r="E233" s="94" t="s">
        <v>735</v>
      </c>
      <c r="F233" s="94" t="s">
        <v>294</v>
      </c>
      <c r="G233" s="94" t="s">
        <v>285</v>
      </c>
      <c r="H233" s="95">
        <v>2018</v>
      </c>
      <c r="I233" s="153">
        <v>54</v>
      </c>
      <c r="J233" s="153">
        <v>54</v>
      </c>
      <c r="K233" s="153">
        <v>54</v>
      </c>
      <c r="L233" s="152">
        <v>54</v>
      </c>
      <c r="M233" s="152">
        <v>54</v>
      </c>
      <c r="N233" s="152">
        <v>54</v>
      </c>
      <c r="O233" s="152">
        <v>54</v>
      </c>
      <c r="P233" s="152">
        <v>54</v>
      </c>
      <c r="Q233" s="152">
        <v>54</v>
      </c>
      <c r="R233" s="152">
        <v>54</v>
      </c>
    </row>
    <row r="234" spans="1:18">
      <c r="A234" s="16">
        <f t="shared" si="3"/>
        <v>234</v>
      </c>
      <c r="B234" s="94" t="s">
        <v>828</v>
      </c>
      <c r="C234" s="94" t="s">
        <v>781</v>
      </c>
      <c r="D234" s="94" t="s">
        <v>829</v>
      </c>
      <c r="E234" s="94" t="s">
        <v>735</v>
      </c>
      <c r="F234" s="94" t="s">
        <v>294</v>
      </c>
      <c r="G234" s="94" t="s">
        <v>285</v>
      </c>
      <c r="H234" s="95">
        <v>2018</v>
      </c>
      <c r="I234" s="153">
        <v>52</v>
      </c>
      <c r="J234" s="153">
        <v>52</v>
      </c>
      <c r="K234" s="153">
        <v>52</v>
      </c>
      <c r="L234" s="152">
        <v>52</v>
      </c>
      <c r="M234" s="152">
        <v>52</v>
      </c>
      <c r="N234" s="152">
        <v>52</v>
      </c>
      <c r="O234" s="152">
        <v>52</v>
      </c>
      <c r="P234" s="152">
        <v>52</v>
      </c>
      <c r="Q234" s="152">
        <v>52</v>
      </c>
      <c r="R234" s="152">
        <v>52</v>
      </c>
    </row>
    <row r="235" spans="1:18">
      <c r="A235" s="16">
        <f t="shared" si="3"/>
        <v>235</v>
      </c>
      <c r="B235" s="94" t="s">
        <v>830</v>
      </c>
      <c r="C235" s="94" t="s">
        <v>781</v>
      </c>
      <c r="D235" s="94" t="s">
        <v>831</v>
      </c>
      <c r="E235" s="94" t="s">
        <v>581</v>
      </c>
      <c r="F235" s="94" t="s">
        <v>294</v>
      </c>
      <c r="G235" s="94" t="s">
        <v>52</v>
      </c>
      <c r="H235" s="95">
        <v>1966</v>
      </c>
      <c r="I235" s="153">
        <v>17.5</v>
      </c>
      <c r="J235" s="153">
        <v>17.5</v>
      </c>
      <c r="K235" s="153">
        <v>17.5</v>
      </c>
      <c r="L235" s="152">
        <v>17.5</v>
      </c>
      <c r="M235" s="152">
        <v>17.5</v>
      </c>
      <c r="N235" s="152">
        <v>17.5</v>
      </c>
      <c r="O235" s="152">
        <v>17.5</v>
      </c>
      <c r="P235" s="152">
        <v>17.5</v>
      </c>
      <c r="Q235" s="152">
        <v>17.5</v>
      </c>
      <c r="R235" s="152">
        <v>17.5</v>
      </c>
    </row>
    <row r="236" spans="1:18">
      <c r="A236" s="16">
        <f t="shared" si="3"/>
        <v>236</v>
      </c>
      <c r="B236" s="94" t="s">
        <v>832</v>
      </c>
      <c r="C236" s="94" t="s">
        <v>781</v>
      </c>
      <c r="D236" s="94" t="s">
        <v>833</v>
      </c>
      <c r="E236" s="94" t="s">
        <v>581</v>
      </c>
      <c r="F236" s="94" t="s">
        <v>294</v>
      </c>
      <c r="G236" s="94" t="s">
        <v>52</v>
      </c>
      <c r="H236" s="95">
        <v>1967</v>
      </c>
      <c r="I236" s="153">
        <v>23.5</v>
      </c>
      <c r="J236" s="153">
        <v>23.5</v>
      </c>
      <c r="K236" s="153">
        <v>23.5</v>
      </c>
      <c r="L236" s="152">
        <v>23.5</v>
      </c>
      <c r="M236" s="152">
        <v>23.5</v>
      </c>
      <c r="N236" s="152">
        <v>23.5</v>
      </c>
      <c r="O236" s="152">
        <v>23.5</v>
      </c>
      <c r="P236" s="152">
        <v>23.5</v>
      </c>
      <c r="Q236" s="152">
        <v>23.5</v>
      </c>
      <c r="R236" s="152">
        <v>23.5</v>
      </c>
    </row>
    <row r="237" spans="1:18">
      <c r="A237" s="16">
        <f t="shared" si="3"/>
        <v>237</v>
      </c>
      <c r="B237" s="94" t="s">
        <v>834</v>
      </c>
      <c r="C237" s="94" t="s">
        <v>781</v>
      </c>
      <c r="D237" s="94" t="s">
        <v>835</v>
      </c>
      <c r="E237" s="94" t="s">
        <v>581</v>
      </c>
      <c r="F237" s="94" t="s">
        <v>294</v>
      </c>
      <c r="G237" s="94" t="s">
        <v>52</v>
      </c>
      <c r="H237" s="95">
        <v>1978</v>
      </c>
      <c r="I237" s="153">
        <v>39.5</v>
      </c>
      <c r="J237" s="153">
        <v>39.5</v>
      </c>
      <c r="K237" s="153">
        <v>39.5</v>
      </c>
      <c r="L237" s="152">
        <v>39.5</v>
      </c>
      <c r="M237" s="152">
        <v>39.5</v>
      </c>
      <c r="N237" s="152">
        <v>39.5</v>
      </c>
      <c r="O237" s="152">
        <v>39.5</v>
      </c>
      <c r="P237" s="152">
        <v>39.5</v>
      </c>
      <c r="Q237" s="152">
        <v>39.5</v>
      </c>
      <c r="R237" s="152">
        <v>39.5</v>
      </c>
    </row>
    <row r="238" spans="1:18">
      <c r="A238" s="16">
        <f t="shared" si="3"/>
        <v>238</v>
      </c>
      <c r="B238" s="94" t="s">
        <v>638</v>
      </c>
      <c r="C238" s="94" t="s">
        <v>781</v>
      </c>
      <c r="D238" s="94" t="s">
        <v>639</v>
      </c>
      <c r="E238" s="94" t="s">
        <v>64</v>
      </c>
      <c r="F238" s="94" t="s">
        <v>294</v>
      </c>
      <c r="G238" s="94" t="s">
        <v>54</v>
      </c>
      <c r="H238" s="95">
        <v>2007</v>
      </c>
      <c r="I238" s="153">
        <v>74</v>
      </c>
      <c r="J238" s="153">
        <v>74</v>
      </c>
      <c r="K238" s="153">
        <v>74</v>
      </c>
      <c r="L238" s="152">
        <v>74</v>
      </c>
      <c r="M238" s="152">
        <v>74</v>
      </c>
      <c r="N238" s="152">
        <v>74</v>
      </c>
      <c r="O238" s="152">
        <v>74</v>
      </c>
      <c r="P238" s="152">
        <v>74</v>
      </c>
      <c r="Q238" s="152">
        <v>74</v>
      </c>
      <c r="R238" s="152">
        <v>74</v>
      </c>
    </row>
    <row r="239" spans="1:18">
      <c r="A239" s="16">
        <f t="shared" si="3"/>
        <v>239</v>
      </c>
      <c r="B239" s="94" t="s">
        <v>643</v>
      </c>
      <c r="C239" s="94" t="s">
        <v>781</v>
      </c>
      <c r="D239" s="94" t="s">
        <v>644</v>
      </c>
      <c r="E239" s="94" t="s">
        <v>64</v>
      </c>
      <c r="F239" s="94" t="s">
        <v>294</v>
      </c>
      <c r="G239" s="94" t="s">
        <v>54</v>
      </c>
      <c r="H239" s="95">
        <v>2007</v>
      </c>
      <c r="I239" s="153">
        <v>74</v>
      </c>
      <c r="J239" s="153">
        <v>74</v>
      </c>
      <c r="K239" s="153">
        <v>74</v>
      </c>
      <c r="L239" s="152">
        <v>74</v>
      </c>
      <c r="M239" s="152">
        <v>74</v>
      </c>
      <c r="N239" s="152">
        <v>74</v>
      </c>
      <c r="O239" s="152">
        <v>74</v>
      </c>
      <c r="P239" s="152">
        <v>74</v>
      </c>
      <c r="Q239" s="152">
        <v>74</v>
      </c>
      <c r="R239" s="152">
        <v>74</v>
      </c>
    </row>
    <row r="240" spans="1:18">
      <c r="A240" s="16">
        <f t="shared" si="3"/>
        <v>240</v>
      </c>
      <c r="B240" s="94" t="s">
        <v>649</v>
      </c>
      <c r="C240" s="94" t="s">
        <v>781</v>
      </c>
      <c r="D240" s="94" t="s">
        <v>650</v>
      </c>
      <c r="E240" s="94" t="s">
        <v>64</v>
      </c>
      <c r="F240" s="94" t="s">
        <v>294</v>
      </c>
      <c r="G240" s="94" t="s">
        <v>54</v>
      </c>
      <c r="H240" s="95">
        <v>2008</v>
      </c>
      <c r="I240" s="153">
        <v>72</v>
      </c>
      <c r="J240" s="153">
        <v>72</v>
      </c>
      <c r="K240" s="153">
        <v>72</v>
      </c>
      <c r="L240" s="152">
        <v>72</v>
      </c>
      <c r="M240" s="152">
        <v>72</v>
      </c>
      <c r="N240" s="152">
        <v>72</v>
      </c>
      <c r="O240" s="152">
        <v>72</v>
      </c>
      <c r="P240" s="152">
        <v>72</v>
      </c>
      <c r="Q240" s="152">
        <v>72</v>
      </c>
      <c r="R240" s="152">
        <v>72</v>
      </c>
    </row>
    <row r="241" spans="1:18">
      <c r="A241" s="16">
        <f t="shared" si="3"/>
        <v>241</v>
      </c>
      <c r="B241" s="94" t="s">
        <v>651</v>
      </c>
      <c r="C241" s="94" t="s">
        <v>781</v>
      </c>
      <c r="D241" s="94" t="s">
        <v>652</v>
      </c>
      <c r="E241" s="94" t="s">
        <v>64</v>
      </c>
      <c r="F241" s="94" t="s">
        <v>294</v>
      </c>
      <c r="G241" s="94" t="s">
        <v>54</v>
      </c>
      <c r="H241" s="95">
        <v>2008</v>
      </c>
      <c r="I241" s="153">
        <v>72</v>
      </c>
      <c r="J241" s="153">
        <v>72</v>
      </c>
      <c r="K241" s="153">
        <v>72</v>
      </c>
      <c r="L241" s="152">
        <v>72</v>
      </c>
      <c r="M241" s="152">
        <v>72</v>
      </c>
      <c r="N241" s="152">
        <v>72</v>
      </c>
      <c r="O241" s="152">
        <v>72</v>
      </c>
      <c r="P241" s="152">
        <v>72</v>
      </c>
      <c r="Q241" s="152">
        <v>72</v>
      </c>
      <c r="R241" s="152">
        <v>72</v>
      </c>
    </row>
    <row r="242" spans="1:18">
      <c r="A242" s="16">
        <f t="shared" si="3"/>
        <v>242</v>
      </c>
      <c r="B242" s="94" t="s">
        <v>647</v>
      </c>
      <c r="C242" s="94" t="s">
        <v>781</v>
      </c>
      <c r="D242" s="94" t="s">
        <v>648</v>
      </c>
      <c r="E242" s="94" t="s">
        <v>64</v>
      </c>
      <c r="F242" s="94" t="s">
        <v>294</v>
      </c>
      <c r="G242" s="94" t="s">
        <v>54</v>
      </c>
      <c r="H242" s="95">
        <v>2007</v>
      </c>
      <c r="I242" s="153">
        <v>98</v>
      </c>
      <c r="J242" s="153">
        <v>98</v>
      </c>
      <c r="K242" s="153">
        <v>98</v>
      </c>
      <c r="L242" s="152">
        <v>98</v>
      </c>
      <c r="M242" s="152">
        <v>98</v>
      </c>
      <c r="N242" s="152">
        <v>98</v>
      </c>
      <c r="O242" s="152">
        <v>98</v>
      </c>
      <c r="P242" s="152">
        <v>98</v>
      </c>
      <c r="Q242" s="152">
        <v>98</v>
      </c>
      <c r="R242" s="152">
        <v>98</v>
      </c>
    </row>
    <row r="243" spans="1:18">
      <c r="A243" s="16">
        <f t="shared" si="3"/>
        <v>243</v>
      </c>
      <c r="B243" s="94" t="s">
        <v>653</v>
      </c>
      <c r="C243" s="94" t="s">
        <v>781</v>
      </c>
      <c r="D243" s="94" t="s">
        <v>654</v>
      </c>
      <c r="E243" s="94" t="s">
        <v>64</v>
      </c>
      <c r="F243" s="94" t="s">
        <v>294</v>
      </c>
      <c r="G243" s="94" t="s">
        <v>54</v>
      </c>
      <c r="H243" s="95">
        <v>2008</v>
      </c>
      <c r="I243" s="153">
        <v>98</v>
      </c>
      <c r="J243" s="153">
        <v>98</v>
      </c>
      <c r="K243" s="153">
        <v>98</v>
      </c>
      <c r="L243" s="152">
        <v>98</v>
      </c>
      <c r="M243" s="152">
        <v>98</v>
      </c>
      <c r="N243" s="152">
        <v>98</v>
      </c>
      <c r="O243" s="152">
        <v>98</v>
      </c>
      <c r="P243" s="152">
        <v>98</v>
      </c>
      <c r="Q243" s="152">
        <v>98</v>
      </c>
      <c r="R243" s="152">
        <v>98</v>
      </c>
    </row>
    <row r="244" spans="1:18">
      <c r="A244" s="16">
        <f t="shared" si="3"/>
        <v>244</v>
      </c>
      <c r="B244" s="94" t="s">
        <v>657</v>
      </c>
      <c r="C244" s="94" t="s">
        <v>781</v>
      </c>
      <c r="D244" s="94" t="s">
        <v>2021</v>
      </c>
      <c r="E244" s="94" t="s">
        <v>335</v>
      </c>
      <c r="F244" s="94" t="s">
        <v>294</v>
      </c>
      <c r="G244" s="94" t="s">
        <v>62</v>
      </c>
      <c r="H244" s="95">
        <v>2000</v>
      </c>
      <c r="I244" s="153">
        <v>38</v>
      </c>
      <c r="J244" s="153">
        <v>38</v>
      </c>
      <c r="K244" s="153">
        <v>38</v>
      </c>
      <c r="L244" s="152">
        <v>38</v>
      </c>
      <c r="M244" s="152">
        <v>38</v>
      </c>
      <c r="N244" s="152">
        <v>38</v>
      </c>
      <c r="O244" s="152">
        <v>38</v>
      </c>
      <c r="P244" s="152">
        <v>38</v>
      </c>
      <c r="Q244" s="152">
        <v>38</v>
      </c>
      <c r="R244" s="152">
        <v>38</v>
      </c>
    </row>
    <row r="245" spans="1:18">
      <c r="A245" s="16">
        <f t="shared" si="3"/>
        <v>245</v>
      </c>
      <c r="B245" s="94" t="s">
        <v>655</v>
      </c>
      <c r="C245" s="94" t="s">
        <v>781</v>
      </c>
      <c r="D245" s="94" t="s">
        <v>2022</v>
      </c>
      <c r="E245" s="94" t="s">
        <v>335</v>
      </c>
      <c r="F245" s="94" t="s">
        <v>294</v>
      </c>
      <c r="G245" s="94" t="s">
        <v>62</v>
      </c>
      <c r="H245" s="95">
        <v>1959</v>
      </c>
      <c r="I245" s="153">
        <v>18</v>
      </c>
      <c r="J245" s="153">
        <v>18</v>
      </c>
      <c r="K245" s="153">
        <v>18</v>
      </c>
      <c r="L245" s="152">
        <v>18</v>
      </c>
      <c r="M245" s="152">
        <v>18</v>
      </c>
      <c r="N245" s="152">
        <v>18</v>
      </c>
      <c r="O245" s="152">
        <v>18</v>
      </c>
      <c r="P245" s="152">
        <v>18</v>
      </c>
      <c r="Q245" s="152">
        <v>18</v>
      </c>
      <c r="R245" s="152">
        <v>18</v>
      </c>
    </row>
    <row r="246" spans="1:18">
      <c r="A246" s="16">
        <f t="shared" si="3"/>
        <v>246</v>
      </c>
      <c r="B246" s="94" t="s">
        <v>836</v>
      </c>
      <c r="C246" s="94" t="s">
        <v>781</v>
      </c>
      <c r="D246" s="94" t="s">
        <v>837</v>
      </c>
      <c r="E246" s="94" t="s">
        <v>838</v>
      </c>
      <c r="F246" s="94" t="s">
        <v>294</v>
      </c>
      <c r="G246" s="94" t="s">
        <v>52</v>
      </c>
      <c r="H246" s="95">
        <v>1994</v>
      </c>
      <c r="I246" s="153">
        <v>100</v>
      </c>
      <c r="J246" s="153">
        <v>100</v>
      </c>
      <c r="K246" s="153">
        <v>100</v>
      </c>
      <c r="L246" s="152">
        <v>100</v>
      </c>
      <c r="M246" s="152">
        <v>100</v>
      </c>
      <c r="N246" s="152">
        <v>100</v>
      </c>
      <c r="O246" s="152">
        <v>100</v>
      </c>
      <c r="P246" s="152">
        <v>100</v>
      </c>
      <c r="Q246" s="152">
        <v>100</v>
      </c>
      <c r="R246" s="152">
        <v>100</v>
      </c>
    </row>
    <row r="247" spans="1:18">
      <c r="A247" s="16">
        <f t="shared" si="3"/>
        <v>247</v>
      </c>
      <c r="B247" s="94" t="s">
        <v>839</v>
      </c>
      <c r="C247" s="94" t="s">
        <v>781</v>
      </c>
      <c r="D247" s="94" t="s">
        <v>840</v>
      </c>
      <c r="E247" s="94" t="s">
        <v>838</v>
      </c>
      <c r="F247" s="94" t="s">
        <v>294</v>
      </c>
      <c r="G247" s="94" t="s">
        <v>52</v>
      </c>
      <c r="H247" s="95">
        <v>1994</v>
      </c>
      <c r="I247" s="153">
        <v>100</v>
      </c>
      <c r="J247" s="153">
        <v>100</v>
      </c>
      <c r="K247" s="153">
        <v>100</v>
      </c>
      <c r="L247" s="152">
        <v>100</v>
      </c>
      <c r="M247" s="152">
        <v>100</v>
      </c>
      <c r="N247" s="152">
        <v>100</v>
      </c>
      <c r="O247" s="152">
        <v>100</v>
      </c>
      <c r="P247" s="152">
        <v>100</v>
      </c>
      <c r="Q247" s="152">
        <v>100</v>
      </c>
      <c r="R247" s="152">
        <v>100</v>
      </c>
    </row>
    <row r="248" spans="1:18">
      <c r="A248" s="16">
        <f t="shared" si="3"/>
        <v>248</v>
      </c>
      <c r="B248" s="94" t="s">
        <v>841</v>
      </c>
      <c r="C248" s="94" t="s">
        <v>781</v>
      </c>
      <c r="D248" s="94" t="s">
        <v>842</v>
      </c>
      <c r="E248" s="94" t="s">
        <v>838</v>
      </c>
      <c r="F248" s="94" t="s">
        <v>294</v>
      </c>
      <c r="G248" s="94" t="s">
        <v>52</v>
      </c>
      <c r="H248" s="95">
        <v>1968</v>
      </c>
      <c r="I248" s="153">
        <v>70</v>
      </c>
      <c r="J248" s="153">
        <v>70</v>
      </c>
      <c r="K248" s="153">
        <v>70</v>
      </c>
      <c r="L248" s="152">
        <v>70</v>
      </c>
      <c r="M248" s="152">
        <v>70</v>
      </c>
      <c r="N248" s="152">
        <v>70</v>
      </c>
      <c r="O248" s="152">
        <v>70</v>
      </c>
      <c r="P248" s="152">
        <v>70</v>
      </c>
      <c r="Q248" s="152">
        <v>70</v>
      </c>
      <c r="R248" s="152">
        <v>70</v>
      </c>
    </row>
    <row r="249" spans="1:18">
      <c r="A249" s="16">
        <f t="shared" si="3"/>
        <v>249</v>
      </c>
      <c r="B249" s="94" t="s">
        <v>843</v>
      </c>
      <c r="C249" s="94" t="s">
        <v>781</v>
      </c>
      <c r="D249" s="94" t="s">
        <v>844</v>
      </c>
      <c r="E249" s="94" t="s">
        <v>838</v>
      </c>
      <c r="F249" s="94" t="s">
        <v>294</v>
      </c>
      <c r="G249" s="94" t="s">
        <v>52</v>
      </c>
      <c r="H249" s="95">
        <v>1972</v>
      </c>
      <c r="I249" s="153">
        <v>118</v>
      </c>
      <c r="J249" s="153">
        <v>118</v>
      </c>
      <c r="K249" s="153">
        <v>118</v>
      </c>
      <c r="L249" s="152">
        <v>118</v>
      </c>
      <c r="M249" s="152">
        <v>118</v>
      </c>
      <c r="N249" s="152">
        <v>118</v>
      </c>
      <c r="O249" s="152">
        <v>118</v>
      </c>
      <c r="P249" s="152">
        <v>118</v>
      </c>
      <c r="Q249" s="152">
        <v>118</v>
      </c>
      <c r="R249" s="152">
        <v>118</v>
      </c>
    </row>
    <row r="250" spans="1:18">
      <c r="A250" s="16">
        <f t="shared" si="3"/>
        <v>250</v>
      </c>
      <c r="B250" s="94" t="s">
        <v>845</v>
      </c>
      <c r="C250" s="94" t="s">
        <v>781</v>
      </c>
      <c r="D250" s="94" t="s">
        <v>846</v>
      </c>
      <c r="E250" s="94" t="s">
        <v>838</v>
      </c>
      <c r="F250" s="94" t="s">
        <v>294</v>
      </c>
      <c r="G250" s="94" t="s">
        <v>52</v>
      </c>
      <c r="H250" s="95">
        <v>1975</v>
      </c>
      <c r="I250" s="153">
        <v>208</v>
      </c>
      <c r="J250" s="153">
        <v>208</v>
      </c>
      <c r="K250" s="153">
        <v>208</v>
      </c>
      <c r="L250" s="152">
        <v>208</v>
      </c>
      <c r="M250" s="152">
        <v>208</v>
      </c>
      <c r="N250" s="152">
        <v>208</v>
      </c>
      <c r="O250" s="152">
        <v>208</v>
      </c>
      <c r="P250" s="152">
        <v>208</v>
      </c>
      <c r="Q250" s="152">
        <v>208</v>
      </c>
      <c r="R250" s="152">
        <v>208</v>
      </c>
    </row>
    <row r="251" spans="1:18">
      <c r="A251" s="16">
        <f t="shared" si="3"/>
        <v>251</v>
      </c>
      <c r="B251" s="94" t="s">
        <v>847</v>
      </c>
      <c r="C251" s="94" t="s">
        <v>781</v>
      </c>
      <c r="D251" s="94" t="s">
        <v>848</v>
      </c>
      <c r="E251" s="94" t="s">
        <v>849</v>
      </c>
      <c r="F251" s="94" t="s">
        <v>294</v>
      </c>
      <c r="G251" s="94" t="s">
        <v>52</v>
      </c>
      <c r="H251" s="95">
        <v>2001</v>
      </c>
      <c r="I251" s="153">
        <v>75</v>
      </c>
      <c r="J251" s="153">
        <v>75</v>
      </c>
      <c r="K251" s="153">
        <v>75</v>
      </c>
      <c r="L251" s="152">
        <v>75</v>
      </c>
      <c r="M251" s="152">
        <v>75</v>
      </c>
      <c r="N251" s="152">
        <v>75</v>
      </c>
      <c r="O251" s="152">
        <v>75</v>
      </c>
      <c r="P251" s="152">
        <v>75</v>
      </c>
      <c r="Q251" s="152">
        <v>75</v>
      </c>
      <c r="R251" s="152">
        <v>75</v>
      </c>
    </row>
    <row r="252" spans="1:18">
      <c r="A252" s="16">
        <f t="shared" si="3"/>
        <v>252</v>
      </c>
      <c r="B252" s="94" t="s">
        <v>850</v>
      </c>
      <c r="C252" s="94" t="s">
        <v>781</v>
      </c>
      <c r="D252" s="94" t="s">
        <v>851</v>
      </c>
      <c r="E252" s="94" t="s">
        <v>849</v>
      </c>
      <c r="F252" s="94" t="s">
        <v>294</v>
      </c>
      <c r="G252" s="94" t="s">
        <v>52</v>
      </c>
      <c r="H252" s="95">
        <v>1967</v>
      </c>
      <c r="I252" s="153">
        <v>78</v>
      </c>
      <c r="J252" s="153">
        <v>78</v>
      </c>
      <c r="K252" s="153">
        <v>78</v>
      </c>
      <c r="L252" s="152">
        <v>78</v>
      </c>
      <c r="M252" s="152">
        <v>78</v>
      </c>
      <c r="N252" s="152">
        <v>78</v>
      </c>
      <c r="O252" s="152">
        <v>78</v>
      </c>
      <c r="P252" s="152">
        <v>78</v>
      </c>
      <c r="Q252" s="152">
        <v>78</v>
      </c>
      <c r="R252" s="152">
        <v>78</v>
      </c>
    </row>
    <row r="253" spans="1:18">
      <c r="A253" s="16">
        <f t="shared" si="3"/>
        <v>253</v>
      </c>
      <c r="B253" s="94" t="s">
        <v>852</v>
      </c>
      <c r="C253" s="94" t="s">
        <v>781</v>
      </c>
      <c r="D253" s="94" t="s">
        <v>853</v>
      </c>
      <c r="E253" s="94" t="s">
        <v>849</v>
      </c>
      <c r="F253" s="94" t="s">
        <v>294</v>
      </c>
      <c r="G253" s="94" t="s">
        <v>52</v>
      </c>
      <c r="H253" s="95">
        <v>1971</v>
      </c>
      <c r="I253" s="153">
        <v>107</v>
      </c>
      <c r="J253" s="153">
        <v>107</v>
      </c>
      <c r="K253" s="153">
        <v>107</v>
      </c>
      <c r="L253" s="152">
        <v>107</v>
      </c>
      <c r="M253" s="152">
        <v>107</v>
      </c>
      <c r="N253" s="152">
        <v>107</v>
      </c>
      <c r="O253" s="152">
        <v>107</v>
      </c>
      <c r="P253" s="152">
        <v>107</v>
      </c>
      <c r="Q253" s="152">
        <v>107</v>
      </c>
      <c r="R253" s="152">
        <v>107</v>
      </c>
    </row>
    <row r="254" spans="1:18">
      <c r="A254" s="16">
        <f t="shared" si="3"/>
        <v>254</v>
      </c>
      <c r="B254" s="94" t="s">
        <v>854</v>
      </c>
      <c r="C254" s="94" t="s">
        <v>781</v>
      </c>
      <c r="D254" s="94" t="s">
        <v>855</v>
      </c>
      <c r="E254" s="94" t="s">
        <v>849</v>
      </c>
      <c r="F254" s="94" t="s">
        <v>294</v>
      </c>
      <c r="G254" s="94" t="s">
        <v>52</v>
      </c>
      <c r="H254" s="95">
        <v>1975</v>
      </c>
      <c r="I254" s="153">
        <v>146</v>
      </c>
      <c r="J254" s="153">
        <v>146</v>
      </c>
      <c r="K254" s="153">
        <v>146</v>
      </c>
      <c r="L254" s="152">
        <v>146</v>
      </c>
      <c r="M254" s="152">
        <v>146</v>
      </c>
      <c r="N254" s="152">
        <v>146</v>
      </c>
      <c r="O254" s="152">
        <v>146</v>
      </c>
      <c r="P254" s="152">
        <v>146</v>
      </c>
      <c r="Q254" s="152">
        <v>146</v>
      </c>
      <c r="R254" s="152">
        <v>146</v>
      </c>
    </row>
    <row r="255" spans="1:18">
      <c r="A255" s="16">
        <f t="shared" si="3"/>
        <v>255</v>
      </c>
      <c r="B255" s="94" t="s">
        <v>856</v>
      </c>
      <c r="C255" s="94" t="s">
        <v>781</v>
      </c>
      <c r="D255" s="94" t="s">
        <v>857</v>
      </c>
      <c r="E255" s="94" t="s">
        <v>70</v>
      </c>
      <c r="F255" s="94" t="s">
        <v>294</v>
      </c>
      <c r="G255" s="94" t="s">
        <v>53</v>
      </c>
      <c r="H255" s="95">
        <v>2016</v>
      </c>
      <c r="I255" s="153">
        <v>56.3</v>
      </c>
      <c r="J255" s="153">
        <v>56.3</v>
      </c>
      <c r="K255" s="153">
        <v>56.3</v>
      </c>
      <c r="L255" s="152">
        <v>56.3</v>
      </c>
      <c r="M255" s="152">
        <v>56.3</v>
      </c>
      <c r="N255" s="152">
        <v>56.3</v>
      </c>
      <c r="O255" s="152">
        <v>56.3</v>
      </c>
      <c r="P255" s="152">
        <v>56.3</v>
      </c>
      <c r="Q255" s="152">
        <v>56.3</v>
      </c>
      <c r="R255" s="152">
        <v>56.3</v>
      </c>
    </row>
    <row r="256" spans="1:18">
      <c r="A256" s="16">
        <f t="shared" si="3"/>
        <v>256</v>
      </c>
      <c r="B256" s="94" t="s">
        <v>858</v>
      </c>
      <c r="C256" s="94" t="s">
        <v>781</v>
      </c>
      <c r="D256" s="94" t="s">
        <v>859</v>
      </c>
      <c r="E256" s="94" t="s">
        <v>70</v>
      </c>
      <c r="F256" s="94" t="s">
        <v>294</v>
      </c>
      <c r="G256" s="94" t="s">
        <v>53</v>
      </c>
      <c r="H256" s="95">
        <v>2016</v>
      </c>
      <c r="I256" s="153">
        <v>56.3</v>
      </c>
      <c r="J256" s="153">
        <v>56.3</v>
      </c>
      <c r="K256" s="153">
        <v>56.3</v>
      </c>
      <c r="L256" s="152">
        <v>56.3</v>
      </c>
      <c r="M256" s="152">
        <v>56.3</v>
      </c>
      <c r="N256" s="152">
        <v>56.3</v>
      </c>
      <c r="O256" s="152">
        <v>56.3</v>
      </c>
      <c r="P256" s="152">
        <v>56.3</v>
      </c>
      <c r="Q256" s="152">
        <v>56.3</v>
      </c>
      <c r="R256" s="152">
        <v>56.3</v>
      </c>
    </row>
    <row r="257" spans="1:18">
      <c r="A257" s="16">
        <f t="shared" si="3"/>
        <v>257</v>
      </c>
      <c r="B257" s="94" t="s">
        <v>860</v>
      </c>
      <c r="C257" s="94" t="s">
        <v>781</v>
      </c>
      <c r="D257" s="94" t="s">
        <v>861</v>
      </c>
      <c r="E257" s="94" t="s">
        <v>70</v>
      </c>
      <c r="F257" s="94" t="s">
        <v>294</v>
      </c>
      <c r="G257" s="94" t="s">
        <v>53</v>
      </c>
      <c r="H257" s="95">
        <v>2016</v>
      </c>
      <c r="I257" s="153">
        <v>56.3</v>
      </c>
      <c r="J257" s="153">
        <v>56.3</v>
      </c>
      <c r="K257" s="153">
        <v>56.3</v>
      </c>
      <c r="L257" s="152">
        <v>56.3</v>
      </c>
      <c r="M257" s="152">
        <v>56.3</v>
      </c>
      <c r="N257" s="152">
        <v>56.3</v>
      </c>
      <c r="O257" s="152">
        <v>56.3</v>
      </c>
      <c r="P257" s="152">
        <v>56.3</v>
      </c>
      <c r="Q257" s="152">
        <v>56.3</v>
      </c>
      <c r="R257" s="152">
        <v>56.3</v>
      </c>
    </row>
    <row r="258" spans="1:18">
      <c r="A258" s="16">
        <f t="shared" si="3"/>
        <v>258</v>
      </c>
      <c r="B258" s="94" t="s">
        <v>862</v>
      </c>
      <c r="C258" s="94" t="s">
        <v>781</v>
      </c>
      <c r="D258" s="94" t="s">
        <v>863</v>
      </c>
      <c r="E258" s="94" t="s">
        <v>70</v>
      </c>
      <c r="F258" s="94" t="s">
        <v>294</v>
      </c>
      <c r="G258" s="94" t="s">
        <v>53</v>
      </c>
      <c r="H258" s="95">
        <v>2016</v>
      </c>
      <c r="I258" s="153">
        <v>56.3</v>
      </c>
      <c r="J258" s="153">
        <v>56.3</v>
      </c>
      <c r="K258" s="153">
        <v>56.3</v>
      </c>
      <c r="L258" s="152">
        <v>56.3</v>
      </c>
      <c r="M258" s="152">
        <v>56.3</v>
      </c>
      <c r="N258" s="152">
        <v>56.3</v>
      </c>
      <c r="O258" s="152">
        <v>56.3</v>
      </c>
      <c r="P258" s="152">
        <v>56.3</v>
      </c>
      <c r="Q258" s="152">
        <v>56.3</v>
      </c>
      <c r="R258" s="152">
        <v>56.3</v>
      </c>
    </row>
    <row r="259" spans="1:18">
      <c r="A259" s="16">
        <f t="shared" si="3"/>
        <v>259</v>
      </c>
      <c r="B259" s="94" t="s">
        <v>658</v>
      </c>
      <c r="C259" s="94" t="s">
        <v>781</v>
      </c>
      <c r="D259" s="94" t="s">
        <v>659</v>
      </c>
      <c r="E259" s="94" t="s">
        <v>472</v>
      </c>
      <c r="F259" s="94" t="s">
        <v>294</v>
      </c>
      <c r="G259" s="94" t="s">
        <v>53</v>
      </c>
      <c r="H259" s="95">
        <v>2002</v>
      </c>
      <c r="I259" s="153">
        <v>163</v>
      </c>
      <c r="J259" s="153">
        <v>163</v>
      </c>
      <c r="K259" s="153">
        <v>163</v>
      </c>
      <c r="L259" s="152">
        <v>163</v>
      </c>
      <c r="M259" s="152">
        <v>163</v>
      </c>
      <c r="N259" s="152">
        <v>163</v>
      </c>
      <c r="O259" s="152">
        <v>163</v>
      </c>
      <c r="P259" s="152">
        <v>163</v>
      </c>
      <c r="Q259" s="152">
        <v>163</v>
      </c>
      <c r="R259" s="152">
        <v>163</v>
      </c>
    </row>
    <row r="260" spans="1:18">
      <c r="A260" s="16">
        <f t="shared" si="3"/>
        <v>260</v>
      </c>
      <c r="B260" s="94" t="s">
        <v>663</v>
      </c>
      <c r="C260" s="94" t="s">
        <v>864</v>
      </c>
      <c r="D260" s="94" t="s">
        <v>664</v>
      </c>
      <c r="E260" s="94" t="s">
        <v>472</v>
      </c>
      <c r="F260" s="94" t="s">
        <v>294</v>
      </c>
      <c r="G260" s="94" t="s">
        <v>53</v>
      </c>
      <c r="H260" s="95">
        <v>2002</v>
      </c>
      <c r="I260" s="153">
        <v>148</v>
      </c>
      <c r="J260" s="153">
        <v>148</v>
      </c>
      <c r="K260" s="153">
        <v>148</v>
      </c>
      <c r="L260" s="152">
        <v>148</v>
      </c>
      <c r="M260" s="152">
        <v>148</v>
      </c>
      <c r="N260" s="152">
        <v>148</v>
      </c>
      <c r="O260" s="152">
        <v>148</v>
      </c>
      <c r="P260" s="152">
        <v>148</v>
      </c>
      <c r="Q260" s="152">
        <v>148</v>
      </c>
      <c r="R260" s="152">
        <v>148</v>
      </c>
    </row>
    <row r="261" spans="1:18">
      <c r="A261" s="16">
        <f t="shared" si="3"/>
        <v>261</v>
      </c>
      <c r="B261" s="94" t="s">
        <v>667</v>
      </c>
      <c r="C261" s="94" t="s">
        <v>865</v>
      </c>
      <c r="D261" s="94" t="s">
        <v>668</v>
      </c>
      <c r="E261" s="94" t="s">
        <v>472</v>
      </c>
      <c r="F261" s="94" t="s">
        <v>294</v>
      </c>
      <c r="G261" s="94" t="s">
        <v>53</v>
      </c>
      <c r="H261" s="95">
        <v>2002</v>
      </c>
      <c r="I261" s="153">
        <v>163</v>
      </c>
      <c r="J261" s="153">
        <v>163</v>
      </c>
      <c r="K261" s="153">
        <v>163</v>
      </c>
      <c r="L261" s="152">
        <v>163</v>
      </c>
      <c r="M261" s="152">
        <v>163</v>
      </c>
      <c r="N261" s="152">
        <v>163</v>
      </c>
      <c r="O261" s="152">
        <v>163</v>
      </c>
      <c r="P261" s="152">
        <v>163</v>
      </c>
      <c r="Q261" s="152">
        <v>163</v>
      </c>
      <c r="R261" s="152">
        <v>163</v>
      </c>
    </row>
    <row r="262" spans="1:18">
      <c r="A262" s="16">
        <f t="shared" ref="A262:A325" si="4">A261+1</f>
        <v>262</v>
      </c>
      <c r="B262" s="94" t="s">
        <v>671</v>
      </c>
      <c r="C262" s="94" t="s">
        <v>781</v>
      </c>
      <c r="D262" s="94" t="s">
        <v>672</v>
      </c>
      <c r="E262" s="94" t="s">
        <v>472</v>
      </c>
      <c r="F262" s="94" t="s">
        <v>294</v>
      </c>
      <c r="G262" s="94" t="s">
        <v>53</v>
      </c>
      <c r="H262" s="95">
        <v>2002</v>
      </c>
      <c r="I262" s="153">
        <v>305</v>
      </c>
      <c r="J262" s="153">
        <v>305</v>
      </c>
      <c r="K262" s="153">
        <v>305</v>
      </c>
      <c r="L262" s="152">
        <v>305</v>
      </c>
      <c r="M262" s="152">
        <v>305</v>
      </c>
      <c r="N262" s="152">
        <v>305</v>
      </c>
      <c r="O262" s="152">
        <v>305</v>
      </c>
      <c r="P262" s="152">
        <v>305</v>
      </c>
      <c r="Q262" s="152">
        <v>305</v>
      </c>
      <c r="R262" s="152">
        <v>305</v>
      </c>
    </row>
    <row r="263" spans="1:18">
      <c r="A263" s="16">
        <f t="shared" si="4"/>
        <v>263</v>
      </c>
      <c r="B263" s="94" t="s">
        <v>866</v>
      </c>
      <c r="C263" s="94" t="s">
        <v>781</v>
      </c>
      <c r="D263" s="94" t="s">
        <v>867</v>
      </c>
      <c r="E263" s="94" t="s">
        <v>677</v>
      </c>
      <c r="F263" s="94" t="s">
        <v>294</v>
      </c>
      <c r="G263" s="94" t="s">
        <v>53</v>
      </c>
      <c r="H263" s="95">
        <v>1963</v>
      </c>
      <c r="I263" s="153">
        <v>11</v>
      </c>
      <c r="J263" s="153">
        <v>11</v>
      </c>
      <c r="K263" s="153">
        <v>11</v>
      </c>
      <c r="L263" s="152">
        <v>11</v>
      </c>
      <c r="M263" s="152">
        <v>11</v>
      </c>
      <c r="N263" s="152">
        <v>11</v>
      </c>
      <c r="O263" s="152">
        <v>11</v>
      </c>
      <c r="P263" s="152">
        <v>11</v>
      </c>
      <c r="Q263" s="152">
        <v>11</v>
      </c>
      <c r="R263" s="152">
        <v>11</v>
      </c>
    </row>
    <row r="264" spans="1:18">
      <c r="A264" s="16">
        <f t="shared" si="4"/>
        <v>264</v>
      </c>
      <c r="B264" s="94" t="s">
        <v>868</v>
      </c>
      <c r="C264" s="94" t="s">
        <v>781</v>
      </c>
      <c r="D264" s="94" t="s">
        <v>869</v>
      </c>
      <c r="E264" s="94" t="s">
        <v>677</v>
      </c>
      <c r="F264" s="94" t="s">
        <v>294</v>
      </c>
      <c r="G264" s="94" t="s">
        <v>53</v>
      </c>
      <c r="H264" s="95">
        <v>1963</v>
      </c>
      <c r="I264" s="153">
        <v>11</v>
      </c>
      <c r="J264" s="153">
        <v>11</v>
      </c>
      <c r="K264" s="153">
        <v>11</v>
      </c>
      <c r="L264" s="152">
        <v>11</v>
      </c>
      <c r="M264" s="152">
        <v>11</v>
      </c>
      <c r="N264" s="152">
        <v>11</v>
      </c>
      <c r="O264" s="152">
        <v>11</v>
      </c>
      <c r="P264" s="152">
        <v>11</v>
      </c>
      <c r="Q264" s="152">
        <v>11</v>
      </c>
      <c r="R264" s="152">
        <v>11</v>
      </c>
    </row>
    <row r="265" spans="1:18">
      <c r="A265" s="16">
        <f t="shared" si="4"/>
        <v>265</v>
      </c>
      <c r="B265" s="94" t="s">
        <v>675</v>
      </c>
      <c r="C265" s="94" t="s">
        <v>781</v>
      </c>
      <c r="D265" s="94" t="s">
        <v>676</v>
      </c>
      <c r="E265" s="94" t="s">
        <v>677</v>
      </c>
      <c r="F265" s="94" t="s">
        <v>294</v>
      </c>
      <c r="G265" s="94" t="s">
        <v>53</v>
      </c>
      <c r="H265" s="95">
        <v>2003</v>
      </c>
      <c r="I265" s="153">
        <v>50</v>
      </c>
      <c r="J265" s="153">
        <v>50</v>
      </c>
      <c r="K265" s="153">
        <v>50</v>
      </c>
      <c r="L265" s="152">
        <v>50</v>
      </c>
      <c r="M265" s="152">
        <v>50</v>
      </c>
      <c r="N265" s="152">
        <v>50</v>
      </c>
      <c r="O265" s="152">
        <v>50</v>
      </c>
      <c r="P265" s="152">
        <v>50</v>
      </c>
      <c r="Q265" s="152">
        <v>50</v>
      </c>
      <c r="R265" s="152">
        <v>50</v>
      </c>
    </row>
    <row r="266" spans="1:18">
      <c r="A266" s="16">
        <f t="shared" si="4"/>
        <v>266</v>
      </c>
      <c r="B266" s="94" t="s">
        <v>680</v>
      </c>
      <c r="C266" s="94" t="s">
        <v>781</v>
      </c>
      <c r="D266" s="94" t="s">
        <v>681</v>
      </c>
      <c r="E266" s="94" t="s">
        <v>677</v>
      </c>
      <c r="F266" s="94" t="s">
        <v>294</v>
      </c>
      <c r="G266" s="94" t="s">
        <v>53</v>
      </c>
      <c r="H266" s="95">
        <v>2003</v>
      </c>
      <c r="I266" s="153">
        <v>50</v>
      </c>
      <c r="J266" s="153">
        <v>50</v>
      </c>
      <c r="K266" s="153">
        <v>50</v>
      </c>
      <c r="L266" s="152">
        <v>50</v>
      </c>
      <c r="M266" s="152">
        <v>50</v>
      </c>
      <c r="N266" s="152">
        <v>50</v>
      </c>
      <c r="O266" s="152">
        <v>50</v>
      </c>
      <c r="P266" s="152">
        <v>50</v>
      </c>
      <c r="Q266" s="152">
        <v>50</v>
      </c>
      <c r="R266" s="152">
        <v>50</v>
      </c>
    </row>
    <row r="267" spans="1:18">
      <c r="A267" s="16">
        <f t="shared" si="4"/>
        <v>267</v>
      </c>
      <c r="B267" s="94" t="s">
        <v>684</v>
      </c>
      <c r="C267" s="94" t="s">
        <v>781</v>
      </c>
      <c r="D267" s="94" t="s">
        <v>685</v>
      </c>
      <c r="E267" s="94" t="s">
        <v>677</v>
      </c>
      <c r="F267" s="94" t="s">
        <v>294</v>
      </c>
      <c r="G267" s="94" t="s">
        <v>53</v>
      </c>
      <c r="H267" s="95">
        <v>2003</v>
      </c>
      <c r="I267" s="153">
        <v>50</v>
      </c>
      <c r="J267" s="153">
        <v>50</v>
      </c>
      <c r="K267" s="153">
        <v>50</v>
      </c>
      <c r="L267" s="152">
        <v>50</v>
      </c>
      <c r="M267" s="152">
        <v>50</v>
      </c>
      <c r="N267" s="152">
        <v>50</v>
      </c>
      <c r="O267" s="152">
        <v>50</v>
      </c>
      <c r="P267" s="152">
        <v>50</v>
      </c>
      <c r="Q267" s="152">
        <v>50</v>
      </c>
      <c r="R267" s="152">
        <v>50</v>
      </c>
    </row>
    <row r="268" spans="1:18">
      <c r="A268" s="16">
        <f t="shared" si="4"/>
        <v>268</v>
      </c>
      <c r="B268" s="94" t="s">
        <v>686</v>
      </c>
      <c r="C268" s="94" t="s">
        <v>781</v>
      </c>
      <c r="D268" s="94" t="s">
        <v>687</v>
      </c>
      <c r="E268" s="94" t="s">
        <v>677</v>
      </c>
      <c r="F268" s="94" t="s">
        <v>294</v>
      </c>
      <c r="G268" s="94" t="s">
        <v>53</v>
      </c>
      <c r="H268" s="95">
        <v>2003</v>
      </c>
      <c r="I268" s="153">
        <v>40</v>
      </c>
      <c r="J268" s="153">
        <v>40</v>
      </c>
      <c r="K268" s="153">
        <v>40</v>
      </c>
      <c r="L268" s="152">
        <v>40</v>
      </c>
      <c r="M268" s="152">
        <v>40</v>
      </c>
      <c r="N268" s="152">
        <v>40</v>
      </c>
      <c r="O268" s="152">
        <v>40</v>
      </c>
      <c r="P268" s="152">
        <v>40</v>
      </c>
      <c r="Q268" s="152">
        <v>40</v>
      </c>
      <c r="R268" s="152">
        <v>40</v>
      </c>
    </row>
    <row r="269" spans="1:18">
      <c r="A269" s="16">
        <f t="shared" si="4"/>
        <v>269</v>
      </c>
      <c r="B269" s="94" t="s">
        <v>870</v>
      </c>
      <c r="C269" s="94" t="s">
        <v>781</v>
      </c>
      <c r="D269" s="94" t="s">
        <v>871</v>
      </c>
      <c r="E269" s="94" t="s">
        <v>359</v>
      </c>
      <c r="F269" s="94" t="s">
        <v>294</v>
      </c>
      <c r="G269" s="94" t="s">
        <v>285</v>
      </c>
      <c r="H269" s="95">
        <v>1995</v>
      </c>
      <c r="I269" s="153">
        <v>80</v>
      </c>
      <c r="J269" s="153">
        <v>80</v>
      </c>
      <c r="K269" s="153">
        <v>80</v>
      </c>
      <c r="L269" s="152">
        <v>80</v>
      </c>
      <c r="M269" s="152">
        <v>80</v>
      </c>
      <c r="N269" s="152">
        <v>80</v>
      </c>
      <c r="O269" s="152">
        <v>80</v>
      </c>
      <c r="P269" s="152">
        <v>80</v>
      </c>
      <c r="Q269" s="152">
        <v>80</v>
      </c>
      <c r="R269" s="152">
        <v>80</v>
      </c>
    </row>
    <row r="270" spans="1:18">
      <c r="A270" s="16">
        <f t="shared" si="4"/>
        <v>270</v>
      </c>
      <c r="B270" s="94" t="s">
        <v>872</v>
      </c>
      <c r="C270" s="94" t="s">
        <v>781</v>
      </c>
      <c r="D270" s="94" t="s">
        <v>873</v>
      </c>
      <c r="E270" s="94" t="s">
        <v>359</v>
      </c>
      <c r="F270" s="94" t="s">
        <v>294</v>
      </c>
      <c r="G270" s="94" t="s">
        <v>285</v>
      </c>
      <c r="H270" s="95">
        <v>1995</v>
      </c>
      <c r="I270" s="153">
        <v>80</v>
      </c>
      <c r="J270" s="153">
        <v>80</v>
      </c>
      <c r="K270" s="153">
        <v>80</v>
      </c>
      <c r="L270" s="152">
        <v>80</v>
      </c>
      <c r="M270" s="152">
        <v>80</v>
      </c>
      <c r="N270" s="152">
        <v>80</v>
      </c>
      <c r="O270" s="152">
        <v>80</v>
      </c>
      <c r="P270" s="152">
        <v>80</v>
      </c>
      <c r="Q270" s="152">
        <v>80</v>
      </c>
      <c r="R270" s="152">
        <v>80</v>
      </c>
    </row>
    <row r="271" spans="1:18">
      <c r="A271" s="16">
        <f t="shared" si="4"/>
        <v>271</v>
      </c>
      <c r="B271" s="94" t="s">
        <v>874</v>
      </c>
      <c r="C271" s="94" t="s">
        <v>781</v>
      </c>
      <c r="D271" s="94" t="s">
        <v>875</v>
      </c>
      <c r="E271" s="94" t="s">
        <v>418</v>
      </c>
      <c r="F271" s="94" t="s">
        <v>294</v>
      </c>
      <c r="G271" s="94" t="s">
        <v>53</v>
      </c>
      <c r="H271" s="95">
        <v>2001</v>
      </c>
      <c r="I271" s="153">
        <v>47</v>
      </c>
      <c r="J271" s="153">
        <v>47</v>
      </c>
      <c r="K271" s="153">
        <v>47</v>
      </c>
      <c r="L271" s="152">
        <v>47</v>
      </c>
      <c r="M271" s="152">
        <v>47</v>
      </c>
      <c r="N271" s="152">
        <v>47</v>
      </c>
      <c r="O271" s="152">
        <v>47</v>
      </c>
      <c r="P271" s="152">
        <v>47</v>
      </c>
      <c r="Q271" s="152">
        <v>47</v>
      </c>
      <c r="R271" s="152">
        <v>47</v>
      </c>
    </row>
    <row r="272" spans="1:18">
      <c r="A272" s="16">
        <f t="shared" si="4"/>
        <v>272</v>
      </c>
      <c r="B272" s="94" t="s">
        <v>876</v>
      </c>
      <c r="C272" s="94" t="s">
        <v>781</v>
      </c>
      <c r="D272" s="94" t="s">
        <v>877</v>
      </c>
      <c r="E272" s="94" t="s">
        <v>418</v>
      </c>
      <c r="F272" s="94" t="s">
        <v>294</v>
      </c>
      <c r="G272" s="94" t="s">
        <v>53</v>
      </c>
      <c r="H272" s="95">
        <v>2001</v>
      </c>
      <c r="I272" s="153">
        <v>47</v>
      </c>
      <c r="J272" s="153">
        <v>47</v>
      </c>
      <c r="K272" s="153">
        <v>47</v>
      </c>
      <c r="L272" s="152">
        <v>47</v>
      </c>
      <c r="M272" s="152">
        <v>47</v>
      </c>
      <c r="N272" s="152">
        <v>47</v>
      </c>
      <c r="O272" s="152">
        <v>47</v>
      </c>
      <c r="P272" s="152">
        <v>47</v>
      </c>
      <c r="Q272" s="152">
        <v>47</v>
      </c>
      <c r="R272" s="152">
        <v>47</v>
      </c>
    </row>
    <row r="273" spans="1:18">
      <c r="A273" s="16">
        <f t="shared" si="4"/>
        <v>273</v>
      </c>
      <c r="B273" s="94" t="s">
        <v>878</v>
      </c>
      <c r="C273" s="94" t="s">
        <v>781</v>
      </c>
      <c r="D273" s="94" t="s">
        <v>879</v>
      </c>
      <c r="E273" s="94" t="s">
        <v>418</v>
      </c>
      <c r="F273" s="94" t="s">
        <v>294</v>
      </c>
      <c r="G273" s="94" t="s">
        <v>53</v>
      </c>
      <c r="H273" s="95">
        <v>2001</v>
      </c>
      <c r="I273" s="153">
        <v>47</v>
      </c>
      <c r="J273" s="153">
        <v>47</v>
      </c>
      <c r="K273" s="153">
        <v>47</v>
      </c>
      <c r="L273" s="152">
        <v>47</v>
      </c>
      <c r="M273" s="152">
        <v>47</v>
      </c>
      <c r="N273" s="152">
        <v>47</v>
      </c>
      <c r="O273" s="152">
        <v>47</v>
      </c>
      <c r="P273" s="152">
        <v>47</v>
      </c>
      <c r="Q273" s="152">
        <v>47</v>
      </c>
      <c r="R273" s="152">
        <v>47</v>
      </c>
    </row>
    <row r="274" spans="1:18">
      <c r="A274" s="16">
        <f t="shared" si="4"/>
        <v>274</v>
      </c>
      <c r="B274" s="94" t="s">
        <v>880</v>
      </c>
      <c r="C274" s="94" t="s">
        <v>781</v>
      </c>
      <c r="D274" s="94" t="s">
        <v>881</v>
      </c>
      <c r="E274" s="94" t="s">
        <v>418</v>
      </c>
      <c r="F274" s="94" t="s">
        <v>294</v>
      </c>
      <c r="G274" s="94" t="s">
        <v>53</v>
      </c>
      <c r="H274" s="95">
        <v>2001</v>
      </c>
      <c r="I274" s="153">
        <v>47</v>
      </c>
      <c r="J274" s="153">
        <v>47</v>
      </c>
      <c r="K274" s="153">
        <v>47</v>
      </c>
      <c r="L274" s="152">
        <v>47</v>
      </c>
      <c r="M274" s="152">
        <v>47</v>
      </c>
      <c r="N274" s="152">
        <v>47</v>
      </c>
      <c r="O274" s="152">
        <v>47</v>
      </c>
      <c r="P274" s="152">
        <v>47</v>
      </c>
      <c r="Q274" s="152">
        <v>47</v>
      </c>
      <c r="R274" s="152">
        <v>47</v>
      </c>
    </row>
    <row r="275" spans="1:18">
      <c r="A275" s="16">
        <f t="shared" si="4"/>
        <v>275</v>
      </c>
      <c r="B275" s="94" t="s">
        <v>688</v>
      </c>
      <c r="C275" s="94" t="s">
        <v>781</v>
      </c>
      <c r="D275" s="94" t="s">
        <v>689</v>
      </c>
      <c r="E275" s="94" t="s">
        <v>418</v>
      </c>
      <c r="F275" s="94" t="s">
        <v>294</v>
      </c>
      <c r="G275" s="94" t="s">
        <v>53</v>
      </c>
      <c r="H275" s="95">
        <v>2004</v>
      </c>
      <c r="I275" s="153">
        <v>142</v>
      </c>
      <c r="J275" s="153">
        <v>142</v>
      </c>
      <c r="K275" s="153">
        <v>142</v>
      </c>
      <c r="L275" s="152">
        <v>142</v>
      </c>
      <c r="M275" s="152">
        <v>142</v>
      </c>
      <c r="N275" s="152">
        <v>142</v>
      </c>
      <c r="O275" s="152">
        <v>142</v>
      </c>
      <c r="P275" s="152">
        <v>142</v>
      </c>
      <c r="Q275" s="152">
        <v>142</v>
      </c>
      <c r="R275" s="152">
        <v>142</v>
      </c>
    </row>
    <row r="276" spans="1:18">
      <c r="A276" s="16">
        <f t="shared" si="4"/>
        <v>276</v>
      </c>
      <c r="B276" s="94" t="s">
        <v>882</v>
      </c>
      <c r="C276" s="94" t="s">
        <v>781</v>
      </c>
      <c r="D276" s="94" t="s">
        <v>883</v>
      </c>
      <c r="E276" s="94" t="s">
        <v>418</v>
      </c>
      <c r="F276" s="94" t="s">
        <v>294</v>
      </c>
      <c r="G276" s="94" t="s">
        <v>53</v>
      </c>
      <c r="H276" s="95">
        <v>2010</v>
      </c>
      <c r="I276" s="153">
        <v>47</v>
      </c>
      <c r="J276" s="153">
        <v>47</v>
      </c>
      <c r="K276" s="153">
        <v>47</v>
      </c>
      <c r="L276" s="152">
        <v>47</v>
      </c>
      <c r="M276" s="152">
        <v>47</v>
      </c>
      <c r="N276" s="152">
        <v>47</v>
      </c>
      <c r="O276" s="152">
        <v>47</v>
      </c>
      <c r="P276" s="152">
        <v>47</v>
      </c>
      <c r="Q276" s="152">
        <v>47</v>
      </c>
      <c r="R276" s="152">
        <v>47</v>
      </c>
    </row>
    <row r="277" spans="1:18">
      <c r="A277" s="16">
        <f t="shared" si="4"/>
        <v>277</v>
      </c>
      <c r="B277" s="94" t="s">
        <v>884</v>
      </c>
      <c r="C277" s="94" t="s">
        <v>781</v>
      </c>
      <c r="D277" s="94" t="s">
        <v>885</v>
      </c>
      <c r="E277" s="94" t="s">
        <v>418</v>
      </c>
      <c r="F277" s="94" t="s">
        <v>294</v>
      </c>
      <c r="G277" s="94" t="s">
        <v>53</v>
      </c>
      <c r="H277" s="95">
        <v>2010</v>
      </c>
      <c r="I277" s="153">
        <v>47</v>
      </c>
      <c r="J277" s="153">
        <v>47</v>
      </c>
      <c r="K277" s="153">
        <v>47</v>
      </c>
      <c r="L277" s="152">
        <v>47</v>
      </c>
      <c r="M277" s="152">
        <v>47</v>
      </c>
      <c r="N277" s="152">
        <v>47</v>
      </c>
      <c r="O277" s="152">
        <v>47</v>
      </c>
      <c r="P277" s="152">
        <v>47</v>
      </c>
      <c r="Q277" s="152">
        <v>47</v>
      </c>
      <c r="R277" s="152">
        <v>47</v>
      </c>
    </row>
    <row r="278" spans="1:18">
      <c r="A278" s="16">
        <f t="shared" si="4"/>
        <v>278</v>
      </c>
      <c r="B278" s="94" t="s">
        <v>691</v>
      </c>
      <c r="C278" s="94" t="s">
        <v>781</v>
      </c>
      <c r="D278" s="94" t="s">
        <v>692</v>
      </c>
      <c r="E278" s="94" t="s">
        <v>418</v>
      </c>
      <c r="F278" s="94" t="s">
        <v>294</v>
      </c>
      <c r="G278" s="94" t="s">
        <v>53</v>
      </c>
      <c r="H278" s="95">
        <v>2004</v>
      </c>
      <c r="I278" s="153">
        <v>139</v>
      </c>
      <c r="J278" s="153">
        <v>139</v>
      </c>
      <c r="K278" s="153">
        <v>139</v>
      </c>
      <c r="L278" s="152">
        <v>139</v>
      </c>
      <c r="M278" s="152">
        <v>139</v>
      </c>
      <c r="N278" s="152">
        <v>139</v>
      </c>
      <c r="O278" s="152">
        <v>139</v>
      </c>
      <c r="P278" s="152">
        <v>139</v>
      </c>
      <c r="Q278" s="152">
        <v>139</v>
      </c>
      <c r="R278" s="152">
        <v>139</v>
      </c>
    </row>
    <row r="279" spans="1:18">
      <c r="A279" s="16">
        <f t="shared" si="4"/>
        <v>279</v>
      </c>
      <c r="B279" s="94" t="s">
        <v>886</v>
      </c>
      <c r="C279" s="94" t="s">
        <v>781</v>
      </c>
      <c r="D279" s="94" t="s">
        <v>887</v>
      </c>
      <c r="E279" s="94" t="s">
        <v>55</v>
      </c>
      <c r="F279" s="94" t="s">
        <v>294</v>
      </c>
      <c r="G279" s="94" t="s">
        <v>98</v>
      </c>
      <c r="H279" s="95">
        <v>2004</v>
      </c>
      <c r="I279" s="153">
        <v>46</v>
      </c>
      <c r="J279" s="153">
        <v>46</v>
      </c>
      <c r="K279" s="153">
        <v>46</v>
      </c>
      <c r="L279" s="152">
        <v>46</v>
      </c>
      <c r="M279" s="152">
        <v>46</v>
      </c>
      <c r="N279" s="152">
        <v>46</v>
      </c>
      <c r="O279" s="152">
        <v>46</v>
      </c>
      <c r="P279" s="152">
        <v>46</v>
      </c>
      <c r="Q279" s="152">
        <v>46</v>
      </c>
      <c r="R279" s="152">
        <v>46</v>
      </c>
    </row>
    <row r="280" spans="1:18">
      <c r="A280" s="16">
        <f t="shared" si="4"/>
        <v>280</v>
      </c>
      <c r="B280" s="94" t="s">
        <v>695</v>
      </c>
      <c r="C280" s="94" t="s">
        <v>781</v>
      </c>
      <c r="D280" s="94" t="s">
        <v>696</v>
      </c>
      <c r="E280" s="94" t="s">
        <v>55</v>
      </c>
      <c r="F280" s="94" t="s">
        <v>294</v>
      </c>
      <c r="G280" s="94" t="s">
        <v>98</v>
      </c>
      <c r="H280" s="95">
        <v>1996</v>
      </c>
      <c r="I280" s="153">
        <v>38</v>
      </c>
      <c r="J280" s="153">
        <v>38</v>
      </c>
      <c r="K280" s="153">
        <v>38</v>
      </c>
      <c r="L280" s="152">
        <v>38</v>
      </c>
      <c r="M280" s="152">
        <v>38</v>
      </c>
      <c r="N280" s="152">
        <v>38</v>
      </c>
      <c r="O280" s="152">
        <v>38</v>
      </c>
      <c r="P280" s="152">
        <v>38</v>
      </c>
      <c r="Q280" s="152">
        <v>38</v>
      </c>
      <c r="R280" s="152">
        <v>38</v>
      </c>
    </row>
    <row r="281" spans="1:18">
      <c r="A281" s="16">
        <f t="shared" si="4"/>
        <v>281</v>
      </c>
      <c r="B281" s="94" t="s">
        <v>693</v>
      </c>
      <c r="C281" s="94" t="s">
        <v>781</v>
      </c>
      <c r="D281" s="94" t="s">
        <v>694</v>
      </c>
      <c r="E281" s="94" t="s">
        <v>55</v>
      </c>
      <c r="F281" s="94" t="s">
        <v>294</v>
      </c>
      <c r="G281" s="94" t="s">
        <v>98</v>
      </c>
      <c r="H281" s="95">
        <v>1962</v>
      </c>
      <c r="I281" s="153">
        <v>20</v>
      </c>
      <c r="J281" s="153">
        <v>20</v>
      </c>
      <c r="K281" s="153">
        <v>20</v>
      </c>
      <c r="L281" s="152">
        <v>20</v>
      </c>
      <c r="M281" s="152">
        <v>20</v>
      </c>
      <c r="N281" s="152">
        <v>20</v>
      </c>
      <c r="O281" s="152">
        <v>20</v>
      </c>
      <c r="P281" s="152">
        <v>20</v>
      </c>
      <c r="Q281" s="152">
        <v>20</v>
      </c>
      <c r="R281" s="152">
        <v>20</v>
      </c>
    </row>
    <row r="282" spans="1:18">
      <c r="A282" s="16">
        <f t="shared" si="4"/>
        <v>282</v>
      </c>
      <c r="B282" s="94" t="s">
        <v>888</v>
      </c>
      <c r="C282" s="94" t="s">
        <v>781</v>
      </c>
      <c r="D282" s="94" t="s">
        <v>889</v>
      </c>
      <c r="E282" s="94" t="s">
        <v>312</v>
      </c>
      <c r="F282" s="94" t="s">
        <v>294</v>
      </c>
      <c r="G282" s="94" t="s">
        <v>53</v>
      </c>
      <c r="H282" s="95">
        <v>1965</v>
      </c>
      <c r="I282" s="153">
        <v>130</v>
      </c>
      <c r="J282" s="153">
        <v>130</v>
      </c>
      <c r="K282" s="153">
        <v>130</v>
      </c>
      <c r="L282" s="152">
        <v>130</v>
      </c>
      <c r="M282" s="152">
        <v>130</v>
      </c>
      <c r="N282" s="152">
        <v>130</v>
      </c>
      <c r="O282" s="152">
        <v>130</v>
      </c>
      <c r="P282" s="152">
        <v>130</v>
      </c>
      <c r="Q282" s="152">
        <v>130</v>
      </c>
      <c r="R282" s="152">
        <v>130</v>
      </c>
    </row>
    <row r="283" spans="1:18">
      <c r="A283" s="16">
        <f t="shared" si="4"/>
        <v>283</v>
      </c>
      <c r="B283" s="94" t="s">
        <v>890</v>
      </c>
      <c r="C283" s="94" t="s">
        <v>781</v>
      </c>
      <c r="D283" s="94" t="s">
        <v>891</v>
      </c>
      <c r="E283" s="94" t="s">
        <v>312</v>
      </c>
      <c r="F283" s="94" t="s">
        <v>294</v>
      </c>
      <c r="G283" s="94" t="s">
        <v>53</v>
      </c>
      <c r="H283" s="95">
        <v>1968</v>
      </c>
      <c r="I283" s="153">
        <v>135</v>
      </c>
      <c r="J283" s="153">
        <v>135</v>
      </c>
      <c r="K283" s="153">
        <v>135</v>
      </c>
      <c r="L283" s="152">
        <v>135</v>
      </c>
      <c r="M283" s="152">
        <v>135</v>
      </c>
      <c r="N283" s="152">
        <v>135</v>
      </c>
      <c r="O283" s="152">
        <v>135</v>
      </c>
      <c r="P283" s="152">
        <v>135</v>
      </c>
      <c r="Q283" s="152">
        <v>135</v>
      </c>
      <c r="R283" s="152">
        <v>135</v>
      </c>
    </row>
    <row r="284" spans="1:18">
      <c r="A284" s="16">
        <f t="shared" si="4"/>
        <v>284</v>
      </c>
      <c r="B284" s="94" t="s">
        <v>892</v>
      </c>
      <c r="C284" s="94" t="s">
        <v>781</v>
      </c>
      <c r="D284" s="94" t="s">
        <v>893</v>
      </c>
      <c r="E284" s="94" t="s">
        <v>312</v>
      </c>
      <c r="F284" s="94" t="s">
        <v>294</v>
      </c>
      <c r="G284" s="94" t="s">
        <v>53</v>
      </c>
      <c r="H284" s="95">
        <v>1972</v>
      </c>
      <c r="I284" s="153">
        <v>336</v>
      </c>
      <c r="J284" s="153">
        <v>336</v>
      </c>
      <c r="K284" s="153">
        <v>336</v>
      </c>
      <c r="L284" s="152">
        <v>336</v>
      </c>
      <c r="M284" s="152">
        <v>336</v>
      </c>
      <c r="N284" s="152">
        <v>336</v>
      </c>
      <c r="O284" s="152">
        <v>336</v>
      </c>
      <c r="P284" s="152">
        <v>336</v>
      </c>
      <c r="Q284" s="152">
        <v>336</v>
      </c>
      <c r="R284" s="152">
        <v>336</v>
      </c>
    </row>
    <row r="285" spans="1:18">
      <c r="A285" s="16">
        <f t="shared" si="4"/>
        <v>285</v>
      </c>
      <c r="B285" s="94" t="s">
        <v>894</v>
      </c>
      <c r="C285" s="94" t="s">
        <v>781</v>
      </c>
      <c r="D285" s="94" t="s">
        <v>895</v>
      </c>
      <c r="E285" s="94" t="s">
        <v>896</v>
      </c>
      <c r="F285" s="94" t="s">
        <v>294</v>
      </c>
      <c r="G285" s="94" t="s">
        <v>53</v>
      </c>
      <c r="H285" s="95">
        <v>2016</v>
      </c>
      <c r="I285" s="153">
        <v>26.7</v>
      </c>
      <c r="J285" s="153">
        <v>26.7</v>
      </c>
      <c r="K285" s="153">
        <v>26.7</v>
      </c>
      <c r="L285" s="152">
        <v>26.7</v>
      </c>
      <c r="M285" s="152">
        <v>26.7</v>
      </c>
      <c r="N285" s="152">
        <v>26.7</v>
      </c>
      <c r="O285" s="152">
        <v>26.7</v>
      </c>
      <c r="P285" s="152">
        <v>26.7</v>
      </c>
      <c r="Q285" s="152">
        <v>26.7</v>
      </c>
      <c r="R285" s="152">
        <v>26.7</v>
      </c>
    </row>
    <row r="286" spans="1:18">
      <c r="A286" s="16">
        <f t="shared" si="4"/>
        <v>286</v>
      </c>
      <c r="B286" s="94" t="s">
        <v>897</v>
      </c>
      <c r="C286" s="94" t="s">
        <v>781</v>
      </c>
      <c r="D286" s="94" t="s">
        <v>898</v>
      </c>
      <c r="E286" s="94" t="s">
        <v>896</v>
      </c>
      <c r="F286" s="94" t="s">
        <v>294</v>
      </c>
      <c r="G286" s="94" t="s">
        <v>53</v>
      </c>
      <c r="H286" s="95">
        <v>2016</v>
      </c>
      <c r="I286" s="153">
        <v>26.7</v>
      </c>
      <c r="J286" s="153">
        <v>26.7</v>
      </c>
      <c r="K286" s="153">
        <v>26.7</v>
      </c>
      <c r="L286" s="152">
        <v>26.7</v>
      </c>
      <c r="M286" s="152">
        <v>26.7</v>
      </c>
      <c r="N286" s="152">
        <v>26.7</v>
      </c>
      <c r="O286" s="152">
        <v>26.7</v>
      </c>
      <c r="P286" s="152">
        <v>26.7</v>
      </c>
      <c r="Q286" s="152">
        <v>26.7</v>
      </c>
      <c r="R286" s="152">
        <v>26.7</v>
      </c>
    </row>
    <row r="287" spans="1:18">
      <c r="A287" s="16">
        <f t="shared" si="4"/>
        <v>287</v>
      </c>
      <c r="B287" s="94" t="s">
        <v>899</v>
      </c>
      <c r="C287" s="94" t="s">
        <v>781</v>
      </c>
      <c r="D287" s="94" t="s">
        <v>900</v>
      </c>
      <c r="E287" s="94" t="s">
        <v>901</v>
      </c>
      <c r="F287" s="94" t="s">
        <v>294</v>
      </c>
      <c r="G287" s="94" t="s">
        <v>52</v>
      </c>
      <c r="H287" s="95">
        <v>1958</v>
      </c>
      <c r="I287" s="153">
        <v>167</v>
      </c>
      <c r="J287" s="153">
        <v>167</v>
      </c>
      <c r="K287" s="153">
        <v>167</v>
      </c>
      <c r="L287" s="152">
        <v>167</v>
      </c>
      <c r="M287" s="152">
        <v>167</v>
      </c>
      <c r="N287" s="152">
        <v>167</v>
      </c>
      <c r="O287" s="152">
        <v>167</v>
      </c>
      <c r="P287" s="152">
        <v>167</v>
      </c>
      <c r="Q287" s="152">
        <v>167</v>
      </c>
      <c r="R287" s="152">
        <v>167</v>
      </c>
    </row>
    <row r="288" spans="1:18">
      <c r="A288" s="16">
        <f t="shared" si="4"/>
        <v>288</v>
      </c>
      <c r="B288" s="94" t="s">
        <v>902</v>
      </c>
      <c r="C288" s="94" t="s">
        <v>781</v>
      </c>
      <c r="D288" s="94" t="s">
        <v>903</v>
      </c>
      <c r="E288" s="94" t="s">
        <v>901</v>
      </c>
      <c r="F288" s="94" t="s">
        <v>294</v>
      </c>
      <c r="G288" s="94" t="s">
        <v>52</v>
      </c>
      <c r="H288" s="95">
        <v>1965</v>
      </c>
      <c r="I288" s="153">
        <v>502</v>
      </c>
      <c r="J288" s="153">
        <v>502</v>
      </c>
      <c r="K288" s="153">
        <v>502</v>
      </c>
      <c r="L288" s="152">
        <v>502</v>
      </c>
      <c r="M288" s="152">
        <v>502</v>
      </c>
      <c r="N288" s="152">
        <v>502</v>
      </c>
      <c r="O288" s="152">
        <v>502</v>
      </c>
      <c r="P288" s="152">
        <v>502</v>
      </c>
      <c r="Q288" s="152">
        <v>502</v>
      </c>
      <c r="R288" s="152">
        <v>502</v>
      </c>
    </row>
    <row r="289" spans="1:18">
      <c r="A289" s="16">
        <f t="shared" si="4"/>
        <v>289</v>
      </c>
      <c r="B289" s="94" t="s">
        <v>904</v>
      </c>
      <c r="C289" s="94" t="s">
        <v>781</v>
      </c>
      <c r="D289" s="94" t="s">
        <v>905</v>
      </c>
      <c r="E289" s="94" t="s">
        <v>359</v>
      </c>
      <c r="F289" s="94" t="s">
        <v>294</v>
      </c>
      <c r="G289" s="94" t="s">
        <v>285</v>
      </c>
      <c r="H289" s="95">
        <v>1967</v>
      </c>
      <c r="I289" s="153">
        <v>13</v>
      </c>
      <c r="J289" s="153">
        <v>13</v>
      </c>
      <c r="K289" s="153">
        <v>13</v>
      </c>
      <c r="L289" s="152">
        <v>13</v>
      </c>
      <c r="M289" s="152">
        <v>13</v>
      </c>
      <c r="N289" s="152">
        <v>13</v>
      </c>
      <c r="O289" s="152">
        <v>13</v>
      </c>
      <c r="P289" s="152">
        <v>13</v>
      </c>
      <c r="Q289" s="152">
        <v>13</v>
      </c>
      <c r="R289" s="152">
        <v>13</v>
      </c>
    </row>
    <row r="290" spans="1:18">
      <c r="A290" s="16">
        <f t="shared" si="4"/>
        <v>290</v>
      </c>
      <c r="B290" s="94" t="s">
        <v>698</v>
      </c>
      <c r="C290" s="94" t="s">
        <v>781</v>
      </c>
      <c r="D290" s="94" t="s">
        <v>699</v>
      </c>
      <c r="E290" s="94" t="s">
        <v>359</v>
      </c>
      <c r="F290" s="94" t="s">
        <v>294</v>
      </c>
      <c r="G290" s="94" t="s">
        <v>285</v>
      </c>
      <c r="H290" s="95">
        <v>1972</v>
      </c>
      <c r="I290" s="153">
        <v>54</v>
      </c>
      <c r="J290" s="153">
        <v>54</v>
      </c>
      <c r="K290" s="153">
        <v>54</v>
      </c>
      <c r="L290" s="152">
        <v>54</v>
      </c>
      <c r="M290" s="152">
        <v>54</v>
      </c>
      <c r="N290" s="152">
        <v>54</v>
      </c>
      <c r="O290" s="152">
        <v>54</v>
      </c>
      <c r="P290" s="152">
        <v>54</v>
      </c>
      <c r="Q290" s="152">
        <v>54</v>
      </c>
      <c r="R290" s="152">
        <v>54</v>
      </c>
    </row>
    <row r="291" spans="1:18">
      <c r="A291" s="16">
        <f t="shared" si="4"/>
        <v>291</v>
      </c>
      <c r="B291" s="94" t="s">
        <v>701</v>
      </c>
      <c r="C291" s="94" t="s">
        <v>781</v>
      </c>
      <c r="D291" s="94" t="s">
        <v>702</v>
      </c>
      <c r="E291" s="94" t="s">
        <v>359</v>
      </c>
      <c r="F291" s="94" t="s">
        <v>294</v>
      </c>
      <c r="G291" s="94" t="s">
        <v>285</v>
      </c>
      <c r="H291" s="95">
        <v>1972</v>
      </c>
      <c r="I291" s="153">
        <v>54</v>
      </c>
      <c r="J291" s="153">
        <v>54</v>
      </c>
      <c r="K291" s="153">
        <v>54</v>
      </c>
      <c r="L291" s="152">
        <v>54</v>
      </c>
      <c r="M291" s="152">
        <v>54</v>
      </c>
      <c r="N291" s="152">
        <v>54</v>
      </c>
      <c r="O291" s="152">
        <v>54</v>
      </c>
      <c r="P291" s="152">
        <v>54</v>
      </c>
      <c r="Q291" s="152">
        <v>54</v>
      </c>
      <c r="R291" s="152">
        <v>54</v>
      </c>
    </row>
    <row r="292" spans="1:18">
      <c r="A292" s="16">
        <f t="shared" si="4"/>
        <v>292</v>
      </c>
      <c r="B292" s="94" t="s">
        <v>704</v>
      </c>
      <c r="C292" s="94" t="s">
        <v>781</v>
      </c>
      <c r="D292" s="94" t="s">
        <v>705</v>
      </c>
      <c r="E292" s="94" t="s">
        <v>359</v>
      </c>
      <c r="F292" s="94" t="s">
        <v>294</v>
      </c>
      <c r="G292" s="94" t="s">
        <v>285</v>
      </c>
      <c r="H292" s="95">
        <v>1972</v>
      </c>
      <c r="I292" s="153">
        <v>54</v>
      </c>
      <c r="J292" s="153">
        <v>54</v>
      </c>
      <c r="K292" s="153">
        <v>54</v>
      </c>
      <c r="L292" s="152">
        <v>54</v>
      </c>
      <c r="M292" s="152">
        <v>54</v>
      </c>
      <c r="N292" s="152">
        <v>54</v>
      </c>
      <c r="O292" s="152">
        <v>54</v>
      </c>
      <c r="P292" s="152">
        <v>54</v>
      </c>
      <c r="Q292" s="152">
        <v>54</v>
      </c>
      <c r="R292" s="152">
        <v>54</v>
      </c>
    </row>
    <row r="293" spans="1:18">
      <c r="A293" s="16">
        <f t="shared" si="4"/>
        <v>293</v>
      </c>
      <c r="B293" s="94" t="s">
        <v>707</v>
      </c>
      <c r="C293" s="94" t="s">
        <v>781</v>
      </c>
      <c r="D293" s="94" t="s">
        <v>708</v>
      </c>
      <c r="E293" s="94" t="s">
        <v>359</v>
      </c>
      <c r="F293" s="94" t="s">
        <v>294</v>
      </c>
      <c r="G293" s="94" t="s">
        <v>285</v>
      </c>
      <c r="H293" s="95">
        <v>1972</v>
      </c>
      <c r="I293" s="153">
        <v>54</v>
      </c>
      <c r="J293" s="153">
        <v>54</v>
      </c>
      <c r="K293" s="153">
        <v>54</v>
      </c>
      <c r="L293" s="152">
        <v>54</v>
      </c>
      <c r="M293" s="152">
        <v>54</v>
      </c>
      <c r="N293" s="152">
        <v>54</v>
      </c>
      <c r="O293" s="152">
        <v>54</v>
      </c>
      <c r="P293" s="152">
        <v>54</v>
      </c>
      <c r="Q293" s="152">
        <v>54</v>
      </c>
      <c r="R293" s="152">
        <v>54</v>
      </c>
    </row>
    <row r="294" spans="1:18">
      <c r="A294" s="16">
        <f t="shared" si="4"/>
        <v>294</v>
      </c>
      <c r="B294" s="94" t="s">
        <v>713</v>
      </c>
      <c r="C294" s="94" t="s">
        <v>781</v>
      </c>
      <c r="D294" s="94" t="s">
        <v>714</v>
      </c>
      <c r="E294" s="94" t="s">
        <v>359</v>
      </c>
      <c r="F294" s="94" t="s">
        <v>294</v>
      </c>
      <c r="G294" s="94" t="s">
        <v>285</v>
      </c>
      <c r="H294" s="95">
        <v>1972</v>
      </c>
      <c r="I294" s="153">
        <v>54</v>
      </c>
      <c r="J294" s="153">
        <v>54</v>
      </c>
      <c r="K294" s="153">
        <v>54</v>
      </c>
      <c r="L294" s="152">
        <v>54</v>
      </c>
      <c r="M294" s="152">
        <v>54</v>
      </c>
      <c r="N294" s="152">
        <v>54</v>
      </c>
      <c r="O294" s="152">
        <v>54</v>
      </c>
      <c r="P294" s="152">
        <v>54</v>
      </c>
      <c r="Q294" s="152">
        <v>54</v>
      </c>
      <c r="R294" s="152">
        <v>54</v>
      </c>
    </row>
    <row r="295" spans="1:18">
      <c r="A295" s="16">
        <f t="shared" si="4"/>
        <v>295</v>
      </c>
      <c r="B295" s="94" t="s">
        <v>716</v>
      </c>
      <c r="C295" s="94" t="s">
        <v>781</v>
      </c>
      <c r="D295" s="94" t="s">
        <v>717</v>
      </c>
      <c r="E295" s="94" t="s">
        <v>359</v>
      </c>
      <c r="F295" s="94" t="s">
        <v>294</v>
      </c>
      <c r="G295" s="94" t="s">
        <v>285</v>
      </c>
      <c r="H295" s="95">
        <v>1972</v>
      </c>
      <c r="I295" s="153">
        <v>54</v>
      </c>
      <c r="J295" s="153">
        <v>54</v>
      </c>
      <c r="K295" s="153">
        <v>54</v>
      </c>
      <c r="L295" s="152">
        <v>54</v>
      </c>
      <c r="M295" s="152">
        <v>54</v>
      </c>
      <c r="N295" s="152">
        <v>54</v>
      </c>
      <c r="O295" s="152">
        <v>54</v>
      </c>
      <c r="P295" s="152">
        <v>54</v>
      </c>
      <c r="Q295" s="152">
        <v>54</v>
      </c>
      <c r="R295" s="152">
        <v>54</v>
      </c>
    </row>
    <row r="296" spans="1:18">
      <c r="A296" s="16">
        <f t="shared" si="4"/>
        <v>296</v>
      </c>
      <c r="B296" s="94" t="s">
        <v>721</v>
      </c>
      <c r="C296" s="94" t="s">
        <v>781</v>
      </c>
      <c r="D296" s="94" t="s">
        <v>722</v>
      </c>
      <c r="E296" s="94" t="s">
        <v>359</v>
      </c>
      <c r="F296" s="94" t="s">
        <v>294</v>
      </c>
      <c r="G296" s="94" t="s">
        <v>285</v>
      </c>
      <c r="H296" s="95">
        <v>1974</v>
      </c>
      <c r="I296" s="153">
        <v>54</v>
      </c>
      <c r="J296" s="153">
        <v>54</v>
      </c>
      <c r="K296" s="153">
        <v>54</v>
      </c>
      <c r="L296" s="152">
        <v>54</v>
      </c>
      <c r="M296" s="152">
        <v>54</v>
      </c>
      <c r="N296" s="152">
        <v>54</v>
      </c>
      <c r="O296" s="152">
        <v>54</v>
      </c>
      <c r="P296" s="152">
        <v>54</v>
      </c>
      <c r="Q296" s="152">
        <v>54</v>
      </c>
      <c r="R296" s="152">
        <v>54</v>
      </c>
    </row>
    <row r="297" spans="1:18">
      <c r="A297" s="16">
        <f t="shared" si="4"/>
        <v>297</v>
      </c>
      <c r="B297" s="94" t="s">
        <v>725</v>
      </c>
      <c r="C297" s="94" t="s">
        <v>781</v>
      </c>
      <c r="D297" s="94" t="s">
        <v>726</v>
      </c>
      <c r="E297" s="94" t="s">
        <v>359</v>
      </c>
      <c r="F297" s="94" t="s">
        <v>294</v>
      </c>
      <c r="G297" s="94" t="s">
        <v>285</v>
      </c>
      <c r="H297" s="95">
        <v>1974</v>
      </c>
      <c r="I297" s="153">
        <v>54</v>
      </c>
      <c r="J297" s="153">
        <v>54</v>
      </c>
      <c r="K297" s="153">
        <v>54</v>
      </c>
      <c r="L297" s="152">
        <v>54</v>
      </c>
      <c r="M297" s="152">
        <v>54</v>
      </c>
      <c r="N297" s="152">
        <v>54</v>
      </c>
      <c r="O297" s="152">
        <v>54</v>
      </c>
      <c r="P297" s="152">
        <v>54</v>
      </c>
      <c r="Q297" s="152">
        <v>54</v>
      </c>
      <c r="R297" s="152">
        <v>54</v>
      </c>
    </row>
    <row r="298" spans="1:18">
      <c r="A298" s="16">
        <f t="shared" si="4"/>
        <v>298</v>
      </c>
      <c r="B298" s="94" t="s">
        <v>915</v>
      </c>
      <c r="C298" s="94" t="s">
        <v>781</v>
      </c>
      <c r="D298" s="94" t="s">
        <v>906</v>
      </c>
      <c r="E298" s="94" t="s">
        <v>359</v>
      </c>
      <c r="F298" s="94" t="s">
        <v>294</v>
      </c>
      <c r="G298" s="94" t="s">
        <v>285</v>
      </c>
      <c r="H298" s="95">
        <v>1975</v>
      </c>
      <c r="I298" s="153">
        <v>56</v>
      </c>
      <c r="J298" s="153">
        <v>56</v>
      </c>
      <c r="K298" s="153">
        <v>56</v>
      </c>
      <c r="L298" s="152">
        <v>56</v>
      </c>
      <c r="M298" s="152">
        <v>56</v>
      </c>
      <c r="N298" s="152">
        <v>56</v>
      </c>
      <c r="O298" s="152">
        <v>56</v>
      </c>
      <c r="P298" s="152">
        <v>56</v>
      </c>
      <c r="Q298" s="152">
        <v>56</v>
      </c>
      <c r="R298" s="152">
        <v>56</v>
      </c>
    </row>
    <row r="299" spans="1:18">
      <c r="A299" s="16">
        <f t="shared" si="4"/>
        <v>299</v>
      </c>
      <c r="B299" s="94" t="s">
        <v>918</v>
      </c>
      <c r="C299" s="94" t="s">
        <v>781</v>
      </c>
      <c r="D299" s="94" t="s">
        <v>907</v>
      </c>
      <c r="E299" s="94" t="s">
        <v>359</v>
      </c>
      <c r="F299" s="94" t="s">
        <v>294</v>
      </c>
      <c r="G299" s="94" t="s">
        <v>285</v>
      </c>
      <c r="H299" s="95">
        <v>1975</v>
      </c>
      <c r="I299" s="153">
        <v>56</v>
      </c>
      <c r="J299" s="153">
        <v>56</v>
      </c>
      <c r="K299" s="153">
        <v>56</v>
      </c>
      <c r="L299" s="152">
        <v>56</v>
      </c>
      <c r="M299" s="152">
        <v>56</v>
      </c>
      <c r="N299" s="152">
        <v>56</v>
      </c>
      <c r="O299" s="152">
        <v>56</v>
      </c>
      <c r="P299" s="152">
        <v>56</v>
      </c>
      <c r="Q299" s="152">
        <v>56</v>
      </c>
      <c r="R299" s="152">
        <v>56</v>
      </c>
    </row>
    <row r="300" spans="1:18">
      <c r="A300" s="16">
        <f t="shared" si="4"/>
        <v>300</v>
      </c>
      <c r="B300" s="94" t="s">
        <v>921</v>
      </c>
      <c r="C300" s="94" t="s">
        <v>781</v>
      </c>
      <c r="D300" s="94" t="s">
        <v>908</v>
      </c>
      <c r="E300" s="94" t="s">
        <v>359</v>
      </c>
      <c r="F300" s="94" t="s">
        <v>294</v>
      </c>
      <c r="G300" s="94" t="s">
        <v>285</v>
      </c>
      <c r="H300" s="95">
        <v>1975</v>
      </c>
      <c r="I300" s="153">
        <v>56</v>
      </c>
      <c r="J300" s="153">
        <v>56</v>
      </c>
      <c r="K300" s="153">
        <v>56</v>
      </c>
      <c r="L300" s="152">
        <v>56</v>
      </c>
      <c r="M300" s="152">
        <v>56</v>
      </c>
      <c r="N300" s="152">
        <v>56</v>
      </c>
      <c r="O300" s="152">
        <v>56</v>
      </c>
      <c r="P300" s="152">
        <v>56</v>
      </c>
      <c r="Q300" s="152">
        <v>56</v>
      </c>
      <c r="R300" s="152">
        <v>56</v>
      </c>
    </row>
    <row r="301" spans="1:18">
      <c r="A301" s="16">
        <f t="shared" si="4"/>
        <v>301</v>
      </c>
      <c r="B301" s="94" t="s">
        <v>924</v>
      </c>
      <c r="C301" s="94" t="s">
        <v>781</v>
      </c>
      <c r="D301" s="94" t="s">
        <v>909</v>
      </c>
      <c r="E301" s="94" t="s">
        <v>359</v>
      </c>
      <c r="F301" s="94" t="s">
        <v>294</v>
      </c>
      <c r="G301" s="94" t="s">
        <v>285</v>
      </c>
      <c r="H301" s="95">
        <v>1975</v>
      </c>
      <c r="I301" s="153">
        <v>56</v>
      </c>
      <c r="J301" s="153">
        <v>56</v>
      </c>
      <c r="K301" s="153">
        <v>56</v>
      </c>
      <c r="L301" s="152">
        <v>56</v>
      </c>
      <c r="M301" s="152">
        <v>56</v>
      </c>
      <c r="N301" s="152">
        <v>56</v>
      </c>
      <c r="O301" s="152">
        <v>56</v>
      </c>
      <c r="P301" s="152">
        <v>56</v>
      </c>
      <c r="Q301" s="152">
        <v>56</v>
      </c>
      <c r="R301" s="152">
        <v>56</v>
      </c>
    </row>
    <row r="302" spans="1:18">
      <c r="A302" s="16">
        <f t="shared" si="4"/>
        <v>302</v>
      </c>
      <c r="B302" s="94" t="s">
        <v>927</v>
      </c>
      <c r="C302" s="94" t="s">
        <v>781</v>
      </c>
      <c r="D302" s="94" t="s">
        <v>910</v>
      </c>
      <c r="E302" s="94" t="s">
        <v>359</v>
      </c>
      <c r="F302" s="94" t="s">
        <v>294</v>
      </c>
      <c r="G302" s="94" t="s">
        <v>285</v>
      </c>
      <c r="H302" s="95">
        <v>1975</v>
      </c>
      <c r="I302" s="153">
        <v>56</v>
      </c>
      <c r="J302" s="153">
        <v>56</v>
      </c>
      <c r="K302" s="153">
        <v>56</v>
      </c>
      <c r="L302" s="152">
        <v>56</v>
      </c>
      <c r="M302" s="152">
        <v>56</v>
      </c>
      <c r="N302" s="152">
        <v>56</v>
      </c>
      <c r="O302" s="152">
        <v>56</v>
      </c>
      <c r="P302" s="152">
        <v>56</v>
      </c>
      <c r="Q302" s="152">
        <v>56</v>
      </c>
      <c r="R302" s="152">
        <v>56</v>
      </c>
    </row>
    <row r="303" spans="1:18">
      <c r="A303" s="16">
        <f t="shared" si="4"/>
        <v>303</v>
      </c>
      <c r="B303" s="94" t="s">
        <v>930</v>
      </c>
      <c r="C303" s="94" t="s">
        <v>781</v>
      </c>
      <c r="D303" s="94" t="s">
        <v>911</v>
      </c>
      <c r="E303" s="94" t="s">
        <v>359</v>
      </c>
      <c r="F303" s="94" t="s">
        <v>294</v>
      </c>
      <c r="G303" s="94" t="s">
        <v>285</v>
      </c>
      <c r="H303" s="95">
        <v>1975</v>
      </c>
      <c r="I303" s="153">
        <v>56</v>
      </c>
      <c r="J303" s="153">
        <v>56</v>
      </c>
      <c r="K303" s="153">
        <v>56</v>
      </c>
      <c r="L303" s="152">
        <v>56</v>
      </c>
      <c r="M303" s="152">
        <v>56</v>
      </c>
      <c r="N303" s="152">
        <v>56</v>
      </c>
      <c r="O303" s="152">
        <v>56</v>
      </c>
      <c r="P303" s="152">
        <v>56</v>
      </c>
      <c r="Q303" s="152">
        <v>56</v>
      </c>
      <c r="R303" s="152">
        <v>56</v>
      </c>
    </row>
    <row r="304" spans="1:18">
      <c r="A304" s="16">
        <f t="shared" si="4"/>
        <v>304</v>
      </c>
      <c r="B304" s="94" t="s">
        <v>710</v>
      </c>
      <c r="C304" s="94" t="s">
        <v>781</v>
      </c>
      <c r="D304" s="94" t="s">
        <v>711</v>
      </c>
      <c r="E304" s="94" t="s">
        <v>359</v>
      </c>
      <c r="F304" s="94" t="s">
        <v>294</v>
      </c>
      <c r="G304" s="94" t="s">
        <v>285</v>
      </c>
      <c r="H304" s="95">
        <v>1974</v>
      </c>
      <c r="I304" s="153">
        <v>110</v>
      </c>
      <c r="J304" s="153">
        <v>110</v>
      </c>
      <c r="K304" s="153">
        <v>110</v>
      </c>
      <c r="L304" s="152">
        <v>110</v>
      </c>
      <c r="M304" s="152">
        <v>110</v>
      </c>
      <c r="N304" s="152">
        <v>110</v>
      </c>
      <c r="O304" s="152">
        <v>110</v>
      </c>
      <c r="P304" s="152">
        <v>110</v>
      </c>
      <c r="Q304" s="152">
        <v>110</v>
      </c>
      <c r="R304" s="152">
        <v>110</v>
      </c>
    </row>
    <row r="305" spans="1:18">
      <c r="A305" s="16">
        <f t="shared" si="4"/>
        <v>305</v>
      </c>
      <c r="B305" s="94" t="s">
        <v>729</v>
      </c>
      <c r="C305" s="94" t="s">
        <v>781</v>
      </c>
      <c r="D305" s="94" t="s">
        <v>730</v>
      </c>
      <c r="E305" s="94" t="s">
        <v>359</v>
      </c>
      <c r="F305" s="94" t="s">
        <v>294</v>
      </c>
      <c r="G305" s="94" t="s">
        <v>285</v>
      </c>
      <c r="H305" s="95">
        <v>1974</v>
      </c>
      <c r="I305" s="153">
        <v>110</v>
      </c>
      <c r="J305" s="153">
        <v>110</v>
      </c>
      <c r="K305" s="153">
        <v>110</v>
      </c>
      <c r="L305" s="152">
        <v>110</v>
      </c>
      <c r="M305" s="152">
        <v>110</v>
      </c>
      <c r="N305" s="152">
        <v>110</v>
      </c>
      <c r="O305" s="152">
        <v>110</v>
      </c>
      <c r="P305" s="152">
        <v>110</v>
      </c>
      <c r="Q305" s="152">
        <v>110</v>
      </c>
      <c r="R305" s="152">
        <v>110</v>
      </c>
    </row>
    <row r="306" spans="1:18">
      <c r="A306" s="16">
        <f t="shared" si="4"/>
        <v>306</v>
      </c>
      <c r="B306" s="94" t="s">
        <v>733</v>
      </c>
      <c r="C306" s="94" t="s">
        <v>781</v>
      </c>
      <c r="D306" s="94" t="s">
        <v>734</v>
      </c>
      <c r="E306" s="94" t="s">
        <v>735</v>
      </c>
      <c r="F306" s="94" t="s">
        <v>294</v>
      </c>
      <c r="G306" s="94" t="s">
        <v>285</v>
      </c>
      <c r="H306" s="95">
        <v>2000</v>
      </c>
      <c r="I306" s="153">
        <v>80.3</v>
      </c>
      <c r="J306" s="153">
        <v>80.3</v>
      </c>
      <c r="K306" s="153">
        <v>80.3</v>
      </c>
      <c r="L306" s="152">
        <v>80.3</v>
      </c>
      <c r="M306" s="152">
        <v>80.3</v>
      </c>
      <c r="N306" s="152">
        <v>80.3</v>
      </c>
      <c r="O306" s="152">
        <v>80.3</v>
      </c>
      <c r="P306" s="152">
        <v>80.3</v>
      </c>
      <c r="Q306" s="152">
        <v>80.3</v>
      </c>
      <c r="R306" s="152">
        <v>80.3</v>
      </c>
    </row>
    <row r="307" spans="1:18">
      <c r="A307" s="16">
        <f t="shared" si="4"/>
        <v>307</v>
      </c>
      <c r="B307" s="94" t="s">
        <v>738</v>
      </c>
      <c r="C307" s="94" t="s">
        <v>781</v>
      </c>
      <c r="D307" s="94" t="s">
        <v>739</v>
      </c>
      <c r="E307" s="94" t="s">
        <v>735</v>
      </c>
      <c r="F307" s="94" t="s">
        <v>294</v>
      </c>
      <c r="G307" s="94" t="s">
        <v>285</v>
      </c>
      <c r="H307" s="95">
        <v>2000</v>
      </c>
      <c r="I307" s="153">
        <v>80.3</v>
      </c>
      <c r="J307" s="153">
        <v>80.3</v>
      </c>
      <c r="K307" s="153">
        <v>80.3</v>
      </c>
      <c r="L307" s="152">
        <v>80.3</v>
      </c>
      <c r="M307" s="152">
        <v>80.3</v>
      </c>
      <c r="N307" s="152">
        <v>80.3</v>
      </c>
      <c r="O307" s="152">
        <v>80.3</v>
      </c>
      <c r="P307" s="152">
        <v>80.3</v>
      </c>
      <c r="Q307" s="152">
        <v>80.3</v>
      </c>
      <c r="R307" s="152">
        <v>80.3</v>
      </c>
    </row>
    <row r="308" spans="1:18">
      <c r="A308" s="16">
        <f t="shared" si="4"/>
        <v>308</v>
      </c>
      <c r="B308" s="94" t="s">
        <v>742</v>
      </c>
      <c r="C308" s="94" t="s">
        <v>781</v>
      </c>
      <c r="D308" s="94" t="s">
        <v>743</v>
      </c>
      <c r="E308" s="94" t="s">
        <v>735</v>
      </c>
      <c r="F308" s="94" t="s">
        <v>294</v>
      </c>
      <c r="G308" s="94" t="s">
        <v>285</v>
      </c>
      <c r="H308" s="95">
        <v>2000</v>
      </c>
      <c r="I308" s="153">
        <v>80.3</v>
      </c>
      <c r="J308" s="153">
        <v>80.3</v>
      </c>
      <c r="K308" s="153">
        <v>80.3</v>
      </c>
      <c r="L308" s="152">
        <v>80.3</v>
      </c>
      <c r="M308" s="152">
        <v>80.3</v>
      </c>
      <c r="N308" s="152">
        <v>80.3</v>
      </c>
      <c r="O308" s="152">
        <v>80.3</v>
      </c>
      <c r="P308" s="152">
        <v>80.3</v>
      </c>
      <c r="Q308" s="152">
        <v>80.3</v>
      </c>
      <c r="R308" s="152">
        <v>80.3</v>
      </c>
    </row>
    <row r="309" spans="1:18">
      <c r="A309" s="16">
        <f t="shared" si="4"/>
        <v>309</v>
      </c>
      <c r="B309" s="94" t="s">
        <v>746</v>
      </c>
      <c r="C309" s="94" t="s">
        <v>781</v>
      </c>
      <c r="D309" s="94" t="s">
        <v>747</v>
      </c>
      <c r="E309" s="94" t="s">
        <v>735</v>
      </c>
      <c r="F309" s="94" t="s">
        <v>294</v>
      </c>
      <c r="G309" s="94" t="s">
        <v>285</v>
      </c>
      <c r="H309" s="95">
        <v>2000</v>
      </c>
      <c r="I309" s="153">
        <v>124.9</v>
      </c>
      <c r="J309" s="153">
        <v>124.9</v>
      </c>
      <c r="K309" s="153">
        <v>124.9</v>
      </c>
      <c r="L309" s="152">
        <v>124.9</v>
      </c>
      <c r="M309" s="152">
        <v>124.9</v>
      </c>
      <c r="N309" s="152">
        <v>124.9</v>
      </c>
      <c r="O309" s="152">
        <v>124.9</v>
      </c>
      <c r="P309" s="152">
        <v>124.9</v>
      </c>
      <c r="Q309" s="152">
        <v>124.9</v>
      </c>
      <c r="R309" s="152">
        <v>124.9</v>
      </c>
    </row>
    <row r="310" spans="1:18">
      <c r="A310" s="16">
        <f t="shared" si="4"/>
        <v>310</v>
      </c>
      <c r="B310" s="94" t="s">
        <v>937</v>
      </c>
      <c r="C310" s="94" t="s">
        <v>781</v>
      </c>
      <c r="D310" s="94" t="s">
        <v>912</v>
      </c>
      <c r="E310" s="94" t="s">
        <v>362</v>
      </c>
      <c r="F310" s="94" t="s">
        <v>294</v>
      </c>
      <c r="G310" s="94" t="s">
        <v>53</v>
      </c>
      <c r="H310" s="95">
        <v>1985</v>
      </c>
      <c r="I310" s="153">
        <v>69</v>
      </c>
      <c r="J310" s="153">
        <v>69</v>
      </c>
      <c r="K310" s="153">
        <v>69</v>
      </c>
      <c r="L310" s="152">
        <v>69</v>
      </c>
      <c r="M310" s="152">
        <v>69</v>
      </c>
      <c r="N310" s="152">
        <v>69</v>
      </c>
      <c r="O310" s="152">
        <v>69</v>
      </c>
      <c r="P310" s="152">
        <v>69</v>
      </c>
      <c r="Q310" s="152">
        <v>69</v>
      </c>
      <c r="R310" s="152">
        <v>69</v>
      </c>
    </row>
    <row r="311" spans="1:18">
      <c r="A311" s="16">
        <f t="shared" si="4"/>
        <v>311</v>
      </c>
      <c r="B311" s="94" t="s">
        <v>938</v>
      </c>
      <c r="C311" s="94" t="s">
        <v>781</v>
      </c>
      <c r="D311" s="94" t="s">
        <v>939</v>
      </c>
      <c r="E311" s="94" t="s">
        <v>940</v>
      </c>
      <c r="F311" s="94" t="s">
        <v>294</v>
      </c>
      <c r="G311" s="94" t="s">
        <v>52</v>
      </c>
      <c r="H311" s="95">
        <v>1965</v>
      </c>
      <c r="I311" s="153">
        <v>235</v>
      </c>
      <c r="J311" s="153">
        <v>235</v>
      </c>
      <c r="K311" s="153">
        <v>235</v>
      </c>
      <c r="L311" s="152">
        <v>235</v>
      </c>
      <c r="M311" s="152">
        <v>235</v>
      </c>
      <c r="N311" s="152">
        <v>235</v>
      </c>
      <c r="O311" s="152">
        <v>235</v>
      </c>
      <c r="P311" s="152">
        <v>235</v>
      </c>
      <c r="Q311" s="152">
        <v>235</v>
      </c>
      <c r="R311" s="152">
        <v>235</v>
      </c>
    </row>
    <row r="312" spans="1:18">
      <c r="A312" s="16">
        <f t="shared" si="4"/>
        <v>312</v>
      </c>
      <c r="B312" s="94" t="s">
        <v>2023</v>
      </c>
      <c r="C312" s="94" t="s">
        <v>781</v>
      </c>
      <c r="D312" s="94" t="s">
        <v>2024</v>
      </c>
      <c r="E312" s="94" t="s">
        <v>335</v>
      </c>
      <c r="F312" s="94" t="s">
        <v>294</v>
      </c>
      <c r="G312" s="94" t="s">
        <v>62</v>
      </c>
      <c r="H312" s="95">
        <v>1971</v>
      </c>
      <c r="I312" s="153">
        <v>16</v>
      </c>
      <c r="J312" s="153">
        <v>16</v>
      </c>
      <c r="K312" s="153">
        <v>16</v>
      </c>
      <c r="L312" s="152">
        <v>16</v>
      </c>
      <c r="M312" s="152">
        <v>16</v>
      </c>
      <c r="N312" s="152">
        <v>16</v>
      </c>
      <c r="O312" s="152">
        <v>16</v>
      </c>
      <c r="P312" s="152">
        <v>16</v>
      </c>
      <c r="Q312" s="152">
        <v>16</v>
      </c>
      <c r="R312" s="152">
        <v>16</v>
      </c>
    </row>
    <row r="313" spans="1:18">
      <c r="A313" s="16">
        <f t="shared" si="4"/>
        <v>313</v>
      </c>
      <c r="B313" s="94" t="s">
        <v>2025</v>
      </c>
      <c r="C313" s="94" t="s">
        <v>781</v>
      </c>
      <c r="D313" s="94" t="s">
        <v>2026</v>
      </c>
      <c r="E313" s="94" t="s">
        <v>335</v>
      </c>
      <c r="F313" s="94" t="s">
        <v>294</v>
      </c>
      <c r="G313" s="94" t="s">
        <v>62</v>
      </c>
      <c r="H313" s="95">
        <v>1974</v>
      </c>
      <c r="I313" s="153">
        <v>17</v>
      </c>
      <c r="J313" s="153">
        <v>17</v>
      </c>
      <c r="K313" s="153">
        <v>17</v>
      </c>
      <c r="L313" s="152">
        <v>17</v>
      </c>
      <c r="M313" s="152">
        <v>17</v>
      </c>
      <c r="N313" s="152">
        <v>17</v>
      </c>
      <c r="O313" s="152">
        <v>17</v>
      </c>
      <c r="P313" s="152">
        <v>17</v>
      </c>
      <c r="Q313" s="152">
        <v>17</v>
      </c>
      <c r="R313" s="152">
        <v>17</v>
      </c>
    </row>
    <row r="314" spans="1:18">
      <c r="A314" s="16">
        <f t="shared" si="4"/>
        <v>314</v>
      </c>
      <c r="B314" s="94" t="s">
        <v>913</v>
      </c>
      <c r="C314" s="94" t="s">
        <v>781</v>
      </c>
      <c r="D314" s="94" t="s">
        <v>914</v>
      </c>
      <c r="E314" s="94" t="s">
        <v>58</v>
      </c>
      <c r="F314" s="94" t="s">
        <v>294</v>
      </c>
      <c r="G314" s="94" t="s">
        <v>53</v>
      </c>
      <c r="H314" s="95">
        <v>2009</v>
      </c>
      <c r="I314" s="153">
        <v>48</v>
      </c>
      <c r="J314" s="153">
        <v>48</v>
      </c>
      <c r="K314" s="153">
        <v>48</v>
      </c>
      <c r="L314" s="152">
        <v>48</v>
      </c>
      <c r="M314" s="152">
        <v>48</v>
      </c>
      <c r="N314" s="152">
        <v>48</v>
      </c>
      <c r="O314" s="152">
        <v>48</v>
      </c>
      <c r="P314" s="152">
        <v>48</v>
      </c>
      <c r="Q314" s="152">
        <v>48</v>
      </c>
      <c r="R314" s="152">
        <v>48</v>
      </c>
    </row>
    <row r="315" spans="1:18">
      <c r="A315" s="16">
        <f t="shared" si="4"/>
        <v>315</v>
      </c>
      <c r="B315" s="94" t="s">
        <v>916</v>
      </c>
      <c r="C315" s="94" t="s">
        <v>781</v>
      </c>
      <c r="D315" s="94" t="s">
        <v>917</v>
      </c>
      <c r="E315" s="94" t="s">
        <v>58</v>
      </c>
      <c r="F315" s="94" t="s">
        <v>294</v>
      </c>
      <c r="G315" s="94" t="s">
        <v>53</v>
      </c>
      <c r="H315" s="95">
        <v>2009</v>
      </c>
      <c r="I315" s="153">
        <v>48</v>
      </c>
      <c r="J315" s="153">
        <v>48</v>
      </c>
      <c r="K315" s="153">
        <v>48</v>
      </c>
      <c r="L315" s="152">
        <v>48</v>
      </c>
      <c r="M315" s="152">
        <v>48</v>
      </c>
      <c r="N315" s="152">
        <v>48</v>
      </c>
      <c r="O315" s="152">
        <v>48</v>
      </c>
      <c r="P315" s="152">
        <v>48</v>
      </c>
      <c r="Q315" s="152">
        <v>48</v>
      </c>
      <c r="R315" s="152">
        <v>48</v>
      </c>
    </row>
    <row r="316" spans="1:18">
      <c r="A316" s="16">
        <f t="shared" si="4"/>
        <v>316</v>
      </c>
      <c r="B316" s="94" t="s">
        <v>919</v>
      </c>
      <c r="C316" s="94" t="s">
        <v>781</v>
      </c>
      <c r="D316" s="94" t="s">
        <v>920</v>
      </c>
      <c r="E316" s="94" t="s">
        <v>58</v>
      </c>
      <c r="F316" s="94" t="s">
        <v>294</v>
      </c>
      <c r="G316" s="94" t="s">
        <v>53</v>
      </c>
      <c r="H316" s="95">
        <v>2009</v>
      </c>
      <c r="I316" s="153">
        <v>48</v>
      </c>
      <c r="J316" s="153">
        <v>48</v>
      </c>
      <c r="K316" s="153">
        <v>48</v>
      </c>
      <c r="L316" s="152">
        <v>48</v>
      </c>
      <c r="M316" s="152">
        <v>48</v>
      </c>
      <c r="N316" s="152">
        <v>48</v>
      </c>
      <c r="O316" s="152">
        <v>48</v>
      </c>
      <c r="P316" s="152">
        <v>48</v>
      </c>
      <c r="Q316" s="152">
        <v>48</v>
      </c>
      <c r="R316" s="152">
        <v>48</v>
      </c>
    </row>
    <row r="317" spans="1:18">
      <c r="A317" s="16">
        <f t="shared" si="4"/>
        <v>317</v>
      </c>
      <c r="B317" s="94" t="s">
        <v>922</v>
      </c>
      <c r="C317" s="94" t="s">
        <v>781</v>
      </c>
      <c r="D317" s="94" t="s">
        <v>923</v>
      </c>
      <c r="E317" s="94" t="s">
        <v>58</v>
      </c>
      <c r="F317" s="94" t="s">
        <v>294</v>
      </c>
      <c r="G317" s="94" t="s">
        <v>53</v>
      </c>
      <c r="H317" s="95">
        <v>2009</v>
      </c>
      <c r="I317" s="153">
        <v>47</v>
      </c>
      <c r="J317" s="153">
        <v>47</v>
      </c>
      <c r="K317" s="153">
        <v>47</v>
      </c>
      <c r="L317" s="152">
        <v>47</v>
      </c>
      <c r="M317" s="152">
        <v>47</v>
      </c>
      <c r="N317" s="152">
        <v>47</v>
      </c>
      <c r="O317" s="152">
        <v>47</v>
      </c>
      <c r="P317" s="152">
        <v>47</v>
      </c>
      <c r="Q317" s="152">
        <v>47</v>
      </c>
      <c r="R317" s="152">
        <v>47</v>
      </c>
    </row>
    <row r="318" spans="1:18">
      <c r="A318" s="16">
        <f t="shared" si="4"/>
        <v>318</v>
      </c>
      <c r="B318" s="94" t="s">
        <v>941</v>
      </c>
      <c r="C318" s="94" t="s">
        <v>781</v>
      </c>
      <c r="D318" s="94" t="s">
        <v>942</v>
      </c>
      <c r="E318" s="94" t="s">
        <v>58</v>
      </c>
      <c r="F318" s="94" t="s">
        <v>294</v>
      </c>
      <c r="G318" s="94" t="s">
        <v>53</v>
      </c>
      <c r="H318" s="95">
        <v>1966</v>
      </c>
      <c r="I318" s="153">
        <v>217</v>
      </c>
      <c r="J318" s="153">
        <v>217</v>
      </c>
      <c r="K318" s="153">
        <v>217</v>
      </c>
      <c r="L318" s="152">
        <v>217</v>
      </c>
      <c r="M318" s="152">
        <v>217</v>
      </c>
      <c r="N318" s="152">
        <v>217</v>
      </c>
      <c r="O318" s="152">
        <v>217</v>
      </c>
      <c r="P318" s="152">
        <v>217</v>
      </c>
      <c r="Q318" s="152">
        <v>217</v>
      </c>
      <c r="R318" s="152">
        <v>217</v>
      </c>
    </row>
    <row r="319" spans="1:18">
      <c r="A319" s="16">
        <f t="shared" si="4"/>
        <v>319</v>
      </c>
      <c r="B319" s="94" t="s">
        <v>943</v>
      </c>
      <c r="C319" s="94" t="s">
        <v>781</v>
      </c>
      <c r="D319" s="94" t="s">
        <v>944</v>
      </c>
      <c r="E319" s="94" t="s">
        <v>58</v>
      </c>
      <c r="F319" s="94" t="s">
        <v>294</v>
      </c>
      <c r="G319" s="94" t="s">
        <v>53</v>
      </c>
      <c r="H319" s="95">
        <v>1968</v>
      </c>
      <c r="I319" s="153">
        <v>230</v>
      </c>
      <c r="J319" s="153">
        <v>230</v>
      </c>
      <c r="K319" s="153">
        <v>230</v>
      </c>
      <c r="L319" s="152">
        <v>230</v>
      </c>
      <c r="M319" s="152">
        <v>230</v>
      </c>
      <c r="N319" s="152">
        <v>230</v>
      </c>
      <c r="O319" s="152">
        <v>230</v>
      </c>
      <c r="P319" s="152">
        <v>230</v>
      </c>
      <c r="Q319" s="152">
        <v>230</v>
      </c>
      <c r="R319" s="152">
        <v>230</v>
      </c>
    </row>
    <row r="320" spans="1:18">
      <c r="A320" s="16">
        <f t="shared" si="4"/>
        <v>320</v>
      </c>
      <c r="B320" s="94" t="s">
        <v>945</v>
      </c>
      <c r="C320" s="94" t="s">
        <v>781</v>
      </c>
      <c r="D320" s="94" t="s">
        <v>946</v>
      </c>
      <c r="E320" s="94" t="s">
        <v>58</v>
      </c>
      <c r="F320" s="94" t="s">
        <v>294</v>
      </c>
      <c r="G320" s="94" t="s">
        <v>53</v>
      </c>
      <c r="H320" s="95">
        <v>1970</v>
      </c>
      <c r="I320" s="153">
        <v>412</v>
      </c>
      <c r="J320" s="153">
        <v>412</v>
      </c>
      <c r="K320" s="153">
        <v>412</v>
      </c>
      <c r="L320" s="152">
        <v>412</v>
      </c>
      <c r="M320" s="152">
        <v>412</v>
      </c>
      <c r="N320" s="152">
        <v>412</v>
      </c>
      <c r="O320" s="152">
        <v>412</v>
      </c>
      <c r="P320" s="152">
        <v>412</v>
      </c>
      <c r="Q320" s="152">
        <v>412</v>
      </c>
      <c r="R320" s="152">
        <v>412</v>
      </c>
    </row>
    <row r="321" spans="1:18">
      <c r="A321" s="16">
        <f t="shared" si="4"/>
        <v>321</v>
      </c>
      <c r="B321" s="94" t="s">
        <v>2027</v>
      </c>
      <c r="C321" s="94" t="s">
        <v>781</v>
      </c>
      <c r="D321" s="94" t="s">
        <v>2028</v>
      </c>
      <c r="E321" s="94" t="s">
        <v>677</v>
      </c>
      <c r="F321" s="94" t="s">
        <v>294</v>
      </c>
      <c r="G321" s="94" t="s">
        <v>53</v>
      </c>
      <c r="H321" s="95">
        <v>2020</v>
      </c>
      <c r="I321" s="153">
        <v>44</v>
      </c>
      <c r="J321" s="153">
        <v>44</v>
      </c>
      <c r="K321" s="153">
        <v>44</v>
      </c>
      <c r="L321" s="152">
        <v>44</v>
      </c>
      <c r="M321" s="152">
        <v>44</v>
      </c>
      <c r="N321" s="152">
        <v>44</v>
      </c>
      <c r="O321" s="152">
        <v>44</v>
      </c>
      <c r="P321" s="152">
        <v>44</v>
      </c>
      <c r="Q321" s="152">
        <v>44</v>
      </c>
      <c r="R321" s="152">
        <v>44</v>
      </c>
    </row>
    <row r="322" spans="1:18">
      <c r="A322" s="16">
        <f t="shared" si="4"/>
        <v>322</v>
      </c>
      <c r="B322" s="94" t="s">
        <v>2029</v>
      </c>
      <c r="C322" s="94" t="s">
        <v>781</v>
      </c>
      <c r="D322" s="94" t="s">
        <v>2030</v>
      </c>
      <c r="E322" s="94" t="s">
        <v>677</v>
      </c>
      <c r="F322" s="94" t="s">
        <v>294</v>
      </c>
      <c r="G322" s="94" t="s">
        <v>53</v>
      </c>
      <c r="H322" s="95">
        <v>2020</v>
      </c>
      <c r="I322" s="153">
        <v>44</v>
      </c>
      <c r="J322" s="153">
        <v>44</v>
      </c>
      <c r="K322" s="153">
        <v>44</v>
      </c>
      <c r="L322" s="152">
        <v>44</v>
      </c>
      <c r="M322" s="152">
        <v>44</v>
      </c>
      <c r="N322" s="152">
        <v>44</v>
      </c>
      <c r="O322" s="152">
        <v>44</v>
      </c>
      <c r="P322" s="152">
        <v>44</v>
      </c>
      <c r="Q322" s="152">
        <v>44</v>
      </c>
      <c r="R322" s="152">
        <v>44</v>
      </c>
    </row>
    <row r="323" spans="1:18">
      <c r="A323" s="16">
        <f t="shared" si="4"/>
        <v>323</v>
      </c>
      <c r="B323" s="94" t="s">
        <v>947</v>
      </c>
      <c r="C323" s="94" t="s">
        <v>781</v>
      </c>
      <c r="D323" s="94" t="s">
        <v>948</v>
      </c>
      <c r="E323" s="94" t="s">
        <v>677</v>
      </c>
      <c r="F323" s="94" t="s">
        <v>294</v>
      </c>
      <c r="G323" s="94" t="s">
        <v>53</v>
      </c>
      <c r="H323" s="95">
        <v>2019</v>
      </c>
      <c r="I323" s="153">
        <v>44</v>
      </c>
      <c r="J323" s="153">
        <v>44</v>
      </c>
      <c r="K323" s="153">
        <v>44</v>
      </c>
      <c r="L323" s="152">
        <v>44</v>
      </c>
      <c r="M323" s="152">
        <v>44</v>
      </c>
      <c r="N323" s="152">
        <v>44</v>
      </c>
      <c r="O323" s="152">
        <v>44</v>
      </c>
      <c r="P323" s="152">
        <v>44</v>
      </c>
      <c r="Q323" s="152">
        <v>44</v>
      </c>
      <c r="R323" s="152">
        <v>44</v>
      </c>
    </row>
    <row r="324" spans="1:18">
      <c r="A324" s="16">
        <f t="shared" si="4"/>
        <v>324</v>
      </c>
      <c r="B324" s="94" t="s">
        <v>949</v>
      </c>
      <c r="C324" s="94" t="s">
        <v>781</v>
      </c>
      <c r="D324" s="94" t="s">
        <v>950</v>
      </c>
      <c r="E324" s="94" t="s">
        <v>677</v>
      </c>
      <c r="F324" s="94" t="s">
        <v>294</v>
      </c>
      <c r="G324" s="94" t="s">
        <v>53</v>
      </c>
      <c r="H324" s="95">
        <v>2019</v>
      </c>
      <c r="I324" s="153">
        <v>44</v>
      </c>
      <c r="J324" s="153">
        <v>44</v>
      </c>
      <c r="K324" s="153">
        <v>44</v>
      </c>
      <c r="L324" s="152">
        <v>44</v>
      </c>
      <c r="M324" s="152">
        <v>44</v>
      </c>
      <c r="N324" s="152">
        <v>44</v>
      </c>
      <c r="O324" s="152">
        <v>44</v>
      </c>
      <c r="P324" s="152">
        <v>44</v>
      </c>
      <c r="Q324" s="152">
        <v>44</v>
      </c>
      <c r="R324" s="152">
        <v>44</v>
      </c>
    </row>
    <row r="325" spans="1:18">
      <c r="A325" s="16">
        <f t="shared" si="4"/>
        <v>325</v>
      </c>
      <c r="B325" s="94" t="s">
        <v>750</v>
      </c>
      <c r="C325" s="94" t="s">
        <v>781</v>
      </c>
      <c r="D325" s="94" t="s">
        <v>751</v>
      </c>
      <c r="E325" s="94" t="s">
        <v>677</v>
      </c>
      <c r="F325" s="94" t="s">
        <v>294</v>
      </c>
      <c r="G325" s="94" t="s">
        <v>53</v>
      </c>
      <c r="H325" s="95">
        <v>2009</v>
      </c>
      <c r="I325" s="153">
        <v>160</v>
      </c>
      <c r="J325" s="153">
        <v>160</v>
      </c>
      <c r="K325" s="153">
        <v>160</v>
      </c>
      <c r="L325" s="152">
        <v>160</v>
      </c>
      <c r="M325" s="152">
        <v>160</v>
      </c>
      <c r="N325" s="152">
        <v>160</v>
      </c>
      <c r="O325" s="152">
        <v>160</v>
      </c>
      <c r="P325" s="152">
        <v>160</v>
      </c>
      <c r="Q325" s="152">
        <v>160</v>
      </c>
      <c r="R325" s="152">
        <v>160</v>
      </c>
    </row>
    <row r="326" spans="1:18">
      <c r="A326" s="16">
        <f t="shared" ref="A326:A389" si="5">A325+1</f>
        <v>326</v>
      </c>
      <c r="B326" s="94" t="s">
        <v>754</v>
      </c>
      <c r="C326" s="94" t="s">
        <v>781</v>
      </c>
      <c r="D326" s="94" t="s">
        <v>755</v>
      </c>
      <c r="E326" s="94" t="s">
        <v>677</v>
      </c>
      <c r="F326" s="94" t="s">
        <v>294</v>
      </c>
      <c r="G326" s="94" t="s">
        <v>53</v>
      </c>
      <c r="H326" s="95">
        <v>1963</v>
      </c>
      <c r="I326" s="153">
        <v>125</v>
      </c>
      <c r="J326" s="153">
        <v>125</v>
      </c>
      <c r="K326" s="153">
        <v>125</v>
      </c>
      <c r="L326" s="152">
        <v>125</v>
      </c>
      <c r="M326" s="152">
        <v>125</v>
      </c>
      <c r="N326" s="152">
        <v>125</v>
      </c>
      <c r="O326" s="152">
        <v>125</v>
      </c>
      <c r="P326" s="152">
        <v>125</v>
      </c>
      <c r="Q326" s="152">
        <v>125</v>
      </c>
      <c r="R326" s="152">
        <v>125</v>
      </c>
    </row>
    <row r="327" spans="1:18">
      <c r="A327" s="16">
        <f t="shared" si="5"/>
        <v>327</v>
      </c>
      <c r="B327" s="94" t="s">
        <v>925</v>
      </c>
      <c r="C327" s="94" t="s">
        <v>781</v>
      </c>
      <c r="D327" s="94" t="s">
        <v>926</v>
      </c>
      <c r="E327" s="94" t="s">
        <v>331</v>
      </c>
      <c r="F327" s="94" t="s">
        <v>294</v>
      </c>
      <c r="G327" s="94" t="s">
        <v>285</v>
      </c>
      <c r="H327" s="95">
        <v>1967</v>
      </c>
      <c r="I327" s="153">
        <v>13</v>
      </c>
      <c r="J327" s="153">
        <v>13</v>
      </c>
      <c r="K327" s="153">
        <v>13</v>
      </c>
      <c r="L327" s="152">
        <v>13</v>
      </c>
      <c r="M327" s="152">
        <v>13</v>
      </c>
      <c r="N327" s="152">
        <v>13</v>
      </c>
      <c r="O327" s="152">
        <v>13</v>
      </c>
      <c r="P327" s="152">
        <v>13</v>
      </c>
      <c r="Q327" s="152">
        <v>13</v>
      </c>
      <c r="R327" s="152">
        <v>13</v>
      </c>
    </row>
    <row r="328" spans="1:18">
      <c r="A328" s="16">
        <f t="shared" si="5"/>
        <v>328</v>
      </c>
      <c r="B328" s="94" t="s">
        <v>951</v>
      </c>
      <c r="C328" s="94" t="s">
        <v>781</v>
      </c>
      <c r="D328" s="94" t="s">
        <v>952</v>
      </c>
      <c r="E328" s="94" t="s">
        <v>331</v>
      </c>
      <c r="F328" s="94" t="s">
        <v>294</v>
      </c>
      <c r="G328" s="94" t="s">
        <v>285</v>
      </c>
      <c r="H328" s="95">
        <v>1958</v>
      </c>
      <c r="I328" s="153">
        <v>169</v>
      </c>
      <c r="J328" s="153">
        <v>169</v>
      </c>
      <c r="K328" s="153">
        <v>169</v>
      </c>
      <c r="L328" s="152">
        <v>169</v>
      </c>
      <c r="M328" s="152">
        <v>169</v>
      </c>
      <c r="N328" s="152">
        <v>169</v>
      </c>
      <c r="O328" s="152">
        <v>169</v>
      </c>
      <c r="P328" s="152">
        <v>169</v>
      </c>
      <c r="Q328" s="152">
        <v>169</v>
      </c>
      <c r="R328" s="152">
        <v>169</v>
      </c>
    </row>
    <row r="329" spans="1:18">
      <c r="A329" s="16">
        <f t="shared" si="5"/>
        <v>329</v>
      </c>
      <c r="B329" s="94" t="s">
        <v>953</v>
      </c>
      <c r="C329" s="94" t="s">
        <v>781</v>
      </c>
      <c r="D329" s="94" t="s">
        <v>954</v>
      </c>
      <c r="E329" s="94" t="s">
        <v>331</v>
      </c>
      <c r="F329" s="94" t="s">
        <v>294</v>
      </c>
      <c r="G329" s="94" t="s">
        <v>285</v>
      </c>
      <c r="H329" s="95">
        <v>1958</v>
      </c>
      <c r="I329" s="153">
        <v>169</v>
      </c>
      <c r="J329" s="153">
        <v>169</v>
      </c>
      <c r="K329" s="153">
        <v>169</v>
      </c>
      <c r="L329" s="152">
        <v>169</v>
      </c>
      <c r="M329" s="152">
        <v>169</v>
      </c>
      <c r="N329" s="152">
        <v>169</v>
      </c>
      <c r="O329" s="152">
        <v>169</v>
      </c>
      <c r="P329" s="152">
        <v>169</v>
      </c>
      <c r="Q329" s="152">
        <v>169</v>
      </c>
      <c r="R329" s="152">
        <v>169</v>
      </c>
    </row>
    <row r="330" spans="1:18">
      <c r="A330" s="16">
        <f t="shared" si="5"/>
        <v>330</v>
      </c>
      <c r="B330" s="94" t="s">
        <v>955</v>
      </c>
      <c r="C330" s="94" t="s">
        <v>781</v>
      </c>
      <c r="D330" s="94" t="s">
        <v>956</v>
      </c>
      <c r="E330" s="94" t="s">
        <v>331</v>
      </c>
      <c r="F330" s="94" t="s">
        <v>294</v>
      </c>
      <c r="G330" s="94" t="s">
        <v>285</v>
      </c>
      <c r="H330" s="95">
        <v>1961</v>
      </c>
      <c r="I330" s="153">
        <v>240</v>
      </c>
      <c r="J330" s="153">
        <v>240</v>
      </c>
      <c r="K330" s="153">
        <v>240</v>
      </c>
      <c r="L330" s="152">
        <v>240</v>
      </c>
      <c r="M330" s="152">
        <v>240</v>
      </c>
      <c r="N330" s="152">
        <v>240</v>
      </c>
      <c r="O330" s="152">
        <v>240</v>
      </c>
      <c r="P330" s="152">
        <v>240</v>
      </c>
      <c r="Q330" s="152">
        <v>240</v>
      </c>
      <c r="R330" s="152">
        <v>240</v>
      </c>
    </row>
    <row r="331" spans="1:18">
      <c r="A331" s="16">
        <f t="shared" si="5"/>
        <v>331</v>
      </c>
      <c r="B331" s="94" t="s">
        <v>957</v>
      </c>
      <c r="C331" s="94" t="s">
        <v>781</v>
      </c>
      <c r="D331" s="94" t="s">
        <v>958</v>
      </c>
      <c r="E331" s="94" t="s">
        <v>331</v>
      </c>
      <c r="F331" s="94" t="s">
        <v>294</v>
      </c>
      <c r="G331" s="94" t="s">
        <v>285</v>
      </c>
      <c r="H331" s="95">
        <v>1968</v>
      </c>
      <c r="I331" s="153">
        <v>527</v>
      </c>
      <c r="J331" s="153">
        <v>527</v>
      </c>
      <c r="K331" s="153">
        <v>527</v>
      </c>
      <c r="L331" s="152">
        <v>527</v>
      </c>
      <c r="M331" s="152">
        <v>527</v>
      </c>
      <c r="N331" s="152">
        <v>527</v>
      </c>
      <c r="O331" s="152">
        <v>527</v>
      </c>
      <c r="P331" s="152">
        <v>527</v>
      </c>
      <c r="Q331" s="152">
        <v>527</v>
      </c>
      <c r="R331" s="152">
        <v>527</v>
      </c>
    </row>
    <row r="332" spans="1:18">
      <c r="A332" s="16">
        <f t="shared" si="5"/>
        <v>332</v>
      </c>
      <c r="B332" s="94" t="s">
        <v>756</v>
      </c>
      <c r="C332" s="94" t="s">
        <v>781</v>
      </c>
      <c r="D332" s="94" t="s">
        <v>757</v>
      </c>
      <c r="E332" s="94" t="s">
        <v>758</v>
      </c>
      <c r="F332" s="94" t="s">
        <v>294</v>
      </c>
      <c r="G332" s="94" t="s">
        <v>54</v>
      </c>
      <c r="H332" s="95">
        <v>1987</v>
      </c>
      <c r="I332" s="153">
        <v>20</v>
      </c>
      <c r="J332" s="153">
        <v>20</v>
      </c>
      <c r="K332" s="153">
        <v>20</v>
      </c>
      <c r="L332" s="152">
        <v>20</v>
      </c>
      <c r="M332" s="152">
        <v>20</v>
      </c>
      <c r="N332" s="152">
        <v>20</v>
      </c>
      <c r="O332" s="152">
        <v>20</v>
      </c>
      <c r="P332" s="152">
        <v>20</v>
      </c>
      <c r="Q332" s="152">
        <v>20</v>
      </c>
      <c r="R332" s="152">
        <v>20</v>
      </c>
    </row>
    <row r="333" spans="1:18">
      <c r="A333" s="16">
        <f t="shared" si="5"/>
        <v>333</v>
      </c>
      <c r="B333" s="94" t="s">
        <v>759</v>
      </c>
      <c r="C333" s="94" t="s">
        <v>781</v>
      </c>
      <c r="D333" s="94" t="s">
        <v>760</v>
      </c>
      <c r="E333" s="94" t="s">
        <v>758</v>
      </c>
      <c r="F333" s="94" t="s">
        <v>294</v>
      </c>
      <c r="G333" s="94" t="s">
        <v>54</v>
      </c>
      <c r="H333" s="95">
        <v>1987</v>
      </c>
      <c r="I333" s="153">
        <v>20</v>
      </c>
      <c r="J333" s="153">
        <v>20</v>
      </c>
      <c r="K333" s="153">
        <v>20</v>
      </c>
      <c r="L333" s="152">
        <v>20</v>
      </c>
      <c r="M333" s="152">
        <v>20</v>
      </c>
      <c r="N333" s="152">
        <v>20</v>
      </c>
      <c r="O333" s="152">
        <v>20</v>
      </c>
      <c r="P333" s="152">
        <v>20</v>
      </c>
      <c r="Q333" s="152">
        <v>20</v>
      </c>
      <c r="R333" s="152">
        <v>20</v>
      </c>
    </row>
    <row r="334" spans="1:18">
      <c r="A334" s="16">
        <f t="shared" si="5"/>
        <v>334</v>
      </c>
      <c r="B334" s="94" t="s">
        <v>761</v>
      </c>
      <c r="C334" s="94" t="s">
        <v>781</v>
      </c>
      <c r="D334" s="94" t="s">
        <v>762</v>
      </c>
      <c r="E334" s="94" t="s">
        <v>758</v>
      </c>
      <c r="F334" s="94" t="s">
        <v>294</v>
      </c>
      <c r="G334" s="94" t="s">
        <v>54</v>
      </c>
      <c r="H334" s="95">
        <v>1987</v>
      </c>
      <c r="I334" s="153">
        <v>20</v>
      </c>
      <c r="J334" s="153">
        <v>20</v>
      </c>
      <c r="K334" s="153">
        <v>20</v>
      </c>
      <c r="L334" s="152">
        <v>20</v>
      </c>
      <c r="M334" s="152">
        <v>20</v>
      </c>
      <c r="N334" s="152">
        <v>20</v>
      </c>
      <c r="O334" s="152">
        <v>20</v>
      </c>
      <c r="P334" s="152">
        <v>20</v>
      </c>
      <c r="Q334" s="152">
        <v>20</v>
      </c>
      <c r="R334" s="152">
        <v>20</v>
      </c>
    </row>
    <row r="335" spans="1:18">
      <c r="A335" s="16">
        <f t="shared" si="5"/>
        <v>335</v>
      </c>
      <c r="B335" s="94" t="s">
        <v>765</v>
      </c>
      <c r="C335" s="94" t="s">
        <v>781</v>
      </c>
      <c r="D335" s="94" t="s">
        <v>766</v>
      </c>
      <c r="E335" s="94" t="s">
        <v>758</v>
      </c>
      <c r="F335" s="94" t="s">
        <v>294</v>
      </c>
      <c r="G335" s="94" t="s">
        <v>54</v>
      </c>
      <c r="H335" s="95">
        <v>1987</v>
      </c>
      <c r="I335" s="153">
        <v>17</v>
      </c>
      <c r="J335" s="153">
        <v>17</v>
      </c>
      <c r="K335" s="153">
        <v>17</v>
      </c>
      <c r="L335" s="152">
        <v>17</v>
      </c>
      <c r="M335" s="152">
        <v>17</v>
      </c>
      <c r="N335" s="152">
        <v>17</v>
      </c>
      <c r="O335" s="152">
        <v>17</v>
      </c>
      <c r="P335" s="152">
        <v>17</v>
      </c>
      <c r="Q335" s="152">
        <v>17</v>
      </c>
      <c r="R335" s="152">
        <v>17</v>
      </c>
    </row>
    <row r="336" spans="1:18">
      <c r="A336" s="16">
        <f t="shared" si="5"/>
        <v>336</v>
      </c>
      <c r="B336" s="94" t="s">
        <v>928</v>
      </c>
      <c r="C336" s="94" t="s">
        <v>781</v>
      </c>
      <c r="D336" s="94" t="s">
        <v>929</v>
      </c>
      <c r="E336" s="94" t="s">
        <v>250</v>
      </c>
      <c r="F336" s="94" t="s">
        <v>294</v>
      </c>
      <c r="G336" s="94" t="s">
        <v>53</v>
      </c>
      <c r="H336" s="95">
        <v>2009</v>
      </c>
      <c r="I336" s="153">
        <v>44</v>
      </c>
      <c r="J336" s="153">
        <v>44</v>
      </c>
      <c r="K336" s="153">
        <v>44</v>
      </c>
      <c r="L336" s="152">
        <v>44</v>
      </c>
      <c r="M336" s="152">
        <v>44</v>
      </c>
      <c r="N336" s="152">
        <v>44</v>
      </c>
      <c r="O336" s="152">
        <v>44</v>
      </c>
      <c r="P336" s="152">
        <v>44</v>
      </c>
      <c r="Q336" s="152">
        <v>44</v>
      </c>
      <c r="R336" s="152">
        <v>44</v>
      </c>
    </row>
    <row r="337" spans="1:18">
      <c r="A337" s="16">
        <f t="shared" si="5"/>
        <v>337</v>
      </c>
      <c r="B337" s="94" t="s">
        <v>931</v>
      </c>
      <c r="C337" s="94" t="s">
        <v>781</v>
      </c>
      <c r="D337" s="94" t="s">
        <v>932</v>
      </c>
      <c r="E337" s="94" t="s">
        <v>250</v>
      </c>
      <c r="F337" s="94" t="s">
        <v>294</v>
      </c>
      <c r="G337" s="94" t="s">
        <v>53</v>
      </c>
      <c r="H337" s="95">
        <v>2009</v>
      </c>
      <c r="I337" s="153">
        <v>44</v>
      </c>
      <c r="J337" s="153">
        <v>44</v>
      </c>
      <c r="K337" s="153">
        <v>44</v>
      </c>
      <c r="L337" s="152">
        <v>44</v>
      </c>
      <c r="M337" s="152">
        <v>44</v>
      </c>
      <c r="N337" s="152">
        <v>44</v>
      </c>
      <c r="O337" s="152">
        <v>44</v>
      </c>
      <c r="P337" s="152">
        <v>44</v>
      </c>
      <c r="Q337" s="152">
        <v>44</v>
      </c>
      <c r="R337" s="152">
        <v>44</v>
      </c>
    </row>
    <row r="338" spans="1:18">
      <c r="A338" s="16">
        <f t="shared" si="5"/>
        <v>338</v>
      </c>
      <c r="B338" s="94" t="s">
        <v>933</v>
      </c>
      <c r="C338" s="94" t="s">
        <v>781</v>
      </c>
      <c r="D338" s="94" t="s">
        <v>934</v>
      </c>
      <c r="E338" s="94" t="s">
        <v>250</v>
      </c>
      <c r="F338" s="94" t="s">
        <v>294</v>
      </c>
      <c r="G338" s="94" t="s">
        <v>53</v>
      </c>
      <c r="H338" s="95">
        <v>2009</v>
      </c>
      <c r="I338" s="153">
        <v>44</v>
      </c>
      <c r="J338" s="153">
        <v>44</v>
      </c>
      <c r="K338" s="153">
        <v>44</v>
      </c>
      <c r="L338" s="152">
        <v>44</v>
      </c>
      <c r="M338" s="152">
        <v>44</v>
      </c>
      <c r="N338" s="152">
        <v>44</v>
      </c>
      <c r="O338" s="152">
        <v>44</v>
      </c>
      <c r="P338" s="152">
        <v>44</v>
      </c>
      <c r="Q338" s="152">
        <v>44</v>
      </c>
      <c r="R338" s="152">
        <v>44</v>
      </c>
    </row>
    <row r="339" spans="1:18">
      <c r="A339" s="16">
        <f t="shared" si="5"/>
        <v>339</v>
      </c>
      <c r="B339" s="94" t="s">
        <v>935</v>
      </c>
      <c r="C339" s="94" t="s">
        <v>781</v>
      </c>
      <c r="D339" s="94" t="s">
        <v>936</v>
      </c>
      <c r="E339" s="94" t="s">
        <v>250</v>
      </c>
      <c r="F339" s="94" t="s">
        <v>294</v>
      </c>
      <c r="G339" s="94" t="s">
        <v>53</v>
      </c>
      <c r="H339" s="95">
        <v>2009</v>
      </c>
      <c r="I339" s="153">
        <v>44</v>
      </c>
      <c r="J339" s="153">
        <v>44</v>
      </c>
      <c r="K339" s="153">
        <v>44</v>
      </c>
      <c r="L339" s="152">
        <v>44</v>
      </c>
      <c r="M339" s="152">
        <v>44</v>
      </c>
      <c r="N339" s="152">
        <v>44</v>
      </c>
      <c r="O339" s="152">
        <v>44</v>
      </c>
      <c r="P339" s="152">
        <v>44</v>
      </c>
      <c r="Q339" s="152">
        <v>44</v>
      </c>
      <c r="R339" s="152">
        <v>44</v>
      </c>
    </row>
    <row r="340" spans="1:18">
      <c r="A340" s="16">
        <f t="shared" si="5"/>
        <v>340</v>
      </c>
      <c r="B340" s="94" t="s">
        <v>769</v>
      </c>
      <c r="C340" s="94" t="s">
        <v>959</v>
      </c>
      <c r="D340" s="94" t="s">
        <v>770</v>
      </c>
      <c r="E340" s="94" t="s">
        <v>771</v>
      </c>
      <c r="F340" s="94" t="s">
        <v>294</v>
      </c>
      <c r="G340" s="94" t="s">
        <v>52</v>
      </c>
      <c r="H340" s="95">
        <v>2004</v>
      </c>
      <c r="I340" s="153">
        <v>241.4</v>
      </c>
      <c r="J340" s="153">
        <v>241.4</v>
      </c>
      <c r="K340" s="153">
        <v>241.4</v>
      </c>
      <c r="L340" s="152">
        <v>241.4</v>
      </c>
      <c r="M340" s="152">
        <v>241.4</v>
      </c>
      <c r="N340" s="152">
        <v>241.4</v>
      </c>
      <c r="O340" s="152">
        <v>241.4</v>
      </c>
      <c r="P340" s="152">
        <v>241.4</v>
      </c>
      <c r="Q340" s="152">
        <v>241.4</v>
      </c>
      <c r="R340" s="152">
        <v>241.4</v>
      </c>
    </row>
    <row r="341" spans="1:18">
      <c r="A341" s="16">
        <f t="shared" si="5"/>
        <v>341</v>
      </c>
      <c r="B341" s="94" t="s">
        <v>772</v>
      </c>
      <c r="C341" s="94" t="s">
        <v>959</v>
      </c>
      <c r="D341" s="94" t="s">
        <v>773</v>
      </c>
      <c r="E341" s="94" t="s">
        <v>771</v>
      </c>
      <c r="F341" s="94" t="s">
        <v>294</v>
      </c>
      <c r="G341" s="94" t="s">
        <v>52</v>
      </c>
      <c r="H341" s="95">
        <v>2004</v>
      </c>
      <c r="I341" s="153">
        <v>241.4</v>
      </c>
      <c r="J341" s="153">
        <v>241.4</v>
      </c>
      <c r="K341" s="153">
        <v>241.4</v>
      </c>
      <c r="L341" s="152">
        <v>241.4</v>
      </c>
      <c r="M341" s="152">
        <v>241.4</v>
      </c>
      <c r="N341" s="152">
        <v>241.4</v>
      </c>
      <c r="O341" s="152">
        <v>241.4</v>
      </c>
      <c r="P341" s="152">
        <v>241.4</v>
      </c>
      <c r="Q341" s="152">
        <v>241.4</v>
      </c>
      <c r="R341" s="152">
        <v>241.4</v>
      </c>
    </row>
    <row r="342" spans="1:18">
      <c r="A342" s="16">
        <f t="shared" si="5"/>
        <v>342</v>
      </c>
      <c r="B342" s="94" t="s">
        <v>774</v>
      </c>
      <c r="C342" s="94" t="s">
        <v>959</v>
      </c>
      <c r="D342" s="94" t="s">
        <v>775</v>
      </c>
      <c r="E342" s="94" t="s">
        <v>771</v>
      </c>
      <c r="F342" s="94" t="s">
        <v>294</v>
      </c>
      <c r="G342" s="94" t="s">
        <v>52</v>
      </c>
      <c r="H342" s="95">
        <v>2004</v>
      </c>
      <c r="I342" s="153">
        <v>298</v>
      </c>
      <c r="J342" s="153">
        <v>298</v>
      </c>
      <c r="K342" s="153">
        <v>298</v>
      </c>
      <c r="L342" s="152">
        <v>298</v>
      </c>
      <c r="M342" s="152">
        <v>298</v>
      </c>
      <c r="N342" s="152">
        <v>298</v>
      </c>
      <c r="O342" s="152">
        <v>298</v>
      </c>
      <c r="P342" s="152">
        <v>298</v>
      </c>
      <c r="Q342" s="152">
        <v>298</v>
      </c>
      <c r="R342" s="152">
        <v>298</v>
      </c>
    </row>
    <row r="343" spans="1:18">
      <c r="A343" s="16">
        <f t="shared" si="5"/>
        <v>343</v>
      </c>
      <c r="B343" s="94" t="s">
        <v>960</v>
      </c>
      <c r="C343" s="94" t="s">
        <v>784</v>
      </c>
      <c r="D343" s="94" t="s">
        <v>785</v>
      </c>
      <c r="E343" s="94" t="s">
        <v>432</v>
      </c>
      <c r="F343" s="94" t="s">
        <v>294</v>
      </c>
      <c r="G343" s="94" t="s">
        <v>52</v>
      </c>
      <c r="H343" s="95">
        <v>2017</v>
      </c>
      <c r="I343" s="153">
        <v>327.8</v>
      </c>
      <c r="J343" s="153">
        <v>327.8</v>
      </c>
      <c r="K343" s="153">
        <v>327.8</v>
      </c>
      <c r="L343" s="152">
        <v>327.8</v>
      </c>
      <c r="M343" s="152">
        <v>327.8</v>
      </c>
      <c r="N343" s="152">
        <v>327.8</v>
      </c>
      <c r="O343" s="152">
        <v>327.8</v>
      </c>
      <c r="P343" s="152">
        <v>327.8</v>
      </c>
      <c r="Q343" s="152">
        <v>327.8</v>
      </c>
      <c r="R343" s="152">
        <v>327.8</v>
      </c>
    </row>
    <row r="344" spans="1:18">
      <c r="A344" s="16">
        <f t="shared" si="5"/>
        <v>344</v>
      </c>
      <c r="B344" s="94" t="s">
        <v>961</v>
      </c>
      <c r="C344" s="94" t="s">
        <v>784</v>
      </c>
      <c r="D344" s="94" t="s">
        <v>787</v>
      </c>
      <c r="E344" s="94" t="s">
        <v>432</v>
      </c>
      <c r="F344" s="94" t="s">
        <v>294</v>
      </c>
      <c r="G344" s="94" t="s">
        <v>52</v>
      </c>
      <c r="H344" s="95">
        <v>2017</v>
      </c>
      <c r="I344" s="153">
        <v>329.3</v>
      </c>
      <c r="J344" s="153">
        <v>329.3</v>
      </c>
      <c r="K344" s="153">
        <v>329.3</v>
      </c>
      <c r="L344" s="152">
        <v>329.3</v>
      </c>
      <c r="M344" s="152">
        <v>329.3</v>
      </c>
      <c r="N344" s="152">
        <v>329.3</v>
      </c>
      <c r="O344" s="152">
        <v>329.3</v>
      </c>
      <c r="P344" s="152">
        <v>329.3</v>
      </c>
      <c r="Q344" s="152">
        <v>329.3</v>
      </c>
      <c r="R344" s="152">
        <v>329.3</v>
      </c>
    </row>
    <row r="345" spans="1:18">
      <c r="A345" s="16">
        <f t="shared" si="5"/>
        <v>345</v>
      </c>
      <c r="B345" s="94" t="s">
        <v>962</v>
      </c>
      <c r="C345" s="94" t="s">
        <v>784</v>
      </c>
      <c r="D345" s="94" t="s">
        <v>789</v>
      </c>
      <c r="E345" s="94" t="s">
        <v>432</v>
      </c>
      <c r="F345" s="94" t="s">
        <v>294</v>
      </c>
      <c r="G345" s="94" t="s">
        <v>52</v>
      </c>
      <c r="H345" s="95">
        <v>2017</v>
      </c>
      <c r="I345" s="153">
        <v>458.3</v>
      </c>
      <c r="J345" s="153">
        <v>458.3</v>
      </c>
      <c r="K345" s="153">
        <v>458.3</v>
      </c>
      <c r="L345" s="152">
        <v>458.3</v>
      </c>
      <c r="M345" s="152">
        <v>458.3</v>
      </c>
      <c r="N345" s="152">
        <v>458.3</v>
      </c>
      <c r="O345" s="152">
        <v>458.3</v>
      </c>
      <c r="P345" s="152">
        <v>458.3</v>
      </c>
      <c r="Q345" s="152">
        <v>458.3</v>
      </c>
      <c r="R345" s="152">
        <v>458.3</v>
      </c>
    </row>
    <row r="346" spans="1:18">
      <c r="A346" s="16">
        <f t="shared" si="5"/>
        <v>346</v>
      </c>
      <c r="B346" s="94" t="s">
        <v>777</v>
      </c>
      <c r="C346" s="94" t="s">
        <v>781</v>
      </c>
      <c r="D346" s="94" t="s">
        <v>778</v>
      </c>
      <c r="E346" s="94" t="s">
        <v>432</v>
      </c>
      <c r="F346" s="94" t="s">
        <v>294</v>
      </c>
      <c r="G346" s="94" t="s">
        <v>52</v>
      </c>
      <c r="H346" s="95">
        <v>2002</v>
      </c>
      <c r="I346" s="153">
        <v>212.5</v>
      </c>
      <c r="J346" s="153">
        <v>212.5</v>
      </c>
      <c r="K346" s="153">
        <v>212.5</v>
      </c>
      <c r="L346" s="152">
        <v>212.5</v>
      </c>
      <c r="M346" s="152">
        <v>212.5</v>
      </c>
      <c r="N346" s="152">
        <v>212.5</v>
      </c>
      <c r="O346" s="152">
        <v>212.5</v>
      </c>
      <c r="P346" s="152">
        <v>212.5</v>
      </c>
      <c r="Q346" s="152">
        <v>212.5</v>
      </c>
      <c r="R346" s="152">
        <v>212.5</v>
      </c>
    </row>
    <row r="347" spans="1:18">
      <c r="A347" s="16">
        <f t="shared" si="5"/>
        <v>347</v>
      </c>
      <c r="B347" s="94" t="s">
        <v>779</v>
      </c>
      <c r="C347" s="94" t="s">
        <v>781</v>
      </c>
      <c r="D347" s="94" t="s">
        <v>780</v>
      </c>
      <c r="E347" s="94" t="s">
        <v>432</v>
      </c>
      <c r="F347" s="94" t="s">
        <v>294</v>
      </c>
      <c r="G347" s="94" t="s">
        <v>52</v>
      </c>
      <c r="H347" s="95">
        <v>2002</v>
      </c>
      <c r="I347" s="153">
        <v>212.5</v>
      </c>
      <c r="J347" s="153">
        <v>212.5</v>
      </c>
      <c r="K347" s="153">
        <v>212.5</v>
      </c>
      <c r="L347" s="152">
        <v>212.5</v>
      </c>
      <c r="M347" s="152">
        <v>212.5</v>
      </c>
      <c r="N347" s="152">
        <v>212.5</v>
      </c>
      <c r="O347" s="152">
        <v>212.5</v>
      </c>
      <c r="P347" s="152">
        <v>212.5</v>
      </c>
      <c r="Q347" s="152">
        <v>212.5</v>
      </c>
      <c r="R347" s="152">
        <v>212.5</v>
      </c>
    </row>
    <row r="348" spans="1:18">
      <c r="A348" s="16">
        <f t="shared" si="5"/>
        <v>348</v>
      </c>
      <c r="B348" s="94" t="s">
        <v>782</v>
      </c>
      <c r="C348" s="94" t="s">
        <v>781</v>
      </c>
      <c r="D348" s="94" t="s">
        <v>783</v>
      </c>
      <c r="E348" s="94" t="s">
        <v>432</v>
      </c>
      <c r="F348" s="94" t="s">
        <v>294</v>
      </c>
      <c r="G348" s="94" t="s">
        <v>52</v>
      </c>
      <c r="H348" s="95">
        <v>2002</v>
      </c>
      <c r="I348" s="153">
        <v>280</v>
      </c>
      <c r="J348" s="153">
        <v>280</v>
      </c>
      <c r="K348" s="153">
        <v>280</v>
      </c>
      <c r="L348" s="152">
        <v>280</v>
      </c>
      <c r="M348" s="152">
        <v>280</v>
      </c>
      <c r="N348" s="152">
        <v>280</v>
      </c>
      <c r="O348" s="152">
        <v>280</v>
      </c>
      <c r="P348" s="152">
        <v>280</v>
      </c>
      <c r="Q348" s="152">
        <v>280</v>
      </c>
      <c r="R348" s="152">
        <v>280</v>
      </c>
    </row>
    <row r="349" spans="1:18">
      <c r="A349" s="16">
        <f t="shared" si="5"/>
        <v>349</v>
      </c>
      <c r="B349" s="94" t="s">
        <v>963</v>
      </c>
      <c r="C349" s="94" t="s">
        <v>781</v>
      </c>
      <c r="D349" s="94" t="s">
        <v>964</v>
      </c>
      <c r="E349" s="94" t="s">
        <v>965</v>
      </c>
      <c r="F349" s="94" t="s">
        <v>966</v>
      </c>
      <c r="G349" s="94" t="s">
        <v>52</v>
      </c>
      <c r="H349" s="95">
        <v>2012</v>
      </c>
      <c r="I349" s="153">
        <v>105</v>
      </c>
      <c r="J349" s="153">
        <v>105</v>
      </c>
      <c r="K349" s="153">
        <v>105</v>
      </c>
      <c r="L349" s="152">
        <v>105</v>
      </c>
      <c r="M349" s="152">
        <v>105</v>
      </c>
      <c r="N349" s="152">
        <v>105</v>
      </c>
      <c r="O349" s="152">
        <v>105</v>
      </c>
      <c r="P349" s="152">
        <v>105</v>
      </c>
      <c r="Q349" s="152">
        <v>105</v>
      </c>
      <c r="R349" s="152">
        <v>105</v>
      </c>
    </row>
    <row r="350" spans="1:18">
      <c r="A350" s="16">
        <f t="shared" si="5"/>
        <v>350</v>
      </c>
      <c r="B350" s="94" t="s">
        <v>967</v>
      </c>
      <c r="C350" s="94" t="s">
        <v>781</v>
      </c>
      <c r="D350" s="94" t="s">
        <v>968</v>
      </c>
      <c r="E350" s="94" t="s">
        <v>58</v>
      </c>
      <c r="F350" s="94" t="s">
        <v>966</v>
      </c>
      <c r="G350" s="94" t="s">
        <v>53</v>
      </c>
      <c r="H350" s="95">
        <v>2002</v>
      </c>
      <c r="I350" s="153">
        <v>9.8000000000000007</v>
      </c>
      <c r="J350" s="153">
        <v>9.8000000000000007</v>
      </c>
      <c r="K350" s="153">
        <v>9.8000000000000007</v>
      </c>
      <c r="L350" s="152">
        <v>9.8000000000000007</v>
      </c>
      <c r="M350" s="152">
        <v>9.8000000000000007</v>
      </c>
      <c r="N350" s="152">
        <v>9.8000000000000007</v>
      </c>
      <c r="O350" s="152">
        <v>9.8000000000000007</v>
      </c>
      <c r="P350" s="152">
        <v>9.8000000000000007</v>
      </c>
      <c r="Q350" s="152">
        <v>9.8000000000000007</v>
      </c>
      <c r="R350" s="152">
        <v>9.8000000000000007</v>
      </c>
    </row>
    <row r="351" spans="1:18">
      <c r="A351" s="16">
        <f t="shared" si="5"/>
        <v>351</v>
      </c>
      <c r="B351" s="94" t="s">
        <v>969</v>
      </c>
      <c r="C351" s="94" t="s">
        <v>781</v>
      </c>
      <c r="D351" s="94" t="s">
        <v>970</v>
      </c>
      <c r="E351" s="94" t="s">
        <v>58</v>
      </c>
      <c r="F351" s="94" t="s">
        <v>966</v>
      </c>
      <c r="G351" s="94" t="s">
        <v>53</v>
      </c>
      <c r="H351" s="95">
        <v>2005</v>
      </c>
      <c r="I351" s="153">
        <v>9.6</v>
      </c>
      <c r="J351" s="153">
        <v>9.6</v>
      </c>
      <c r="K351" s="153">
        <v>9.6</v>
      </c>
      <c r="L351" s="152">
        <v>9.6</v>
      </c>
      <c r="M351" s="152">
        <v>9.6</v>
      </c>
      <c r="N351" s="152">
        <v>9.6</v>
      </c>
      <c r="O351" s="152">
        <v>9.6</v>
      </c>
      <c r="P351" s="152">
        <v>9.6</v>
      </c>
      <c r="Q351" s="152">
        <v>9.6</v>
      </c>
      <c r="R351" s="152">
        <v>9.6</v>
      </c>
    </row>
    <row r="352" spans="1:18">
      <c r="A352" s="16">
        <f t="shared" si="5"/>
        <v>352</v>
      </c>
      <c r="B352" s="94" t="s">
        <v>971</v>
      </c>
      <c r="C352" s="94" t="s">
        <v>781</v>
      </c>
      <c r="D352" s="94" t="s">
        <v>972</v>
      </c>
      <c r="E352" s="94" t="s">
        <v>463</v>
      </c>
      <c r="F352" s="94" t="s">
        <v>966</v>
      </c>
      <c r="G352" s="94" t="s">
        <v>52</v>
      </c>
      <c r="H352" s="95">
        <v>2011</v>
      </c>
      <c r="I352" s="153">
        <v>3.2</v>
      </c>
      <c r="J352" s="153">
        <v>3.2</v>
      </c>
      <c r="K352" s="153">
        <v>3.2</v>
      </c>
      <c r="L352" s="152">
        <v>3.2</v>
      </c>
      <c r="M352" s="152">
        <v>3.2</v>
      </c>
      <c r="N352" s="152">
        <v>3.2</v>
      </c>
      <c r="O352" s="152">
        <v>3.2</v>
      </c>
      <c r="P352" s="152">
        <v>3.2</v>
      </c>
      <c r="Q352" s="152">
        <v>3.2</v>
      </c>
      <c r="R352" s="152">
        <v>3.2</v>
      </c>
    </row>
    <row r="353" spans="1:18">
      <c r="A353" s="16">
        <f t="shared" si="5"/>
        <v>353</v>
      </c>
      <c r="B353" s="94" t="s">
        <v>973</v>
      </c>
      <c r="C353" s="94" t="s">
        <v>781</v>
      </c>
      <c r="D353" s="94" t="s">
        <v>974</v>
      </c>
      <c r="E353" s="94" t="s">
        <v>642</v>
      </c>
      <c r="F353" s="94" t="s">
        <v>966</v>
      </c>
      <c r="G353" s="94" t="s">
        <v>52</v>
      </c>
      <c r="H353" s="95">
        <v>2015</v>
      </c>
      <c r="I353" s="153">
        <v>4</v>
      </c>
      <c r="J353" s="153">
        <v>4</v>
      </c>
      <c r="K353" s="153">
        <v>4</v>
      </c>
      <c r="L353" s="152">
        <v>4</v>
      </c>
      <c r="M353" s="152">
        <v>4</v>
      </c>
      <c r="N353" s="152">
        <v>4</v>
      </c>
      <c r="O353" s="152">
        <v>4</v>
      </c>
      <c r="P353" s="152">
        <v>4</v>
      </c>
      <c r="Q353" s="152">
        <v>4</v>
      </c>
      <c r="R353" s="152">
        <v>4</v>
      </c>
    </row>
    <row r="354" spans="1:18">
      <c r="A354" s="16">
        <f t="shared" si="5"/>
        <v>354</v>
      </c>
      <c r="B354" s="94" t="s">
        <v>975</v>
      </c>
      <c r="C354" s="94" t="s">
        <v>781</v>
      </c>
      <c r="D354" s="94" t="s">
        <v>976</v>
      </c>
      <c r="E354" s="94" t="s">
        <v>58</v>
      </c>
      <c r="F354" s="94" t="s">
        <v>966</v>
      </c>
      <c r="G354" s="94" t="s">
        <v>53</v>
      </c>
      <c r="H354" s="95">
        <v>2013</v>
      </c>
      <c r="I354" s="153">
        <v>4.2</v>
      </c>
      <c r="J354" s="153">
        <v>4.2</v>
      </c>
      <c r="K354" s="153">
        <v>4.2</v>
      </c>
      <c r="L354" s="152">
        <v>4.2</v>
      </c>
      <c r="M354" s="152">
        <v>4.2</v>
      </c>
      <c r="N354" s="152">
        <v>4.2</v>
      </c>
      <c r="O354" s="152">
        <v>4.2</v>
      </c>
      <c r="P354" s="152">
        <v>4.2</v>
      </c>
      <c r="Q354" s="152">
        <v>4.2</v>
      </c>
      <c r="R354" s="152">
        <v>4.2</v>
      </c>
    </row>
    <row r="355" spans="1:18">
      <c r="A355" s="16">
        <f t="shared" si="5"/>
        <v>355</v>
      </c>
      <c r="B355" s="94" t="s">
        <v>977</v>
      </c>
      <c r="C355" s="94" t="s">
        <v>781</v>
      </c>
      <c r="D355" s="94" t="s">
        <v>978</v>
      </c>
      <c r="E355" s="94" t="s">
        <v>642</v>
      </c>
      <c r="F355" s="94" t="s">
        <v>966</v>
      </c>
      <c r="G355" s="94" t="s">
        <v>52</v>
      </c>
      <c r="H355" s="95">
        <v>2007</v>
      </c>
      <c r="I355" s="153">
        <v>6.4</v>
      </c>
      <c r="J355" s="153">
        <v>6.4</v>
      </c>
      <c r="K355" s="153">
        <v>6.4</v>
      </c>
      <c r="L355" s="152">
        <v>6.4</v>
      </c>
      <c r="M355" s="152">
        <v>6.4</v>
      </c>
      <c r="N355" s="152">
        <v>6.4</v>
      </c>
      <c r="O355" s="152">
        <v>6.4</v>
      </c>
      <c r="P355" s="152">
        <v>6.4</v>
      </c>
      <c r="Q355" s="152">
        <v>6.4</v>
      </c>
      <c r="R355" s="152">
        <v>6.4</v>
      </c>
    </row>
    <row r="356" spans="1:18">
      <c r="A356" s="16">
        <f t="shared" si="5"/>
        <v>356</v>
      </c>
      <c r="B356" s="94" t="s">
        <v>979</v>
      </c>
      <c r="C356" s="94" t="s">
        <v>781</v>
      </c>
      <c r="D356" s="94" t="s">
        <v>980</v>
      </c>
      <c r="E356" s="94" t="s">
        <v>418</v>
      </c>
      <c r="F356" s="94" t="s">
        <v>966</v>
      </c>
      <c r="G356" s="94" t="s">
        <v>53</v>
      </c>
      <c r="H356" s="95">
        <v>2007</v>
      </c>
      <c r="I356" s="153">
        <v>6.4</v>
      </c>
      <c r="J356" s="153">
        <v>6.4</v>
      </c>
      <c r="K356" s="153">
        <v>6.4</v>
      </c>
      <c r="L356" s="152">
        <v>6.4</v>
      </c>
      <c r="M356" s="152">
        <v>6.4</v>
      </c>
      <c r="N356" s="152">
        <v>6.4</v>
      </c>
      <c r="O356" s="152">
        <v>6.4</v>
      </c>
      <c r="P356" s="152">
        <v>6.4</v>
      </c>
      <c r="Q356" s="152">
        <v>6.4</v>
      </c>
      <c r="R356" s="152">
        <v>6.4</v>
      </c>
    </row>
    <row r="357" spans="1:18">
      <c r="A357" s="16">
        <f t="shared" si="5"/>
        <v>357</v>
      </c>
      <c r="B357" s="94" t="s">
        <v>981</v>
      </c>
      <c r="C357" s="94" t="s">
        <v>781</v>
      </c>
      <c r="D357" s="94" t="s">
        <v>982</v>
      </c>
      <c r="E357" s="94" t="s">
        <v>463</v>
      </c>
      <c r="F357" s="94" t="s">
        <v>966</v>
      </c>
      <c r="G357" s="94" t="s">
        <v>52</v>
      </c>
      <c r="H357" s="95">
        <v>1988</v>
      </c>
      <c r="I357" s="153">
        <v>6.2</v>
      </c>
      <c r="J357" s="153">
        <v>6.2</v>
      </c>
      <c r="K357" s="153">
        <v>6.2</v>
      </c>
      <c r="L357" s="152">
        <v>6.2</v>
      </c>
      <c r="M357" s="152">
        <v>6.2</v>
      </c>
      <c r="N357" s="152">
        <v>6.2</v>
      </c>
      <c r="O357" s="152">
        <v>6.2</v>
      </c>
      <c r="P357" s="152">
        <v>6.2</v>
      </c>
      <c r="Q357" s="152">
        <v>6.2</v>
      </c>
      <c r="R357" s="152">
        <v>6.2</v>
      </c>
    </row>
    <row r="358" spans="1:18">
      <c r="A358" s="16">
        <f t="shared" si="5"/>
        <v>358</v>
      </c>
      <c r="B358" s="94" t="s">
        <v>983</v>
      </c>
      <c r="C358" s="94" t="s">
        <v>781</v>
      </c>
      <c r="D358" s="94" t="s">
        <v>984</v>
      </c>
      <c r="E358" s="94" t="s">
        <v>463</v>
      </c>
      <c r="F358" s="94" t="s">
        <v>966</v>
      </c>
      <c r="G358" s="94" t="s">
        <v>52</v>
      </c>
      <c r="H358" s="95">
        <v>2009</v>
      </c>
      <c r="I358" s="153">
        <v>6.4</v>
      </c>
      <c r="J358" s="153">
        <v>6.4</v>
      </c>
      <c r="K358" s="153">
        <v>6.4</v>
      </c>
      <c r="L358" s="152">
        <v>6.4</v>
      </c>
      <c r="M358" s="152">
        <v>6.4</v>
      </c>
      <c r="N358" s="152">
        <v>6.4</v>
      </c>
      <c r="O358" s="152">
        <v>6.4</v>
      </c>
      <c r="P358" s="152">
        <v>6.4</v>
      </c>
      <c r="Q358" s="152">
        <v>6.4</v>
      </c>
      <c r="R358" s="152">
        <v>6.4</v>
      </c>
    </row>
    <row r="359" spans="1:18">
      <c r="A359" s="16">
        <f t="shared" si="5"/>
        <v>359</v>
      </c>
      <c r="B359" s="94" t="s">
        <v>985</v>
      </c>
      <c r="C359" s="94" t="s">
        <v>781</v>
      </c>
      <c r="D359" s="94" t="s">
        <v>986</v>
      </c>
      <c r="E359" s="94" t="s">
        <v>987</v>
      </c>
      <c r="F359" s="94" t="s">
        <v>966</v>
      </c>
      <c r="G359" s="94" t="s">
        <v>53</v>
      </c>
      <c r="H359" s="95">
        <v>2011</v>
      </c>
      <c r="I359" s="153">
        <v>3.2</v>
      </c>
      <c r="J359" s="153">
        <v>3.2</v>
      </c>
      <c r="K359" s="153">
        <v>3.2</v>
      </c>
      <c r="L359" s="152">
        <v>3.2</v>
      </c>
      <c r="M359" s="152">
        <v>3.2</v>
      </c>
      <c r="N359" s="152">
        <v>3.2</v>
      </c>
      <c r="O359" s="152">
        <v>3.2</v>
      </c>
      <c r="P359" s="152">
        <v>3.2</v>
      </c>
      <c r="Q359" s="152">
        <v>3.2</v>
      </c>
      <c r="R359" s="152">
        <v>3.2</v>
      </c>
    </row>
    <row r="360" spans="1:18">
      <c r="A360" s="16">
        <f t="shared" si="5"/>
        <v>360</v>
      </c>
      <c r="B360" s="94" t="s">
        <v>988</v>
      </c>
      <c r="C360" s="94" t="s">
        <v>781</v>
      </c>
      <c r="D360" s="94" t="s">
        <v>989</v>
      </c>
      <c r="E360" s="94" t="s">
        <v>990</v>
      </c>
      <c r="F360" s="94" t="s">
        <v>966</v>
      </c>
      <c r="G360" s="94" t="s">
        <v>52</v>
      </c>
      <c r="H360" s="95">
        <v>2010</v>
      </c>
      <c r="I360" s="153">
        <v>4.8</v>
      </c>
      <c r="J360" s="153">
        <v>4.8</v>
      </c>
      <c r="K360" s="153">
        <v>4.8</v>
      </c>
      <c r="L360" s="152">
        <v>4.8</v>
      </c>
      <c r="M360" s="152">
        <v>4.8</v>
      </c>
      <c r="N360" s="152">
        <v>4.8</v>
      </c>
      <c r="O360" s="152">
        <v>4.8</v>
      </c>
      <c r="P360" s="152">
        <v>4.8</v>
      </c>
      <c r="Q360" s="152">
        <v>4.8</v>
      </c>
      <c r="R360" s="152">
        <v>4.8</v>
      </c>
    </row>
    <row r="361" spans="1:18">
      <c r="A361" s="16">
        <f t="shared" si="5"/>
        <v>361</v>
      </c>
      <c r="B361" s="148" t="s">
        <v>991</v>
      </c>
      <c r="C361" s="94" t="s">
        <v>781</v>
      </c>
      <c r="D361" s="148"/>
      <c r="E361" s="148"/>
      <c r="F361" s="148"/>
      <c r="G361" s="148"/>
      <c r="H361" s="149"/>
      <c r="I361" s="150">
        <f t="shared" ref="I361:R361" si="6">SUM(I4:I360)</f>
        <v>64215.199999999997</v>
      </c>
      <c r="J361" s="150">
        <f t="shared" si="6"/>
        <v>64215.199999999997</v>
      </c>
      <c r="K361" s="150">
        <f t="shared" si="6"/>
        <v>64215.199999999997</v>
      </c>
      <c r="L361" s="151">
        <f t="shared" si="6"/>
        <v>64215.199999999997</v>
      </c>
      <c r="M361" s="151">
        <f t="shared" si="6"/>
        <v>64215.199999999997</v>
      </c>
      <c r="N361" s="151">
        <f t="shared" si="6"/>
        <v>64215.199999999997</v>
      </c>
      <c r="O361" s="151">
        <f t="shared" si="6"/>
        <v>64215.199999999997</v>
      </c>
      <c r="P361" s="151">
        <f t="shared" si="6"/>
        <v>64215.199999999997</v>
      </c>
      <c r="Q361" s="151">
        <f t="shared" si="6"/>
        <v>64215.199999999997</v>
      </c>
      <c r="R361" s="151">
        <f t="shared" si="6"/>
        <v>64215.199999999997</v>
      </c>
    </row>
    <row r="362" spans="1:18">
      <c r="A362" s="16">
        <f t="shared" si="5"/>
        <v>362</v>
      </c>
      <c r="B362" s="148"/>
      <c r="C362" s="94" t="s">
        <v>781</v>
      </c>
      <c r="D362" s="148"/>
      <c r="E362" s="148"/>
      <c r="F362" s="148"/>
      <c r="G362" s="148"/>
      <c r="H362" s="149"/>
      <c r="I362" s="150"/>
      <c r="J362" s="150"/>
      <c r="K362" s="150"/>
      <c r="L362" s="151"/>
      <c r="M362" s="151"/>
      <c r="N362" s="151"/>
      <c r="O362" s="151"/>
      <c r="P362" s="151"/>
      <c r="Q362" s="151"/>
      <c r="R362" s="151"/>
    </row>
    <row r="363" spans="1:18">
      <c r="A363" s="16">
        <f t="shared" si="5"/>
        <v>363</v>
      </c>
      <c r="B363" s="148" t="s">
        <v>992</v>
      </c>
      <c r="C363" s="94" t="s">
        <v>781</v>
      </c>
      <c r="D363" s="148"/>
      <c r="E363" s="148"/>
      <c r="F363" s="148"/>
      <c r="G363" s="148"/>
      <c r="H363" s="149"/>
      <c r="I363" s="150"/>
      <c r="J363" s="150"/>
      <c r="K363" s="150"/>
      <c r="L363" s="151"/>
      <c r="M363" s="151"/>
      <c r="N363" s="151"/>
      <c r="O363" s="151"/>
      <c r="P363" s="151"/>
      <c r="Q363" s="151"/>
      <c r="R363" s="151"/>
    </row>
    <row r="364" spans="1:18">
      <c r="A364" s="16">
        <f t="shared" si="5"/>
        <v>364</v>
      </c>
      <c r="B364" s="94" t="s">
        <v>993</v>
      </c>
      <c r="C364" s="94" t="s">
        <v>781</v>
      </c>
      <c r="D364" s="94" t="s">
        <v>994</v>
      </c>
      <c r="E364" s="94" t="s">
        <v>995</v>
      </c>
      <c r="F364" s="94" t="s">
        <v>996</v>
      </c>
      <c r="G364" s="94" t="s">
        <v>54</v>
      </c>
      <c r="H364" s="95">
        <v>1983</v>
      </c>
      <c r="I364" s="153">
        <v>37.9</v>
      </c>
      <c r="J364" s="153">
        <v>37.9</v>
      </c>
      <c r="K364" s="153">
        <v>37.9</v>
      </c>
      <c r="L364" s="152">
        <v>37.9</v>
      </c>
      <c r="M364" s="152">
        <v>37.9</v>
      </c>
      <c r="N364" s="152">
        <v>37.9</v>
      </c>
      <c r="O364" s="152">
        <v>37.9</v>
      </c>
      <c r="P364" s="152">
        <v>37.9</v>
      </c>
      <c r="Q364" s="152">
        <v>37.9</v>
      </c>
      <c r="R364" s="152">
        <v>37.9</v>
      </c>
    </row>
    <row r="365" spans="1:18">
      <c r="A365" s="16">
        <f t="shared" si="5"/>
        <v>365</v>
      </c>
      <c r="B365" s="94" t="s">
        <v>997</v>
      </c>
      <c r="C365" s="94" t="s">
        <v>781</v>
      </c>
      <c r="D365" s="94" t="s">
        <v>998</v>
      </c>
      <c r="E365" s="94" t="s">
        <v>995</v>
      </c>
      <c r="F365" s="94" t="s">
        <v>996</v>
      </c>
      <c r="G365" s="94" t="s">
        <v>54</v>
      </c>
      <c r="H365" s="95">
        <v>1983</v>
      </c>
      <c r="I365" s="153">
        <v>37.9</v>
      </c>
      <c r="J365" s="153">
        <v>37.9</v>
      </c>
      <c r="K365" s="153">
        <v>37.9</v>
      </c>
      <c r="L365" s="152">
        <v>37.9</v>
      </c>
      <c r="M365" s="152">
        <v>37.9</v>
      </c>
      <c r="N365" s="152">
        <v>37.9</v>
      </c>
      <c r="O365" s="152">
        <v>37.9</v>
      </c>
      <c r="P365" s="152">
        <v>37.9</v>
      </c>
      <c r="Q365" s="152">
        <v>37.9</v>
      </c>
      <c r="R365" s="152">
        <v>37.9</v>
      </c>
    </row>
    <row r="366" spans="1:18">
      <c r="A366" s="16">
        <f t="shared" si="5"/>
        <v>366</v>
      </c>
      <c r="B366" s="94" t="s">
        <v>999</v>
      </c>
      <c r="C366" s="94" t="s">
        <v>781</v>
      </c>
      <c r="D366" s="94" t="s">
        <v>1000</v>
      </c>
      <c r="E366" s="94" t="s">
        <v>418</v>
      </c>
      <c r="F366" s="94" t="s">
        <v>996</v>
      </c>
      <c r="G366" s="94" t="s">
        <v>53</v>
      </c>
      <c r="H366" s="95">
        <v>1940</v>
      </c>
      <c r="I366" s="153">
        <v>8</v>
      </c>
      <c r="J366" s="153">
        <v>8</v>
      </c>
      <c r="K366" s="153">
        <v>8</v>
      </c>
      <c r="L366" s="152">
        <v>8</v>
      </c>
      <c r="M366" s="152">
        <v>8</v>
      </c>
      <c r="N366" s="152">
        <v>8</v>
      </c>
      <c r="O366" s="152">
        <v>8</v>
      </c>
      <c r="P366" s="152">
        <v>8</v>
      </c>
      <c r="Q366" s="152">
        <v>8</v>
      </c>
      <c r="R366" s="152">
        <v>8</v>
      </c>
    </row>
    <row r="367" spans="1:18">
      <c r="A367" s="16">
        <f t="shared" si="5"/>
        <v>367</v>
      </c>
      <c r="B367" s="94" t="s">
        <v>1001</v>
      </c>
      <c r="C367" s="94" t="s">
        <v>781</v>
      </c>
      <c r="D367" s="94" t="s">
        <v>1002</v>
      </c>
      <c r="E367" s="94" t="s">
        <v>418</v>
      </c>
      <c r="F367" s="94" t="s">
        <v>996</v>
      </c>
      <c r="G367" s="94" t="s">
        <v>53</v>
      </c>
      <c r="H367" s="95">
        <v>1940</v>
      </c>
      <c r="I367" s="153">
        <v>9</v>
      </c>
      <c r="J367" s="153">
        <v>9</v>
      </c>
      <c r="K367" s="153">
        <v>9</v>
      </c>
      <c r="L367" s="152">
        <v>9</v>
      </c>
      <c r="M367" s="152">
        <v>9</v>
      </c>
      <c r="N367" s="152">
        <v>9</v>
      </c>
      <c r="O367" s="152">
        <v>9</v>
      </c>
      <c r="P367" s="152">
        <v>9</v>
      </c>
      <c r="Q367" s="152">
        <v>9</v>
      </c>
      <c r="R367" s="152">
        <v>9</v>
      </c>
    </row>
    <row r="368" spans="1:18">
      <c r="A368" s="16">
        <f t="shared" si="5"/>
        <v>368</v>
      </c>
      <c r="B368" s="94" t="s">
        <v>1003</v>
      </c>
      <c r="C368" s="94" t="s">
        <v>781</v>
      </c>
      <c r="D368" s="94" t="s">
        <v>1004</v>
      </c>
      <c r="E368" s="94" t="s">
        <v>414</v>
      </c>
      <c r="F368" s="94" t="s">
        <v>996</v>
      </c>
      <c r="G368" s="94" t="s">
        <v>53</v>
      </c>
      <c r="H368" s="95">
        <v>1938</v>
      </c>
      <c r="I368" s="153">
        <v>16</v>
      </c>
      <c r="J368" s="153">
        <v>16</v>
      </c>
      <c r="K368" s="153">
        <v>16</v>
      </c>
      <c r="L368" s="152">
        <v>16</v>
      </c>
      <c r="M368" s="152">
        <v>16</v>
      </c>
      <c r="N368" s="152">
        <v>16</v>
      </c>
      <c r="O368" s="152">
        <v>16</v>
      </c>
      <c r="P368" s="152">
        <v>16</v>
      </c>
      <c r="Q368" s="152">
        <v>16</v>
      </c>
      <c r="R368" s="152">
        <v>16</v>
      </c>
    </row>
    <row r="369" spans="1:18">
      <c r="A369" s="16">
        <f t="shared" si="5"/>
        <v>369</v>
      </c>
      <c r="B369" s="94" t="s">
        <v>1005</v>
      </c>
      <c r="C369" s="94" t="s">
        <v>781</v>
      </c>
      <c r="D369" s="94" t="s">
        <v>1006</v>
      </c>
      <c r="E369" s="94" t="s">
        <v>414</v>
      </c>
      <c r="F369" s="94" t="s">
        <v>996</v>
      </c>
      <c r="G369" s="94" t="s">
        <v>53</v>
      </c>
      <c r="H369" s="95">
        <v>1938</v>
      </c>
      <c r="I369" s="153">
        <v>16</v>
      </c>
      <c r="J369" s="153">
        <v>16</v>
      </c>
      <c r="K369" s="153">
        <v>16</v>
      </c>
      <c r="L369" s="152">
        <v>16</v>
      </c>
      <c r="M369" s="152">
        <v>16</v>
      </c>
      <c r="N369" s="152">
        <v>16</v>
      </c>
      <c r="O369" s="152">
        <v>16</v>
      </c>
      <c r="P369" s="152">
        <v>16</v>
      </c>
      <c r="Q369" s="152">
        <v>16</v>
      </c>
      <c r="R369" s="152">
        <v>16</v>
      </c>
    </row>
    <row r="370" spans="1:18">
      <c r="A370" s="16">
        <f t="shared" si="5"/>
        <v>370</v>
      </c>
      <c r="B370" s="94" t="s">
        <v>1007</v>
      </c>
      <c r="C370" s="94" t="s">
        <v>781</v>
      </c>
      <c r="D370" s="94" t="s">
        <v>1008</v>
      </c>
      <c r="E370" s="94" t="s">
        <v>414</v>
      </c>
      <c r="F370" s="94" t="s">
        <v>996</v>
      </c>
      <c r="G370" s="94" t="s">
        <v>53</v>
      </c>
      <c r="H370" s="95">
        <v>1950</v>
      </c>
      <c r="I370" s="153">
        <v>17</v>
      </c>
      <c r="J370" s="153">
        <v>17</v>
      </c>
      <c r="K370" s="153">
        <v>17</v>
      </c>
      <c r="L370" s="152">
        <v>17</v>
      </c>
      <c r="M370" s="152">
        <v>17</v>
      </c>
      <c r="N370" s="152">
        <v>17</v>
      </c>
      <c r="O370" s="152">
        <v>17</v>
      </c>
      <c r="P370" s="152">
        <v>17</v>
      </c>
      <c r="Q370" s="152">
        <v>17</v>
      </c>
      <c r="R370" s="152">
        <v>17</v>
      </c>
    </row>
    <row r="371" spans="1:18">
      <c r="A371" s="16">
        <f t="shared" si="5"/>
        <v>371</v>
      </c>
      <c r="B371" s="94" t="s">
        <v>1009</v>
      </c>
      <c r="C371" s="94" t="s">
        <v>781</v>
      </c>
      <c r="D371" s="94" t="s">
        <v>1010</v>
      </c>
      <c r="E371" s="94" t="s">
        <v>614</v>
      </c>
      <c r="F371" s="94" t="s">
        <v>996</v>
      </c>
      <c r="G371" s="94" t="s">
        <v>52</v>
      </c>
      <c r="H371" s="95">
        <v>1944</v>
      </c>
      <c r="I371" s="153">
        <v>40</v>
      </c>
      <c r="J371" s="153">
        <v>40</v>
      </c>
      <c r="K371" s="153">
        <v>40</v>
      </c>
      <c r="L371" s="152">
        <v>40</v>
      </c>
      <c r="M371" s="152">
        <v>40</v>
      </c>
      <c r="N371" s="152">
        <v>40</v>
      </c>
      <c r="O371" s="152">
        <v>40</v>
      </c>
      <c r="P371" s="152">
        <v>40</v>
      </c>
      <c r="Q371" s="152">
        <v>40</v>
      </c>
      <c r="R371" s="152">
        <v>40</v>
      </c>
    </row>
    <row r="372" spans="1:18">
      <c r="A372" s="16">
        <f t="shared" si="5"/>
        <v>372</v>
      </c>
      <c r="B372" s="94" t="s">
        <v>1011</v>
      </c>
      <c r="C372" s="94" t="s">
        <v>781</v>
      </c>
      <c r="D372" s="94" t="s">
        <v>1012</v>
      </c>
      <c r="E372" s="94" t="s">
        <v>614</v>
      </c>
      <c r="F372" s="94" t="s">
        <v>996</v>
      </c>
      <c r="G372" s="94" t="s">
        <v>52</v>
      </c>
      <c r="H372" s="95">
        <v>1948</v>
      </c>
      <c r="I372" s="153">
        <v>40</v>
      </c>
      <c r="J372" s="153">
        <v>40</v>
      </c>
      <c r="K372" s="153">
        <v>40</v>
      </c>
      <c r="L372" s="152">
        <v>40</v>
      </c>
      <c r="M372" s="152">
        <v>40</v>
      </c>
      <c r="N372" s="152">
        <v>40</v>
      </c>
      <c r="O372" s="152">
        <v>40</v>
      </c>
      <c r="P372" s="152">
        <v>40</v>
      </c>
      <c r="Q372" s="152">
        <v>40</v>
      </c>
      <c r="R372" s="152">
        <v>40</v>
      </c>
    </row>
    <row r="373" spans="1:18">
      <c r="A373" s="16">
        <f t="shared" si="5"/>
        <v>373</v>
      </c>
      <c r="B373" s="94" t="s">
        <v>1013</v>
      </c>
      <c r="C373" s="94" t="s">
        <v>781</v>
      </c>
      <c r="D373" s="94" t="s">
        <v>1014</v>
      </c>
      <c r="E373" s="94" t="s">
        <v>1015</v>
      </c>
      <c r="F373" s="94" t="s">
        <v>996</v>
      </c>
      <c r="G373" s="94" t="s">
        <v>53</v>
      </c>
      <c r="H373" s="95">
        <v>2005</v>
      </c>
      <c r="I373" s="153">
        <v>9.6</v>
      </c>
      <c r="J373" s="153">
        <v>9.6</v>
      </c>
      <c r="K373" s="153">
        <v>9.6</v>
      </c>
      <c r="L373" s="152">
        <v>9.6</v>
      </c>
      <c r="M373" s="152">
        <v>9.6</v>
      </c>
      <c r="N373" s="152">
        <v>9.6</v>
      </c>
      <c r="O373" s="152">
        <v>9.6</v>
      </c>
      <c r="P373" s="152">
        <v>9.6</v>
      </c>
      <c r="Q373" s="152">
        <v>9.6</v>
      </c>
      <c r="R373" s="152">
        <v>9.6</v>
      </c>
    </row>
    <row r="374" spans="1:18">
      <c r="A374" s="16">
        <f t="shared" si="5"/>
        <v>374</v>
      </c>
      <c r="B374" s="94" t="s">
        <v>1016</v>
      </c>
      <c r="C374" s="94" t="s">
        <v>781</v>
      </c>
      <c r="D374" s="94" t="s">
        <v>1017</v>
      </c>
      <c r="E374" s="94" t="s">
        <v>61</v>
      </c>
      <c r="F374" s="94" t="s">
        <v>996</v>
      </c>
      <c r="G374" s="94" t="s">
        <v>53</v>
      </c>
      <c r="H374" s="95">
        <v>1954</v>
      </c>
      <c r="I374" s="153">
        <v>12</v>
      </c>
      <c r="J374" s="153">
        <v>12</v>
      </c>
      <c r="K374" s="153">
        <v>12</v>
      </c>
      <c r="L374" s="152">
        <v>12</v>
      </c>
      <c r="M374" s="152">
        <v>12</v>
      </c>
      <c r="N374" s="152">
        <v>12</v>
      </c>
      <c r="O374" s="152">
        <v>12</v>
      </c>
      <c r="P374" s="152">
        <v>12</v>
      </c>
      <c r="Q374" s="152">
        <v>12</v>
      </c>
      <c r="R374" s="152">
        <v>12</v>
      </c>
    </row>
    <row r="375" spans="1:18">
      <c r="A375" s="16">
        <f t="shared" si="5"/>
        <v>375</v>
      </c>
      <c r="B375" s="94" t="s">
        <v>1018</v>
      </c>
      <c r="C375" s="94" t="s">
        <v>781</v>
      </c>
      <c r="D375" s="94" t="s">
        <v>1019</v>
      </c>
      <c r="E375" s="94" t="s">
        <v>61</v>
      </c>
      <c r="F375" s="94" t="s">
        <v>996</v>
      </c>
      <c r="G375" s="94" t="s">
        <v>53</v>
      </c>
      <c r="H375" s="95">
        <v>1954</v>
      </c>
      <c r="I375" s="153">
        <v>12</v>
      </c>
      <c r="J375" s="153">
        <v>12</v>
      </c>
      <c r="K375" s="153">
        <v>12</v>
      </c>
      <c r="L375" s="152">
        <v>12</v>
      </c>
      <c r="M375" s="152">
        <v>12</v>
      </c>
      <c r="N375" s="152">
        <v>12</v>
      </c>
      <c r="O375" s="152">
        <v>12</v>
      </c>
      <c r="P375" s="152">
        <v>12</v>
      </c>
      <c r="Q375" s="152">
        <v>12</v>
      </c>
      <c r="R375" s="152">
        <v>12</v>
      </c>
    </row>
    <row r="376" spans="1:18">
      <c r="A376" s="16">
        <f t="shared" si="5"/>
        <v>376</v>
      </c>
      <c r="B376" s="94" t="s">
        <v>1020</v>
      </c>
      <c r="C376" s="94" t="s">
        <v>781</v>
      </c>
      <c r="D376" s="94" t="s">
        <v>1021</v>
      </c>
      <c r="E376" s="94" t="s">
        <v>61</v>
      </c>
      <c r="F376" s="94" t="s">
        <v>996</v>
      </c>
      <c r="G376" s="94" t="s">
        <v>53</v>
      </c>
      <c r="H376" s="95">
        <v>1954</v>
      </c>
      <c r="I376" s="153">
        <v>12</v>
      </c>
      <c r="J376" s="153">
        <v>12</v>
      </c>
      <c r="K376" s="153">
        <v>12</v>
      </c>
      <c r="L376" s="152">
        <v>12</v>
      </c>
      <c r="M376" s="152">
        <v>12</v>
      </c>
      <c r="N376" s="152">
        <v>12</v>
      </c>
      <c r="O376" s="152">
        <v>12</v>
      </c>
      <c r="P376" s="152">
        <v>12</v>
      </c>
      <c r="Q376" s="152">
        <v>12</v>
      </c>
      <c r="R376" s="152">
        <v>12</v>
      </c>
    </row>
    <row r="377" spans="1:18">
      <c r="A377" s="16">
        <f t="shared" si="5"/>
        <v>377</v>
      </c>
      <c r="B377" s="94" t="s">
        <v>1022</v>
      </c>
      <c r="C377" s="94" t="s">
        <v>781</v>
      </c>
      <c r="D377" s="94" t="s">
        <v>1023</v>
      </c>
      <c r="E377" s="94" t="s">
        <v>1024</v>
      </c>
      <c r="F377" s="94" t="s">
        <v>996</v>
      </c>
      <c r="G377" s="94" t="s">
        <v>53</v>
      </c>
      <c r="H377" s="95">
        <v>1951</v>
      </c>
      <c r="I377" s="153">
        <v>29</v>
      </c>
      <c r="J377" s="153">
        <v>29</v>
      </c>
      <c r="K377" s="153">
        <v>29</v>
      </c>
      <c r="L377" s="152">
        <v>29</v>
      </c>
      <c r="M377" s="152">
        <v>29</v>
      </c>
      <c r="N377" s="152">
        <v>29</v>
      </c>
      <c r="O377" s="152">
        <v>29</v>
      </c>
      <c r="P377" s="152">
        <v>29</v>
      </c>
      <c r="Q377" s="152">
        <v>29</v>
      </c>
      <c r="R377" s="152">
        <v>29</v>
      </c>
    </row>
    <row r="378" spans="1:18">
      <c r="A378" s="16">
        <f t="shared" si="5"/>
        <v>378</v>
      </c>
      <c r="B378" s="94" t="s">
        <v>1025</v>
      </c>
      <c r="C378" s="94" t="s">
        <v>781</v>
      </c>
      <c r="D378" s="94" t="s">
        <v>1026</v>
      </c>
      <c r="E378" s="94" t="s">
        <v>1024</v>
      </c>
      <c r="F378" s="94" t="s">
        <v>996</v>
      </c>
      <c r="G378" s="94" t="s">
        <v>53</v>
      </c>
      <c r="H378" s="95">
        <v>1951</v>
      </c>
      <c r="I378" s="153">
        <v>29</v>
      </c>
      <c r="J378" s="153">
        <v>29</v>
      </c>
      <c r="K378" s="153">
        <v>29</v>
      </c>
      <c r="L378" s="152">
        <v>29</v>
      </c>
      <c r="M378" s="152">
        <v>29</v>
      </c>
      <c r="N378" s="152">
        <v>29</v>
      </c>
      <c r="O378" s="152">
        <v>29</v>
      </c>
      <c r="P378" s="152">
        <v>29</v>
      </c>
      <c r="Q378" s="152">
        <v>29</v>
      </c>
      <c r="R378" s="152">
        <v>29</v>
      </c>
    </row>
    <row r="379" spans="1:18">
      <c r="A379" s="16">
        <f t="shared" si="5"/>
        <v>379</v>
      </c>
      <c r="B379" s="94" t="s">
        <v>1027</v>
      </c>
      <c r="C379" s="94" t="s">
        <v>781</v>
      </c>
      <c r="D379" s="94" t="s">
        <v>1028</v>
      </c>
      <c r="E379" s="94" t="s">
        <v>987</v>
      </c>
      <c r="F379" s="94" t="s">
        <v>996</v>
      </c>
      <c r="G379" s="94" t="s">
        <v>53</v>
      </c>
      <c r="H379" s="95">
        <v>1989</v>
      </c>
      <c r="I379" s="153">
        <v>6</v>
      </c>
      <c r="J379" s="153">
        <v>6</v>
      </c>
      <c r="K379" s="153">
        <v>6</v>
      </c>
      <c r="L379" s="152">
        <v>6</v>
      </c>
      <c r="M379" s="152">
        <v>6</v>
      </c>
      <c r="N379" s="152">
        <v>6</v>
      </c>
      <c r="O379" s="152">
        <v>6</v>
      </c>
      <c r="P379" s="152">
        <v>6</v>
      </c>
      <c r="Q379" s="152">
        <v>6</v>
      </c>
      <c r="R379" s="152">
        <v>6</v>
      </c>
    </row>
    <row r="380" spans="1:18">
      <c r="A380" s="16">
        <f t="shared" si="5"/>
        <v>380</v>
      </c>
      <c r="B380" s="94" t="s">
        <v>1029</v>
      </c>
      <c r="C380" s="94" t="s">
        <v>781</v>
      </c>
      <c r="D380" s="94" t="s">
        <v>1030</v>
      </c>
      <c r="E380" s="94" t="s">
        <v>414</v>
      </c>
      <c r="F380" s="94" t="s">
        <v>996</v>
      </c>
      <c r="G380" s="94" t="s">
        <v>53</v>
      </c>
      <c r="H380" s="95">
        <v>1938</v>
      </c>
      <c r="I380" s="153">
        <v>14</v>
      </c>
      <c r="J380" s="153">
        <v>14</v>
      </c>
      <c r="K380" s="153">
        <v>14</v>
      </c>
      <c r="L380" s="152">
        <v>14</v>
      </c>
      <c r="M380" s="152">
        <v>14</v>
      </c>
      <c r="N380" s="152">
        <v>14</v>
      </c>
      <c r="O380" s="152">
        <v>14</v>
      </c>
      <c r="P380" s="152">
        <v>14</v>
      </c>
      <c r="Q380" s="152">
        <v>14</v>
      </c>
      <c r="R380" s="152">
        <v>14</v>
      </c>
    </row>
    <row r="381" spans="1:18">
      <c r="A381" s="16">
        <f t="shared" si="5"/>
        <v>381</v>
      </c>
      <c r="B381" s="94" t="s">
        <v>1031</v>
      </c>
      <c r="C381" s="94" t="s">
        <v>781</v>
      </c>
      <c r="D381" s="94" t="s">
        <v>1032</v>
      </c>
      <c r="E381" s="94" t="s">
        <v>1024</v>
      </c>
      <c r="F381" s="94" t="s">
        <v>996</v>
      </c>
      <c r="G381" s="94" t="s">
        <v>53</v>
      </c>
      <c r="H381" s="95">
        <v>1951</v>
      </c>
      <c r="I381" s="153">
        <v>21</v>
      </c>
      <c r="J381" s="153">
        <v>21</v>
      </c>
      <c r="K381" s="153">
        <v>21</v>
      </c>
      <c r="L381" s="152">
        <v>21</v>
      </c>
      <c r="M381" s="152">
        <v>21</v>
      </c>
      <c r="N381" s="152">
        <v>21</v>
      </c>
      <c r="O381" s="152">
        <v>21</v>
      </c>
      <c r="P381" s="152">
        <v>21</v>
      </c>
      <c r="Q381" s="152">
        <v>21</v>
      </c>
      <c r="R381" s="152">
        <v>21</v>
      </c>
    </row>
    <row r="382" spans="1:18">
      <c r="A382" s="16">
        <f t="shared" si="5"/>
        <v>382</v>
      </c>
      <c r="B382" s="94" t="s">
        <v>1033</v>
      </c>
      <c r="C382" s="94" t="s">
        <v>781</v>
      </c>
      <c r="D382" s="94" t="s">
        <v>1034</v>
      </c>
      <c r="E382" s="94" t="s">
        <v>1024</v>
      </c>
      <c r="F382" s="94" t="s">
        <v>996</v>
      </c>
      <c r="G382" s="94" t="s">
        <v>53</v>
      </c>
      <c r="H382" s="95">
        <v>1951</v>
      </c>
      <c r="I382" s="153">
        <v>20</v>
      </c>
      <c r="J382" s="153">
        <v>20</v>
      </c>
      <c r="K382" s="153">
        <v>20</v>
      </c>
      <c r="L382" s="152">
        <v>20</v>
      </c>
      <c r="M382" s="152">
        <v>20</v>
      </c>
      <c r="N382" s="152">
        <v>20</v>
      </c>
      <c r="O382" s="152">
        <v>20</v>
      </c>
      <c r="P382" s="152">
        <v>20</v>
      </c>
      <c r="Q382" s="152">
        <v>20</v>
      </c>
      <c r="R382" s="152">
        <v>20</v>
      </c>
    </row>
    <row r="383" spans="1:18">
      <c r="A383" s="16">
        <f t="shared" si="5"/>
        <v>383</v>
      </c>
      <c r="B383" s="94" t="s">
        <v>1035</v>
      </c>
      <c r="C383" s="94" t="s">
        <v>781</v>
      </c>
      <c r="D383" s="94" t="s">
        <v>1036</v>
      </c>
      <c r="E383" s="94" t="s">
        <v>418</v>
      </c>
      <c r="F383" s="94" t="s">
        <v>996</v>
      </c>
      <c r="G383" s="94" t="s">
        <v>53</v>
      </c>
      <c r="H383" s="95">
        <v>1941</v>
      </c>
      <c r="I383" s="153">
        <v>36</v>
      </c>
      <c r="J383" s="153">
        <v>36</v>
      </c>
      <c r="K383" s="153">
        <v>36</v>
      </c>
      <c r="L383" s="152">
        <v>36</v>
      </c>
      <c r="M383" s="152">
        <v>36</v>
      </c>
      <c r="N383" s="152">
        <v>36</v>
      </c>
      <c r="O383" s="152">
        <v>36</v>
      </c>
      <c r="P383" s="152">
        <v>36</v>
      </c>
      <c r="Q383" s="152">
        <v>36</v>
      </c>
      <c r="R383" s="152">
        <v>36</v>
      </c>
    </row>
    <row r="384" spans="1:18">
      <c r="A384" s="16">
        <f t="shared" si="5"/>
        <v>384</v>
      </c>
      <c r="B384" s="94" t="s">
        <v>1037</v>
      </c>
      <c r="C384" s="94" t="s">
        <v>781</v>
      </c>
      <c r="D384" s="94" t="s">
        <v>1038</v>
      </c>
      <c r="E384" s="94" t="s">
        <v>418</v>
      </c>
      <c r="F384" s="94" t="s">
        <v>996</v>
      </c>
      <c r="G384" s="94" t="s">
        <v>53</v>
      </c>
      <c r="H384" s="95">
        <v>1941</v>
      </c>
      <c r="I384" s="153">
        <v>36</v>
      </c>
      <c r="J384" s="153">
        <v>36</v>
      </c>
      <c r="K384" s="153">
        <v>36</v>
      </c>
      <c r="L384" s="152">
        <v>36</v>
      </c>
      <c r="M384" s="152">
        <v>36</v>
      </c>
      <c r="N384" s="152">
        <v>36</v>
      </c>
      <c r="O384" s="152">
        <v>36</v>
      </c>
      <c r="P384" s="152">
        <v>36</v>
      </c>
      <c r="Q384" s="152">
        <v>36</v>
      </c>
      <c r="R384" s="152">
        <v>36</v>
      </c>
    </row>
    <row r="385" spans="1:18">
      <c r="A385" s="16">
        <f t="shared" si="5"/>
        <v>385</v>
      </c>
      <c r="B385" s="94" t="s">
        <v>1039</v>
      </c>
      <c r="C385" s="94" t="s">
        <v>781</v>
      </c>
      <c r="D385" s="94" t="s">
        <v>1040</v>
      </c>
      <c r="E385" s="94" t="s">
        <v>418</v>
      </c>
      <c r="F385" s="94" t="s">
        <v>996</v>
      </c>
      <c r="G385" s="94" t="s">
        <v>53</v>
      </c>
      <c r="H385" s="95">
        <v>1941</v>
      </c>
      <c r="I385" s="153">
        <v>36</v>
      </c>
      <c r="J385" s="153">
        <v>36</v>
      </c>
      <c r="K385" s="153">
        <v>36</v>
      </c>
      <c r="L385" s="152">
        <v>36</v>
      </c>
      <c r="M385" s="152">
        <v>36</v>
      </c>
      <c r="N385" s="152">
        <v>36</v>
      </c>
      <c r="O385" s="152">
        <v>36</v>
      </c>
      <c r="P385" s="152">
        <v>36</v>
      </c>
      <c r="Q385" s="152">
        <v>36</v>
      </c>
      <c r="R385" s="152">
        <v>36</v>
      </c>
    </row>
    <row r="386" spans="1:18">
      <c r="A386" s="16">
        <f t="shared" si="5"/>
        <v>386</v>
      </c>
      <c r="B386" s="94" t="s">
        <v>1041</v>
      </c>
      <c r="C386" s="94" t="s">
        <v>781</v>
      </c>
      <c r="D386" s="94" t="s">
        <v>1042</v>
      </c>
      <c r="E386" s="94" t="s">
        <v>320</v>
      </c>
      <c r="F386" s="94" t="s">
        <v>996</v>
      </c>
      <c r="G386" s="94" t="s">
        <v>52</v>
      </c>
      <c r="H386" s="95">
        <v>1953</v>
      </c>
      <c r="I386" s="153">
        <v>22</v>
      </c>
      <c r="J386" s="153">
        <v>22</v>
      </c>
      <c r="K386" s="153">
        <v>22</v>
      </c>
      <c r="L386" s="152">
        <v>22</v>
      </c>
      <c r="M386" s="152">
        <v>22</v>
      </c>
      <c r="N386" s="152">
        <v>22</v>
      </c>
      <c r="O386" s="152">
        <v>22</v>
      </c>
      <c r="P386" s="152">
        <v>22</v>
      </c>
      <c r="Q386" s="152">
        <v>22</v>
      </c>
      <c r="R386" s="152">
        <v>22</v>
      </c>
    </row>
    <row r="387" spans="1:18">
      <c r="A387" s="16">
        <f t="shared" si="5"/>
        <v>387</v>
      </c>
      <c r="B387" s="94" t="s">
        <v>1043</v>
      </c>
      <c r="C387" s="94" t="s">
        <v>781</v>
      </c>
      <c r="D387" s="94" t="s">
        <v>1044</v>
      </c>
      <c r="E387" s="94" t="s">
        <v>320</v>
      </c>
      <c r="F387" s="94" t="s">
        <v>996</v>
      </c>
      <c r="G387" s="94" t="s">
        <v>52</v>
      </c>
      <c r="H387" s="95">
        <v>1953</v>
      </c>
      <c r="I387" s="153">
        <v>22</v>
      </c>
      <c r="J387" s="153">
        <v>22</v>
      </c>
      <c r="K387" s="153">
        <v>22</v>
      </c>
      <c r="L387" s="152">
        <v>22</v>
      </c>
      <c r="M387" s="152">
        <v>22</v>
      </c>
      <c r="N387" s="152">
        <v>22</v>
      </c>
      <c r="O387" s="152">
        <v>22</v>
      </c>
      <c r="P387" s="152">
        <v>22</v>
      </c>
      <c r="Q387" s="152">
        <v>22</v>
      </c>
      <c r="R387" s="152">
        <v>22</v>
      </c>
    </row>
    <row r="388" spans="1:18">
      <c r="A388" s="16">
        <f t="shared" si="5"/>
        <v>388</v>
      </c>
      <c r="B388" s="148" t="s">
        <v>1057</v>
      </c>
      <c r="C388" s="94" t="s">
        <v>781</v>
      </c>
      <c r="D388" s="148"/>
      <c r="E388" s="148"/>
      <c r="F388" s="148"/>
      <c r="G388" s="148"/>
      <c r="H388" s="149"/>
      <c r="I388" s="150">
        <f t="shared" ref="I388:R388" si="7">SUM(I364:I387)</f>
        <v>538.4</v>
      </c>
      <c r="J388" s="150">
        <f t="shared" si="7"/>
        <v>538.4</v>
      </c>
      <c r="K388" s="150">
        <f t="shared" si="7"/>
        <v>538.4</v>
      </c>
      <c r="L388" s="151">
        <f t="shared" si="7"/>
        <v>538.4</v>
      </c>
      <c r="M388" s="151">
        <f t="shared" si="7"/>
        <v>538.4</v>
      </c>
      <c r="N388" s="151">
        <f t="shared" si="7"/>
        <v>538.4</v>
      </c>
      <c r="O388" s="151">
        <f t="shared" si="7"/>
        <v>538.4</v>
      </c>
      <c r="P388" s="151">
        <f t="shared" si="7"/>
        <v>538.4</v>
      </c>
      <c r="Q388" s="151">
        <f t="shared" si="7"/>
        <v>538.4</v>
      </c>
      <c r="R388" s="151">
        <f t="shared" si="7"/>
        <v>538.4</v>
      </c>
    </row>
    <row r="389" spans="1:18">
      <c r="A389" s="16">
        <f t="shared" si="5"/>
        <v>389</v>
      </c>
      <c r="B389" s="94" t="s">
        <v>1058</v>
      </c>
      <c r="C389" s="94" t="s">
        <v>781</v>
      </c>
      <c r="D389" s="94" t="s">
        <v>1059</v>
      </c>
      <c r="E389" s="94"/>
      <c r="F389" s="94"/>
      <c r="G389" s="173"/>
      <c r="H389" s="95"/>
      <c r="I389" s="174">
        <v>457.54127742001134</v>
      </c>
      <c r="J389" s="174">
        <v>457.54127742001134</v>
      </c>
      <c r="K389" s="174">
        <v>457.54127742001134</v>
      </c>
      <c r="L389" s="174">
        <v>457.54127742001134</v>
      </c>
      <c r="M389" s="174">
        <v>457.54127742001134</v>
      </c>
      <c r="N389" s="174">
        <v>457.54127742001134</v>
      </c>
      <c r="O389" s="174">
        <v>457.54127742001134</v>
      </c>
      <c r="P389" s="174">
        <v>457.54127742001134</v>
      </c>
      <c r="Q389" s="174">
        <v>457.54127742001134</v>
      </c>
      <c r="R389" s="174">
        <v>457.54127742001134</v>
      </c>
    </row>
    <row r="390" spans="1:18">
      <c r="A390" s="16">
        <f t="shared" ref="A390:A453" si="8">A389+1</f>
        <v>390</v>
      </c>
      <c r="B390" s="94"/>
      <c r="C390" s="94"/>
      <c r="D390" s="94"/>
      <c r="E390" s="94"/>
      <c r="F390" s="94"/>
      <c r="G390" s="173"/>
      <c r="H390" s="95"/>
      <c r="I390" s="174"/>
      <c r="J390" s="174"/>
      <c r="K390" s="174"/>
      <c r="L390" s="174"/>
      <c r="M390" s="174"/>
      <c r="N390" s="174"/>
      <c r="O390" s="174"/>
      <c r="P390" s="174"/>
      <c r="Q390" s="174"/>
      <c r="R390" s="174"/>
    </row>
    <row r="391" spans="1:18" ht="15" customHeight="1">
      <c r="A391" s="16">
        <f t="shared" si="8"/>
        <v>391</v>
      </c>
      <c r="B391" s="148" t="s">
        <v>2617</v>
      </c>
      <c r="C391" s="94"/>
      <c r="D391" s="94"/>
      <c r="E391" s="94"/>
      <c r="F391" s="94"/>
      <c r="G391" s="94"/>
      <c r="H391" s="95"/>
      <c r="I391" s="153"/>
      <c r="J391" s="153"/>
      <c r="K391" s="153"/>
      <c r="L391" s="153"/>
      <c r="M391" s="153"/>
      <c r="N391" s="153"/>
      <c r="O391" s="153"/>
      <c r="P391" s="153"/>
      <c r="Q391" s="153"/>
      <c r="R391" s="153"/>
    </row>
    <row r="392" spans="1:18" ht="15" customHeight="1">
      <c r="A392" s="16">
        <f t="shared" si="8"/>
        <v>392</v>
      </c>
      <c r="B392" s="94" t="s">
        <v>1045</v>
      </c>
      <c r="C392" s="94" t="s">
        <v>781</v>
      </c>
      <c r="D392" s="94" t="s">
        <v>1046</v>
      </c>
      <c r="E392" s="94" t="s">
        <v>604</v>
      </c>
      <c r="F392" s="94" t="s">
        <v>996</v>
      </c>
      <c r="G392" s="94" t="s">
        <v>52</v>
      </c>
      <c r="H392" s="95">
        <v>2014</v>
      </c>
      <c r="I392" s="153">
        <v>1.4</v>
      </c>
      <c r="J392" s="153">
        <v>1.4</v>
      </c>
      <c r="K392" s="153">
        <v>1.4</v>
      </c>
      <c r="L392" s="152">
        <v>1.4</v>
      </c>
      <c r="M392" s="152">
        <v>1.4</v>
      </c>
      <c r="N392" s="152">
        <v>1.4</v>
      </c>
      <c r="O392" s="152">
        <v>1.4</v>
      </c>
      <c r="P392" s="152">
        <v>1.4</v>
      </c>
      <c r="Q392" s="152">
        <v>1.4</v>
      </c>
      <c r="R392" s="152">
        <v>1.4</v>
      </c>
    </row>
    <row r="393" spans="1:18" ht="15" customHeight="1">
      <c r="A393" s="16">
        <f t="shared" si="8"/>
        <v>393</v>
      </c>
      <c r="B393" s="94" t="s">
        <v>1049</v>
      </c>
      <c r="C393" s="94" t="s">
        <v>781</v>
      </c>
      <c r="D393" s="94" t="s">
        <v>1050</v>
      </c>
      <c r="E393" s="94" t="s">
        <v>1048</v>
      </c>
      <c r="F393" s="94" t="s">
        <v>996</v>
      </c>
      <c r="G393" s="94" t="s">
        <v>53</v>
      </c>
      <c r="H393" s="95">
        <v>1931</v>
      </c>
      <c r="I393" s="153">
        <v>4.8</v>
      </c>
      <c r="J393" s="153">
        <v>4.8</v>
      </c>
      <c r="K393" s="153">
        <v>4.8</v>
      </c>
      <c r="L393" s="153">
        <v>4.8</v>
      </c>
      <c r="M393" s="153">
        <v>4.8</v>
      </c>
      <c r="N393" s="153">
        <v>4.8</v>
      </c>
      <c r="O393" s="153">
        <v>4.8</v>
      </c>
      <c r="P393" s="153">
        <v>4.8</v>
      </c>
      <c r="Q393" s="153">
        <v>4.8</v>
      </c>
      <c r="R393" s="153">
        <v>4.8</v>
      </c>
    </row>
    <row r="394" spans="1:18" ht="15" customHeight="1">
      <c r="A394" s="16">
        <f t="shared" si="8"/>
        <v>394</v>
      </c>
      <c r="B394" s="94" t="s">
        <v>1051</v>
      </c>
      <c r="C394" s="94" t="s">
        <v>781</v>
      </c>
      <c r="D394" s="94" t="s">
        <v>1052</v>
      </c>
      <c r="E394" s="94" t="s">
        <v>472</v>
      </c>
      <c r="F394" s="94" t="s">
        <v>996</v>
      </c>
      <c r="G394" s="94" t="s">
        <v>53</v>
      </c>
      <c r="H394" s="95">
        <v>1928</v>
      </c>
      <c r="I394" s="153">
        <v>7.7</v>
      </c>
      <c r="J394" s="153">
        <v>7.7</v>
      </c>
      <c r="K394" s="153">
        <v>7.7</v>
      </c>
      <c r="L394" s="153">
        <v>7.7</v>
      </c>
      <c r="M394" s="153">
        <v>7.7</v>
      </c>
      <c r="N394" s="153">
        <v>7.7</v>
      </c>
      <c r="O394" s="153">
        <v>7.7</v>
      </c>
      <c r="P394" s="153">
        <v>7.7</v>
      </c>
      <c r="Q394" s="153">
        <v>7.7</v>
      </c>
      <c r="R394" s="153">
        <v>7.7</v>
      </c>
    </row>
    <row r="395" spans="1:18" ht="15" customHeight="1">
      <c r="A395" s="16">
        <f t="shared" si="8"/>
        <v>395</v>
      </c>
      <c r="B395" s="94" t="s">
        <v>1053</v>
      </c>
      <c r="C395" s="94" t="s">
        <v>781</v>
      </c>
      <c r="D395" s="94" t="s">
        <v>1054</v>
      </c>
      <c r="E395" s="94" t="s">
        <v>472</v>
      </c>
      <c r="F395" s="94" t="s">
        <v>996</v>
      </c>
      <c r="G395" s="94" t="s">
        <v>53</v>
      </c>
      <c r="H395" s="95">
        <v>1928</v>
      </c>
      <c r="I395" s="153">
        <v>3.6</v>
      </c>
      <c r="J395" s="153">
        <v>3.6</v>
      </c>
      <c r="K395" s="153">
        <v>3.6</v>
      </c>
      <c r="L395" s="153">
        <v>3.6</v>
      </c>
      <c r="M395" s="153">
        <v>3.6</v>
      </c>
      <c r="N395" s="153">
        <v>3.6</v>
      </c>
      <c r="O395" s="153">
        <v>3.6</v>
      </c>
      <c r="P395" s="153">
        <v>3.6</v>
      </c>
      <c r="Q395" s="153">
        <v>3.6</v>
      </c>
      <c r="R395" s="153">
        <v>3.6</v>
      </c>
    </row>
    <row r="396" spans="1:18" ht="15" customHeight="1">
      <c r="A396" s="16">
        <f t="shared" si="8"/>
        <v>396</v>
      </c>
      <c r="B396" s="94" t="s">
        <v>1055</v>
      </c>
      <c r="C396" s="94" t="s">
        <v>781</v>
      </c>
      <c r="D396" s="94" t="s">
        <v>1056</v>
      </c>
      <c r="E396" s="94" t="s">
        <v>463</v>
      </c>
      <c r="F396" s="94" t="s">
        <v>996</v>
      </c>
      <c r="G396" s="94" t="s">
        <v>52</v>
      </c>
      <c r="H396" s="95">
        <v>1991</v>
      </c>
      <c r="I396" s="153">
        <v>2.2000000000000002</v>
      </c>
      <c r="J396" s="153">
        <v>2.2000000000000002</v>
      </c>
      <c r="K396" s="153">
        <v>2.2000000000000002</v>
      </c>
      <c r="L396" s="152">
        <v>2.2000000000000002</v>
      </c>
      <c r="M396" s="152">
        <v>2.2000000000000002</v>
      </c>
      <c r="N396" s="152">
        <v>2.2000000000000002</v>
      </c>
      <c r="O396" s="152">
        <v>2.2000000000000002</v>
      </c>
      <c r="P396" s="152">
        <v>2.2000000000000002</v>
      </c>
      <c r="Q396" s="152">
        <v>2.2000000000000002</v>
      </c>
      <c r="R396" s="152">
        <v>2.2000000000000002</v>
      </c>
    </row>
    <row r="397" spans="1:18" ht="15" customHeight="1">
      <c r="A397" s="16">
        <f t="shared" si="8"/>
        <v>397</v>
      </c>
      <c r="B397" s="148" t="s">
        <v>2618</v>
      </c>
      <c r="C397" s="94"/>
      <c r="D397" s="94"/>
      <c r="E397" s="94"/>
      <c r="F397" s="94"/>
      <c r="G397" s="94"/>
      <c r="H397" s="95"/>
      <c r="I397" s="150">
        <f>SUM(I392:I396)</f>
        <v>19.7</v>
      </c>
      <c r="J397" s="150">
        <f t="shared" ref="J397:R397" si="9">SUM(J392:J396)</f>
        <v>19.7</v>
      </c>
      <c r="K397" s="150">
        <f t="shared" si="9"/>
        <v>19.7</v>
      </c>
      <c r="L397" s="150">
        <f t="shared" si="9"/>
        <v>19.7</v>
      </c>
      <c r="M397" s="150">
        <f t="shared" si="9"/>
        <v>19.7</v>
      </c>
      <c r="N397" s="150">
        <f t="shared" si="9"/>
        <v>19.7</v>
      </c>
      <c r="O397" s="150">
        <f t="shared" si="9"/>
        <v>19.7</v>
      </c>
      <c r="P397" s="150">
        <f t="shared" si="9"/>
        <v>19.7</v>
      </c>
      <c r="Q397" s="150">
        <f t="shared" si="9"/>
        <v>19.7</v>
      </c>
      <c r="R397" s="150">
        <f t="shared" si="9"/>
        <v>19.7</v>
      </c>
    </row>
    <row r="398" spans="1:18" ht="15" customHeight="1">
      <c r="A398" s="16">
        <f t="shared" si="8"/>
        <v>398</v>
      </c>
      <c r="B398" s="94" t="s">
        <v>2619</v>
      </c>
      <c r="C398" s="94"/>
      <c r="D398" s="94"/>
      <c r="E398" s="94"/>
      <c r="F398" s="94"/>
      <c r="G398" s="94"/>
      <c r="H398" s="95"/>
      <c r="I398" s="220">
        <f>I397*(I389/I388)</f>
        <v>16.741387751066537</v>
      </c>
      <c r="J398" s="220">
        <f t="shared" ref="J398:R398" si="10">J397*(J389/J388)</f>
        <v>16.741387751066537</v>
      </c>
      <c r="K398" s="220">
        <f t="shared" si="10"/>
        <v>16.741387751066537</v>
      </c>
      <c r="L398" s="220">
        <f t="shared" si="10"/>
        <v>16.741387751066537</v>
      </c>
      <c r="M398" s="220">
        <f t="shared" si="10"/>
        <v>16.741387751066537</v>
      </c>
      <c r="N398" s="220">
        <f t="shared" si="10"/>
        <v>16.741387751066537</v>
      </c>
      <c r="O398" s="220">
        <f t="shared" si="10"/>
        <v>16.741387751066537</v>
      </c>
      <c r="P398" s="220">
        <f t="shared" si="10"/>
        <v>16.741387751066537</v>
      </c>
      <c r="Q398" s="220">
        <f t="shared" si="10"/>
        <v>16.741387751066537</v>
      </c>
      <c r="R398" s="220">
        <f t="shared" si="10"/>
        <v>16.741387751066537</v>
      </c>
    </row>
    <row r="399" spans="1:18">
      <c r="A399" s="16">
        <f t="shared" si="8"/>
        <v>399</v>
      </c>
      <c r="B399" s="148"/>
      <c r="C399" s="94" t="s">
        <v>781</v>
      </c>
      <c r="D399" s="148"/>
      <c r="E399" s="148"/>
      <c r="F399" s="148"/>
      <c r="G399" s="148"/>
      <c r="H399" s="149"/>
      <c r="I399" s="150"/>
      <c r="J399" s="150"/>
      <c r="K399" s="150"/>
      <c r="L399" s="151"/>
      <c r="M399" s="151"/>
      <c r="N399" s="151"/>
      <c r="O399" s="151"/>
      <c r="P399" s="151"/>
      <c r="Q399" s="151"/>
      <c r="R399" s="151"/>
    </row>
    <row r="400" spans="1:18">
      <c r="A400" s="16">
        <f t="shared" si="8"/>
        <v>400</v>
      </c>
      <c r="B400" s="94" t="s">
        <v>2168</v>
      </c>
      <c r="C400" s="94" t="s">
        <v>781</v>
      </c>
      <c r="D400" s="94" t="s">
        <v>1060</v>
      </c>
      <c r="E400" s="94"/>
      <c r="F400" s="94"/>
      <c r="G400" s="94"/>
      <c r="H400" s="95"/>
      <c r="I400" s="153">
        <f>-6*(I389/I388)</f>
        <v>-5.0988998226598596</v>
      </c>
      <c r="J400" s="153">
        <f t="shared" ref="J400:R400" si="11">-6*(J389/J388)</f>
        <v>-5.0988998226598596</v>
      </c>
      <c r="K400" s="153">
        <f t="shared" si="11"/>
        <v>-5.0988998226598596</v>
      </c>
      <c r="L400" s="153">
        <f t="shared" si="11"/>
        <v>-5.0988998226598596</v>
      </c>
      <c r="M400" s="153">
        <f t="shared" si="11"/>
        <v>-5.0988998226598596</v>
      </c>
      <c r="N400" s="153">
        <f t="shared" si="11"/>
        <v>-5.0988998226598596</v>
      </c>
      <c r="O400" s="153">
        <f t="shared" si="11"/>
        <v>-5.0988998226598596</v>
      </c>
      <c r="P400" s="153">
        <f t="shared" si="11"/>
        <v>-5.0988998226598596</v>
      </c>
      <c r="Q400" s="153">
        <f t="shared" si="11"/>
        <v>-5.0988998226598596</v>
      </c>
      <c r="R400" s="153">
        <f t="shared" si="11"/>
        <v>-5.0988998226598596</v>
      </c>
    </row>
    <row r="401" spans="1:18">
      <c r="A401" s="16">
        <f t="shared" si="8"/>
        <v>401</v>
      </c>
      <c r="B401" s="94" t="s">
        <v>1061</v>
      </c>
      <c r="C401" s="94" t="s">
        <v>781</v>
      </c>
      <c r="D401" s="94" t="s">
        <v>1062</v>
      </c>
      <c r="E401" s="94"/>
      <c r="F401" s="94"/>
      <c r="G401" s="94"/>
      <c r="H401" s="95"/>
      <c r="I401" s="153">
        <f>I361+I389+I400+I398</f>
        <v>64684.383765348415</v>
      </c>
      <c r="J401" s="153">
        <f t="shared" ref="J401:R401" si="12">J361+J389+J400+J398</f>
        <v>64684.383765348415</v>
      </c>
      <c r="K401" s="153">
        <f t="shared" si="12"/>
        <v>64684.383765348415</v>
      </c>
      <c r="L401" s="153">
        <f t="shared" si="12"/>
        <v>64684.383765348415</v>
      </c>
      <c r="M401" s="153">
        <f t="shared" si="12"/>
        <v>64684.383765348415</v>
      </c>
      <c r="N401" s="153">
        <f t="shared" si="12"/>
        <v>64684.383765348415</v>
      </c>
      <c r="O401" s="153">
        <f t="shared" si="12"/>
        <v>64684.383765348415</v>
      </c>
      <c r="P401" s="153">
        <f t="shared" si="12"/>
        <v>64684.383765348415</v>
      </c>
      <c r="Q401" s="153">
        <f t="shared" si="12"/>
        <v>64684.383765348415</v>
      </c>
      <c r="R401" s="153">
        <f t="shared" si="12"/>
        <v>64684.383765348415</v>
      </c>
    </row>
    <row r="402" spans="1:18">
      <c r="A402" s="16">
        <f t="shared" si="8"/>
        <v>402</v>
      </c>
      <c r="B402" s="148"/>
      <c r="C402" s="94" t="s">
        <v>781</v>
      </c>
      <c r="D402" s="148"/>
      <c r="E402" s="148"/>
      <c r="F402" s="148"/>
      <c r="G402" s="148"/>
      <c r="H402" s="149"/>
      <c r="I402" s="150"/>
      <c r="J402" s="150"/>
      <c r="K402" s="150"/>
      <c r="L402" s="151"/>
      <c r="M402" s="151"/>
      <c r="N402" s="151"/>
      <c r="O402" s="151"/>
      <c r="P402" s="151"/>
      <c r="Q402" s="151"/>
      <c r="R402" s="151"/>
    </row>
    <row r="403" spans="1:18">
      <c r="A403" s="16">
        <f t="shared" si="8"/>
        <v>403</v>
      </c>
      <c r="B403" s="148" t="s">
        <v>1063</v>
      </c>
      <c r="C403" s="94" t="s">
        <v>781</v>
      </c>
      <c r="D403" s="148"/>
      <c r="E403" s="148"/>
      <c r="F403" s="148"/>
      <c r="G403" s="148"/>
      <c r="H403" s="149"/>
      <c r="I403" s="150"/>
      <c r="J403" s="150"/>
      <c r="K403" s="150"/>
      <c r="L403" s="151"/>
      <c r="M403" s="151"/>
      <c r="N403" s="151"/>
      <c r="O403" s="151"/>
      <c r="P403" s="151"/>
      <c r="Q403" s="151"/>
      <c r="R403" s="151"/>
    </row>
    <row r="404" spans="1:18">
      <c r="A404" s="16">
        <f t="shared" si="8"/>
        <v>404</v>
      </c>
      <c r="B404" s="94" t="s">
        <v>1064</v>
      </c>
      <c r="C404" s="94" t="s">
        <v>781</v>
      </c>
      <c r="D404" s="94" t="s">
        <v>1065</v>
      </c>
      <c r="E404" s="94" t="s">
        <v>487</v>
      </c>
      <c r="F404" s="94" t="s">
        <v>294</v>
      </c>
      <c r="G404" s="94" t="s">
        <v>62</v>
      </c>
      <c r="H404" s="95">
        <v>2016</v>
      </c>
      <c r="I404" s="153">
        <v>54</v>
      </c>
      <c r="J404" s="153">
        <v>54</v>
      </c>
      <c r="K404" s="153">
        <v>54</v>
      </c>
      <c r="L404" s="152">
        <v>54</v>
      </c>
      <c r="M404" s="152">
        <v>54</v>
      </c>
      <c r="N404" s="152">
        <v>54</v>
      </c>
      <c r="O404" s="152">
        <v>54</v>
      </c>
      <c r="P404" s="152">
        <v>54</v>
      </c>
      <c r="Q404" s="152">
        <v>54</v>
      </c>
      <c r="R404" s="152">
        <v>54</v>
      </c>
    </row>
    <row r="405" spans="1:18">
      <c r="A405" s="16">
        <f t="shared" si="8"/>
        <v>405</v>
      </c>
      <c r="B405" s="94" t="s">
        <v>1066</v>
      </c>
      <c r="C405" s="94" t="s">
        <v>781</v>
      </c>
      <c r="D405" s="94" t="s">
        <v>1067</v>
      </c>
      <c r="E405" s="94" t="s">
        <v>487</v>
      </c>
      <c r="F405" s="94" t="s">
        <v>294</v>
      </c>
      <c r="G405" s="94" t="s">
        <v>62</v>
      </c>
      <c r="H405" s="95">
        <v>2016</v>
      </c>
      <c r="I405" s="153">
        <v>54</v>
      </c>
      <c r="J405" s="153">
        <v>54</v>
      </c>
      <c r="K405" s="153">
        <v>54</v>
      </c>
      <c r="L405" s="152">
        <v>54</v>
      </c>
      <c r="M405" s="152">
        <v>54</v>
      </c>
      <c r="N405" s="152">
        <v>54</v>
      </c>
      <c r="O405" s="152">
        <v>54</v>
      </c>
      <c r="P405" s="152">
        <v>54</v>
      </c>
      <c r="Q405" s="152">
        <v>54</v>
      </c>
      <c r="R405" s="152">
        <v>54</v>
      </c>
    </row>
    <row r="406" spans="1:18">
      <c r="A406" s="16">
        <f t="shared" si="8"/>
        <v>406</v>
      </c>
      <c r="B406" s="94" t="s">
        <v>1068</v>
      </c>
      <c r="C406" s="94" t="s">
        <v>781</v>
      </c>
      <c r="D406" s="94" t="s">
        <v>1069</v>
      </c>
      <c r="E406" s="94" t="s">
        <v>487</v>
      </c>
      <c r="F406" s="94" t="s">
        <v>294</v>
      </c>
      <c r="G406" s="94" t="s">
        <v>62</v>
      </c>
      <c r="H406" s="95">
        <v>2016</v>
      </c>
      <c r="I406" s="153">
        <v>54</v>
      </c>
      <c r="J406" s="153">
        <v>54</v>
      </c>
      <c r="K406" s="153">
        <v>54</v>
      </c>
      <c r="L406" s="152">
        <v>54</v>
      </c>
      <c r="M406" s="152">
        <v>54</v>
      </c>
      <c r="N406" s="152">
        <v>54</v>
      </c>
      <c r="O406" s="152">
        <v>54</v>
      </c>
      <c r="P406" s="152">
        <v>54</v>
      </c>
      <c r="Q406" s="152">
        <v>54</v>
      </c>
      <c r="R406" s="152">
        <v>54</v>
      </c>
    </row>
    <row r="407" spans="1:18">
      <c r="A407" s="16">
        <f t="shared" si="8"/>
        <v>407</v>
      </c>
      <c r="B407" s="94" t="s">
        <v>1070</v>
      </c>
      <c r="C407" s="94" t="s">
        <v>781</v>
      </c>
      <c r="D407" s="94" t="s">
        <v>1071</v>
      </c>
      <c r="E407" s="94" t="s">
        <v>487</v>
      </c>
      <c r="F407" s="94" t="s">
        <v>294</v>
      </c>
      <c r="G407" s="94" t="s">
        <v>62</v>
      </c>
      <c r="H407" s="95">
        <v>2016</v>
      </c>
      <c r="I407" s="153">
        <v>190</v>
      </c>
      <c r="J407" s="153">
        <v>190</v>
      </c>
      <c r="K407" s="153">
        <v>190</v>
      </c>
      <c r="L407" s="152">
        <v>190</v>
      </c>
      <c r="M407" s="152">
        <v>190</v>
      </c>
      <c r="N407" s="152">
        <v>190</v>
      </c>
      <c r="O407" s="152">
        <v>190</v>
      </c>
      <c r="P407" s="152">
        <v>190</v>
      </c>
      <c r="Q407" s="152">
        <v>190</v>
      </c>
      <c r="R407" s="152">
        <v>190</v>
      </c>
    </row>
    <row r="408" spans="1:18">
      <c r="A408" s="16">
        <f t="shared" si="8"/>
        <v>408</v>
      </c>
      <c r="B408" s="94" t="s">
        <v>1072</v>
      </c>
      <c r="C408" s="94" t="s">
        <v>781</v>
      </c>
      <c r="D408" s="94" t="s">
        <v>1073</v>
      </c>
      <c r="E408" s="94" t="s">
        <v>487</v>
      </c>
      <c r="F408" s="94" t="s">
        <v>294</v>
      </c>
      <c r="G408" s="94" t="s">
        <v>62</v>
      </c>
      <c r="H408" s="95">
        <v>2016</v>
      </c>
      <c r="I408" s="153">
        <v>190</v>
      </c>
      <c r="J408" s="153">
        <v>190</v>
      </c>
      <c r="K408" s="153">
        <v>190</v>
      </c>
      <c r="L408" s="152">
        <v>190</v>
      </c>
      <c r="M408" s="152">
        <v>190</v>
      </c>
      <c r="N408" s="152">
        <v>190</v>
      </c>
      <c r="O408" s="152">
        <v>190</v>
      </c>
      <c r="P408" s="152">
        <v>190</v>
      </c>
      <c r="Q408" s="152">
        <v>190</v>
      </c>
      <c r="R408" s="152">
        <v>190</v>
      </c>
    </row>
    <row r="409" spans="1:18">
      <c r="A409" s="16">
        <f t="shared" si="8"/>
        <v>409</v>
      </c>
      <c r="B409" s="94" t="s">
        <v>1074</v>
      </c>
      <c r="C409" s="94" t="s">
        <v>781</v>
      </c>
      <c r="D409" s="94" t="s">
        <v>1075</v>
      </c>
      <c r="E409" s="94" t="s">
        <v>1076</v>
      </c>
      <c r="F409" s="94" t="s">
        <v>294</v>
      </c>
      <c r="G409" s="94" t="s">
        <v>52</v>
      </c>
      <c r="H409" s="95">
        <v>2000</v>
      </c>
      <c r="I409" s="153">
        <v>160</v>
      </c>
      <c r="J409" s="153">
        <v>160</v>
      </c>
      <c r="K409" s="153">
        <v>160</v>
      </c>
      <c r="L409" s="152">
        <v>160</v>
      </c>
      <c r="M409" s="152">
        <v>160</v>
      </c>
      <c r="N409" s="152">
        <v>160</v>
      </c>
      <c r="O409" s="152">
        <v>160</v>
      </c>
      <c r="P409" s="152">
        <v>160</v>
      </c>
      <c r="Q409" s="152">
        <v>160</v>
      </c>
      <c r="R409" s="152">
        <v>160</v>
      </c>
    </row>
    <row r="410" spans="1:18">
      <c r="A410" s="16">
        <f t="shared" si="8"/>
        <v>410</v>
      </c>
      <c r="B410" s="94" t="s">
        <v>1077</v>
      </c>
      <c r="C410" s="94" t="s">
        <v>781</v>
      </c>
      <c r="D410" s="94" t="s">
        <v>1078</v>
      </c>
      <c r="E410" s="94" t="s">
        <v>1076</v>
      </c>
      <c r="F410" s="94" t="s">
        <v>294</v>
      </c>
      <c r="G410" s="94" t="s">
        <v>52</v>
      </c>
      <c r="H410" s="95">
        <v>2000</v>
      </c>
      <c r="I410" s="153">
        <v>160</v>
      </c>
      <c r="J410" s="153">
        <v>160</v>
      </c>
      <c r="K410" s="153">
        <v>160</v>
      </c>
      <c r="L410" s="152">
        <v>160</v>
      </c>
      <c r="M410" s="152">
        <v>160</v>
      </c>
      <c r="N410" s="152">
        <v>160</v>
      </c>
      <c r="O410" s="152">
        <v>160</v>
      </c>
      <c r="P410" s="152">
        <v>160</v>
      </c>
      <c r="Q410" s="152">
        <v>160</v>
      </c>
      <c r="R410" s="152">
        <v>160</v>
      </c>
    </row>
    <row r="411" spans="1:18">
      <c r="A411" s="16">
        <f t="shared" si="8"/>
        <v>411</v>
      </c>
      <c r="B411" s="94" t="s">
        <v>1079</v>
      </c>
      <c r="C411" s="94" t="s">
        <v>781</v>
      </c>
      <c r="D411" s="94" t="s">
        <v>1080</v>
      </c>
      <c r="E411" s="94" t="s">
        <v>1076</v>
      </c>
      <c r="F411" s="94" t="s">
        <v>294</v>
      </c>
      <c r="G411" s="94" t="s">
        <v>52</v>
      </c>
      <c r="H411" s="95">
        <v>2000</v>
      </c>
      <c r="I411" s="153">
        <v>160</v>
      </c>
      <c r="J411" s="153">
        <v>160</v>
      </c>
      <c r="K411" s="153">
        <v>160</v>
      </c>
      <c r="L411" s="152">
        <v>160</v>
      </c>
      <c r="M411" s="152">
        <v>160</v>
      </c>
      <c r="N411" s="152">
        <v>160</v>
      </c>
      <c r="O411" s="152">
        <v>160</v>
      </c>
      <c r="P411" s="152">
        <v>160</v>
      </c>
      <c r="Q411" s="152">
        <v>160</v>
      </c>
      <c r="R411" s="152">
        <v>160</v>
      </c>
    </row>
    <row r="412" spans="1:18">
      <c r="A412" s="16">
        <f t="shared" si="8"/>
        <v>412</v>
      </c>
      <c r="B412" s="94" t="s">
        <v>1081</v>
      </c>
      <c r="C412" s="94" t="s">
        <v>781</v>
      </c>
      <c r="D412" s="94" t="s">
        <v>1082</v>
      </c>
      <c r="E412" s="94" t="s">
        <v>1076</v>
      </c>
      <c r="F412" s="94" t="s">
        <v>294</v>
      </c>
      <c r="G412" s="94" t="s">
        <v>52</v>
      </c>
      <c r="H412" s="95">
        <v>2000</v>
      </c>
      <c r="I412" s="153">
        <v>400</v>
      </c>
      <c r="J412" s="153">
        <v>400</v>
      </c>
      <c r="K412" s="153">
        <v>400</v>
      </c>
      <c r="L412" s="152">
        <v>400</v>
      </c>
      <c r="M412" s="152">
        <v>400</v>
      </c>
      <c r="N412" s="152">
        <v>400</v>
      </c>
      <c r="O412" s="152">
        <v>400</v>
      </c>
      <c r="P412" s="152">
        <v>400</v>
      </c>
      <c r="Q412" s="152">
        <v>400</v>
      </c>
      <c r="R412" s="152">
        <v>400</v>
      </c>
    </row>
    <row r="413" spans="1:18">
      <c r="A413" s="16">
        <f t="shared" si="8"/>
        <v>413</v>
      </c>
      <c r="B413" s="94" t="s">
        <v>1086</v>
      </c>
      <c r="C413" s="94" t="s">
        <v>781</v>
      </c>
      <c r="D413" s="94" t="s">
        <v>1087</v>
      </c>
      <c r="E413" s="94" t="s">
        <v>262</v>
      </c>
      <c r="F413" s="94" t="s">
        <v>294</v>
      </c>
      <c r="G413" s="94" t="s">
        <v>52</v>
      </c>
      <c r="H413" s="95">
        <v>2001</v>
      </c>
      <c r="I413" s="153">
        <v>156</v>
      </c>
      <c r="J413" s="153">
        <v>156</v>
      </c>
      <c r="K413" s="153">
        <v>156</v>
      </c>
      <c r="L413" s="152">
        <v>156</v>
      </c>
      <c r="M413" s="152">
        <v>156</v>
      </c>
      <c r="N413" s="152">
        <v>156</v>
      </c>
      <c r="O413" s="152">
        <v>156</v>
      </c>
      <c r="P413" s="152">
        <v>156</v>
      </c>
      <c r="Q413" s="152">
        <v>156</v>
      </c>
      <c r="R413" s="152">
        <v>156</v>
      </c>
    </row>
    <row r="414" spans="1:18">
      <c r="A414" s="16">
        <f t="shared" si="8"/>
        <v>414</v>
      </c>
      <c r="B414" s="94" t="s">
        <v>1090</v>
      </c>
      <c r="C414" s="94" t="s">
        <v>781</v>
      </c>
      <c r="D414" s="94" t="s">
        <v>1091</v>
      </c>
      <c r="E414" s="94" t="s">
        <v>262</v>
      </c>
      <c r="F414" s="94" t="s">
        <v>294</v>
      </c>
      <c r="G414" s="94" t="s">
        <v>52</v>
      </c>
      <c r="H414" s="95">
        <v>2001</v>
      </c>
      <c r="I414" s="153">
        <v>135</v>
      </c>
      <c r="J414" s="153">
        <v>135</v>
      </c>
      <c r="K414" s="153">
        <v>135</v>
      </c>
      <c r="L414" s="152">
        <v>135</v>
      </c>
      <c r="M414" s="152">
        <v>135</v>
      </c>
      <c r="N414" s="152">
        <v>135</v>
      </c>
      <c r="O414" s="152">
        <v>135</v>
      </c>
      <c r="P414" s="152">
        <v>135</v>
      </c>
      <c r="Q414" s="152">
        <v>135</v>
      </c>
      <c r="R414" s="152">
        <v>135</v>
      </c>
    </row>
    <row r="415" spans="1:18">
      <c r="A415" s="16">
        <f t="shared" si="8"/>
        <v>415</v>
      </c>
      <c r="B415" s="94" t="s">
        <v>1094</v>
      </c>
      <c r="C415" s="94" t="s">
        <v>781</v>
      </c>
      <c r="D415" s="94" t="s">
        <v>1095</v>
      </c>
      <c r="E415" s="94" t="s">
        <v>262</v>
      </c>
      <c r="F415" s="94" t="s">
        <v>294</v>
      </c>
      <c r="G415" s="94" t="s">
        <v>52</v>
      </c>
      <c r="H415" s="95">
        <v>2001</v>
      </c>
      <c r="I415" s="153">
        <v>153</v>
      </c>
      <c r="J415" s="153">
        <v>153</v>
      </c>
      <c r="K415" s="153">
        <v>153</v>
      </c>
      <c r="L415" s="152">
        <v>153</v>
      </c>
      <c r="M415" s="152">
        <v>153</v>
      </c>
      <c r="N415" s="152">
        <v>153</v>
      </c>
      <c r="O415" s="152">
        <v>153</v>
      </c>
      <c r="P415" s="152">
        <v>153</v>
      </c>
      <c r="Q415" s="152">
        <v>153</v>
      </c>
      <c r="R415" s="152">
        <v>153</v>
      </c>
    </row>
    <row r="416" spans="1:18">
      <c r="A416" s="16">
        <f t="shared" si="8"/>
        <v>416</v>
      </c>
      <c r="B416" s="94" t="s">
        <v>1098</v>
      </c>
      <c r="C416" s="94" t="s">
        <v>781</v>
      </c>
      <c r="D416" s="94" t="s">
        <v>1099</v>
      </c>
      <c r="E416" s="94" t="s">
        <v>262</v>
      </c>
      <c r="F416" s="94" t="s">
        <v>294</v>
      </c>
      <c r="G416" s="94" t="s">
        <v>52</v>
      </c>
      <c r="H416" s="95">
        <v>2001</v>
      </c>
      <c r="I416" s="153">
        <v>402</v>
      </c>
      <c r="J416" s="153">
        <v>402</v>
      </c>
      <c r="K416" s="153">
        <v>402</v>
      </c>
      <c r="L416" s="152">
        <v>402</v>
      </c>
      <c r="M416" s="152">
        <v>402</v>
      </c>
      <c r="N416" s="152">
        <v>402</v>
      </c>
      <c r="O416" s="152">
        <v>402</v>
      </c>
      <c r="P416" s="152">
        <v>402</v>
      </c>
      <c r="Q416" s="152">
        <v>402</v>
      </c>
      <c r="R416" s="152">
        <v>402</v>
      </c>
    </row>
    <row r="417" spans="1:18">
      <c r="A417" s="16">
        <f t="shared" si="8"/>
        <v>417</v>
      </c>
      <c r="B417" s="94" t="s">
        <v>1083</v>
      </c>
      <c r="C417" s="94" t="s">
        <v>781</v>
      </c>
      <c r="D417" s="94" t="s">
        <v>1084</v>
      </c>
      <c r="E417" s="94" t="s">
        <v>1085</v>
      </c>
      <c r="F417" s="94" t="s">
        <v>294</v>
      </c>
      <c r="G417" s="94" t="s">
        <v>52</v>
      </c>
      <c r="H417" s="95">
        <v>2003</v>
      </c>
      <c r="I417" s="153">
        <v>151</v>
      </c>
      <c r="J417" s="153">
        <v>151</v>
      </c>
      <c r="K417" s="153">
        <v>151</v>
      </c>
      <c r="L417" s="152">
        <v>151</v>
      </c>
      <c r="M417" s="152">
        <v>151</v>
      </c>
      <c r="N417" s="152">
        <v>151</v>
      </c>
      <c r="O417" s="152">
        <v>151</v>
      </c>
      <c r="P417" s="152">
        <v>151</v>
      </c>
      <c r="Q417" s="152">
        <v>151</v>
      </c>
      <c r="R417" s="152">
        <v>151</v>
      </c>
    </row>
    <row r="418" spans="1:18">
      <c r="A418" s="16">
        <f t="shared" si="8"/>
        <v>418</v>
      </c>
      <c r="B418" s="94" t="s">
        <v>1088</v>
      </c>
      <c r="C418" s="94" t="s">
        <v>781</v>
      </c>
      <c r="D418" s="94" t="s">
        <v>1089</v>
      </c>
      <c r="E418" s="94" t="s">
        <v>1085</v>
      </c>
      <c r="F418" s="94" t="s">
        <v>294</v>
      </c>
      <c r="G418" s="94" t="s">
        <v>52</v>
      </c>
      <c r="H418" s="95">
        <v>2003</v>
      </c>
      <c r="I418" s="153">
        <v>148</v>
      </c>
      <c r="J418" s="153">
        <v>148</v>
      </c>
      <c r="K418" s="153">
        <v>148</v>
      </c>
      <c r="L418" s="152">
        <v>148</v>
      </c>
      <c r="M418" s="152">
        <v>148</v>
      </c>
      <c r="N418" s="152">
        <v>148</v>
      </c>
      <c r="O418" s="152">
        <v>148</v>
      </c>
      <c r="P418" s="152">
        <v>148</v>
      </c>
      <c r="Q418" s="152">
        <v>148</v>
      </c>
      <c r="R418" s="152">
        <v>148</v>
      </c>
    </row>
    <row r="419" spans="1:18">
      <c r="A419" s="16">
        <f t="shared" si="8"/>
        <v>419</v>
      </c>
      <c r="B419" s="94" t="s">
        <v>1092</v>
      </c>
      <c r="C419" s="94" t="s">
        <v>781</v>
      </c>
      <c r="D419" s="94" t="s">
        <v>1093</v>
      </c>
      <c r="E419" s="94" t="s">
        <v>1085</v>
      </c>
      <c r="F419" s="94" t="s">
        <v>294</v>
      </c>
      <c r="G419" s="94" t="s">
        <v>52</v>
      </c>
      <c r="H419" s="95">
        <v>2003</v>
      </c>
      <c r="I419" s="153">
        <v>310</v>
      </c>
      <c r="J419" s="153">
        <v>310</v>
      </c>
      <c r="K419" s="153">
        <v>310</v>
      </c>
      <c r="L419" s="152">
        <v>310</v>
      </c>
      <c r="M419" s="152">
        <v>310</v>
      </c>
      <c r="N419" s="152">
        <v>310</v>
      </c>
      <c r="O419" s="152">
        <v>310</v>
      </c>
      <c r="P419" s="152">
        <v>310</v>
      </c>
      <c r="Q419" s="152">
        <v>310</v>
      </c>
      <c r="R419" s="152">
        <v>310</v>
      </c>
    </row>
    <row r="420" spans="1:18">
      <c r="A420" s="16">
        <f t="shared" si="8"/>
        <v>420</v>
      </c>
      <c r="B420" s="94" t="s">
        <v>1096</v>
      </c>
      <c r="C420" s="94" t="s">
        <v>781</v>
      </c>
      <c r="D420" s="94" t="s">
        <v>1097</v>
      </c>
      <c r="E420" s="94" t="s">
        <v>1085</v>
      </c>
      <c r="F420" s="94" t="s">
        <v>294</v>
      </c>
      <c r="G420" s="94" t="s">
        <v>52</v>
      </c>
      <c r="H420" s="95">
        <v>2003</v>
      </c>
      <c r="I420" s="153">
        <v>150</v>
      </c>
      <c r="J420" s="153">
        <v>150</v>
      </c>
      <c r="K420" s="153">
        <v>150</v>
      </c>
      <c r="L420" s="152">
        <v>150</v>
      </c>
      <c r="M420" s="152">
        <v>150</v>
      </c>
      <c r="N420" s="152">
        <v>150</v>
      </c>
      <c r="O420" s="152">
        <v>150</v>
      </c>
      <c r="P420" s="152">
        <v>150</v>
      </c>
      <c r="Q420" s="152">
        <v>150</v>
      </c>
      <c r="R420" s="152">
        <v>150</v>
      </c>
    </row>
    <row r="421" spans="1:18">
      <c r="A421" s="16">
        <f t="shared" si="8"/>
        <v>421</v>
      </c>
      <c r="B421" s="94" t="s">
        <v>1100</v>
      </c>
      <c r="C421" s="94" t="s">
        <v>781</v>
      </c>
      <c r="D421" s="94" t="s">
        <v>1101</v>
      </c>
      <c r="E421" s="94" t="s">
        <v>1085</v>
      </c>
      <c r="F421" s="94" t="s">
        <v>294</v>
      </c>
      <c r="G421" s="94" t="s">
        <v>52</v>
      </c>
      <c r="H421" s="95">
        <v>2003</v>
      </c>
      <c r="I421" s="153">
        <v>152</v>
      </c>
      <c r="J421" s="153">
        <v>152</v>
      </c>
      <c r="K421" s="153">
        <v>152</v>
      </c>
      <c r="L421" s="152">
        <v>152</v>
      </c>
      <c r="M421" s="152">
        <v>152</v>
      </c>
      <c r="N421" s="152">
        <v>152</v>
      </c>
      <c r="O421" s="152">
        <v>152</v>
      </c>
      <c r="P421" s="152">
        <v>152</v>
      </c>
      <c r="Q421" s="152">
        <v>152</v>
      </c>
      <c r="R421" s="152">
        <v>152</v>
      </c>
    </row>
    <row r="422" spans="1:18">
      <c r="A422" s="16">
        <f t="shared" si="8"/>
        <v>422</v>
      </c>
      <c r="B422" s="94" t="s">
        <v>1102</v>
      </c>
      <c r="C422" s="94" t="s">
        <v>781</v>
      </c>
      <c r="D422" s="94" t="s">
        <v>1103</v>
      </c>
      <c r="E422" s="94" t="s">
        <v>1085</v>
      </c>
      <c r="F422" s="94" t="s">
        <v>294</v>
      </c>
      <c r="G422" s="94" t="s">
        <v>52</v>
      </c>
      <c r="H422" s="95">
        <v>2003</v>
      </c>
      <c r="I422" s="153">
        <v>311</v>
      </c>
      <c r="J422" s="153">
        <v>311</v>
      </c>
      <c r="K422" s="153">
        <v>311</v>
      </c>
      <c r="L422" s="152">
        <v>311</v>
      </c>
      <c r="M422" s="152">
        <v>311</v>
      </c>
      <c r="N422" s="152">
        <v>311</v>
      </c>
      <c r="O422" s="152">
        <v>311</v>
      </c>
      <c r="P422" s="152">
        <v>311</v>
      </c>
      <c r="Q422" s="152">
        <v>311</v>
      </c>
      <c r="R422" s="152">
        <v>311</v>
      </c>
    </row>
    <row r="423" spans="1:18">
      <c r="A423" s="16">
        <f t="shared" si="8"/>
        <v>423</v>
      </c>
      <c r="B423" s="148" t="s">
        <v>1104</v>
      </c>
      <c r="C423" s="94" t="s">
        <v>781</v>
      </c>
      <c r="D423" s="148"/>
      <c r="E423" s="148"/>
      <c r="F423" s="148"/>
      <c r="G423" s="148"/>
      <c r="H423" s="149"/>
      <c r="I423" s="150">
        <f t="shared" ref="I423:R423" si="13">SUM(I404:I422)</f>
        <v>3490</v>
      </c>
      <c r="J423" s="150">
        <f t="shared" si="13"/>
        <v>3490</v>
      </c>
      <c r="K423" s="150">
        <f t="shared" si="13"/>
        <v>3490</v>
      </c>
      <c r="L423" s="151">
        <f t="shared" si="13"/>
        <v>3490</v>
      </c>
      <c r="M423" s="151">
        <f t="shared" si="13"/>
        <v>3490</v>
      </c>
      <c r="N423" s="151">
        <f t="shared" si="13"/>
        <v>3490</v>
      </c>
      <c r="O423" s="151">
        <f t="shared" si="13"/>
        <v>3490</v>
      </c>
      <c r="P423" s="151">
        <f t="shared" si="13"/>
        <v>3490</v>
      </c>
      <c r="Q423" s="151">
        <f t="shared" si="13"/>
        <v>3490</v>
      </c>
      <c r="R423" s="151">
        <f t="shared" si="13"/>
        <v>3490</v>
      </c>
    </row>
    <row r="424" spans="1:18">
      <c r="A424" s="16">
        <f t="shared" si="8"/>
        <v>424</v>
      </c>
      <c r="B424" s="148"/>
      <c r="C424" s="94" t="s">
        <v>781</v>
      </c>
      <c r="D424" s="148"/>
      <c r="E424" s="148"/>
      <c r="F424" s="148"/>
      <c r="G424" s="148"/>
      <c r="H424" s="149"/>
      <c r="I424" s="150"/>
      <c r="J424" s="150"/>
      <c r="K424" s="150"/>
      <c r="L424" s="151"/>
      <c r="M424" s="151"/>
      <c r="N424" s="151"/>
      <c r="O424" s="151"/>
      <c r="P424" s="151"/>
      <c r="Q424" s="151"/>
      <c r="R424" s="151"/>
    </row>
    <row r="425" spans="1:18">
      <c r="A425" s="16">
        <f t="shared" si="8"/>
        <v>425</v>
      </c>
      <c r="B425" s="148" t="s">
        <v>1105</v>
      </c>
      <c r="C425" s="94" t="s">
        <v>781</v>
      </c>
      <c r="D425" s="148"/>
      <c r="E425" s="148"/>
      <c r="F425" s="148"/>
      <c r="G425" s="148"/>
      <c r="H425" s="149"/>
      <c r="I425" s="150"/>
      <c r="J425" s="150"/>
      <c r="K425" s="150"/>
      <c r="L425" s="151"/>
      <c r="M425" s="151"/>
      <c r="N425" s="151"/>
      <c r="O425" s="151"/>
      <c r="P425" s="151"/>
      <c r="Q425" s="151"/>
      <c r="R425" s="151"/>
    </row>
    <row r="426" spans="1:18">
      <c r="A426" s="16">
        <f t="shared" si="8"/>
        <v>426</v>
      </c>
      <c r="B426" s="94" t="s">
        <v>1064</v>
      </c>
      <c r="C426" s="94" t="s">
        <v>781</v>
      </c>
      <c r="D426" s="94" t="s">
        <v>1106</v>
      </c>
      <c r="E426" s="94" t="s">
        <v>487</v>
      </c>
      <c r="F426" s="94" t="s">
        <v>294</v>
      </c>
      <c r="G426" s="94" t="s">
        <v>62</v>
      </c>
      <c r="H426" s="95">
        <v>2017</v>
      </c>
      <c r="I426" s="174">
        <v>-54</v>
      </c>
      <c r="J426" s="174">
        <v>-54</v>
      </c>
      <c r="K426" s="174">
        <v>-54</v>
      </c>
      <c r="L426" s="174">
        <v>-54</v>
      </c>
      <c r="M426" s="174">
        <v>-54</v>
      </c>
      <c r="N426" s="174">
        <v>-54</v>
      </c>
      <c r="O426" s="174">
        <v>-54</v>
      </c>
      <c r="P426" s="174">
        <v>-54</v>
      </c>
      <c r="Q426" s="174">
        <v>-54</v>
      </c>
      <c r="R426" s="174">
        <v>-54</v>
      </c>
    </row>
    <row r="427" spans="1:18">
      <c r="A427" s="16">
        <f t="shared" si="8"/>
        <v>427</v>
      </c>
      <c r="B427" s="94" t="s">
        <v>1066</v>
      </c>
      <c r="C427" s="94" t="s">
        <v>781</v>
      </c>
      <c r="D427" s="94" t="s">
        <v>1107</v>
      </c>
      <c r="E427" s="94" t="s">
        <v>487</v>
      </c>
      <c r="F427" s="94" t="s">
        <v>294</v>
      </c>
      <c r="G427" s="94" t="s">
        <v>62</v>
      </c>
      <c r="H427" s="95">
        <v>2017</v>
      </c>
      <c r="I427" s="174">
        <v>-54</v>
      </c>
      <c r="J427" s="174">
        <v>-54</v>
      </c>
      <c r="K427" s="174">
        <v>-54</v>
      </c>
      <c r="L427" s="174">
        <v>-54</v>
      </c>
      <c r="M427" s="174">
        <v>-54</v>
      </c>
      <c r="N427" s="174">
        <v>-54</v>
      </c>
      <c r="O427" s="174">
        <v>-54</v>
      </c>
      <c r="P427" s="174">
        <v>-54</v>
      </c>
      <c r="Q427" s="174">
        <v>-54</v>
      </c>
      <c r="R427" s="174">
        <v>-54</v>
      </c>
    </row>
    <row r="428" spans="1:18">
      <c r="A428" s="16">
        <f t="shared" si="8"/>
        <v>428</v>
      </c>
      <c r="B428" s="94" t="s">
        <v>1068</v>
      </c>
      <c r="C428" s="94" t="s">
        <v>781</v>
      </c>
      <c r="D428" s="94" t="s">
        <v>1108</v>
      </c>
      <c r="E428" s="94" t="s">
        <v>487</v>
      </c>
      <c r="F428" s="94" t="s">
        <v>294</v>
      </c>
      <c r="G428" s="94" t="s">
        <v>62</v>
      </c>
      <c r="H428" s="95">
        <v>2017</v>
      </c>
      <c r="I428" s="174">
        <v>-54</v>
      </c>
      <c r="J428" s="174">
        <v>-54</v>
      </c>
      <c r="K428" s="174">
        <v>-54</v>
      </c>
      <c r="L428" s="174">
        <v>-54</v>
      </c>
      <c r="M428" s="174">
        <v>-54</v>
      </c>
      <c r="N428" s="174">
        <v>-54</v>
      </c>
      <c r="O428" s="174">
        <v>-54</v>
      </c>
      <c r="P428" s="174">
        <v>-54</v>
      </c>
      <c r="Q428" s="174">
        <v>-54</v>
      </c>
      <c r="R428" s="174">
        <v>-54</v>
      </c>
    </row>
    <row r="429" spans="1:18">
      <c r="A429" s="16">
        <f t="shared" si="8"/>
        <v>429</v>
      </c>
      <c r="B429" s="94" t="s">
        <v>1070</v>
      </c>
      <c r="C429" s="94" t="s">
        <v>781</v>
      </c>
      <c r="D429" s="94" t="s">
        <v>1109</v>
      </c>
      <c r="E429" s="94" t="s">
        <v>487</v>
      </c>
      <c r="F429" s="94" t="s">
        <v>294</v>
      </c>
      <c r="G429" s="94" t="s">
        <v>62</v>
      </c>
      <c r="H429" s="95">
        <v>2017</v>
      </c>
      <c r="I429" s="153">
        <v>-190</v>
      </c>
      <c r="J429" s="153">
        <v>-190</v>
      </c>
      <c r="K429" s="153">
        <v>-190</v>
      </c>
      <c r="L429" s="152">
        <v>-190</v>
      </c>
      <c r="M429" s="152">
        <v>-190</v>
      </c>
      <c r="N429" s="152">
        <v>-190</v>
      </c>
      <c r="O429" s="152">
        <v>-190</v>
      </c>
      <c r="P429" s="152">
        <v>-190</v>
      </c>
      <c r="Q429" s="152">
        <v>-190</v>
      </c>
      <c r="R429" s="152">
        <v>-190</v>
      </c>
    </row>
    <row r="430" spans="1:18">
      <c r="A430" s="16">
        <f t="shared" si="8"/>
        <v>430</v>
      </c>
      <c r="B430" s="94" t="s">
        <v>1072</v>
      </c>
      <c r="C430" s="94" t="s">
        <v>781</v>
      </c>
      <c r="D430" s="94" t="s">
        <v>1110</v>
      </c>
      <c r="E430" s="94" t="s">
        <v>487</v>
      </c>
      <c r="F430" s="94" t="s">
        <v>294</v>
      </c>
      <c r="G430" s="94" t="s">
        <v>62</v>
      </c>
      <c r="H430" s="95">
        <v>2017</v>
      </c>
      <c r="I430" s="153">
        <v>-190</v>
      </c>
      <c r="J430" s="153">
        <v>-190</v>
      </c>
      <c r="K430" s="153">
        <v>-190</v>
      </c>
      <c r="L430" s="152">
        <v>-190</v>
      </c>
      <c r="M430" s="152">
        <v>-190</v>
      </c>
      <c r="N430" s="152">
        <v>-190</v>
      </c>
      <c r="O430" s="152">
        <v>-190</v>
      </c>
      <c r="P430" s="152">
        <v>-190</v>
      </c>
      <c r="Q430" s="152">
        <v>-190</v>
      </c>
      <c r="R430" s="152">
        <v>-190</v>
      </c>
    </row>
    <row r="431" spans="1:18">
      <c r="A431" s="16">
        <f t="shared" si="8"/>
        <v>431</v>
      </c>
      <c r="B431" s="94" t="s">
        <v>1111</v>
      </c>
      <c r="C431" s="94" t="s">
        <v>781</v>
      </c>
      <c r="D431" s="94" t="s">
        <v>1112</v>
      </c>
      <c r="E431" s="94" t="s">
        <v>1076</v>
      </c>
      <c r="F431" s="94" t="s">
        <v>294</v>
      </c>
      <c r="G431" s="94" t="s">
        <v>52</v>
      </c>
      <c r="H431" s="95">
        <v>2016</v>
      </c>
      <c r="I431" s="174">
        <v>0</v>
      </c>
      <c r="J431" s="153">
        <v>0</v>
      </c>
      <c r="K431" s="153">
        <v>0</v>
      </c>
      <c r="L431" s="152">
        <v>0</v>
      </c>
      <c r="M431" s="152">
        <v>0</v>
      </c>
      <c r="N431" s="152">
        <v>0</v>
      </c>
      <c r="O431" s="152">
        <v>0</v>
      </c>
      <c r="P431" s="152">
        <v>0</v>
      </c>
      <c r="Q431" s="152">
        <v>0</v>
      </c>
      <c r="R431" s="152">
        <v>0</v>
      </c>
    </row>
    <row r="432" spans="1:18">
      <c r="A432" s="16">
        <f t="shared" si="8"/>
        <v>432</v>
      </c>
      <c r="B432" s="94" t="s">
        <v>1105</v>
      </c>
      <c r="C432" s="94" t="s">
        <v>781</v>
      </c>
      <c r="D432" s="94" t="s">
        <v>1113</v>
      </c>
      <c r="E432" s="94"/>
      <c r="F432" s="94"/>
      <c r="G432" s="94"/>
      <c r="H432" s="95"/>
      <c r="I432" s="153">
        <f>SUM(I426:I431)</f>
        <v>-542</v>
      </c>
      <c r="J432" s="153">
        <f t="shared" ref="J432:R432" si="14">SUM(J426:J431)</f>
        <v>-542</v>
      </c>
      <c r="K432" s="153">
        <f t="shared" si="14"/>
        <v>-542</v>
      </c>
      <c r="L432" s="153">
        <f t="shared" si="14"/>
        <v>-542</v>
      </c>
      <c r="M432" s="153">
        <f t="shared" si="14"/>
        <v>-542</v>
      </c>
      <c r="N432" s="153">
        <f t="shared" si="14"/>
        <v>-542</v>
      </c>
      <c r="O432" s="153">
        <f t="shared" si="14"/>
        <v>-542</v>
      </c>
      <c r="P432" s="153">
        <f t="shared" si="14"/>
        <v>-542</v>
      </c>
      <c r="Q432" s="153">
        <f t="shared" si="14"/>
        <v>-542</v>
      </c>
      <c r="R432" s="153">
        <f t="shared" si="14"/>
        <v>-542</v>
      </c>
    </row>
    <row r="433" spans="1:18">
      <c r="A433" s="16">
        <f t="shared" si="8"/>
        <v>433</v>
      </c>
      <c r="B433" s="148"/>
      <c r="C433" s="94" t="s">
        <v>781</v>
      </c>
      <c r="D433" s="148"/>
      <c r="E433" s="148"/>
      <c r="F433" s="148"/>
      <c r="G433" s="148"/>
      <c r="H433" s="149"/>
      <c r="I433" s="150"/>
      <c r="J433" s="150"/>
      <c r="K433" s="150"/>
      <c r="L433" s="151"/>
      <c r="M433" s="151"/>
      <c r="N433" s="151"/>
      <c r="O433" s="151"/>
      <c r="P433" s="151"/>
      <c r="Q433" s="151"/>
      <c r="R433" s="151"/>
    </row>
    <row r="434" spans="1:18">
      <c r="A434" s="16">
        <f t="shared" si="8"/>
        <v>434</v>
      </c>
      <c r="B434" s="94" t="s">
        <v>1114</v>
      </c>
      <c r="C434" s="94" t="s">
        <v>781</v>
      </c>
      <c r="D434" s="94" t="s">
        <v>1115</v>
      </c>
      <c r="E434" s="94"/>
      <c r="F434" s="94"/>
      <c r="G434" s="174"/>
      <c r="H434" s="95"/>
      <c r="I434" s="153">
        <v>483</v>
      </c>
      <c r="J434" s="153">
        <v>365</v>
      </c>
      <c r="K434" s="153">
        <v>365</v>
      </c>
      <c r="L434" s="153">
        <v>365</v>
      </c>
      <c r="M434" s="153">
        <v>365</v>
      </c>
      <c r="N434" s="153">
        <v>365</v>
      </c>
      <c r="O434" s="153">
        <v>365</v>
      </c>
      <c r="P434" s="153">
        <v>365</v>
      </c>
      <c r="Q434" s="153">
        <v>365</v>
      </c>
      <c r="R434" s="153">
        <v>365</v>
      </c>
    </row>
    <row r="435" spans="1:18">
      <c r="A435" s="16">
        <f t="shared" si="8"/>
        <v>435</v>
      </c>
      <c r="B435" s="148"/>
      <c r="C435" s="94" t="s">
        <v>781</v>
      </c>
      <c r="D435" s="148"/>
      <c r="E435" s="148"/>
      <c r="F435" s="148"/>
      <c r="G435" s="148"/>
      <c r="H435" s="149"/>
      <c r="I435" s="150"/>
      <c r="J435" s="150"/>
      <c r="K435" s="150"/>
      <c r="L435" s="151"/>
      <c r="M435" s="151"/>
      <c r="N435" s="151"/>
      <c r="O435" s="151"/>
      <c r="P435" s="151"/>
      <c r="Q435" s="151"/>
      <c r="R435" s="151"/>
    </row>
    <row r="436" spans="1:18">
      <c r="A436" s="16">
        <f t="shared" si="8"/>
        <v>436</v>
      </c>
      <c r="B436" s="94" t="s">
        <v>1116</v>
      </c>
      <c r="C436" s="94" t="s">
        <v>781</v>
      </c>
      <c r="D436" s="94" t="s">
        <v>1117</v>
      </c>
      <c r="E436" s="94"/>
      <c r="F436" s="94" t="s">
        <v>294</v>
      </c>
      <c r="G436" s="94"/>
      <c r="H436" s="95"/>
      <c r="I436" s="174">
        <v>3134.5454457275277</v>
      </c>
      <c r="J436" s="174">
        <v>3134.5454457275277</v>
      </c>
      <c r="K436" s="174">
        <v>3134.5454457275277</v>
      </c>
      <c r="L436" s="174">
        <v>3134.5454457275277</v>
      </c>
      <c r="M436" s="174">
        <v>3134.5454457275277</v>
      </c>
      <c r="N436" s="174">
        <v>3134.5454457275277</v>
      </c>
      <c r="O436" s="174">
        <v>3134.5454457275277</v>
      </c>
      <c r="P436" s="174">
        <v>3134.5454457275277</v>
      </c>
      <c r="Q436" s="174">
        <v>3134.5454457275277</v>
      </c>
      <c r="R436" s="174">
        <v>3134.5454457275277</v>
      </c>
    </row>
    <row r="437" spans="1:18">
      <c r="A437" s="16">
        <f t="shared" si="8"/>
        <v>437</v>
      </c>
      <c r="B437" s="94" t="s">
        <v>1118</v>
      </c>
      <c r="C437" s="94" t="s">
        <v>781</v>
      </c>
      <c r="D437" s="94" t="s">
        <v>1119</v>
      </c>
      <c r="E437" s="94"/>
      <c r="F437" s="94" t="s">
        <v>294</v>
      </c>
      <c r="G437" s="94"/>
      <c r="H437" s="95"/>
      <c r="I437" s="174">
        <v>-36</v>
      </c>
      <c r="J437" s="153">
        <v>-123</v>
      </c>
      <c r="K437" s="153">
        <v>-128</v>
      </c>
      <c r="L437" s="152">
        <v>-173</v>
      </c>
      <c r="M437" s="152">
        <v>-213</v>
      </c>
      <c r="N437" s="152">
        <v>-428</v>
      </c>
      <c r="O437" s="152">
        <v>-428</v>
      </c>
      <c r="P437" s="152">
        <v>-433</v>
      </c>
      <c r="Q437" s="152">
        <v>-433</v>
      </c>
      <c r="R437" s="152">
        <v>-433</v>
      </c>
    </row>
    <row r="438" spans="1:18">
      <c r="A438" s="16">
        <f t="shared" si="8"/>
        <v>438</v>
      </c>
      <c r="B438" s="148"/>
      <c r="C438" s="94" t="s">
        <v>781</v>
      </c>
      <c r="D438" s="148"/>
      <c r="E438" s="148"/>
      <c r="F438" s="148"/>
      <c r="G438" s="148"/>
      <c r="H438" s="149"/>
      <c r="I438" s="150"/>
      <c r="J438" s="150"/>
      <c r="K438" s="150"/>
      <c r="L438" s="151"/>
      <c r="M438" s="151"/>
      <c r="N438" s="151"/>
      <c r="O438" s="151"/>
      <c r="P438" s="151"/>
      <c r="Q438" s="151"/>
      <c r="R438" s="151"/>
    </row>
    <row r="439" spans="1:18">
      <c r="A439" s="16">
        <f t="shared" si="8"/>
        <v>439</v>
      </c>
      <c r="B439" s="148" t="s">
        <v>1120</v>
      </c>
      <c r="C439" s="94" t="s">
        <v>781</v>
      </c>
      <c r="D439" s="148"/>
      <c r="E439" s="148"/>
      <c r="F439" s="148"/>
      <c r="G439" s="148"/>
      <c r="H439" s="149"/>
      <c r="I439" s="150"/>
      <c r="J439" s="150"/>
      <c r="K439" s="150"/>
      <c r="L439" s="151"/>
      <c r="M439" s="151"/>
      <c r="N439" s="151"/>
      <c r="O439" s="151"/>
      <c r="P439" s="151"/>
      <c r="Q439" s="151"/>
      <c r="R439" s="151"/>
    </row>
    <row r="440" spans="1:18">
      <c r="A440" s="16">
        <f t="shared" si="8"/>
        <v>440</v>
      </c>
      <c r="B440" s="94" t="s">
        <v>1493</v>
      </c>
      <c r="C440" s="94" t="s">
        <v>781</v>
      </c>
      <c r="D440" s="94" t="s">
        <v>1494</v>
      </c>
      <c r="E440" s="94" t="s">
        <v>60</v>
      </c>
      <c r="F440" s="94" t="s">
        <v>80</v>
      </c>
      <c r="G440" s="94" t="s">
        <v>98</v>
      </c>
      <c r="H440" s="95">
        <v>2016</v>
      </c>
      <c r="I440" s="153">
        <v>100</v>
      </c>
      <c r="J440" s="153">
        <v>100</v>
      </c>
      <c r="K440" s="153">
        <v>100</v>
      </c>
      <c r="L440" s="152">
        <v>100</v>
      </c>
      <c r="M440" s="152">
        <v>100</v>
      </c>
      <c r="N440" s="152">
        <v>100</v>
      </c>
      <c r="O440" s="152">
        <v>100</v>
      </c>
      <c r="P440" s="152">
        <v>100</v>
      </c>
      <c r="Q440" s="152">
        <v>100</v>
      </c>
      <c r="R440" s="152">
        <v>100</v>
      </c>
    </row>
    <row r="441" spans="1:18">
      <c r="A441" s="16">
        <f t="shared" si="8"/>
        <v>441</v>
      </c>
      <c r="B441" s="94" t="s">
        <v>1495</v>
      </c>
      <c r="C441" s="94" t="s">
        <v>781</v>
      </c>
      <c r="D441" s="94" t="s">
        <v>1496</v>
      </c>
      <c r="E441" s="94" t="s">
        <v>60</v>
      </c>
      <c r="F441" s="94" t="s">
        <v>80</v>
      </c>
      <c r="G441" s="94" t="s">
        <v>98</v>
      </c>
      <c r="H441" s="95">
        <v>2016</v>
      </c>
      <c r="I441" s="153">
        <v>102</v>
      </c>
      <c r="J441" s="153">
        <v>102</v>
      </c>
      <c r="K441" s="153">
        <v>102</v>
      </c>
      <c r="L441" s="152">
        <v>102</v>
      </c>
      <c r="M441" s="152">
        <v>102</v>
      </c>
      <c r="N441" s="152">
        <v>102</v>
      </c>
      <c r="O441" s="152">
        <v>102</v>
      </c>
      <c r="P441" s="152">
        <v>102</v>
      </c>
      <c r="Q441" s="152">
        <v>102</v>
      </c>
      <c r="R441" s="152">
        <v>102</v>
      </c>
    </row>
    <row r="442" spans="1:18">
      <c r="A442" s="16">
        <f t="shared" si="8"/>
        <v>442</v>
      </c>
      <c r="B442" s="94" t="s">
        <v>1499</v>
      </c>
      <c r="C442" s="94" t="s">
        <v>781</v>
      </c>
      <c r="D442" s="94" t="s">
        <v>1500</v>
      </c>
      <c r="E442" s="94" t="s">
        <v>1501</v>
      </c>
      <c r="F442" s="94" t="s">
        <v>80</v>
      </c>
      <c r="G442" s="94" t="s">
        <v>98</v>
      </c>
      <c r="H442" s="95">
        <v>2017</v>
      </c>
      <c r="I442" s="153">
        <v>120</v>
      </c>
      <c r="J442" s="153">
        <v>120</v>
      </c>
      <c r="K442" s="153">
        <v>120</v>
      </c>
      <c r="L442" s="152">
        <v>120</v>
      </c>
      <c r="M442" s="152">
        <v>120</v>
      </c>
      <c r="N442" s="152">
        <v>120</v>
      </c>
      <c r="O442" s="152">
        <v>120</v>
      </c>
      <c r="P442" s="152">
        <v>120</v>
      </c>
      <c r="Q442" s="152">
        <v>120</v>
      </c>
      <c r="R442" s="152">
        <v>120</v>
      </c>
    </row>
    <row r="443" spans="1:18">
      <c r="A443" s="16">
        <f t="shared" si="8"/>
        <v>443</v>
      </c>
      <c r="B443" s="94" t="s">
        <v>1503</v>
      </c>
      <c r="C443" s="94" t="s">
        <v>781</v>
      </c>
      <c r="D443" s="94" t="s">
        <v>1504</v>
      </c>
      <c r="E443" s="94" t="s">
        <v>1501</v>
      </c>
      <c r="F443" s="94" t="s">
        <v>80</v>
      </c>
      <c r="G443" s="94" t="s">
        <v>98</v>
      </c>
      <c r="H443" s="95">
        <v>2017</v>
      </c>
      <c r="I443" s="153">
        <v>108</v>
      </c>
      <c r="J443" s="153">
        <v>108</v>
      </c>
      <c r="K443" s="153">
        <v>108</v>
      </c>
      <c r="L443" s="152">
        <v>108</v>
      </c>
      <c r="M443" s="152">
        <v>108</v>
      </c>
      <c r="N443" s="152">
        <v>108</v>
      </c>
      <c r="O443" s="152">
        <v>108</v>
      </c>
      <c r="P443" s="152">
        <v>108</v>
      </c>
      <c r="Q443" s="152">
        <v>108</v>
      </c>
      <c r="R443" s="152">
        <v>108</v>
      </c>
    </row>
    <row r="444" spans="1:18">
      <c r="A444" s="16">
        <f t="shared" si="8"/>
        <v>444</v>
      </c>
      <c r="B444" s="94" t="s">
        <v>1506</v>
      </c>
      <c r="C444" s="94" t="s">
        <v>781</v>
      </c>
      <c r="D444" s="94" t="s">
        <v>1507</v>
      </c>
      <c r="E444" s="94" t="s">
        <v>55</v>
      </c>
      <c r="F444" s="94" t="s">
        <v>80</v>
      </c>
      <c r="G444" s="94" t="s">
        <v>98</v>
      </c>
      <c r="H444" s="95">
        <v>2016</v>
      </c>
      <c r="I444" s="153">
        <v>165</v>
      </c>
      <c r="J444" s="153">
        <v>165</v>
      </c>
      <c r="K444" s="153">
        <v>165</v>
      </c>
      <c r="L444" s="152">
        <v>165</v>
      </c>
      <c r="M444" s="152">
        <v>165</v>
      </c>
      <c r="N444" s="152">
        <v>165</v>
      </c>
      <c r="O444" s="152">
        <v>165</v>
      </c>
      <c r="P444" s="152">
        <v>165</v>
      </c>
      <c r="Q444" s="152">
        <v>165</v>
      </c>
      <c r="R444" s="152">
        <v>165</v>
      </c>
    </row>
    <row r="445" spans="1:18">
      <c r="A445" s="16">
        <f t="shared" si="8"/>
        <v>445</v>
      </c>
      <c r="B445" s="94" t="s">
        <v>1508</v>
      </c>
      <c r="C445" s="94" t="s">
        <v>781</v>
      </c>
      <c r="D445" s="94" t="s">
        <v>1509</v>
      </c>
      <c r="E445" s="94" t="s">
        <v>303</v>
      </c>
      <c r="F445" s="94" t="s">
        <v>80</v>
      </c>
      <c r="G445" s="94" t="s">
        <v>98</v>
      </c>
      <c r="H445" s="95">
        <v>2017</v>
      </c>
      <c r="I445" s="153">
        <v>150.6</v>
      </c>
      <c r="J445" s="153">
        <v>150.6</v>
      </c>
      <c r="K445" s="153">
        <v>150.6</v>
      </c>
      <c r="L445" s="152">
        <v>150.6</v>
      </c>
      <c r="M445" s="152">
        <v>150.6</v>
      </c>
      <c r="N445" s="152">
        <v>150.6</v>
      </c>
      <c r="O445" s="152">
        <v>150.6</v>
      </c>
      <c r="P445" s="152">
        <v>150.6</v>
      </c>
      <c r="Q445" s="152">
        <v>150.6</v>
      </c>
      <c r="R445" s="152">
        <v>150.6</v>
      </c>
    </row>
    <row r="446" spans="1:18">
      <c r="A446" s="16">
        <f t="shared" si="8"/>
        <v>446</v>
      </c>
      <c r="B446" s="94" t="s">
        <v>1510</v>
      </c>
      <c r="C446" s="94" t="s">
        <v>781</v>
      </c>
      <c r="D446" s="94" t="s">
        <v>1511</v>
      </c>
      <c r="E446" s="94" t="s">
        <v>303</v>
      </c>
      <c r="F446" s="94" t="s">
        <v>80</v>
      </c>
      <c r="G446" s="94" t="s">
        <v>98</v>
      </c>
      <c r="H446" s="95">
        <v>2017</v>
      </c>
      <c r="I446" s="153">
        <v>98.4</v>
      </c>
      <c r="J446" s="153">
        <v>98.4</v>
      </c>
      <c r="K446" s="153">
        <v>98.4</v>
      </c>
      <c r="L446" s="152">
        <v>98.4</v>
      </c>
      <c r="M446" s="152">
        <v>98.4</v>
      </c>
      <c r="N446" s="152">
        <v>98.4</v>
      </c>
      <c r="O446" s="152">
        <v>98.4</v>
      </c>
      <c r="P446" s="152">
        <v>98.4</v>
      </c>
      <c r="Q446" s="152">
        <v>98.4</v>
      </c>
      <c r="R446" s="152">
        <v>98.4</v>
      </c>
    </row>
    <row r="447" spans="1:18">
      <c r="A447" s="16">
        <f t="shared" si="8"/>
        <v>447</v>
      </c>
      <c r="B447" s="94" t="s">
        <v>1512</v>
      </c>
      <c r="C447" s="94" t="s">
        <v>781</v>
      </c>
      <c r="D447" s="94" t="s">
        <v>1513</v>
      </c>
      <c r="E447" s="94" t="s">
        <v>60</v>
      </c>
      <c r="F447" s="94" t="s">
        <v>80</v>
      </c>
      <c r="G447" s="94" t="s">
        <v>98</v>
      </c>
      <c r="H447" s="95">
        <v>2009</v>
      </c>
      <c r="I447" s="153">
        <v>141.6</v>
      </c>
      <c r="J447" s="153">
        <v>141.6</v>
      </c>
      <c r="K447" s="153">
        <v>141.6</v>
      </c>
      <c r="L447" s="152">
        <v>141.6</v>
      </c>
      <c r="M447" s="152">
        <v>141.6</v>
      </c>
      <c r="N447" s="152">
        <v>141.6</v>
      </c>
      <c r="O447" s="152">
        <v>141.6</v>
      </c>
      <c r="P447" s="152">
        <v>141.6</v>
      </c>
      <c r="Q447" s="152">
        <v>141.6</v>
      </c>
      <c r="R447" s="152">
        <v>141.6</v>
      </c>
    </row>
    <row r="448" spans="1:18">
      <c r="A448" s="16">
        <f t="shared" si="8"/>
        <v>448</v>
      </c>
      <c r="B448" s="94" t="s">
        <v>1514</v>
      </c>
      <c r="C448" s="94" t="s">
        <v>781</v>
      </c>
      <c r="D448" s="94" t="s">
        <v>1515</v>
      </c>
      <c r="E448" s="94" t="s">
        <v>60</v>
      </c>
      <c r="F448" s="94" t="s">
        <v>80</v>
      </c>
      <c r="G448" s="94" t="s">
        <v>98</v>
      </c>
      <c r="H448" s="95">
        <v>2009</v>
      </c>
      <c r="I448" s="153">
        <v>141.6</v>
      </c>
      <c r="J448" s="153">
        <v>141.6</v>
      </c>
      <c r="K448" s="153">
        <v>141.6</v>
      </c>
      <c r="L448" s="152">
        <v>141.6</v>
      </c>
      <c r="M448" s="152">
        <v>141.6</v>
      </c>
      <c r="N448" s="152">
        <v>141.6</v>
      </c>
      <c r="O448" s="152">
        <v>141.6</v>
      </c>
      <c r="P448" s="152">
        <v>141.6</v>
      </c>
      <c r="Q448" s="152">
        <v>141.6</v>
      </c>
      <c r="R448" s="152">
        <v>141.6</v>
      </c>
    </row>
    <row r="449" spans="1:18">
      <c r="A449" s="16">
        <f t="shared" si="8"/>
        <v>449</v>
      </c>
      <c r="B449" s="94" t="s">
        <v>2031</v>
      </c>
      <c r="C449" s="94" t="s">
        <v>781</v>
      </c>
      <c r="D449" s="94" t="s">
        <v>2032</v>
      </c>
      <c r="E449" s="94" t="s">
        <v>460</v>
      </c>
      <c r="F449" s="94" t="s">
        <v>80</v>
      </c>
      <c r="G449" s="94" t="s">
        <v>98</v>
      </c>
      <c r="H449" s="95">
        <v>2019</v>
      </c>
      <c r="I449" s="153">
        <v>103.3</v>
      </c>
      <c r="J449" s="153">
        <v>103.3</v>
      </c>
      <c r="K449" s="153">
        <v>103.3</v>
      </c>
      <c r="L449" s="152">
        <v>103.3</v>
      </c>
      <c r="M449" s="152">
        <v>103.3</v>
      </c>
      <c r="N449" s="152">
        <v>103.3</v>
      </c>
      <c r="O449" s="152">
        <v>103.3</v>
      </c>
      <c r="P449" s="152">
        <v>103.3</v>
      </c>
      <c r="Q449" s="152">
        <v>103.3</v>
      </c>
      <c r="R449" s="152">
        <v>103.3</v>
      </c>
    </row>
    <row r="450" spans="1:18">
      <c r="A450" s="16">
        <f t="shared" si="8"/>
        <v>450</v>
      </c>
      <c r="B450" s="94" t="s">
        <v>2033</v>
      </c>
      <c r="C450" s="94" t="s">
        <v>781</v>
      </c>
      <c r="D450" s="94" t="s">
        <v>2034</v>
      </c>
      <c r="E450" s="94" t="s">
        <v>460</v>
      </c>
      <c r="F450" s="94" t="s">
        <v>80</v>
      </c>
      <c r="G450" s="94" t="s">
        <v>98</v>
      </c>
      <c r="H450" s="95">
        <v>2019</v>
      </c>
      <c r="I450" s="153">
        <v>103.3</v>
      </c>
      <c r="J450" s="153">
        <v>103.3</v>
      </c>
      <c r="K450" s="153">
        <v>103.3</v>
      </c>
      <c r="L450" s="152">
        <v>103.3</v>
      </c>
      <c r="M450" s="152">
        <v>103.3</v>
      </c>
      <c r="N450" s="152">
        <v>103.3</v>
      </c>
      <c r="O450" s="152">
        <v>103.3</v>
      </c>
      <c r="P450" s="152">
        <v>103.3</v>
      </c>
      <c r="Q450" s="152">
        <v>103.3</v>
      </c>
      <c r="R450" s="152">
        <v>103.3</v>
      </c>
    </row>
    <row r="451" spans="1:18">
      <c r="A451" s="16">
        <f t="shared" si="8"/>
        <v>451</v>
      </c>
      <c r="B451" s="94" t="s">
        <v>1838</v>
      </c>
      <c r="C451" s="94" t="s">
        <v>781</v>
      </c>
      <c r="D451" s="94" t="s">
        <v>2035</v>
      </c>
      <c r="E451" s="94" t="s">
        <v>460</v>
      </c>
      <c r="F451" s="94" t="s">
        <v>80</v>
      </c>
      <c r="G451" s="94" t="s">
        <v>98</v>
      </c>
      <c r="H451" s="95">
        <v>2019</v>
      </c>
      <c r="I451" s="153">
        <v>100.4</v>
      </c>
      <c r="J451" s="153">
        <v>100.4</v>
      </c>
      <c r="K451" s="153">
        <v>100.4</v>
      </c>
      <c r="L451" s="152">
        <v>100.4</v>
      </c>
      <c r="M451" s="152">
        <v>100.4</v>
      </c>
      <c r="N451" s="152">
        <v>100.4</v>
      </c>
      <c r="O451" s="152">
        <v>100.4</v>
      </c>
      <c r="P451" s="152">
        <v>100.4</v>
      </c>
      <c r="Q451" s="152">
        <v>100.4</v>
      </c>
      <c r="R451" s="152">
        <v>100.4</v>
      </c>
    </row>
    <row r="452" spans="1:18">
      <c r="A452" s="16">
        <f t="shared" si="8"/>
        <v>452</v>
      </c>
      <c r="B452" s="94" t="s">
        <v>1516</v>
      </c>
      <c r="C452" s="94" t="s">
        <v>781</v>
      </c>
      <c r="D452" s="94" t="s">
        <v>1517</v>
      </c>
      <c r="E452" s="94" t="s">
        <v>1501</v>
      </c>
      <c r="F452" s="94" t="s">
        <v>80</v>
      </c>
      <c r="G452" s="94" t="s">
        <v>98</v>
      </c>
      <c r="H452" s="95">
        <v>2013</v>
      </c>
      <c r="I452" s="153">
        <v>200.1</v>
      </c>
      <c r="J452" s="153">
        <v>200.1</v>
      </c>
      <c r="K452" s="153">
        <v>200.1</v>
      </c>
      <c r="L452" s="152">
        <v>200.1</v>
      </c>
      <c r="M452" s="152">
        <v>200.1</v>
      </c>
      <c r="N452" s="152">
        <v>200.1</v>
      </c>
      <c r="O452" s="152">
        <v>200.1</v>
      </c>
      <c r="P452" s="152">
        <v>200.1</v>
      </c>
      <c r="Q452" s="152">
        <v>200.1</v>
      </c>
      <c r="R452" s="152">
        <v>200.1</v>
      </c>
    </row>
    <row r="453" spans="1:18">
      <c r="A453" s="16">
        <f t="shared" si="8"/>
        <v>453</v>
      </c>
      <c r="B453" s="94" t="s">
        <v>1518</v>
      </c>
      <c r="C453" s="94" t="s">
        <v>781</v>
      </c>
      <c r="D453" s="94" t="s">
        <v>1519</v>
      </c>
      <c r="E453" s="94" t="s">
        <v>1501</v>
      </c>
      <c r="F453" s="94" t="s">
        <v>80</v>
      </c>
      <c r="G453" s="94" t="s">
        <v>98</v>
      </c>
      <c r="H453" s="95">
        <v>2013</v>
      </c>
      <c r="I453" s="153">
        <v>201.6</v>
      </c>
      <c r="J453" s="153">
        <v>201.6</v>
      </c>
      <c r="K453" s="153">
        <v>201.6</v>
      </c>
      <c r="L453" s="152">
        <v>201.6</v>
      </c>
      <c r="M453" s="152">
        <v>201.6</v>
      </c>
      <c r="N453" s="152">
        <v>201.6</v>
      </c>
      <c r="O453" s="152">
        <v>201.6</v>
      </c>
      <c r="P453" s="152">
        <v>201.6</v>
      </c>
      <c r="Q453" s="152">
        <v>201.6</v>
      </c>
      <c r="R453" s="152">
        <v>201.6</v>
      </c>
    </row>
    <row r="454" spans="1:18">
      <c r="A454" s="16">
        <f t="shared" ref="A454:A517" si="15">A453+1</f>
        <v>454</v>
      </c>
      <c r="B454" s="94" t="s">
        <v>1520</v>
      </c>
      <c r="C454" s="94" t="s">
        <v>781</v>
      </c>
      <c r="D454" s="94" t="s">
        <v>1521</v>
      </c>
      <c r="E454" s="94" t="s">
        <v>1501</v>
      </c>
      <c r="F454" s="94" t="s">
        <v>80</v>
      </c>
      <c r="G454" s="94" t="s">
        <v>98</v>
      </c>
      <c r="H454" s="95">
        <v>2012</v>
      </c>
      <c r="I454" s="153">
        <v>99.8</v>
      </c>
      <c r="J454" s="153">
        <v>99.8</v>
      </c>
      <c r="K454" s="153">
        <v>99.8</v>
      </c>
      <c r="L454" s="152">
        <v>99.8</v>
      </c>
      <c r="M454" s="152">
        <v>99.8</v>
      </c>
      <c r="N454" s="152">
        <v>99.8</v>
      </c>
      <c r="O454" s="152">
        <v>99.8</v>
      </c>
      <c r="P454" s="152">
        <v>99.8</v>
      </c>
      <c r="Q454" s="152">
        <v>99.8</v>
      </c>
      <c r="R454" s="152">
        <v>99.8</v>
      </c>
    </row>
    <row r="455" spans="1:18">
      <c r="A455" s="16">
        <f t="shared" si="15"/>
        <v>455</v>
      </c>
      <c r="B455" s="94" t="s">
        <v>1522</v>
      </c>
      <c r="C455" s="94" t="s">
        <v>781</v>
      </c>
      <c r="D455" s="94" t="s">
        <v>1523</v>
      </c>
      <c r="E455" s="94" t="s">
        <v>1501</v>
      </c>
      <c r="F455" s="94" t="s">
        <v>80</v>
      </c>
      <c r="G455" s="94" t="s">
        <v>98</v>
      </c>
      <c r="H455" s="95">
        <v>2012</v>
      </c>
      <c r="I455" s="153">
        <v>103.5</v>
      </c>
      <c r="J455" s="153">
        <v>103.5</v>
      </c>
      <c r="K455" s="153">
        <v>103.5</v>
      </c>
      <c r="L455" s="152">
        <v>103.5</v>
      </c>
      <c r="M455" s="152">
        <v>103.5</v>
      </c>
      <c r="N455" s="152">
        <v>103.5</v>
      </c>
      <c r="O455" s="152">
        <v>103.5</v>
      </c>
      <c r="P455" s="152">
        <v>103.5</v>
      </c>
      <c r="Q455" s="152">
        <v>103.5</v>
      </c>
      <c r="R455" s="152">
        <v>103.5</v>
      </c>
    </row>
    <row r="456" spans="1:18">
      <c r="A456" s="16">
        <f t="shared" si="15"/>
        <v>456</v>
      </c>
      <c r="B456" s="94" t="s">
        <v>1524</v>
      </c>
      <c r="C456" s="94" t="s">
        <v>781</v>
      </c>
      <c r="D456" s="94" t="s">
        <v>1525</v>
      </c>
      <c r="E456" s="94" t="s">
        <v>460</v>
      </c>
      <c r="F456" s="94" t="s">
        <v>80</v>
      </c>
      <c r="G456" s="94" t="s">
        <v>98</v>
      </c>
      <c r="H456" s="95">
        <v>2019</v>
      </c>
      <c r="I456" s="153">
        <v>162.80000000000001</v>
      </c>
      <c r="J456" s="153">
        <v>162.80000000000001</v>
      </c>
      <c r="K456" s="153">
        <v>162.80000000000001</v>
      </c>
      <c r="L456" s="152">
        <v>162.80000000000001</v>
      </c>
      <c r="M456" s="152">
        <v>162.80000000000001</v>
      </c>
      <c r="N456" s="152">
        <v>162.80000000000001</v>
      </c>
      <c r="O456" s="152">
        <v>162.80000000000001</v>
      </c>
      <c r="P456" s="152">
        <v>162.80000000000001</v>
      </c>
      <c r="Q456" s="152">
        <v>162.80000000000001</v>
      </c>
      <c r="R456" s="152">
        <v>162.80000000000001</v>
      </c>
    </row>
    <row r="457" spans="1:18">
      <c r="A457" s="16">
        <f t="shared" si="15"/>
        <v>457</v>
      </c>
      <c r="B457" s="94" t="s">
        <v>1526</v>
      </c>
      <c r="C457" s="94" t="s">
        <v>781</v>
      </c>
      <c r="D457" s="94" t="s">
        <v>1527</v>
      </c>
      <c r="E457" s="94" t="s">
        <v>460</v>
      </c>
      <c r="F457" s="94" t="s">
        <v>80</v>
      </c>
      <c r="G457" s="94" t="s">
        <v>98</v>
      </c>
      <c r="H457" s="95">
        <v>2009</v>
      </c>
      <c r="I457" s="153">
        <v>179.9</v>
      </c>
      <c r="J457" s="153">
        <v>179.9</v>
      </c>
      <c r="K457" s="153">
        <v>179.9</v>
      </c>
      <c r="L457" s="152">
        <v>179.9</v>
      </c>
      <c r="M457" s="152">
        <v>179.9</v>
      </c>
      <c r="N457" s="152">
        <v>179.9</v>
      </c>
      <c r="O457" s="152">
        <v>179.9</v>
      </c>
      <c r="P457" s="152">
        <v>179.9</v>
      </c>
      <c r="Q457" s="152">
        <v>179.9</v>
      </c>
      <c r="R457" s="152">
        <v>179.9</v>
      </c>
    </row>
    <row r="458" spans="1:18">
      <c r="A458" s="16">
        <f t="shared" si="15"/>
        <v>458</v>
      </c>
      <c r="B458" s="94" t="s">
        <v>1528</v>
      </c>
      <c r="C458" s="94" t="s">
        <v>781</v>
      </c>
      <c r="D458" s="94" t="s">
        <v>1529</v>
      </c>
      <c r="E458" s="94" t="s">
        <v>460</v>
      </c>
      <c r="F458" s="94" t="s">
        <v>80</v>
      </c>
      <c r="G458" s="94" t="s">
        <v>98</v>
      </c>
      <c r="H458" s="95">
        <v>2010</v>
      </c>
      <c r="I458" s="153">
        <v>200.1</v>
      </c>
      <c r="J458" s="153">
        <v>200.1</v>
      </c>
      <c r="K458" s="153">
        <v>200.1</v>
      </c>
      <c r="L458" s="152">
        <v>200.1</v>
      </c>
      <c r="M458" s="152">
        <v>200.1</v>
      </c>
      <c r="N458" s="152">
        <v>200.1</v>
      </c>
      <c r="O458" s="152">
        <v>200.1</v>
      </c>
      <c r="P458" s="152">
        <v>200.1</v>
      </c>
      <c r="Q458" s="152">
        <v>200.1</v>
      </c>
      <c r="R458" s="152">
        <v>200.1</v>
      </c>
    </row>
    <row r="459" spans="1:18">
      <c r="A459" s="16">
        <f t="shared" si="15"/>
        <v>459</v>
      </c>
      <c r="B459" s="94" t="s">
        <v>1530</v>
      </c>
      <c r="C459" s="94" t="s">
        <v>781</v>
      </c>
      <c r="D459" s="94" t="s">
        <v>1531</v>
      </c>
      <c r="E459" s="94" t="s">
        <v>60</v>
      </c>
      <c r="F459" s="94" t="s">
        <v>80</v>
      </c>
      <c r="G459" s="94" t="s">
        <v>98</v>
      </c>
      <c r="H459" s="95">
        <v>2009</v>
      </c>
      <c r="I459" s="153">
        <v>160.80000000000001</v>
      </c>
      <c r="J459" s="153">
        <v>160.80000000000001</v>
      </c>
      <c r="K459" s="153">
        <v>160.80000000000001</v>
      </c>
      <c r="L459" s="152">
        <v>160.80000000000001</v>
      </c>
      <c r="M459" s="152">
        <v>160.80000000000001</v>
      </c>
      <c r="N459" s="152">
        <v>160.80000000000001</v>
      </c>
      <c r="O459" s="152">
        <v>160.80000000000001</v>
      </c>
      <c r="P459" s="152">
        <v>160.80000000000001</v>
      </c>
      <c r="Q459" s="152">
        <v>160.80000000000001</v>
      </c>
      <c r="R459" s="152">
        <v>160.80000000000001</v>
      </c>
    </row>
    <row r="460" spans="1:18">
      <c r="A460" s="16">
        <f t="shared" si="15"/>
        <v>460</v>
      </c>
      <c r="B460" s="94" t="s">
        <v>1532</v>
      </c>
      <c r="C460" s="94" t="s">
        <v>781</v>
      </c>
      <c r="D460" s="94" t="s">
        <v>1533</v>
      </c>
      <c r="E460" s="94" t="s">
        <v>60</v>
      </c>
      <c r="F460" s="94" t="s">
        <v>80</v>
      </c>
      <c r="G460" s="94" t="s">
        <v>98</v>
      </c>
      <c r="H460" s="95">
        <v>2009</v>
      </c>
      <c r="I460" s="153">
        <v>141.6</v>
      </c>
      <c r="J460" s="153">
        <v>141.6</v>
      </c>
      <c r="K460" s="153">
        <v>141.6</v>
      </c>
      <c r="L460" s="152">
        <v>141.6</v>
      </c>
      <c r="M460" s="152">
        <v>141.6</v>
      </c>
      <c r="N460" s="152">
        <v>141.6</v>
      </c>
      <c r="O460" s="152">
        <v>141.6</v>
      </c>
      <c r="P460" s="152">
        <v>141.6</v>
      </c>
      <c r="Q460" s="152">
        <v>141.6</v>
      </c>
      <c r="R460" s="152">
        <v>141.6</v>
      </c>
    </row>
    <row r="461" spans="1:18">
      <c r="A461" s="16">
        <f t="shared" si="15"/>
        <v>461</v>
      </c>
      <c r="B461" s="94" t="s">
        <v>1534</v>
      </c>
      <c r="C461" s="94" t="s">
        <v>781</v>
      </c>
      <c r="D461" s="94" t="s">
        <v>1535</v>
      </c>
      <c r="E461" s="94" t="s">
        <v>60</v>
      </c>
      <c r="F461" s="94" t="s">
        <v>80</v>
      </c>
      <c r="G461" s="94" t="s">
        <v>98</v>
      </c>
      <c r="H461" s="95">
        <v>2011</v>
      </c>
      <c r="I461" s="153">
        <v>100.8</v>
      </c>
      <c r="J461" s="153">
        <v>100.8</v>
      </c>
      <c r="K461" s="153">
        <v>100.8</v>
      </c>
      <c r="L461" s="152">
        <v>100.8</v>
      </c>
      <c r="M461" s="152">
        <v>100.8</v>
      </c>
      <c r="N461" s="152">
        <v>100.8</v>
      </c>
      <c r="O461" s="152">
        <v>100.8</v>
      </c>
      <c r="P461" s="152">
        <v>100.8</v>
      </c>
      <c r="Q461" s="152">
        <v>100.8</v>
      </c>
      <c r="R461" s="152">
        <v>100.8</v>
      </c>
    </row>
    <row r="462" spans="1:18">
      <c r="A462" s="16">
        <f t="shared" si="15"/>
        <v>462</v>
      </c>
      <c r="B462" s="94" t="s">
        <v>1536</v>
      </c>
      <c r="C462" s="94" t="s">
        <v>781</v>
      </c>
      <c r="D462" s="94" t="s">
        <v>1537</v>
      </c>
      <c r="E462" s="94" t="s">
        <v>55</v>
      </c>
      <c r="F462" s="94" t="s">
        <v>80</v>
      </c>
      <c r="G462" s="94" t="s">
        <v>98</v>
      </c>
      <c r="H462" s="95">
        <v>2017</v>
      </c>
      <c r="I462" s="153">
        <v>95.2</v>
      </c>
      <c r="J462" s="153">
        <v>95.2</v>
      </c>
      <c r="K462" s="153">
        <v>95.2</v>
      </c>
      <c r="L462" s="152">
        <v>95.2</v>
      </c>
      <c r="M462" s="152">
        <v>95.2</v>
      </c>
      <c r="N462" s="152">
        <v>95.2</v>
      </c>
      <c r="O462" s="152">
        <v>95.2</v>
      </c>
      <c r="P462" s="152">
        <v>95.2</v>
      </c>
      <c r="Q462" s="152">
        <v>95.2</v>
      </c>
      <c r="R462" s="152">
        <v>95.2</v>
      </c>
    </row>
    <row r="463" spans="1:18">
      <c r="A463" s="16">
        <f t="shared" si="15"/>
        <v>463</v>
      </c>
      <c r="B463" s="94" t="s">
        <v>138</v>
      </c>
      <c r="C463" s="94" t="s">
        <v>781</v>
      </c>
      <c r="D463" s="94" t="s">
        <v>139</v>
      </c>
      <c r="E463" s="94" t="s">
        <v>60</v>
      </c>
      <c r="F463" s="94" t="s">
        <v>80</v>
      </c>
      <c r="G463" s="94" t="s">
        <v>98</v>
      </c>
      <c r="H463" s="95">
        <v>2018</v>
      </c>
      <c r="I463" s="153">
        <v>201</v>
      </c>
      <c r="J463" s="153">
        <v>201</v>
      </c>
      <c r="K463" s="153">
        <v>201</v>
      </c>
      <c r="L463" s="152">
        <v>201</v>
      </c>
      <c r="M463" s="152">
        <v>201</v>
      </c>
      <c r="N463" s="152">
        <v>201</v>
      </c>
      <c r="O463" s="152">
        <v>201</v>
      </c>
      <c r="P463" s="152">
        <v>201</v>
      </c>
      <c r="Q463" s="152">
        <v>201</v>
      </c>
      <c r="R463" s="152">
        <v>201</v>
      </c>
    </row>
    <row r="464" spans="1:18">
      <c r="A464" s="16">
        <f t="shared" si="15"/>
        <v>464</v>
      </c>
      <c r="B464" s="94" t="s">
        <v>1538</v>
      </c>
      <c r="C464" s="94" t="s">
        <v>781</v>
      </c>
      <c r="D464" s="94" t="s">
        <v>1539</v>
      </c>
      <c r="E464" s="94" t="s">
        <v>303</v>
      </c>
      <c r="F464" s="94" t="s">
        <v>80</v>
      </c>
      <c r="G464" s="94" t="s">
        <v>98</v>
      </c>
      <c r="H464" s="95">
        <v>2012</v>
      </c>
      <c r="I464" s="153">
        <v>9</v>
      </c>
      <c r="J464" s="153">
        <v>9</v>
      </c>
      <c r="K464" s="153">
        <v>9</v>
      </c>
      <c r="L464" s="152">
        <v>9</v>
      </c>
      <c r="M464" s="152">
        <v>9</v>
      </c>
      <c r="N464" s="152">
        <v>9</v>
      </c>
      <c r="O464" s="152">
        <v>9</v>
      </c>
      <c r="P464" s="152">
        <v>9</v>
      </c>
      <c r="Q464" s="152">
        <v>9</v>
      </c>
      <c r="R464" s="152">
        <v>9</v>
      </c>
    </row>
    <row r="465" spans="1:18">
      <c r="A465" s="16">
        <f t="shared" si="15"/>
        <v>465</v>
      </c>
      <c r="B465" s="94" t="s">
        <v>1143</v>
      </c>
      <c r="C465" s="94" t="s">
        <v>781</v>
      </c>
      <c r="D465" s="94" t="s">
        <v>1144</v>
      </c>
      <c r="E465" s="94" t="s">
        <v>1145</v>
      </c>
      <c r="F465" s="94" t="s">
        <v>1540</v>
      </c>
      <c r="G465" s="94" t="s">
        <v>62</v>
      </c>
      <c r="H465" s="95">
        <v>2015</v>
      </c>
      <c r="I465" s="153">
        <v>149.80000000000001</v>
      </c>
      <c r="J465" s="153">
        <v>149.80000000000001</v>
      </c>
      <c r="K465" s="153">
        <v>149.80000000000001</v>
      </c>
      <c r="L465" s="152">
        <v>149.80000000000001</v>
      </c>
      <c r="M465" s="152">
        <v>149.80000000000001</v>
      </c>
      <c r="N465" s="152">
        <v>149.80000000000001</v>
      </c>
      <c r="O465" s="152">
        <v>149.80000000000001</v>
      </c>
      <c r="P465" s="152">
        <v>149.80000000000001</v>
      </c>
      <c r="Q465" s="152">
        <v>149.80000000000001</v>
      </c>
      <c r="R465" s="152">
        <v>149.80000000000001</v>
      </c>
    </row>
    <row r="466" spans="1:18">
      <c r="A466" s="16">
        <f t="shared" si="15"/>
        <v>466</v>
      </c>
      <c r="B466" s="94" t="s">
        <v>1750</v>
      </c>
      <c r="C466" s="94" t="s">
        <v>781</v>
      </c>
      <c r="D466" s="94" t="s">
        <v>2036</v>
      </c>
      <c r="E466" s="94" t="s">
        <v>1498</v>
      </c>
      <c r="F466" s="94" t="s">
        <v>1540</v>
      </c>
      <c r="G466" s="94" t="s">
        <v>62</v>
      </c>
      <c r="H466" s="95">
        <v>2019</v>
      </c>
      <c r="I466" s="153">
        <v>210.1</v>
      </c>
      <c r="J466" s="153">
        <v>210.1</v>
      </c>
      <c r="K466" s="153">
        <v>210.1</v>
      </c>
      <c r="L466" s="152">
        <v>210.1</v>
      </c>
      <c r="M466" s="152">
        <v>210.1</v>
      </c>
      <c r="N466" s="152">
        <v>210.1</v>
      </c>
      <c r="O466" s="152">
        <v>210.1</v>
      </c>
      <c r="P466" s="152">
        <v>210.1</v>
      </c>
      <c r="Q466" s="152">
        <v>210.1</v>
      </c>
      <c r="R466" s="152">
        <v>210.1</v>
      </c>
    </row>
    <row r="467" spans="1:18">
      <c r="A467" s="16">
        <f t="shared" si="15"/>
        <v>467</v>
      </c>
      <c r="B467" s="94" t="s">
        <v>1189</v>
      </c>
      <c r="C467" s="94" t="s">
        <v>781</v>
      </c>
      <c r="D467" s="94" t="s">
        <v>1190</v>
      </c>
      <c r="E467" s="94" t="s">
        <v>1344</v>
      </c>
      <c r="F467" s="94" t="s">
        <v>1540</v>
      </c>
      <c r="G467" s="94" t="s">
        <v>62</v>
      </c>
      <c r="H467" s="95">
        <v>2017</v>
      </c>
      <c r="I467" s="153">
        <v>50.4</v>
      </c>
      <c r="J467" s="153">
        <v>50.4</v>
      </c>
      <c r="K467" s="153">
        <v>50.4</v>
      </c>
      <c r="L467" s="152">
        <v>50.4</v>
      </c>
      <c r="M467" s="152">
        <v>50.4</v>
      </c>
      <c r="N467" s="152">
        <v>50.4</v>
      </c>
      <c r="O467" s="152">
        <v>50.4</v>
      </c>
      <c r="P467" s="152">
        <v>50.4</v>
      </c>
      <c r="Q467" s="152">
        <v>50.4</v>
      </c>
      <c r="R467" s="152">
        <v>50.4</v>
      </c>
    </row>
    <row r="468" spans="1:18">
      <c r="A468" s="16">
        <f t="shared" si="15"/>
        <v>468</v>
      </c>
      <c r="B468" s="94" t="s">
        <v>1208</v>
      </c>
      <c r="C468" s="94" t="s">
        <v>781</v>
      </c>
      <c r="D468" s="94" t="s">
        <v>1209</v>
      </c>
      <c r="E468" s="94" t="s">
        <v>1204</v>
      </c>
      <c r="F468" s="94" t="s">
        <v>1540</v>
      </c>
      <c r="G468" s="94" t="s">
        <v>62</v>
      </c>
      <c r="H468" s="95">
        <v>2016</v>
      </c>
      <c r="I468" s="153">
        <v>100.2</v>
      </c>
      <c r="J468" s="153">
        <v>100.2</v>
      </c>
      <c r="K468" s="153">
        <v>100.2</v>
      </c>
      <c r="L468" s="152">
        <v>100.2</v>
      </c>
      <c r="M468" s="152">
        <v>100.2</v>
      </c>
      <c r="N468" s="152">
        <v>100.2</v>
      </c>
      <c r="O468" s="152">
        <v>100.2</v>
      </c>
      <c r="P468" s="152">
        <v>100.2</v>
      </c>
      <c r="Q468" s="152">
        <v>100.2</v>
      </c>
      <c r="R468" s="152">
        <v>100.2</v>
      </c>
    </row>
    <row r="469" spans="1:18">
      <c r="A469" s="16">
        <f t="shared" si="15"/>
        <v>469</v>
      </c>
      <c r="B469" s="94" t="s">
        <v>1202</v>
      </c>
      <c r="C469" s="94" t="s">
        <v>781</v>
      </c>
      <c r="D469" s="94" t="s">
        <v>1203</v>
      </c>
      <c r="E469" s="94" t="s">
        <v>1204</v>
      </c>
      <c r="F469" s="94" t="s">
        <v>1540</v>
      </c>
      <c r="G469" s="94" t="s">
        <v>62</v>
      </c>
      <c r="H469" s="95">
        <v>2016</v>
      </c>
      <c r="I469" s="153">
        <v>100.2</v>
      </c>
      <c r="J469" s="153">
        <v>100.2</v>
      </c>
      <c r="K469" s="153">
        <v>100.2</v>
      </c>
      <c r="L469" s="152">
        <v>100.2</v>
      </c>
      <c r="M469" s="152">
        <v>100.2</v>
      </c>
      <c r="N469" s="152">
        <v>100.2</v>
      </c>
      <c r="O469" s="152">
        <v>100.2</v>
      </c>
      <c r="P469" s="152">
        <v>100.2</v>
      </c>
      <c r="Q469" s="152">
        <v>100.2</v>
      </c>
      <c r="R469" s="152">
        <v>100.2</v>
      </c>
    </row>
    <row r="470" spans="1:18">
      <c r="A470" s="16">
        <f t="shared" si="15"/>
        <v>470</v>
      </c>
      <c r="B470" s="94" t="s">
        <v>1218</v>
      </c>
      <c r="C470" s="94" t="s">
        <v>781</v>
      </c>
      <c r="D470" s="94" t="s">
        <v>1219</v>
      </c>
      <c r="E470" s="94" t="s">
        <v>1220</v>
      </c>
      <c r="F470" s="94" t="s">
        <v>1540</v>
      </c>
      <c r="G470" s="94" t="s">
        <v>62</v>
      </c>
      <c r="H470" s="95">
        <v>2017</v>
      </c>
      <c r="I470" s="153">
        <v>163.19999999999999</v>
      </c>
      <c r="J470" s="153">
        <v>163.19999999999999</v>
      </c>
      <c r="K470" s="153">
        <v>163.19999999999999</v>
      </c>
      <c r="L470" s="152">
        <v>163.19999999999999</v>
      </c>
      <c r="M470" s="152">
        <v>163.19999999999999</v>
      </c>
      <c r="N470" s="152">
        <v>163.19999999999999</v>
      </c>
      <c r="O470" s="152">
        <v>163.19999999999999</v>
      </c>
      <c r="P470" s="152">
        <v>163.19999999999999</v>
      </c>
      <c r="Q470" s="152">
        <v>163.19999999999999</v>
      </c>
      <c r="R470" s="152">
        <v>163.19999999999999</v>
      </c>
    </row>
    <row r="471" spans="1:18">
      <c r="A471" s="16">
        <f t="shared" si="15"/>
        <v>471</v>
      </c>
      <c r="B471" s="94" t="s">
        <v>1240</v>
      </c>
      <c r="C471" s="94" t="s">
        <v>781</v>
      </c>
      <c r="D471" s="94" t="s">
        <v>1241</v>
      </c>
      <c r="E471" s="94" t="s">
        <v>1204</v>
      </c>
      <c r="F471" s="94" t="s">
        <v>1540</v>
      </c>
      <c r="G471" s="94" t="s">
        <v>62</v>
      </c>
      <c r="H471" s="95">
        <v>2014</v>
      </c>
      <c r="I471" s="153">
        <v>107.4</v>
      </c>
      <c r="J471" s="153">
        <v>107.4</v>
      </c>
      <c r="K471" s="153">
        <v>107.4</v>
      </c>
      <c r="L471" s="152">
        <v>107.4</v>
      </c>
      <c r="M471" s="152">
        <v>107.4</v>
      </c>
      <c r="N471" s="152">
        <v>107.4</v>
      </c>
      <c r="O471" s="152">
        <v>107.4</v>
      </c>
      <c r="P471" s="152">
        <v>107.4</v>
      </c>
      <c r="Q471" s="152">
        <v>107.4</v>
      </c>
      <c r="R471" s="152">
        <v>107.4</v>
      </c>
    </row>
    <row r="472" spans="1:18">
      <c r="A472" s="16">
        <f t="shared" si="15"/>
        <v>472</v>
      </c>
      <c r="B472" s="94" t="s">
        <v>1244</v>
      </c>
      <c r="C472" s="94" t="s">
        <v>781</v>
      </c>
      <c r="D472" s="94" t="s">
        <v>1245</v>
      </c>
      <c r="E472" s="94" t="s">
        <v>1204</v>
      </c>
      <c r="F472" s="94" t="s">
        <v>1540</v>
      </c>
      <c r="G472" s="94" t="s">
        <v>62</v>
      </c>
      <c r="H472" s="95">
        <v>2014</v>
      </c>
      <c r="I472" s="153">
        <v>103.8</v>
      </c>
      <c r="J472" s="153">
        <v>103.8</v>
      </c>
      <c r="K472" s="153">
        <v>103.8</v>
      </c>
      <c r="L472" s="152">
        <v>103.8</v>
      </c>
      <c r="M472" s="152">
        <v>103.8</v>
      </c>
      <c r="N472" s="152">
        <v>103.8</v>
      </c>
      <c r="O472" s="152">
        <v>103.8</v>
      </c>
      <c r="P472" s="152">
        <v>103.8</v>
      </c>
      <c r="Q472" s="152">
        <v>103.8</v>
      </c>
      <c r="R472" s="152">
        <v>103.8</v>
      </c>
    </row>
    <row r="473" spans="1:18">
      <c r="A473" s="16">
        <f t="shared" si="15"/>
        <v>473</v>
      </c>
      <c r="B473" s="94" t="s">
        <v>1262</v>
      </c>
      <c r="C473" s="94" t="s">
        <v>781</v>
      </c>
      <c r="D473" s="94" t="s">
        <v>1263</v>
      </c>
      <c r="E473" s="94" t="s">
        <v>1264</v>
      </c>
      <c r="F473" s="94" t="s">
        <v>1540</v>
      </c>
      <c r="G473" s="94" t="s">
        <v>62</v>
      </c>
      <c r="H473" s="95">
        <v>2015</v>
      </c>
      <c r="I473" s="153">
        <v>99.9</v>
      </c>
      <c r="J473" s="153">
        <v>99.9</v>
      </c>
      <c r="K473" s="153">
        <v>99.9</v>
      </c>
      <c r="L473" s="152">
        <v>99.9</v>
      </c>
      <c r="M473" s="152">
        <v>99.9</v>
      </c>
      <c r="N473" s="152">
        <v>99.9</v>
      </c>
      <c r="O473" s="152">
        <v>99.9</v>
      </c>
      <c r="P473" s="152">
        <v>99.9</v>
      </c>
      <c r="Q473" s="152">
        <v>99.9</v>
      </c>
      <c r="R473" s="152">
        <v>99.9</v>
      </c>
    </row>
    <row r="474" spans="1:18">
      <c r="A474" s="16">
        <f t="shared" si="15"/>
        <v>474</v>
      </c>
      <c r="B474" s="94" t="s">
        <v>1267</v>
      </c>
      <c r="C474" s="94" t="s">
        <v>781</v>
      </c>
      <c r="D474" s="94" t="s">
        <v>1268</v>
      </c>
      <c r="E474" s="94" t="s">
        <v>1264</v>
      </c>
      <c r="F474" s="94" t="s">
        <v>1540</v>
      </c>
      <c r="G474" s="94" t="s">
        <v>62</v>
      </c>
      <c r="H474" s="95">
        <v>2015</v>
      </c>
      <c r="I474" s="153">
        <v>100</v>
      </c>
      <c r="J474" s="153">
        <v>100</v>
      </c>
      <c r="K474" s="153">
        <v>100</v>
      </c>
      <c r="L474" s="152">
        <v>100</v>
      </c>
      <c r="M474" s="152">
        <v>100</v>
      </c>
      <c r="N474" s="152">
        <v>100</v>
      </c>
      <c r="O474" s="152">
        <v>100</v>
      </c>
      <c r="P474" s="152">
        <v>100</v>
      </c>
      <c r="Q474" s="152">
        <v>100</v>
      </c>
      <c r="R474" s="152">
        <v>100</v>
      </c>
    </row>
    <row r="475" spans="1:18">
      <c r="A475" s="16">
        <f t="shared" si="15"/>
        <v>475</v>
      </c>
      <c r="B475" s="94" t="s">
        <v>1311</v>
      </c>
      <c r="C475" s="94" t="s">
        <v>781</v>
      </c>
      <c r="D475" s="94" t="s">
        <v>1312</v>
      </c>
      <c r="E475" s="94" t="s">
        <v>1264</v>
      </c>
      <c r="F475" s="94" t="s">
        <v>1540</v>
      </c>
      <c r="G475" s="94" t="s">
        <v>62</v>
      </c>
      <c r="H475" s="95">
        <v>2015</v>
      </c>
      <c r="I475" s="153">
        <v>146.19999999999999</v>
      </c>
      <c r="J475" s="153">
        <v>146.19999999999999</v>
      </c>
      <c r="K475" s="153">
        <v>146.19999999999999</v>
      </c>
      <c r="L475" s="152">
        <v>146.19999999999999</v>
      </c>
      <c r="M475" s="152">
        <v>146.19999999999999</v>
      </c>
      <c r="N475" s="152">
        <v>146.19999999999999</v>
      </c>
      <c r="O475" s="152">
        <v>146.19999999999999</v>
      </c>
      <c r="P475" s="152">
        <v>146.19999999999999</v>
      </c>
      <c r="Q475" s="152">
        <v>146.19999999999999</v>
      </c>
      <c r="R475" s="152">
        <v>146.19999999999999</v>
      </c>
    </row>
    <row r="476" spans="1:18">
      <c r="A476" s="16">
        <f t="shared" si="15"/>
        <v>476</v>
      </c>
      <c r="B476" s="94" t="s">
        <v>1315</v>
      </c>
      <c r="C476" s="94" t="s">
        <v>781</v>
      </c>
      <c r="D476" s="94" t="s">
        <v>1316</v>
      </c>
      <c r="E476" s="94" t="s">
        <v>1264</v>
      </c>
      <c r="F476" s="94" t="s">
        <v>1540</v>
      </c>
      <c r="G476" s="94" t="s">
        <v>62</v>
      </c>
      <c r="H476" s="95">
        <v>2015</v>
      </c>
      <c r="I476" s="153">
        <v>153.6</v>
      </c>
      <c r="J476" s="153">
        <v>153.6</v>
      </c>
      <c r="K476" s="153">
        <v>153.6</v>
      </c>
      <c r="L476" s="152">
        <v>153.6</v>
      </c>
      <c r="M476" s="152">
        <v>153.6</v>
      </c>
      <c r="N476" s="152">
        <v>153.6</v>
      </c>
      <c r="O476" s="152">
        <v>153.6</v>
      </c>
      <c r="P476" s="152">
        <v>153.6</v>
      </c>
      <c r="Q476" s="152">
        <v>153.6</v>
      </c>
      <c r="R476" s="152">
        <v>153.6</v>
      </c>
    </row>
    <row r="477" spans="1:18">
      <c r="A477" s="16">
        <f t="shared" si="15"/>
        <v>477</v>
      </c>
      <c r="B477" s="94" t="s">
        <v>1342</v>
      </c>
      <c r="C477" s="94" t="s">
        <v>781</v>
      </c>
      <c r="D477" s="94" t="s">
        <v>1343</v>
      </c>
      <c r="E477" s="94" t="s">
        <v>1344</v>
      </c>
      <c r="F477" s="94" t="s">
        <v>1540</v>
      </c>
      <c r="G477" s="94" t="s">
        <v>62</v>
      </c>
      <c r="H477" s="95">
        <v>2015</v>
      </c>
      <c r="I477" s="153">
        <v>100</v>
      </c>
      <c r="J477" s="153">
        <v>100</v>
      </c>
      <c r="K477" s="153">
        <v>100</v>
      </c>
      <c r="L477" s="152">
        <v>100</v>
      </c>
      <c r="M477" s="152">
        <v>100</v>
      </c>
      <c r="N477" s="152">
        <v>100</v>
      </c>
      <c r="O477" s="152">
        <v>100</v>
      </c>
      <c r="P477" s="152">
        <v>100</v>
      </c>
      <c r="Q477" s="152">
        <v>100</v>
      </c>
      <c r="R477" s="152">
        <v>100</v>
      </c>
    </row>
    <row r="478" spans="1:18">
      <c r="A478" s="16">
        <f t="shared" si="15"/>
        <v>478</v>
      </c>
      <c r="B478" s="94" t="s">
        <v>1347</v>
      </c>
      <c r="C478" s="94" t="s">
        <v>781</v>
      </c>
      <c r="D478" s="94" t="s">
        <v>1348</v>
      </c>
      <c r="E478" s="94" t="s">
        <v>1344</v>
      </c>
      <c r="F478" s="94" t="s">
        <v>1540</v>
      </c>
      <c r="G478" s="94" t="s">
        <v>62</v>
      </c>
      <c r="H478" s="95">
        <v>2015</v>
      </c>
      <c r="I478" s="153">
        <v>100</v>
      </c>
      <c r="J478" s="153">
        <v>100</v>
      </c>
      <c r="K478" s="153">
        <v>100</v>
      </c>
      <c r="L478" s="152">
        <v>100</v>
      </c>
      <c r="M478" s="152">
        <v>100</v>
      </c>
      <c r="N478" s="152">
        <v>100</v>
      </c>
      <c r="O478" s="152">
        <v>100</v>
      </c>
      <c r="P478" s="152">
        <v>100</v>
      </c>
      <c r="Q478" s="152">
        <v>100</v>
      </c>
      <c r="R478" s="152">
        <v>100</v>
      </c>
    </row>
    <row r="479" spans="1:18">
      <c r="A479" s="16">
        <f t="shared" si="15"/>
        <v>479</v>
      </c>
      <c r="B479" s="94" t="s">
        <v>1366</v>
      </c>
      <c r="C479" s="94" t="s">
        <v>781</v>
      </c>
      <c r="D479" s="94" t="s">
        <v>1367</v>
      </c>
      <c r="E479" s="94" t="s">
        <v>1368</v>
      </c>
      <c r="F479" s="94" t="s">
        <v>1540</v>
      </c>
      <c r="G479" s="94" t="s">
        <v>62</v>
      </c>
      <c r="H479" s="95">
        <v>2017</v>
      </c>
      <c r="I479" s="153">
        <v>115.2</v>
      </c>
      <c r="J479" s="153">
        <v>115.2</v>
      </c>
      <c r="K479" s="153">
        <v>115.2</v>
      </c>
      <c r="L479" s="152">
        <v>115.2</v>
      </c>
      <c r="M479" s="152">
        <v>115.2</v>
      </c>
      <c r="N479" s="152">
        <v>115.2</v>
      </c>
      <c r="O479" s="152">
        <v>115.2</v>
      </c>
      <c r="P479" s="152">
        <v>115.2</v>
      </c>
      <c r="Q479" s="152">
        <v>115.2</v>
      </c>
      <c r="R479" s="152">
        <v>115.2</v>
      </c>
    </row>
    <row r="480" spans="1:18">
      <c r="A480" s="16">
        <f t="shared" si="15"/>
        <v>480</v>
      </c>
      <c r="B480" s="94" t="s">
        <v>1371</v>
      </c>
      <c r="C480" s="94" t="s">
        <v>781</v>
      </c>
      <c r="D480" s="94" t="s">
        <v>1372</v>
      </c>
      <c r="E480" s="94" t="s">
        <v>1368</v>
      </c>
      <c r="F480" s="94" t="s">
        <v>1540</v>
      </c>
      <c r="G480" s="94" t="s">
        <v>62</v>
      </c>
      <c r="H480" s="95">
        <v>2017</v>
      </c>
      <c r="I480" s="153">
        <v>115.2</v>
      </c>
      <c r="J480" s="153">
        <v>115.2</v>
      </c>
      <c r="K480" s="153">
        <v>115.2</v>
      </c>
      <c r="L480" s="152">
        <v>115.2</v>
      </c>
      <c r="M480" s="152">
        <v>115.2</v>
      </c>
      <c r="N480" s="152">
        <v>115.2</v>
      </c>
      <c r="O480" s="152">
        <v>115.2</v>
      </c>
      <c r="P480" s="152">
        <v>115.2</v>
      </c>
      <c r="Q480" s="152">
        <v>115.2</v>
      </c>
      <c r="R480" s="152">
        <v>115.2</v>
      </c>
    </row>
    <row r="481" spans="1:18">
      <c r="A481" s="16">
        <f t="shared" si="15"/>
        <v>481</v>
      </c>
      <c r="B481" s="94" t="s">
        <v>1389</v>
      </c>
      <c r="C481" s="94" t="s">
        <v>781</v>
      </c>
      <c r="D481" s="94" t="s">
        <v>1390</v>
      </c>
      <c r="E481" s="94" t="s">
        <v>1391</v>
      </c>
      <c r="F481" s="94" t="s">
        <v>1540</v>
      </c>
      <c r="G481" s="94" t="s">
        <v>62</v>
      </c>
      <c r="H481" s="95">
        <v>2008</v>
      </c>
      <c r="I481" s="153">
        <v>150</v>
      </c>
      <c r="J481" s="153">
        <v>150</v>
      </c>
      <c r="K481" s="153">
        <v>150</v>
      </c>
      <c r="L481" s="152">
        <v>150</v>
      </c>
      <c r="M481" s="152">
        <v>150</v>
      </c>
      <c r="N481" s="152">
        <v>150</v>
      </c>
      <c r="O481" s="152">
        <v>150</v>
      </c>
      <c r="P481" s="152">
        <v>150</v>
      </c>
      <c r="Q481" s="152">
        <v>150</v>
      </c>
      <c r="R481" s="152">
        <v>150</v>
      </c>
    </row>
    <row r="482" spans="1:18">
      <c r="A482" s="16">
        <f t="shared" si="15"/>
        <v>482</v>
      </c>
      <c r="B482" s="94" t="s">
        <v>1379</v>
      </c>
      <c r="C482" s="94" t="s">
        <v>781</v>
      </c>
      <c r="D482" s="94" t="s">
        <v>1380</v>
      </c>
      <c r="E482" s="94" t="s">
        <v>1381</v>
      </c>
      <c r="F482" s="94" t="s">
        <v>1540</v>
      </c>
      <c r="G482" s="94" t="s">
        <v>62</v>
      </c>
      <c r="H482" s="95">
        <v>2014</v>
      </c>
      <c r="I482" s="153">
        <v>144.30000000000001</v>
      </c>
      <c r="J482" s="153">
        <v>144.30000000000001</v>
      </c>
      <c r="K482" s="153">
        <v>144.30000000000001</v>
      </c>
      <c r="L482" s="152">
        <v>144.30000000000001</v>
      </c>
      <c r="M482" s="152">
        <v>144.30000000000001</v>
      </c>
      <c r="N482" s="152">
        <v>144.30000000000001</v>
      </c>
      <c r="O482" s="152">
        <v>144.30000000000001</v>
      </c>
      <c r="P482" s="152">
        <v>144.30000000000001</v>
      </c>
      <c r="Q482" s="152">
        <v>144.30000000000001</v>
      </c>
      <c r="R482" s="152">
        <v>144.30000000000001</v>
      </c>
    </row>
    <row r="483" spans="1:18">
      <c r="A483" s="16">
        <f t="shared" si="15"/>
        <v>483</v>
      </c>
      <c r="B483" s="94" t="s">
        <v>1385</v>
      </c>
      <c r="C483" s="94" t="s">
        <v>781</v>
      </c>
      <c r="D483" s="94" t="s">
        <v>1386</v>
      </c>
      <c r="E483" s="94" t="s">
        <v>1381</v>
      </c>
      <c r="F483" s="94" t="s">
        <v>1540</v>
      </c>
      <c r="G483" s="94" t="s">
        <v>62</v>
      </c>
      <c r="H483" s="95">
        <v>2014</v>
      </c>
      <c r="I483" s="153">
        <v>144.30000000000001</v>
      </c>
      <c r="J483" s="153">
        <v>144.30000000000001</v>
      </c>
      <c r="K483" s="153">
        <v>144.30000000000001</v>
      </c>
      <c r="L483" s="152">
        <v>144.30000000000001</v>
      </c>
      <c r="M483" s="152">
        <v>144.30000000000001</v>
      </c>
      <c r="N483" s="152">
        <v>144.30000000000001</v>
      </c>
      <c r="O483" s="152">
        <v>144.30000000000001</v>
      </c>
      <c r="P483" s="152">
        <v>144.30000000000001</v>
      </c>
      <c r="Q483" s="152">
        <v>144.30000000000001</v>
      </c>
      <c r="R483" s="152">
        <v>144.30000000000001</v>
      </c>
    </row>
    <row r="484" spans="1:18">
      <c r="A484" s="16">
        <f t="shared" si="15"/>
        <v>484</v>
      </c>
      <c r="B484" s="94" t="s">
        <v>1405</v>
      </c>
      <c r="C484" s="94" t="s">
        <v>781</v>
      </c>
      <c r="D484" s="94" t="s">
        <v>1406</v>
      </c>
      <c r="E484" s="94" t="s">
        <v>1344</v>
      </c>
      <c r="F484" s="94" t="s">
        <v>1540</v>
      </c>
      <c r="G484" s="94" t="s">
        <v>62</v>
      </c>
      <c r="H484" s="95">
        <v>2017</v>
      </c>
      <c r="I484" s="153">
        <v>151.19999999999999</v>
      </c>
      <c r="J484" s="153">
        <v>151.19999999999999</v>
      </c>
      <c r="K484" s="153">
        <v>151.19999999999999</v>
      </c>
      <c r="L484" s="152">
        <v>151.19999999999999</v>
      </c>
      <c r="M484" s="152">
        <v>151.19999999999999</v>
      </c>
      <c r="N484" s="152">
        <v>151.19999999999999</v>
      </c>
      <c r="O484" s="152">
        <v>151.19999999999999</v>
      </c>
      <c r="P484" s="152">
        <v>151.19999999999999</v>
      </c>
      <c r="Q484" s="152">
        <v>151.19999999999999</v>
      </c>
      <c r="R484" s="152">
        <v>151.19999999999999</v>
      </c>
    </row>
    <row r="485" spans="1:18">
      <c r="A485" s="16">
        <f t="shared" si="15"/>
        <v>485</v>
      </c>
      <c r="B485" s="94" t="s">
        <v>1409</v>
      </c>
      <c r="C485" s="94" t="s">
        <v>781</v>
      </c>
      <c r="D485" s="94" t="s">
        <v>1410</v>
      </c>
      <c r="E485" s="94" t="s">
        <v>1204</v>
      </c>
      <c r="F485" s="94" t="s">
        <v>1540</v>
      </c>
      <c r="G485" s="94" t="s">
        <v>62</v>
      </c>
      <c r="H485" s="95">
        <v>2014</v>
      </c>
      <c r="I485" s="153">
        <v>109.2</v>
      </c>
      <c r="J485" s="153">
        <v>109.2</v>
      </c>
      <c r="K485" s="153">
        <v>109.2</v>
      </c>
      <c r="L485" s="152">
        <v>109.2</v>
      </c>
      <c r="M485" s="152">
        <v>109.2</v>
      </c>
      <c r="N485" s="152">
        <v>109.2</v>
      </c>
      <c r="O485" s="152">
        <v>109.2</v>
      </c>
      <c r="P485" s="152">
        <v>109.2</v>
      </c>
      <c r="Q485" s="152">
        <v>109.2</v>
      </c>
      <c r="R485" s="152">
        <v>109.2</v>
      </c>
    </row>
    <row r="486" spans="1:18">
      <c r="A486" s="16">
        <f t="shared" si="15"/>
        <v>486</v>
      </c>
      <c r="B486" s="94" t="s">
        <v>1413</v>
      </c>
      <c r="C486" s="94" t="s">
        <v>781</v>
      </c>
      <c r="D486" s="94" t="s">
        <v>1414</v>
      </c>
      <c r="E486" s="94" t="s">
        <v>1204</v>
      </c>
      <c r="F486" s="94" t="s">
        <v>1540</v>
      </c>
      <c r="G486" s="94" t="s">
        <v>62</v>
      </c>
      <c r="H486" s="95">
        <v>2014</v>
      </c>
      <c r="I486" s="153">
        <v>109.2</v>
      </c>
      <c r="J486" s="153">
        <v>109.2</v>
      </c>
      <c r="K486" s="153">
        <v>109.2</v>
      </c>
      <c r="L486" s="152">
        <v>109.2</v>
      </c>
      <c r="M486" s="152">
        <v>109.2</v>
      </c>
      <c r="N486" s="152">
        <v>109.2</v>
      </c>
      <c r="O486" s="152">
        <v>109.2</v>
      </c>
      <c r="P486" s="152">
        <v>109.2</v>
      </c>
      <c r="Q486" s="152">
        <v>109.2</v>
      </c>
      <c r="R486" s="152">
        <v>109.2</v>
      </c>
    </row>
    <row r="487" spans="1:18">
      <c r="A487" s="16">
        <f t="shared" si="15"/>
        <v>487</v>
      </c>
      <c r="B487" s="94" t="s">
        <v>1418</v>
      </c>
      <c r="C487" s="94" t="s">
        <v>781</v>
      </c>
      <c r="D487" s="94" t="s">
        <v>1419</v>
      </c>
      <c r="E487" s="94" t="s">
        <v>1204</v>
      </c>
      <c r="F487" s="94" t="s">
        <v>1540</v>
      </c>
      <c r="G487" s="94" t="s">
        <v>62</v>
      </c>
      <c r="H487" s="95">
        <v>2014</v>
      </c>
      <c r="I487" s="153">
        <v>94.2</v>
      </c>
      <c r="J487" s="153">
        <v>94.2</v>
      </c>
      <c r="K487" s="153">
        <v>94.2</v>
      </c>
      <c r="L487" s="152">
        <v>94.2</v>
      </c>
      <c r="M487" s="152">
        <v>94.2</v>
      </c>
      <c r="N487" s="152">
        <v>94.2</v>
      </c>
      <c r="O487" s="152">
        <v>94.2</v>
      </c>
      <c r="P487" s="152">
        <v>94.2</v>
      </c>
      <c r="Q487" s="152">
        <v>94.2</v>
      </c>
      <c r="R487" s="152">
        <v>94.2</v>
      </c>
    </row>
    <row r="488" spans="1:18">
      <c r="A488" s="16">
        <f t="shared" si="15"/>
        <v>488</v>
      </c>
      <c r="B488" s="94" t="s">
        <v>1422</v>
      </c>
      <c r="C488" s="94" t="s">
        <v>781</v>
      </c>
      <c r="D488" s="94" t="s">
        <v>1423</v>
      </c>
      <c r="E488" s="94" t="s">
        <v>1204</v>
      </c>
      <c r="F488" s="94" t="s">
        <v>1540</v>
      </c>
      <c r="G488" s="94" t="s">
        <v>62</v>
      </c>
      <c r="H488" s="95">
        <v>2014</v>
      </c>
      <c r="I488" s="153">
        <v>96.6</v>
      </c>
      <c r="J488" s="153">
        <v>96.6</v>
      </c>
      <c r="K488" s="153">
        <v>96.6</v>
      </c>
      <c r="L488" s="152">
        <v>96.6</v>
      </c>
      <c r="M488" s="152">
        <v>96.6</v>
      </c>
      <c r="N488" s="152">
        <v>96.6</v>
      </c>
      <c r="O488" s="152">
        <v>96.6</v>
      </c>
      <c r="P488" s="152">
        <v>96.6</v>
      </c>
      <c r="Q488" s="152">
        <v>96.6</v>
      </c>
      <c r="R488" s="152">
        <v>96.6</v>
      </c>
    </row>
    <row r="489" spans="1:18">
      <c r="A489" s="16">
        <f t="shared" si="15"/>
        <v>489</v>
      </c>
      <c r="B489" s="94" t="s">
        <v>1451</v>
      </c>
      <c r="C489" s="94" t="s">
        <v>781</v>
      </c>
      <c r="D489" s="94" t="s">
        <v>1452</v>
      </c>
      <c r="E489" s="94" t="s">
        <v>1204</v>
      </c>
      <c r="F489" s="94" t="s">
        <v>1540</v>
      </c>
      <c r="G489" s="94" t="s">
        <v>62</v>
      </c>
      <c r="H489" s="95">
        <v>2015</v>
      </c>
      <c r="I489" s="153">
        <v>150</v>
      </c>
      <c r="J489" s="153">
        <v>150</v>
      </c>
      <c r="K489" s="153">
        <v>150</v>
      </c>
      <c r="L489" s="152">
        <v>150</v>
      </c>
      <c r="M489" s="152">
        <v>150</v>
      </c>
      <c r="N489" s="152">
        <v>150</v>
      </c>
      <c r="O489" s="152">
        <v>150</v>
      </c>
      <c r="P489" s="152">
        <v>150</v>
      </c>
      <c r="Q489" s="152">
        <v>150</v>
      </c>
      <c r="R489" s="152">
        <v>150</v>
      </c>
    </row>
    <row r="490" spans="1:18">
      <c r="A490" s="16">
        <f t="shared" si="15"/>
        <v>490</v>
      </c>
      <c r="B490" s="94" t="s">
        <v>1551</v>
      </c>
      <c r="C490" s="94" t="s">
        <v>781</v>
      </c>
      <c r="D490" s="94" t="s">
        <v>1457</v>
      </c>
      <c r="E490" s="94" t="s">
        <v>1458</v>
      </c>
      <c r="F490" s="94" t="s">
        <v>1540</v>
      </c>
      <c r="G490" s="94" t="s">
        <v>62</v>
      </c>
      <c r="H490" s="95">
        <v>2017</v>
      </c>
      <c r="I490" s="153">
        <v>64</v>
      </c>
      <c r="J490" s="153">
        <v>64</v>
      </c>
      <c r="K490" s="153">
        <v>64</v>
      </c>
      <c r="L490" s="152">
        <v>64</v>
      </c>
      <c r="M490" s="152">
        <v>64</v>
      </c>
      <c r="N490" s="152">
        <v>64</v>
      </c>
      <c r="O490" s="152">
        <v>64</v>
      </c>
      <c r="P490" s="152">
        <v>64</v>
      </c>
      <c r="Q490" s="152">
        <v>64</v>
      </c>
      <c r="R490" s="152">
        <v>64</v>
      </c>
    </row>
    <row r="491" spans="1:18">
      <c r="A491" s="16">
        <f t="shared" si="15"/>
        <v>491</v>
      </c>
      <c r="B491" s="94" t="s">
        <v>1552</v>
      </c>
      <c r="C491" s="94" t="s">
        <v>781</v>
      </c>
      <c r="D491" s="94" t="s">
        <v>1461</v>
      </c>
      <c r="E491" s="94" t="s">
        <v>1458</v>
      </c>
      <c r="F491" s="94" t="s">
        <v>1540</v>
      </c>
      <c r="G491" s="94" t="s">
        <v>62</v>
      </c>
      <c r="H491" s="95">
        <v>2017</v>
      </c>
      <c r="I491" s="153">
        <v>110</v>
      </c>
      <c r="J491" s="153">
        <v>110</v>
      </c>
      <c r="K491" s="153">
        <v>110</v>
      </c>
      <c r="L491" s="152">
        <v>110</v>
      </c>
      <c r="M491" s="152">
        <v>110</v>
      </c>
      <c r="N491" s="152">
        <v>110</v>
      </c>
      <c r="O491" s="152">
        <v>110</v>
      </c>
      <c r="P491" s="152">
        <v>110</v>
      </c>
      <c r="Q491" s="152">
        <v>110</v>
      </c>
      <c r="R491" s="152">
        <v>110</v>
      </c>
    </row>
    <row r="492" spans="1:18">
      <c r="A492" s="16">
        <f t="shared" si="15"/>
        <v>492</v>
      </c>
      <c r="B492" s="94" t="s">
        <v>1553</v>
      </c>
      <c r="C492" s="94" t="s">
        <v>781</v>
      </c>
      <c r="D492" s="94" t="s">
        <v>1483</v>
      </c>
      <c r="E492" s="94" t="s">
        <v>1344</v>
      </c>
      <c r="F492" s="94" t="s">
        <v>1540</v>
      </c>
      <c r="G492" s="94" t="s">
        <v>62</v>
      </c>
      <c r="H492" s="95">
        <v>2015</v>
      </c>
      <c r="I492" s="153">
        <v>102</v>
      </c>
      <c r="J492" s="153">
        <v>102</v>
      </c>
      <c r="K492" s="153">
        <v>102</v>
      </c>
      <c r="L492" s="152">
        <v>102</v>
      </c>
      <c r="M492" s="152">
        <v>102</v>
      </c>
      <c r="N492" s="152">
        <v>102</v>
      </c>
      <c r="O492" s="152">
        <v>102</v>
      </c>
      <c r="P492" s="152">
        <v>102</v>
      </c>
      <c r="Q492" s="152">
        <v>102</v>
      </c>
      <c r="R492" s="152">
        <v>102</v>
      </c>
    </row>
    <row r="493" spans="1:18">
      <c r="A493" s="16">
        <f t="shared" si="15"/>
        <v>493</v>
      </c>
      <c r="B493" s="94" t="s">
        <v>1554</v>
      </c>
      <c r="C493" s="94" t="s">
        <v>781</v>
      </c>
      <c r="D493" s="94" t="s">
        <v>1486</v>
      </c>
      <c r="E493" s="94" t="s">
        <v>1344</v>
      </c>
      <c r="F493" s="94" t="s">
        <v>1540</v>
      </c>
      <c r="G493" s="94" t="s">
        <v>62</v>
      </c>
      <c r="H493" s="95">
        <v>2015</v>
      </c>
      <c r="I493" s="153">
        <v>98</v>
      </c>
      <c r="J493" s="153">
        <v>98</v>
      </c>
      <c r="K493" s="153">
        <v>98</v>
      </c>
      <c r="L493" s="152">
        <v>98</v>
      </c>
      <c r="M493" s="152">
        <v>98</v>
      </c>
      <c r="N493" s="152">
        <v>98</v>
      </c>
      <c r="O493" s="152">
        <v>98</v>
      </c>
      <c r="P493" s="152">
        <v>98</v>
      </c>
      <c r="Q493" s="152">
        <v>98</v>
      </c>
      <c r="R493" s="152">
        <v>98</v>
      </c>
    </row>
    <row r="494" spans="1:18">
      <c r="A494" s="16">
        <f t="shared" si="15"/>
        <v>494</v>
      </c>
      <c r="B494" s="94" t="s">
        <v>1555</v>
      </c>
      <c r="C494" s="94" t="s">
        <v>781</v>
      </c>
      <c r="D494" s="94" t="s">
        <v>1489</v>
      </c>
      <c r="E494" s="94" t="s">
        <v>1344</v>
      </c>
      <c r="F494" s="94" t="s">
        <v>1540</v>
      </c>
      <c r="G494" s="94" t="s">
        <v>62</v>
      </c>
      <c r="H494" s="95">
        <v>2016</v>
      </c>
      <c r="I494" s="153">
        <v>148.5</v>
      </c>
      <c r="J494" s="153">
        <v>148.5</v>
      </c>
      <c r="K494" s="153">
        <v>148.5</v>
      </c>
      <c r="L494" s="152">
        <v>148.5</v>
      </c>
      <c r="M494" s="152">
        <v>148.5</v>
      </c>
      <c r="N494" s="152">
        <v>148.5</v>
      </c>
      <c r="O494" s="152">
        <v>148.5</v>
      </c>
      <c r="P494" s="152">
        <v>148.5</v>
      </c>
      <c r="Q494" s="152">
        <v>148.5</v>
      </c>
      <c r="R494" s="152">
        <v>148.5</v>
      </c>
    </row>
    <row r="495" spans="1:18">
      <c r="A495" s="16">
        <f t="shared" si="15"/>
        <v>495</v>
      </c>
      <c r="B495" s="94" t="s">
        <v>1556</v>
      </c>
      <c r="C495" s="94" t="s">
        <v>781</v>
      </c>
      <c r="D495" s="94" t="s">
        <v>1492</v>
      </c>
      <c r="E495" s="94" t="s">
        <v>1344</v>
      </c>
      <c r="F495" s="94" t="s">
        <v>1540</v>
      </c>
      <c r="G495" s="94" t="s">
        <v>62</v>
      </c>
      <c r="H495" s="95">
        <v>2016</v>
      </c>
      <c r="I495" s="153">
        <v>151.80000000000001</v>
      </c>
      <c r="J495" s="153">
        <v>151.80000000000001</v>
      </c>
      <c r="K495" s="153">
        <v>151.80000000000001</v>
      </c>
      <c r="L495" s="152">
        <v>151.80000000000001</v>
      </c>
      <c r="M495" s="152">
        <v>151.80000000000001</v>
      </c>
      <c r="N495" s="152">
        <v>151.80000000000001</v>
      </c>
      <c r="O495" s="152">
        <v>151.80000000000001</v>
      </c>
      <c r="P495" s="152">
        <v>151.80000000000001</v>
      </c>
      <c r="Q495" s="152">
        <v>151.80000000000001</v>
      </c>
      <c r="R495" s="152">
        <v>151.80000000000001</v>
      </c>
    </row>
    <row r="496" spans="1:18">
      <c r="A496" s="16">
        <f t="shared" si="15"/>
        <v>496</v>
      </c>
      <c r="B496" s="94" t="s">
        <v>1557</v>
      </c>
      <c r="C496" s="94" t="s">
        <v>781</v>
      </c>
      <c r="D496" s="94" t="s">
        <v>1497</v>
      </c>
      <c r="E496" s="94" t="s">
        <v>1498</v>
      </c>
      <c r="F496" s="94" t="s">
        <v>1540</v>
      </c>
      <c r="G496" s="94" t="s">
        <v>62</v>
      </c>
      <c r="H496" s="95">
        <v>2014</v>
      </c>
      <c r="I496" s="153">
        <v>161</v>
      </c>
      <c r="J496" s="153">
        <v>161</v>
      </c>
      <c r="K496" s="153">
        <v>161</v>
      </c>
      <c r="L496" s="152">
        <v>161</v>
      </c>
      <c r="M496" s="152">
        <v>161</v>
      </c>
      <c r="N496" s="152">
        <v>161</v>
      </c>
      <c r="O496" s="152">
        <v>161</v>
      </c>
      <c r="P496" s="152">
        <v>161</v>
      </c>
      <c r="Q496" s="152">
        <v>161</v>
      </c>
      <c r="R496" s="152">
        <v>161</v>
      </c>
    </row>
    <row r="497" spans="1:18">
      <c r="A497" s="16">
        <f t="shared" si="15"/>
        <v>497</v>
      </c>
      <c r="B497" s="94" t="s">
        <v>1558</v>
      </c>
      <c r="C497" s="94" t="s">
        <v>781</v>
      </c>
      <c r="D497" s="94" t="s">
        <v>1505</v>
      </c>
      <c r="E497" s="94" t="s">
        <v>1498</v>
      </c>
      <c r="F497" s="94" t="s">
        <v>1540</v>
      </c>
      <c r="G497" s="94" t="s">
        <v>62</v>
      </c>
      <c r="H497" s="95">
        <v>2015</v>
      </c>
      <c r="I497" s="153">
        <v>98</v>
      </c>
      <c r="J497" s="153">
        <v>98</v>
      </c>
      <c r="K497" s="153">
        <v>98</v>
      </c>
      <c r="L497" s="152">
        <v>98</v>
      </c>
      <c r="M497" s="152">
        <v>98</v>
      </c>
      <c r="N497" s="152">
        <v>98</v>
      </c>
      <c r="O497" s="152">
        <v>98</v>
      </c>
      <c r="P497" s="152">
        <v>98</v>
      </c>
      <c r="Q497" s="152">
        <v>98</v>
      </c>
      <c r="R497" s="152">
        <v>98</v>
      </c>
    </row>
    <row r="498" spans="1:18">
      <c r="A498" s="16">
        <f t="shared" si="15"/>
        <v>498</v>
      </c>
      <c r="B498" s="94" t="s">
        <v>1559</v>
      </c>
      <c r="C498" s="94" t="s">
        <v>781</v>
      </c>
      <c r="D498" s="94" t="s">
        <v>1502</v>
      </c>
      <c r="E498" s="94" t="s">
        <v>1498</v>
      </c>
      <c r="F498" s="94" t="s">
        <v>1540</v>
      </c>
      <c r="G498" s="94" t="s">
        <v>62</v>
      </c>
      <c r="H498" s="95">
        <v>2015</v>
      </c>
      <c r="I498" s="153">
        <v>96</v>
      </c>
      <c r="J498" s="153">
        <v>96</v>
      </c>
      <c r="K498" s="153">
        <v>96</v>
      </c>
      <c r="L498" s="152">
        <v>96</v>
      </c>
      <c r="M498" s="152">
        <v>96</v>
      </c>
      <c r="N498" s="152">
        <v>96</v>
      </c>
      <c r="O498" s="152">
        <v>96</v>
      </c>
      <c r="P498" s="152">
        <v>96</v>
      </c>
      <c r="Q498" s="152">
        <v>96</v>
      </c>
      <c r="R498" s="152">
        <v>96</v>
      </c>
    </row>
    <row r="499" spans="1:18">
      <c r="A499" s="16">
        <f t="shared" si="15"/>
        <v>499</v>
      </c>
      <c r="B499" s="94" t="s">
        <v>1541</v>
      </c>
      <c r="C499" s="94" t="s">
        <v>781</v>
      </c>
      <c r="D499" s="94" t="s">
        <v>1542</v>
      </c>
      <c r="E499" s="94" t="s">
        <v>1391</v>
      </c>
      <c r="F499" s="94" t="s">
        <v>1540</v>
      </c>
      <c r="G499" s="94" t="s">
        <v>62</v>
      </c>
      <c r="H499" s="95">
        <v>2016</v>
      </c>
      <c r="I499" s="153">
        <v>114.9</v>
      </c>
      <c r="J499" s="153">
        <v>114.9</v>
      </c>
      <c r="K499" s="153">
        <v>114.9</v>
      </c>
      <c r="L499" s="152">
        <v>114.9</v>
      </c>
      <c r="M499" s="152">
        <v>114.9</v>
      </c>
      <c r="N499" s="152">
        <v>114.9</v>
      </c>
      <c r="O499" s="152">
        <v>114.9</v>
      </c>
      <c r="P499" s="152">
        <v>114.9</v>
      </c>
      <c r="Q499" s="152">
        <v>114.9</v>
      </c>
      <c r="R499" s="152">
        <v>114.9</v>
      </c>
    </row>
    <row r="500" spans="1:18">
      <c r="A500" s="16">
        <f t="shared" si="15"/>
        <v>500</v>
      </c>
      <c r="B500" s="94" t="s">
        <v>1543</v>
      </c>
      <c r="C500" s="94" t="s">
        <v>781</v>
      </c>
      <c r="D500" s="94" t="s">
        <v>1544</v>
      </c>
      <c r="E500" s="94" t="s">
        <v>1391</v>
      </c>
      <c r="F500" s="94" t="s">
        <v>1540</v>
      </c>
      <c r="G500" s="94" t="s">
        <v>62</v>
      </c>
      <c r="H500" s="95">
        <v>2016</v>
      </c>
      <c r="I500" s="153">
        <v>142.30000000000001</v>
      </c>
      <c r="J500" s="153">
        <v>142.30000000000001</v>
      </c>
      <c r="K500" s="153">
        <v>142.30000000000001</v>
      </c>
      <c r="L500" s="152">
        <v>142.30000000000001</v>
      </c>
      <c r="M500" s="152">
        <v>142.30000000000001</v>
      </c>
      <c r="N500" s="152">
        <v>142.30000000000001</v>
      </c>
      <c r="O500" s="152">
        <v>142.30000000000001</v>
      </c>
      <c r="P500" s="152">
        <v>142.30000000000001</v>
      </c>
      <c r="Q500" s="152">
        <v>142.30000000000001</v>
      </c>
      <c r="R500" s="152">
        <v>142.30000000000001</v>
      </c>
    </row>
    <row r="501" spans="1:18">
      <c r="A501" s="16">
        <f t="shared" si="15"/>
        <v>501</v>
      </c>
      <c r="B501" s="94" t="s">
        <v>1545</v>
      </c>
      <c r="C501" s="94" t="s">
        <v>781</v>
      </c>
      <c r="D501" s="94" t="s">
        <v>1546</v>
      </c>
      <c r="E501" s="94" t="s">
        <v>1344</v>
      </c>
      <c r="F501" s="94" t="s">
        <v>1540</v>
      </c>
      <c r="G501" s="94" t="s">
        <v>62</v>
      </c>
      <c r="H501" s="95">
        <v>2007</v>
      </c>
      <c r="I501" s="153">
        <v>57</v>
      </c>
      <c r="J501" s="153">
        <v>57</v>
      </c>
      <c r="K501" s="153">
        <v>57</v>
      </c>
      <c r="L501" s="152">
        <v>57</v>
      </c>
      <c r="M501" s="152">
        <v>57</v>
      </c>
      <c r="N501" s="152">
        <v>57</v>
      </c>
      <c r="O501" s="152">
        <v>57</v>
      </c>
      <c r="P501" s="152">
        <v>57</v>
      </c>
      <c r="Q501" s="152">
        <v>57</v>
      </c>
      <c r="R501" s="152">
        <v>57</v>
      </c>
    </row>
    <row r="502" spans="1:18">
      <c r="A502" s="16">
        <f t="shared" si="15"/>
        <v>502</v>
      </c>
      <c r="B502" s="94" t="s">
        <v>1547</v>
      </c>
      <c r="C502" s="94" t="s">
        <v>781</v>
      </c>
      <c r="D502" s="94" t="s">
        <v>1548</v>
      </c>
      <c r="E502" s="94" t="s">
        <v>1549</v>
      </c>
      <c r="F502" s="94" t="s">
        <v>1540</v>
      </c>
      <c r="G502" s="94" t="s">
        <v>62</v>
      </c>
      <c r="H502" s="95">
        <v>2007</v>
      </c>
      <c r="I502" s="153">
        <v>1</v>
      </c>
      <c r="J502" s="153">
        <v>1</v>
      </c>
      <c r="K502" s="153">
        <v>1</v>
      </c>
      <c r="L502" s="152">
        <v>1</v>
      </c>
      <c r="M502" s="152">
        <v>1</v>
      </c>
      <c r="N502" s="152">
        <v>1</v>
      </c>
      <c r="O502" s="152">
        <v>1</v>
      </c>
      <c r="P502" s="152">
        <v>1</v>
      </c>
      <c r="Q502" s="152">
        <v>1</v>
      </c>
      <c r="R502" s="152">
        <v>1</v>
      </c>
    </row>
    <row r="503" spans="1:18">
      <c r="A503" s="16">
        <f t="shared" si="15"/>
        <v>503</v>
      </c>
      <c r="B503" s="94" t="s">
        <v>1121</v>
      </c>
      <c r="C503" s="94" t="s">
        <v>781</v>
      </c>
      <c r="D503" s="94" t="s">
        <v>1122</v>
      </c>
      <c r="E503" s="94" t="s">
        <v>1123</v>
      </c>
      <c r="F503" s="94" t="s">
        <v>1976</v>
      </c>
      <c r="G503" s="94" t="s">
        <v>53</v>
      </c>
      <c r="H503" s="95">
        <v>2012</v>
      </c>
      <c r="I503" s="153">
        <v>99.8</v>
      </c>
      <c r="J503" s="153">
        <v>99.8</v>
      </c>
      <c r="K503" s="153">
        <v>99.8</v>
      </c>
      <c r="L503" s="152">
        <v>99.8</v>
      </c>
      <c r="M503" s="152">
        <v>99.8</v>
      </c>
      <c r="N503" s="152">
        <v>99.8</v>
      </c>
      <c r="O503" s="152">
        <v>99.8</v>
      </c>
      <c r="P503" s="152">
        <v>99.8</v>
      </c>
      <c r="Q503" s="152">
        <v>99.8</v>
      </c>
      <c r="R503" s="152">
        <v>99.8</v>
      </c>
    </row>
    <row r="504" spans="1:18">
      <c r="A504" s="16">
        <f t="shared" si="15"/>
        <v>504</v>
      </c>
      <c r="B504" s="94" t="s">
        <v>1124</v>
      </c>
      <c r="C504" s="94" t="s">
        <v>781</v>
      </c>
      <c r="D504" s="94" t="s">
        <v>1125</v>
      </c>
      <c r="E504" s="94" t="s">
        <v>520</v>
      </c>
      <c r="F504" s="94" t="s">
        <v>1976</v>
      </c>
      <c r="G504" s="94" t="s">
        <v>52</v>
      </c>
      <c r="H504" s="95">
        <v>2007</v>
      </c>
      <c r="I504" s="153">
        <v>120</v>
      </c>
      <c r="J504" s="153">
        <v>120</v>
      </c>
      <c r="K504" s="153">
        <v>120</v>
      </c>
      <c r="L504" s="152">
        <v>120</v>
      </c>
      <c r="M504" s="152">
        <v>120</v>
      </c>
      <c r="N504" s="152">
        <v>120</v>
      </c>
      <c r="O504" s="152">
        <v>120</v>
      </c>
      <c r="P504" s="152">
        <v>120</v>
      </c>
      <c r="Q504" s="152">
        <v>120</v>
      </c>
      <c r="R504" s="152">
        <v>120</v>
      </c>
    </row>
    <row r="505" spans="1:18">
      <c r="A505" s="16">
        <f t="shared" si="15"/>
        <v>505</v>
      </c>
      <c r="B505" s="94" t="s">
        <v>1126</v>
      </c>
      <c r="C505" s="94" t="s">
        <v>2037</v>
      </c>
      <c r="D505" s="94" t="s">
        <v>1127</v>
      </c>
      <c r="E505" s="94" t="s">
        <v>272</v>
      </c>
      <c r="F505" s="94" t="s">
        <v>1976</v>
      </c>
      <c r="G505" s="94" t="s">
        <v>54</v>
      </c>
      <c r="H505" s="95">
        <v>2013</v>
      </c>
      <c r="I505" s="153">
        <v>8.8000000000000007</v>
      </c>
      <c r="J505" s="153">
        <v>8.8000000000000007</v>
      </c>
      <c r="K505" s="153">
        <v>8.8000000000000007</v>
      </c>
      <c r="L505" s="152">
        <v>8.8000000000000007</v>
      </c>
      <c r="M505" s="152">
        <v>8.8000000000000007</v>
      </c>
      <c r="N505" s="152">
        <v>8.8000000000000007</v>
      </c>
      <c r="O505" s="152">
        <v>8.8000000000000007</v>
      </c>
      <c r="P505" s="152">
        <v>8.8000000000000007</v>
      </c>
      <c r="Q505" s="152">
        <v>8.8000000000000007</v>
      </c>
      <c r="R505" s="152">
        <v>8.8000000000000007</v>
      </c>
    </row>
    <row r="506" spans="1:18">
      <c r="A506" s="16">
        <f t="shared" si="15"/>
        <v>506</v>
      </c>
      <c r="B506" s="94" t="s">
        <v>1128</v>
      </c>
      <c r="C506" s="94" t="s">
        <v>2037</v>
      </c>
      <c r="D506" s="94" t="s">
        <v>1129</v>
      </c>
      <c r="E506" s="94" t="s">
        <v>272</v>
      </c>
      <c r="F506" s="94" t="s">
        <v>1976</v>
      </c>
      <c r="G506" s="94" t="s">
        <v>54</v>
      </c>
      <c r="H506" s="95">
        <v>2013</v>
      </c>
      <c r="I506" s="153">
        <v>124.3</v>
      </c>
      <c r="J506" s="153">
        <v>124.3</v>
      </c>
      <c r="K506" s="153">
        <v>124.3</v>
      </c>
      <c r="L506" s="152">
        <v>124.3</v>
      </c>
      <c r="M506" s="152">
        <v>124.3</v>
      </c>
      <c r="N506" s="152">
        <v>124.3</v>
      </c>
      <c r="O506" s="152">
        <v>124.3</v>
      </c>
      <c r="P506" s="152">
        <v>124.3</v>
      </c>
      <c r="Q506" s="152">
        <v>124.3</v>
      </c>
      <c r="R506" s="152">
        <v>124.3</v>
      </c>
    </row>
    <row r="507" spans="1:18">
      <c r="A507" s="16">
        <f t="shared" si="15"/>
        <v>507</v>
      </c>
      <c r="B507" s="94" t="s">
        <v>2038</v>
      </c>
      <c r="C507" s="94" t="s">
        <v>781</v>
      </c>
      <c r="D507" s="94" t="s">
        <v>2039</v>
      </c>
      <c r="E507" s="94" t="s">
        <v>272</v>
      </c>
      <c r="F507" s="94" t="s">
        <v>1976</v>
      </c>
      <c r="G507" s="94" t="s">
        <v>54</v>
      </c>
      <c r="H507" s="95">
        <v>2020</v>
      </c>
      <c r="I507" s="153">
        <v>89.7</v>
      </c>
      <c r="J507" s="153">
        <v>89.7</v>
      </c>
      <c r="K507" s="153">
        <v>89.7</v>
      </c>
      <c r="L507" s="152">
        <v>89.7</v>
      </c>
      <c r="M507" s="152">
        <v>89.7</v>
      </c>
      <c r="N507" s="152">
        <v>89.7</v>
      </c>
      <c r="O507" s="152">
        <v>89.7</v>
      </c>
      <c r="P507" s="152">
        <v>89.7</v>
      </c>
      <c r="Q507" s="152">
        <v>89.7</v>
      </c>
      <c r="R507" s="152">
        <v>89.7</v>
      </c>
    </row>
    <row r="508" spans="1:18">
      <c r="A508" s="16">
        <f t="shared" si="15"/>
        <v>508</v>
      </c>
      <c r="B508" s="94" t="s">
        <v>2040</v>
      </c>
      <c r="C508" s="94" t="s">
        <v>781</v>
      </c>
      <c r="D508" s="94" t="s">
        <v>2041</v>
      </c>
      <c r="E508" s="94" t="s">
        <v>272</v>
      </c>
      <c r="F508" s="94" t="s">
        <v>1976</v>
      </c>
      <c r="G508" s="94" t="s">
        <v>54</v>
      </c>
      <c r="H508" s="95">
        <v>2020</v>
      </c>
      <c r="I508" s="153">
        <v>6.7</v>
      </c>
      <c r="J508" s="153">
        <v>6.7</v>
      </c>
      <c r="K508" s="153">
        <v>6.7</v>
      </c>
      <c r="L508" s="152">
        <v>6.7</v>
      </c>
      <c r="M508" s="152">
        <v>6.7</v>
      </c>
      <c r="N508" s="152">
        <v>6.7</v>
      </c>
      <c r="O508" s="152">
        <v>6.7</v>
      </c>
      <c r="P508" s="152">
        <v>6.7</v>
      </c>
      <c r="Q508" s="152">
        <v>6.7</v>
      </c>
      <c r="R508" s="152">
        <v>6.7</v>
      </c>
    </row>
    <row r="509" spans="1:18">
      <c r="A509" s="16">
        <f t="shared" si="15"/>
        <v>509</v>
      </c>
      <c r="B509" s="94" t="s">
        <v>1130</v>
      </c>
      <c r="C509" s="94" t="s">
        <v>781</v>
      </c>
      <c r="D509" s="94" t="s">
        <v>1131</v>
      </c>
      <c r="E509" s="94" t="s">
        <v>1132</v>
      </c>
      <c r="F509" s="94" t="s">
        <v>1976</v>
      </c>
      <c r="G509" s="94" t="s">
        <v>54</v>
      </c>
      <c r="H509" s="95">
        <v>2012</v>
      </c>
      <c r="I509" s="153">
        <v>162</v>
      </c>
      <c r="J509" s="153">
        <v>162</v>
      </c>
      <c r="K509" s="153">
        <v>162</v>
      </c>
      <c r="L509" s="152">
        <v>162</v>
      </c>
      <c r="M509" s="152">
        <v>162</v>
      </c>
      <c r="N509" s="152">
        <v>162</v>
      </c>
      <c r="O509" s="152">
        <v>162</v>
      </c>
      <c r="P509" s="152">
        <v>162</v>
      </c>
      <c r="Q509" s="152">
        <v>162</v>
      </c>
      <c r="R509" s="152">
        <v>162</v>
      </c>
    </row>
    <row r="510" spans="1:18">
      <c r="A510" s="16">
        <f t="shared" si="15"/>
        <v>510</v>
      </c>
      <c r="B510" s="94" t="s">
        <v>1133</v>
      </c>
      <c r="C510" s="94" t="s">
        <v>781</v>
      </c>
      <c r="D510" s="94" t="s">
        <v>1134</v>
      </c>
      <c r="E510" s="94" t="s">
        <v>1135</v>
      </c>
      <c r="F510" s="94" t="s">
        <v>1976</v>
      </c>
      <c r="G510" s="94" t="s">
        <v>52</v>
      </c>
      <c r="H510" s="95">
        <v>2017</v>
      </c>
      <c r="I510" s="153">
        <v>44.9</v>
      </c>
      <c r="J510" s="153">
        <v>44.9</v>
      </c>
      <c r="K510" s="153">
        <v>44.9</v>
      </c>
      <c r="L510" s="152">
        <v>44.9</v>
      </c>
      <c r="M510" s="152">
        <v>44.9</v>
      </c>
      <c r="N510" s="152">
        <v>44.9</v>
      </c>
      <c r="O510" s="152">
        <v>44.9</v>
      </c>
      <c r="P510" s="152">
        <v>44.9</v>
      </c>
      <c r="Q510" s="152">
        <v>44.9</v>
      </c>
      <c r="R510" s="152">
        <v>44.9</v>
      </c>
    </row>
    <row r="511" spans="1:18">
      <c r="A511" s="16">
        <f t="shared" si="15"/>
        <v>511</v>
      </c>
      <c r="B511" s="94" t="s">
        <v>1136</v>
      </c>
      <c r="C511" s="94" t="s">
        <v>781</v>
      </c>
      <c r="D511" s="94" t="s">
        <v>1137</v>
      </c>
      <c r="E511" s="94" t="s">
        <v>1135</v>
      </c>
      <c r="F511" s="94" t="s">
        <v>1976</v>
      </c>
      <c r="G511" s="94" t="s">
        <v>52</v>
      </c>
      <c r="H511" s="95">
        <v>2017</v>
      </c>
      <c r="I511" s="153">
        <v>55.7</v>
      </c>
      <c r="J511" s="153">
        <v>55.7</v>
      </c>
      <c r="K511" s="153">
        <v>55.7</v>
      </c>
      <c r="L511" s="152">
        <v>55.7</v>
      </c>
      <c r="M511" s="152">
        <v>55.7</v>
      </c>
      <c r="N511" s="152">
        <v>55.7</v>
      </c>
      <c r="O511" s="152">
        <v>55.7</v>
      </c>
      <c r="P511" s="152">
        <v>55.7</v>
      </c>
      <c r="Q511" s="152">
        <v>55.7</v>
      </c>
      <c r="R511" s="152">
        <v>55.7</v>
      </c>
    </row>
    <row r="512" spans="1:18">
      <c r="A512" s="16">
        <f t="shared" si="15"/>
        <v>512</v>
      </c>
      <c r="B512" s="94" t="s">
        <v>1138</v>
      </c>
      <c r="C512" s="94" t="s">
        <v>781</v>
      </c>
      <c r="D512" s="94" t="s">
        <v>1139</v>
      </c>
      <c r="E512" s="94" t="s">
        <v>1140</v>
      </c>
      <c r="F512" s="94" t="s">
        <v>1976</v>
      </c>
      <c r="G512" s="94" t="s">
        <v>54</v>
      </c>
      <c r="H512" s="95">
        <v>2006</v>
      </c>
      <c r="I512" s="153">
        <v>120.6</v>
      </c>
      <c r="J512" s="153">
        <v>120.6</v>
      </c>
      <c r="K512" s="153">
        <v>120.6</v>
      </c>
      <c r="L512" s="152">
        <v>120.6</v>
      </c>
      <c r="M512" s="152">
        <v>120.6</v>
      </c>
      <c r="N512" s="152">
        <v>120.6</v>
      </c>
      <c r="O512" s="152">
        <v>120.6</v>
      </c>
      <c r="P512" s="152">
        <v>120.6</v>
      </c>
      <c r="Q512" s="152">
        <v>120.6</v>
      </c>
      <c r="R512" s="152">
        <v>120.6</v>
      </c>
    </row>
    <row r="513" spans="1:18">
      <c r="A513" s="16">
        <f t="shared" si="15"/>
        <v>513</v>
      </c>
      <c r="B513" s="94" t="s">
        <v>1141</v>
      </c>
      <c r="C513" s="94" t="s">
        <v>781</v>
      </c>
      <c r="D513" s="94" t="s">
        <v>1142</v>
      </c>
      <c r="E513" s="94" t="s">
        <v>1140</v>
      </c>
      <c r="F513" s="94" t="s">
        <v>1976</v>
      </c>
      <c r="G513" s="94" t="s">
        <v>54</v>
      </c>
      <c r="H513" s="95">
        <v>2007</v>
      </c>
      <c r="I513" s="153">
        <v>115.5</v>
      </c>
      <c r="J513" s="153">
        <v>115.5</v>
      </c>
      <c r="K513" s="153">
        <v>115.5</v>
      </c>
      <c r="L513" s="152">
        <v>115.5</v>
      </c>
      <c r="M513" s="152">
        <v>115.5</v>
      </c>
      <c r="N513" s="152">
        <v>115.5</v>
      </c>
      <c r="O513" s="152">
        <v>115.5</v>
      </c>
      <c r="P513" s="152">
        <v>115.5</v>
      </c>
      <c r="Q513" s="152">
        <v>115.5</v>
      </c>
      <c r="R513" s="152">
        <v>115.5</v>
      </c>
    </row>
    <row r="514" spans="1:18">
      <c r="A514" s="16">
        <f t="shared" si="15"/>
        <v>514</v>
      </c>
      <c r="B514" s="94" t="s">
        <v>1146</v>
      </c>
      <c r="C514" s="94" t="s">
        <v>781</v>
      </c>
      <c r="D514" s="94" t="s">
        <v>1147</v>
      </c>
      <c r="E514" s="94" t="s">
        <v>1140</v>
      </c>
      <c r="F514" s="94" t="s">
        <v>1976</v>
      </c>
      <c r="G514" s="94" t="s">
        <v>54</v>
      </c>
      <c r="H514" s="95">
        <v>2007</v>
      </c>
      <c r="I514" s="153">
        <v>117</v>
      </c>
      <c r="J514" s="153">
        <v>117</v>
      </c>
      <c r="K514" s="153">
        <v>117</v>
      </c>
      <c r="L514" s="152">
        <v>117</v>
      </c>
      <c r="M514" s="152">
        <v>117</v>
      </c>
      <c r="N514" s="152">
        <v>117</v>
      </c>
      <c r="O514" s="152">
        <v>117</v>
      </c>
      <c r="P514" s="152">
        <v>117</v>
      </c>
      <c r="Q514" s="152">
        <v>117</v>
      </c>
      <c r="R514" s="152">
        <v>117</v>
      </c>
    </row>
    <row r="515" spans="1:18">
      <c r="A515" s="16">
        <f t="shared" si="15"/>
        <v>515</v>
      </c>
      <c r="B515" s="94" t="s">
        <v>1148</v>
      </c>
      <c r="C515" s="94" t="s">
        <v>781</v>
      </c>
      <c r="D515" s="94" t="s">
        <v>1149</v>
      </c>
      <c r="E515" s="94" t="s">
        <v>1140</v>
      </c>
      <c r="F515" s="94" t="s">
        <v>1976</v>
      </c>
      <c r="G515" s="94" t="s">
        <v>54</v>
      </c>
      <c r="H515" s="95">
        <v>2008</v>
      </c>
      <c r="I515" s="153">
        <v>170.2</v>
      </c>
      <c r="J515" s="153">
        <v>170.2</v>
      </c>
      <c r="K515" s="153">
        <v>170.2</v>
      </c>
      <c r="L515" s="152">
        <v>170.2</v>
      </c>
      <c r="M515" s="152">
        <v>170.2</v>
      </c>
      <c r="N515" s="152">
        <v>170.2</v>
      </c>
      <c r="O515" s="152">
        <v>170.2</v>
      </c>
      <c r="P515" s="152">
        <v>170.2</v>
      </c>
      <c r="Q515" s="152">
        <v>170.2</v>
      </c>
      <c r="R515" s="152">
        <v>170.2</v>
      </c>
    </row>
    <row r="516" spans="1:18">
      <c r="A516" s="16">
        <f t="shared" si="15"/>
        <v>516</v>
      </c>
      <c r="B516" s="94" t="s">
        <v>1150</v>
      </c>
      <c r="C516" s="94" t="s">
        <v>781</v>
      </c>
      <c r="D516" s="94" t="s">
        <v>1151</v>
      </c>
      <c r="E516" s="94" t="s">
        <v>56</v>
      </c>
      <c r="F516" s="94" t="s">
        <v>1976</v>
      </c>
      <c r="G516" s="94" t="s">
        <v>54</v>
      </c>
      <c r="H516" s="95">
        <v>2009</v>
      </c>
      <c r="I516" s="153">
        <v>88</v>
      </c>
      <c r="J516" s="153">
        <v>88</v>
      </c>
      <c r="K516" s="153">
        <v>88</v>
      </c>
      <c r="L516" s="152">
        <v>88</v>
      </c>
      <c r="M516" s="152">
        <v>88</v>
      </c>
      <c r="N516" s="152">
        <v>88</v>
      </c>
      <c r="O516" s="152">
        <v>88</v>
      </c>
      <c r="P516" s="152">
        <v>88</v>
      </c>
      <c r="Q516" s="152">
        <v>88</v>
      </c>
      <c r="R516" s="152">
        <v>88</v>
      </c>
    </row>
    <row r="517" spans="1:18">
      <c r="A517" s="16">
        <f t="shared" si="15"/>
        <v>517</v>
      </c>
      <c r="B517" s="94" t="s">
        <v>1152</v>
      </c>
      <c r="C517" s="94" t="s">
        <v>781</v>
      </c>
      <c r="D517" s="94" t="s">
        <v>1153</v>
      </c>
      <c r="E517" s="94" t="s">
        <v>56</v>
      </c>
      <c r="F517" s="94" t="s">
        <v>1976</v>
      </c>
      <c r="G517" s="94" t="s">
        <v>54</v>
      </c>
      <c r="H517" s="95">
        <v>2009</v>
      </c>
      <c r="I517" s="153">
        <v>90</v>
      </c>
      <c r="J517" s="153">
        <v>90</v>
      </c>
      <c r="K517" s="153">
        <v>90</v>
      </c>
      <c r="L517" s="152">
        <v>90</v>
      </c>
      <c r="M517" s="152">
        <v>90</v>
      </c>
      <c r="N517" s="152">
        <v>90</v>
      </c>
      <c r="O517" s="152">
        <v>90</v>
      </c>
      <c r="P517" s="152">
        <v>90</v>
      </c>
      <c r="Q517" s="152">
        <v>90</v>
      </c>
      <c r="R517" s="152">
        <v>90</v>
      </c>
    </row>
    <row r="518" spans="1:18">
      <c r="A518" s="16">
        <f t="shared" ref="A518:A581" si="16">A517+1</f>
        <v>518</v>
      </c>
      <c r="B518" s="94" t="s">
        <v>2042</v>
      </c>
      <c r="C518" s="94" t="s">
        <v>781</v>
      </c>
      <c r="D518" s="94" t="s">
        <v>2043</v>
      </c>
      <c r="E518" s="94" t="s">
        <v>61</v>
      </c>
      <c r="F518" s="94" t="s">
        <v>1976</v>
      </c>
      <c r="G518" s="94" t="s">
        <v>53</v>
      </c>
      <c r="H518" s="95">
        <v>2019</v>
      </c>
      <c r="I518" s="153">
        <v>115.2</v>
      </c>
      <c r="J518" s="153">
        <v>115.2</v>
      </c>
      <c r="K518" s="153">
        <v>115.2</v>
      </c>
      <c r="L518" s="152">
        <v>115.2</v>
      </c>
      <c r="M518" s="152">
        <v>115.2</v>
      </c>
      <c r="N518" s="152">
        <v>115.2</v>
      </c>
      <c r="O518" s="152">
        <v>115.2</v>
      </c>
      <c r="P518" s="152">
        <v>115.2</v>
      </c>
      <c r="Q518" s="152">
        <v>115.2</v>
      </c>
      <c r="R518" s="152">
        <v>115.2</v>
      </c>
    </row>
    <row r="519" spans="1:18">
      <c r="A519" s="16">
        <f t="shared" si="16"/>
        <v>519</v>
      </c>
      <c r="B519" s="94" t="s">
        <v>2044</v>
      </c>
      <c r="C519" s="94" t="s">
        <v>781</v>
      </c>
      <c r="D519" s="94" t="s">
        <v>2045</v>
      </c>
      <c r="E519" s="94" t="s">
        <v>61</v>
      </c>
      <c r="F519" s="94" t="s">
        <v>1976</v>
      </c>
      <c r="G519" s="94" t="s">
        <v>53</v>
      </c>
      <c r="H519" s="95">
        <v>2019</v>
      </c>
      <c r="I519" s="153">
        <v>122.4</v>
      </c>
      <c r="J519" s="153">
        <v>122.4</v>
      </c>
      <c r="K519" s="153">
        <v>122.4</v>
      </c>
      <c r="L519" s="152">
        <v>122.4</v>
      </c>
      <c r="M519" s="152">
        <v>122.4</v>
      </c>
      <c r="N519" s="152">
        <v>122.4</v>
      </c>
      <c r="O519" s="152">
        <v>122.4</v>
      </c>
      <c r="P519" s="152">
        <v>122.4</v>
      </c>
      <c r="Q519" s="152">
        <v>122.4</v>
      </c>
      <c r="R519" s="152">
        <v>122.4</v>
      </c>
    </row>
    <row r="520" spans="1:18">
      <c r="A520" s="16">
        <f t="shared" si="16"/>
        <v>520</v>
      </c>
      <c r="B520" s="94" t="s">
        <v>1154</v>
      </c>
      <c r="C520" s="94" t="s">
        <v>781</v>
      </c>
      <c r="D520" s="94" t="s">
        <v>1155</v>
      </c>
      <c r="E520" s="94" t="s">
        <v>1156</v>
      </c>
      <c r="F520" s="94" t="s">
        <v>1976</v>
      </c>
      <c r="G520" s="94" t="s">
        <v>54</v>
      </c>
      <c r="H520" s="95">
        <v>2004</v>
      </c>
      <c r="I520" s="153">
        <v>114</v>
      </c>
      <c r="J520" s="153">
        <v>114</v>
      </c>
      <c r="K520" s="153">
        <v>114</v>
      </c>
      <c r="L520" s="152">
        <v>114</v>
      </c>
      <c r="M520" s="152">
        <v>114</v>
      </c>
      <c r="N520" s="152">
        <v>114</v>
      </c>
      <c r="O520" s="152">
        <v>114</v>
      </c>
      <c r="P520" s="152">
        <v>114</v>
      </c>
      <c r="Q520" s="152">
        <v>114</v>
      </c>
      <c r="R520" s="152">
        <v>114</v>
      </c>
    </row>
    <row r="521" spans="1:18">
      <c r="A521" s="16">
        <f t="shared" si="16"/>
        <v>521</v>
      </c>
      <c r="B521" s="94" t="s">
        <v>1157</v>
      </c>
      <c r="C521" s="94" t="s">
        <v>781</v>
      </c>
      <c r="D521" s="94" t="s">
        <v>1158</v>
      </c>
      <c r="E521" s="94" t="s">
        <v>1159</v>
      </c>
      <c r="F521" s="94" t="s">
        <v>1976</v>
      </c>
      <c r="G521" s="94" t="s">
        <v>54</v>
      </c>
      <c r="H521" s="95">
        <v>2007</v>
      </c>
      <c r="I521" s="153">
        <v>130.5</v>
      </c>
      <c r="J521" s="153">
        <v>130.5</v>
      </c>
      <c r="K521" s="153">
        <v>130.5</v>
      </c>
      <c r="L521" s="152">
        <v>130.5</v>
      </c>
      <c r="M521" s="152">
        <v>130.5</v>
      </c>
      <c r="N521" s="152">
        <v>130.5</v>
      </c>
      <c r="O521" s="152">
        <v>130.5</v>
      </c>
      <c r="P521" s="152">
        <v>130.5</v>
      </c>
      <c r="Q521" s="152">
        <v>130.5</v>
      </c>
      <c r="R521" s="152">
        <v>130.5</v>
      </c>
    </row>
    <row r="522" spans="1:18">
      <c r="A522" s="16">
        <f t="shared" si="16"/>
        <v>522</v>
      </c>
      <c r="B522" s="94" t="s">
        <v>1160</v>
      </c>
      <c r="C522" s="94" t="s">
        <v>781</v>
      </c>
      <c r="D522" s="94" t="s">
        <v>1161</v>
      </c>
      <c r="E522" s="94" t="s">
        <v>1159</v>
      </c>
      <c r="F522" s="94" t="s">
        <v>1976</v>
      </c>
      <c r="G522" s="94" t="s">
        <v>54</v>
      </c>
      <c r="H522" s="95">
        <v>2007</v>
      </c>
      <c r="I522" s="153">
        <v>120</v>
      </c>
      <c r="J522" s="153">
        <v>120</v>
      </c>
      <c r="K522" s="153">
        <v>120</v>
      </c>
      <c r="L522" s="152">
        <v>120</v>
      </c>
      <c r="M522" s="152">
        <v>120</v>
      </c>
      <c r="N522" s="152">
        <v>120</v>
      </c>
      <c r="O522" s="152">
        <v>120</v>
      </c>
      <c r="P522" s="152">
        <v>120</v>
      </c>
      <c r="Q522" s="152">
        <v>120</v>
      </c>
      <c r="R522" s="152">
        <v>120</v>
      </c>
    </row>
    <row r="523" spans="1:18">
      <c r="A523" s="16">
        <f t="shared" si="16"/>
        <v>523</v>
      </c>
      <c r="B523" s="94" t="s">
        <v>1162</v>
      </c>
      <c r="C523" s="94" t="s">
        <v>1163</v>
      </c>
      <c r="D523" s="94" t="s">
        <v>1164</v>
      </c>
      <c r="E523" s="94" t="s">
        <v>1165</v>
      </c>
      <c r="F523" s="94" t="s">
        <v>1976</v>
      </c>
      <c r="G523" s="94" t="s">
        <v>54</v>
      </c>
      <c r="H523" s="95">
        <v>2007</v>
      </c>
      <c r="I523" s="153">
        <v>214.5</v>
      </c>
      <c r="J523" s="153">
        <v>214.5</v>
      </c>
      <c r="K523" s="153">
        <v>214.5</v>
      </c>
      <c r="L523" s="152">
        <v>214.5</v>
      </c>
      <c r="M523" s="152">
        <v>214.5</v>
      </c>
      <c r="N523" s="152">
        <v>214.5</v>
      </c>
      <c r="O523" s="152">
        <v>214.5</v>
      </c>
      <c r="P523" s="152">
        <v>214.5</v>
      </c>
      <c r="Q523" s="152">
        <v>214.5</v>
      </c>
      <c r="R523" s="152">
        <v>214.5</v>
      </c>
    </row>
    <row r="524" spans="1:18">
      <c r="A524" s="16">
        <f t="shared" si="16"/>
        <v>524</v>
      </c>
      <c r="B524" s="94" t="s">
        <v>1166</v>
      </c>
      <c r="C524" s="94" t="s">
        <v>1163</v>
      </c>
      <c r="D524" s="94" t="s">
        <v>1167</v>
      </c>
      <c r="E524" s="94" t="s">
        <v>1165</v>
      </c>
      <c r="F524" s="94" t="s">
        <v>1976</v>
      </c>
      <c r="G524" s="94" t="s">
        <v>54</v>
      </c>
      <c r="H524" s="95">
        <v>2007</v>
      </c>
      <c r="I524" s="153">
        <v>149.5</v>
      </c>
      <c r="J524" s="153">
        <v>149.5</v>
      </c>
      <c r="K524" s="153">
        <v>149.5</v>
      </c>
      <c r="L524" s="152">
        <v>149.5</v>
      </c>
      <c r="M524" s="152">
        <v>149.5</v>
      </c>
      <c r="N524" s="152">
        <v>149.5</v>
      </c>
      <c r="O524" s="152">
        <v>149.5</v>
      </c>
      <c r="P524" s="152">
        <v>149.5</v>
      </c>
      <c r="Q524" s="152">
        <v>149.5</v>
      </c>
      <c r="R524" s="152">
        <v>149.5</v>
      </c>
    </row>
    <row r="525" spans="1:18">
      <c r="A525" s="16">
        <f t="shared" si="16"/>
        <v>525</v>
      </c>
      <c r="B525" s="94" t="s">
        <v>1168</v>
      </c>
      <c r="C525" s="94" t="s">
        <v>1163</v>
      </c>
      <c r="D525" s="94" t="s">
        <v>1169</v>
      </c>
      <c r="E525" s="94" t="s">
        <v>1165</v>
      </c>
      <c r="F525" s="94" t="s">
        <v>1976</v>
      </c>
      <c r="G525" s="94" t="s">
        <v>54</v>
      </c>
      <c r="H525" s="95">
        <v>2008</v>
      </c>
      <c r="I525" s="153">
        <v>186</v>
      </c>
      <c r="J525" s="153">
        <v>186</v>
      </c>
      <c r="K525" s="153">
        <v>186</v>
      </c>
      <c r="L525" s="152">
        <v>186</v>
      </c>
      <c r="M525" s="152">
        <v>186</v>
      </c>
      <c r="N525" s="152">
        <v>186</v>
      </c>
      <c r="O525" s="152">
        <v>186</v>
      </c>
      <c r="P525" s="152">
        <v>186</v>
      </c>
      <c r="Q525" s="152">
        <v>186</v>
      </c>
      <c r="R525" s="152">
        <v>186</v>
      </c>
    </row>
    <row r="526" spans="1:18">
      <c r="A526" s="16">
        <f t="shared" si="16"/>
        <v>526</v>
      </c>
      <c r="B526" s="94" t="s">
        <v>1170</v>
      </c>
      <c r="C526" s="94" t="s">
        <v>2046</v>
      </c>
      <c r="D526" s="94" t="s">
        <v>1171</v>
      </c>
      <c r="E526" s="94" t="s">
        <v>102</v>
      </c>
      <c r="F526" s="94" t="s">
        <v>1976</v>
      </c>
      <c r="G526" s="94" t="s">
        <v>54</v>
      </c>
      <c r="H526" s="95">
        <v>2008</v>
      </c>
      <c r="I526" s="153">
        <v>121.5</v>
      </c>
      <c r="J526" s="153">
        <v>121.5</v>
      </c>
      <c r="K526" s="153">
        <v>121.5</v>
      </c>
      <c r="L526" s="152">
        <v>121.5</v>
      </c>
      <c r="M526" s="152">
        <v>121.5</v>
      </c>
      <c r="N526" s="152">
        <v>121.5</v>
      </c>
      <c r="O526" s="152">
        <v>121.5</v>
      </c>
      <c r="P526" s="152">
        <v>121.5</v>
      </c>
      <c r="Q526" s="152">
        <v>121.5</v>
      </c>
      <c r="R526" s="152">
        <v>121.5</v>
      </c>
    </row>
    <row r="527" spans="1:18">
      <c r="A527" s="16">
        <f t="shared" si="16"/>
        <v>527</v>
      </c>
      <c r="B527" s="94" t="s">
        <v>1172</v>
      </c>
      <c r="C527" s="94" t="s">
        <v>781</v>
      </c>
      <c r="D527" s="94" t="s">
        <v>1173</v>
      </c>
      <c r="E527" s="94" t="s">
        <v>662</v>
      </c>
      <c r="F527" s="94" t="s">
        <v>1976</v>
      </c>
      <c r="G527" s="94" t="s">
        <v>53</v>
      </c>
      <c r="H527" s="95">
        <v>2010</v>
      </c>
      <c r="I527" s="153">
        <v>75</v>
      </c>
      <c r="J527" s="153">
        <v>75</v>
      </c>
      <c r="K527" s="153">
        <v>75</v>
      </c>
      <c r="L527" s="152">
        <v>75</v>
      </c>
      <c r="M527" s="152">
        <v>75</v>
      </c>
      <c r="N527" s="152">
        <v>75</v>
      </c>
      <c r="O527" s="152">
        <v>75</v>
      </c>
      <c r="P527" s="152">
        <v>75</v>
      </c>
      <c r="Q527" s="152">
        <v>75</v>
      </c>
      <c r="R527" s="152">
        <v>75</v>
      </c>
    </row>
    <row r="528" spans="1:18">
      <c r="A528" s="16">
        <f t="shared" si="16"/>
        <v>528</v>
      </c>
      <c r="B528" s="94" t="s">
        <v>1174</v>
      </c>
      <c r="C528" s="94" t="s">
        <v>781</v>
      </c>
      <c r="D528" s="94" t="s">
        <v>1175</v>
      </c>
      <c r="E528" s="94" t="s">
        <v>662</v>
      </c>
      <c r="F528" s="94" t="s">
        <v>1976</v>
      </c>
      <c r="G528" s="94" t="s">
        <v>53</v>
      </c>
      <c r="H528" s="95">
        <v>2010</v>
      </c>
      <c r="I528" s="153">
        <v>75</v>
      </c>
      <c r="J528" s="153">
        <v>75</v>
      </c>
      <c r="K528" s="153">
        <v>75</v>
      </c>
      <c r="L528" s="152">
        <v>75</v>
      </c>
      <c r="M528" s="152">
        <v>75</v>
      </c>
      <c r="N528" s="152">
        <v>75</v>
      </c>
      <c r="O528" s="152">
        <v>75</v>
      </c>
      <c r="P528" s="152">
        <v>75</v>
      </c>
      <c r="Q528" s="152">
        <v>75</v>
      </c>
      <c r="R528" s="152">
        <v>75</v>
      </c>
    </row>
    <row r="529" spans="1:18">
      <c r="A529" s="16">
        <f t="shared" si="16"/>
        <v>529</v>
      </c>
      <c r="B529" s="94" t="s">
        <v>1176</v>
      </c>
      <c r="C529" s="94" t="s">
        <v>781</v>
      </c>
      <c r="D529" s="94" t="s">
        <v>1177</v>
      </c>
      <c r="E529" s="94" t="s">
        <v>1178</v>
      </c>
      <c r="F529" s="94" t="s">
        <v>1976</v>
      </c>
      <c r="G529" s="94" t="s">
        <v>54</v>
      </c>
      <c r="H529" s="95">
        <v>2008</v>
      </c>
      <c r="I529" s="153">
        <v>126.5</v>
      </c>
      <c r="J529" s="153">
        <v>126.5</v>
      </c>
      <c r="K529" s="153">
        <v>126.5</v>
      </c>
      <c r="L529" s="152">
        <v>126.5</v>
      </c>
      <c r="M529" s="152">
        <v>126.5</v>
      </c>
      <c r="N529" s="152">
        <v>126.5</v>
      </c>
      <c r="O529" s="152">
        <v>126.5</v>
      </c>
      <c r="P529" s="152">
        <v>126.5</v>
      </c>
      <c r="Q529" s="152">
        <v>126.5</v>
      </c>
      <c r="R529" s="152">
        <v>126.5</v>
      </c>
    </row>
    <row r="530" spans="1:18">
      <c r="A530" s="16">
        <f t="shared" si="16"/>
        <v>530</v>
      </c>
      <c r="B530" s="94" t="s">
        <v>1179</v>
      </c>
      <c r="C530" s="94" t="s">
        <v>781</v>
      </c>
      <c r="D530" s="94" t="s">
        <v>1180</v>
      </c>
      <c r="E530" s="94" t="s">
        <v>1159</v>
      </c>
      <c r="F530" s="94" t="s">
        <v>1976</v>
      </c>
      <c r="G530" s="94" t="s">
        <v>54</v>
      </c>
      <c r="H530" s="95">
        <v>2017</v>
      </c>
      <c r="I530" s="153">
        <v>126.5</v>
      </c>
      <c r="J530" s="153">
        <v>126.5</v>
      </c>
      <c r="K530" s="153">
        <v>126.5</v>
      </c>
      <c r="L530" s="152">
        <v>126.5</v>
      </c>
      <c r="M530" s="152">
        <v>126.5</v>
      </c>
      <c r="N530" s="152">
        <v>126.5</v>
      </c>
      <c r="O530" s="152">
        <v>126.5</v>
      </c>
      <c r="P530" s="152">
        <v>126.5</v>
      </c>
      <c r="Q530" s="152">
        <v>126.5</v>
      </c>
      <c r="R530" s="152">
        <v>126.5</v>
      </c>
    </row>
    <row r="531" spans="1:18">
      <c r="A531" s="16">
        <f t="shared" si="16"/>
        <v>531</v>
      </c>
      <c r="B531" s="94" t="s">
        <v>1181</v>
      </c>
      <c r="C531" s="94" t="s">
        <v>781</v>
      </c>
      <c r="D531" s="94" t="s">
        <v>1182</v>
      </c>
      <c r="E531" s="94" t="s">
        <v>1159</v>
      </c>
      <c r="F531" s="94" t="s">
        <v>1976</v>
      </c>
      <c r="G531" s="94" t="s">
        <v>54</v>
      </c>
      <c r="H531" s="95">
        <v>2017</v>
      </c>
      <c r="I531" s="153">
        <v>126.5</v>
      </c>
      <c r="J531" s="153">
        <v>126.5</v>
      </c>
      <c r="K531" s="153">
        <v>126.5</v>
      </c>
      <c r="L531" s="152">
        <v>126.5</v>
      </c>
      <c r="M531" s="152">
        <v>126.5</v>
      </c>
      <c r="N531" s="152">
        <v>126.5</v>
      </c>
      <c r="O531" s="152">
        <v>126.5</v>
      </c>
      <c r="P531" s="152">
        <v>126.5</v>
      </c>
      <c r="Q531" s="152">
        <v>126.5</v>
      </c>
      <c r="R531" s="152">
        <v>126.5</v>
      </c>
    </row>
    <row r="532" spans="1:18">
      <c r="A532" s="16">
        <f t="shared" si="16"/>
        <v>532</v>
      </c>
      <c r="B532" s="94" t="s">
        <v>1183</v>
      </c>
      <c r="C532" s="94" t="s">
        <v>2047</v>
      </c>
      <c r="D532" s="94" t="s">
        <v>1184</v>
      </c>
      <c r="E532" s="94" t="s">
        <v>63</v>
      </c>
      <c r="F532" s="94" t="s">
        <v>1976</v>
      </c>
      <c r="G532" s="94" t="s">
        <v>54</v>
      </c>
      <c r="H532" s="95">
        <v>2002</v>
      </c>
      <c r="I532" s="153">
        <v>85.1</v>
      </c>
      <c r="J532" s="153">
        <v>85.1</v>
      </c>
      <c r="K532" s="153">
        <v>85.1</v>
      </c>
      <c r="L532" s="152">
        <v>85.1</v>
      </c>
      <c r="M532" s="152">
        <v>85.1</v>
      </c>
      <c r="N532" s="152">
        <v>85.1</v>
      </c>
      <c r="O532" s="152">
        <v>85.1</v>
      </c>
      <c r="P532" s="152">
        <v>85.1</v>
      </c>
      <c r="Q532" s="152">
        <v>85.1</v>
      </c>
      <c r="R532" s="152">
        <v>85.1</v>
      </c>
    </row>
    <row r="533" spans="1:18">
      <c r="A533" s="16">
        <f t="shared" si="16"/>
        <v>533</v>
      </c>
      <c r="B533" s="94" t="s">
        <v>1185</v>
      </c>
      <c r="C533" s="94" t="s">
        <v>2047</v>
      </c>
      <c r="D533" s="94" t="s">
        <v>1186</v>
      </c>
      <c r="E533" s="94" t="s">
        <v>63</v>
      </c>
      <c r="F533" s="94" t="s">
        <v>1976</v>
      </c>
      <c r="G533" s="94" t="s">
        <v>54</v>
      </c>
      <c r="H533" s="95">
        <v>2002</v>
      </c>
      <c r="I533" s="153">
        <v>85.1</v>
      </c>
      <c r="J533" s="153">
        <v>85.1</v>
      </c>
      <c r="K533" s="153">
        <v>85.1</v>
      </c>
      <c r="L533" s="152">
        <v>85.1</v>
      </c>
      <c r="M533" s="152">
        <v>85.1</v>
      </c>
      <c r="N533" s="152">
        <v>85.1</v>
      </c>
      <c r="O533" s="152">
        <v>85.1</v>
      </c>
      <c r="P533" s="152">
        <v>85.1</v>
      </c>
      <c r="Q533" s="152">
        <v>85.1</v>
      </c>
      <c r="R533" s="152">
        <v>85.1</v>
      </c>
    </row>
    <row r="534" spans="1:18">
      <c r="A534" s="16">
        <f t="shared" si="16"/>
        <v>534</v>
      </c>
      <c r="B534" s="94" t="s">
        <v>1187</v>
      </c>
      <c r="C534" s="94" t="s">
        <v>781</v>
      </c>
      <c r="D534" s="94" t="s">
        <v>1188</v>
      </c>
      <c r="E534" s="94" t="s">
        <v>340</v>
      </c>
      <c r="F534" s="94" t="s">
        <v>1976</v>
      </c>
      <c r="G534" s="94" t="s">
        <v>54</v>
      </c>
      <c r="H534" s="95">
        <v>2008</v>
      </c>
      <c r="I534" s="153">
        <v>118.7</v>
      </c>
      <c r="J534" s="153">
        <v>118.7</v>
      </c>
      <c r="K534" s="153">
        <v>118.7</v>
      </c>
      <c r="L534" s="152">
        <v>118.7</v>
      </c>
      <c r="M534" s="152">
        <v>118.7</v>
      </c>
      <c r="N534" s="152">
        <v>118.7</v>
      </c>
      <c r="O534" s="152">
        <v>118.7</v>
      </c>
      <c r="P534" s="152">
        <v>118.7</v>
      </c>
      <c r="Q534" s="152">
        <v>118.7</v>
      </c>
      <c r="R534" s="152">
        <v>118.7</v>
      </c>
    </row>
    <row r="535" spans="1:18">
      <c r="A535" s="16">
        <f t="shared" si="16"/>
        <v>535</v>
      </c>
      <c r="B535" s="94" t="s">
        <v>1191</v>
      </c>
      <c r="C535" s="94" t="s">
        <v>781</v>
      </c>
      <c r="D535" s="94" t="s">
        <v>1192</v>
      </c>
      <c r="E535" s="94" t="s">
        <v>272</v>
      </c>
      <c r="F535" s="94" t="s">
        <v>1976</v>
      </c>
      <c r="G535" s="94" t="s">
        <v>54</v>
      </c>
      <c r="H535" s="95">
        <v>2017</v>
      </c>
      <c r="I535" s="153">
        <v>98.9</v>
      </c>
      <c r="J535" s="153">
        <v>98.9</v>
      </c>
      <c r="K535" s="153">
        <v>98.9</v>
      </c>
      <c r="L535" s="152">
        <v>98.9</v>
      </c>
      <c r="M535" s="152">
        <v>98.9</v>
      </c>
      <c r="N535" s="152">
        <v>98.9</v>
      </c>
      <c r="O535" s="152">
        <v>98.9</v>
      </c>
      <c r="P535" s="152">
        <v>98.9</v>
      </c>
      <c r="Q535" s="152">
        <v>98.9</v>
      </c>
      <c r="R535" s="152">
        <v>98.9</v>
      </c>
    </row>
    <row r="536" spans="1:18">
      <c r="A536" s="16">
        <f t="shared" si="16"/>
        <v>536</v>
      </c>
      <c r="B536" s="94" t="s">
        <v>1193</v>
      </c>
      <c r="C536" s="94" t="s">
        <v>781</v>
      </c>
      <c r="D536" s="94" t="s">
        <v>1194</v>
      </c>
      <c r="E536" s="94" t="s">
        <v>272</v>
      </c>
      <c r="F536" s="94" t="s">
        <v>1976</v>
      </c>
      <c r="G536" s="94" t="s">
        <v>54</v>
      </c>
      <c r="H536" s="95">
        <v>2017</v>
      </c>
      <c r="I536" s="153">
        <v>131.1</v>
      </c>
      <c r="J536" s="153">
        <v>131.1</v>
      </c>
      <c r="K536" s="153">
        <v>131.1</v>
      </c>
      <c r="L536" s="152">
        <v>131.1</v>
      </c>
      <c r="M536" s="152">
        <v>131.1</v>
      </c>
      <c r="N536" s="152">
        <v>131.1</v>
      </c>
      <c r="O536" s="152">
        <v>131.1</v>
      </c>
      <c r="P536" s="152">
        <v>131.1</v>
      </c>
      <c r="Q536" s="152">
        <v>131.1</v>
      </c>
      <c r="R536" s="152">
        <v>131.1</v>
      </c>
    </row>
    <row r="537" spans="1:18">
      <c r="A537" s="16">
        <f t="shared" si="16"/>
        <v>537</v>
      </c>
      <c r="B537" s="94" t="s">
        <v>1195</v>
      </c>
      <c r="C537" s="94" t="s">
        <v>781</v>
      </c>
      <c r="D537" s="94" t="s">
        <v>1196</v>
      </c>
      <c r="E537" s="94" t="s">
        <v>1197</v>
      </c>
      <c r="F537" s="94" t="s">
        <v>1976</v>
      </c>
      <c r="G537" s="94" t="s">
        <v>52</v>
      </c>
      <c r="H537" s="95">
        <v>2018</v>
      </c>
      <c r="I537" s="153">
        <v>200</v>
      </c>
      <c r="J537" s="153">
        <v>200</v>
      </c>
      <c r="K537" s="153">
        <v>200</v>
      </c>
      <c r="L537" s="152">
        <v>200</v>
      </c>
      <c r="M537" s="152">
        <v>200</v>
      </c>
      <c r="N537" s="152">
        <v>200</v>
      </c>
      <c r="O537" s="152">
        <v>200</v>
      </c>
      <c r="P537" s="152">
        <v>200</v>
      </c>
      <c r="Q537" s="152">
        <v>200</v>
      </c>
      <c r="R537" s="152">
        <v>200</v>
      </c>
    </row>
    <row r="538" spans="1:18">
      <c r="A538" s="16">
        <f t="shared" si="16"/>
        <v>538</v>
      </c>
      <c r="B538" s="94" t="s">
        <v>1198</v>
      </c>
      <c r="C538" s="94" t="s">
        <v>781</v>
      </c>
      <c r="D538" s="94" t="s">
        <v>1199</v>
      </c>
      <c r="E538" s="94" t="s">
        <v>1159</v>
      </c>
      <c r="F538" s="94" t="s">
        <v>1976</v>
      </c>
      <c r="G538" s="94" t="s">
        <v>54</v>
      </c>
      <c r="H538" s="95">
        <v>2017</v>
      </c>
      <c r="I538" s="153">
        <v>79.8</v>
      </c>
      <c r="J538" s="153">
        <v>79.8</v>
      </c>
      <c r="K538" s="153">
        <v>79.8</v>
      </c>
      <c r="L538" s="152">
        <v>79.8</v>
      </c>
      <c r="M538" s="152">
        <v>79.8</v>
      </c>
      <c r="N538" s="152">
        <v>79.8</v>
      </c>
      <c r="O538" s="152">
        <v>79.8</v>
      </c>
      <c r="P538" s="152">
        <v>79.8</v>
      </c>
      <c r="Q538" s="152">
        <v>79.8</v>
      </c>
      <c r="R538" s="152">
        <v>79.8</v>
      </c>
    </row>
    <row r="539" spans="1:18">
      <c r="A539" s="16">
        <f t="shared" si="16"/>
        <v>539</v>
      </c>
      <c r="B539" s="94" t="s">
        <v>1200</v>
      </c>
      <c r="C539" s="94" t="s">
        <v>781</v>
      </c>
      <c r="D539" s="94" t="s">
        <v>1201</v>
      </c>
      <c r="E539" s="94" t="s">
        <v>1159</v>
      </c>
      <c r="F539" s="94" t="s">
        <v>1976</v>
      </c>
      <c r="G539" s="94" t="s">
        <v>54</v>
      </c>
      <c r="H539" s="95">
        <v>2017</v>
      </c>
      <c r="I539" s="153">
        <v>75.599999999999994</v>
      </c>
      <c r="J539" s="153">
        <v>75.599999999999994</v>
      </c>
      <c r="K539" s="153">
        <v>75.599999999999994</v>
      </c>
      <c r="L539" s="152">
        <v>75.599999999999994</v>
      </c>
      <c r="M539" s="152">
        <v>75.599999999999994</v>
      </c>
      <c r="N539" s="152">
        <v>75.599999999999994</v>
      </c>
      <c r="O539" s="152">
        <v>75.599999999999994</v>
      </c>
      <c r="P539" s="152">
        <v>75.599999999999994</v>
      </c>
      <c r="Q539" s="152">
        <v>75.599999999999994</v>
      </c>
      <c r="R539" s="152">
        <v>75.599999999999994</v>
      </c>
    </row>
    <row r="540" spans="1:18">
      <c r="A540" s="16">
        <f t="shared" si="16"/>
        <v>540</v>
      </c>
      <c r="B540" s="94" t="s">
        <v>2048</v>
      </c>
      <c r="C540" s="94" t="s">
        <v>781</v>
      </c>
      <c r="D540" s="94" t="s">
        <v>2049</v>
      </c>
      <c r="E540" s="94" t="s">
        <v>1760</v>
      </c>
      <c r="F540" s="94" t="s">
        <v>1976</v>
      </c>
      <c r="G540" s="94" t="s">
        <v>54</v>
      </c>
      <c r="H540" s="95">
        <v>2019</v>
      </c>
      <c r="I540" s="153">
        <v>186.5</v>
      </c>
      <c r="J540" s="153">
        <v>186.5</v>
      </c>
      <c r="K540" s="153">
        <v>186.5</v>
      </c>
      <c r="L540" s="152">
        <v>186.5</v>
      </c>
      <c r="M540" s="152">
        <v>186.5</v>
      </c>
      <c r="N540" s="152">
        <v>186.5</v>
      </c>
      <c r="O540" s="152">
        <v>186.5</v>
      </c>
      <c r="P540" s="152">
        <v>186.5</v>
      </c>
      <c r="Q540" s="152">
        <v>186.5</v>
      </c>
      <c r="R540" s="152">
        <v>186.5</v>
      </c>
    </row>
    <row r="541" spans="1:18">
      <c r="A541" s="16">
        <f t="shared" si="16"/>
        <v>541</v>
      </c>
      <c r="B541" s="94" t="s">
        <v>2050</v>
      </c>
      <c r="C541" s="94" t="s">
        <v>781</v>
      </c>
      <c r="D541" s="94" t="s">
        <v>2051</v>
      </c>
      <c r="E541" s="94" t="s">
        <v>1760</v>
      </c>
      <c r="F541" s="94" t="s">
        <v>1976</v>
      </c>
      <c r="G541" s="94" t="s">
        <v>54</v>
      </c>
      <c r="H541" s="95">
        <v>2019</v>
      </c>
      <c r="I541" s="153">
        <v>163.80000000000001</v>
      </c>
      <c r="J541" s="153">
        <v>163.80000000000001</v>
      </c>
      <c r="K541" s="153">
        <v>163.80000000000001</v>
      </c>
      <c r="L541" s="152">
        <v>163.80000000000001</v>
      </c>
      <c r="M541" s="152">
        <v>163.80000000000001</v>
      </c>
      <c r="N541" s="152">
        <v>163.80000000000001</v>
      </c>
      <c r="O541" s="152">
        <v>163.80000000000001</v>
      </c>
      <c r="P541" s="152">
        <v>163.80000000000001</v>
      </c>
      <c r="Q541" s="152">
        <v>163.80000000000001</v>
      </c>
      <c r="R541" s="152">
        <v>163.80000000000001</v>
      </c>
    </row>
    <row r="542" spans="1:18">
      <c r="A542" s="16">
        <f t="shared" si="16"/>
        <v>542</v>
      </c>
      <c r="B542" s="94" t="s">
        <v>1205</v>
      </c>
      <c r="C542" s="94" t="s">
        <v>781</v>
      </c>
      <c r="D542" s="94" t="s">
        <v>1206</v>
      </c>
      <c r="E542" s="94" t="s">
        <v>1207</v>
      </c>
      <c r="F542" s="94" t="s">
        <v>1976</v>
      </c>
      <c r="G542" s="94" t="s">
        <v>54</v>
      </c>
      <c r="H542" s="95">
        <v>2007</v>
      </c>
      <c r="I542" s="153">
        <v>124.2</v>
      </c>
      <c r="J542" s="153">
        <v>124.2</v>
      </c>
      <c r="K542" s="153">
        <v>124.2</v>
      </c>
      <c r="L542" s="152">
        <v>124.2</v>
      </c>
      <c r="M542" s="152">
        <v>124.2</v>
      </c>
      <c r="N542" s="152">
        <v>124.2</v>
      </c>
      <c r="O542" s="152">
        <v>124.2</v>
      </c>
      <c r="P542" s="152">
        <v>124.2</v>
      </c>
      <c r="Q542" s="152">
        <v>124.2</v>
      </c>
      <c r="R542" s="152">
        <v>124.2</v>
      </c>
    </row>
    <row r="543" spans="1:18">
      <c r="A543" s="16">
        <f t="shared" si="16"/>
        <v>543</v>
      </c>
      <c r="B543" s="94" t="s">
        <v>1210</v>
      </c>
      <c r="C543" s="94" t="s">
        <v>781</v>
      </c>
      <c r="D543" s="94" t="s">
        <v>1211</v>
      </c>
      <c r="E543" s="94" t="s">
        <v>1165</v>
      </c>
      <c r="F543" s="94" t="s">
        <v>1976</v>
      </c>
      <c r="G543" s="94" t="s">
        <v>54</v>
      </c>
      <c r="H543" s="95">
        <v>2008</v>
      </c>
      <c r="I543" s="153">
        <v>80</v>
      </c>
      <c r="J543" s="153">
        <v>80</v>
      </c>
      <c r="K543" s="153">
        <v>80</v>
      </c>
      <c r="L543" s="152">
        <v>80</v>
      </c>
      <c r="M543" s="152">
        <v>80</v>
      </c>
      <c r="N543" s="152">
        <v>80</v>
      </c>
      <c r="O543" s="152">
        <v>80</v>
      </c>
      <c r="P543" s="152">
        <v>80</v>
      </c>
      <c r="Q543" s="152">
        <v>80</v>
      </c>
      <c r="R543" s="152">
        <v>80</v>
      </c>
    </row>
    <row r="544" spans="1:18">
      <c r="A544" s="16">
        <f t="shared" si="16"/>
        <v>544</v>
      </c>
      <c r="B544" s="94" t="s">
        <v>1212</v>
      </c>
      <c r="C544" s="94" t="s">
        <v>781</v>
      </c>
      <c r="D544" s="94" t="s">
        <v>1213</v>
      </c>
      <c r="E544" s="94" t="s">
        <v>1165</v>
      </c>
      <c r="F544" s="94" t="s">
        <v>1976</v>
      </c>
      <c r="G544" s="94" t="s">
        <v>54</v>
      </c>
      <c r="H544" s="95">
        <v>2010</v>
      </c>
      <c r="I544" s="153">
        <v>69.599999999999994</v>
      </c>
      <c r="J544" s="153">
        <v>69.599999999999994</v>
      </c>
      <c r="K544" s="153">
        <v>69.599999999999994</v>
      </c>
      <c r="L544" s="152">
        <v>69.599999999999994</v>
      </c>
      <c r="M544" s="152">
        <v>69.599999999999994</v>
      </c>
      <c r="N544" s="152">
        <v>69.599999999999994</v>
      </c>
      <c r="O544" s="152">
        <v>69.599999999999994</v>
      </c>
      <c r="P544" s="152">
        <v>69.599999999999994</v>
      </c>
      <c r="Q544" s="152">
        <v>69.599999999999994</v>
      </c>
      <c r="R544" s="152">
        <v>69.599999999999994</v>
      </c>
    </row>
    <row r="545" spans="1:18">
      <c r="A545" s="16">
        <f t="shared" si="16"/>
        <v>545</v>
      </c>
      <c r="B545" s="94" t="s">
        <v>1214</v>
      </c>
      <c r="C545" s="94" t="s">
        <v>781</v>
      </c>
      <c r="D545" s="94" t="s">
        <v>1215</v>
      </c>
      <c r="E545" s="94" t="s">
        <v>1197</v>
      </c>
      <c r="F545" s="94" t="s">
        <v>1976</v>
      </c>
      <c r="G545" s="94" t="s">
        <v>52</v>
      </c>
      <c r="H545" s="95">
        <v>2014</v>
      </c>
      <c r="I545" s="153">
        <v>148.6</v>
      </c>
      <c r="J545" s="153">
        <v>148.6</v>
      </c>
      <c r="K545" s="153">
        <v>148.6</v>
      </c>
      <c r="L545" s="152">
        <v>148.6</v>
      </c>
      <c r="M545" s="152">
        <v>148.6</v>
      </c>
      <c r="N545" s="152">
        <v>148.6</v>
      </c>
      <c r="O545" s="152">
        <v>148.6</v>
      </c>
      <c r="P545" s="152">
        <v>148.6</v>
      </c>
      <c r="Q545" s="152">
        <v>148.6</v>
      </c>
      <c r="R545" s="152">
        <v>148.6</v>
      </c>
    </row>
    <row r="546" spans="1:18">
      <c r="A546" s="16">
        <f t="shared" si="16"/>
        <v>546</v>
      </c>
      <c r="B546" s="94" t="s">
        <v>2052</v>
      </c>
      <c r="C546" s="94" t="s">
        <v>781</v>
      </c>
      <c r="D546" s="94" t="s">
        <v>2053</v>
      </c>
      <c r="E546" s="94" t="s">
        <v>56</v>
      </c>
      <c r="F546" s="94" t="s">
        <v>1976</v>
      </c>
      <c r="G546" s="94" t="s">
        <v>54</v>
      </c>
      <c r="H546" s="95">
        <v>2020</v>
      </c>
      <c r="I546" s="153">
        <v>82</v>
      </c>
      <c r="J546" s="153">
        <v>82</v>
      </c>
      <c r="K546" s="153">
        <v>82</v>
      </c>
      <c r="L546" s="152">
        <v>82</v>
      </c>
      <c r="M546" s="152">
        <v>82</v>
      </c>
      <c r="N546" s="152">
        <v>82</v>
      </c>
      <c r="O546" s="152">
        <v>82</v>
      </c>
      <c r="P546" s="152">
        <v>82</v>
      </c>
      <c r="Q546" s="152">
        <v>82</v>
      </c>
      <c r="R546" s="152">
        <v>82</v>
      </c>
    </row>
    <row r="547" spans="1:18">
      <c r="A547" s="16">
        <f t="shared" si="16"/>
        <v>547</v>
      </c>
      <c r="B547" s="94" t="s">
        <v>2054</v>
      </c>
      <c r="C547" s="94" t="s">
        <v>781</v>
      </c>
      <c r="D547" s="94" t="s">
        <v>2055</v>
      </c>
      <c r="E547" s="94" t="s">
        <v>56</v>
      </c>
      <c r="F547" s="94" t="s">
        <v>1976</v>
      </c>
      <c r="G547" s="94" t="s">
        <v>54</v>
      </c>
      <c r="H547" s="95">
        <v>2020</v>
      </c>
      <c r="I547" s="153">
        <v>76</v>
      </c>
      <c r="J547" s="153">
        <v>76</v>
      </c>
      <c r="K547" s="153">
        <v>76</v>
      </c>
      <c r="L547" s="152">
        <v>76</v>
      </c>
      <c r="M547" s="152">
        <v>76</v>
      </c>
      <c r="N547" s="152">
        <v>76</v>
      </c>
      <c r="O547" s="152">
        <v>76</v>
      </c>
      <c r="P547" s="152">
        <v>76</v>
      </c>
      <c r="Q547" s="152">
        <v>76</v>
      </c>
      <c r="R547" s="152">
        <v>76</v>
      </c>
    </row>
    <row r="548" spans="1:18">
      <c r="A548" s="16">
        <f t="shared" si="16"/>
        <v>548</v>
      </c>
      <c r="B548" s="94" t="s">
        <v>1216</v>
      </c>
      <c r="C548" s="94" t="s">
        <v>781</v>
      </c>
      <c r="D548" s="94" t="s">
        <v>1217</v>
      </c>
      <c r="E548" s="94" t="s">
        <v>1159</v>
      </c>
      <c r="F548" s="94" t="s">
        <v>1976</v>
      </c>
      <c r="G548" s="94" t="s">
        <v>54</v>
      </c>
      <c r="H548" s="95">
        <v>2003</v>
      </c>
      <c r="I548" s="153">
        <v>99</v>
      </c>
      <c r="J548" s="153">
        <v>99</v>
      </c>
      <c r="K548" s="153">
        <v>99</v>
      </c>
      <c r="L548" s="152">
        <v>99</v>
      </c>
      <c r="M548" s="152">
        <v>99</v>
      </c>
      <c r="N548" s="152">
        <v>99</v>
      </c>
      <c r="O548" s="152">
        <v>99</v>
      </c>
      <c r="P548" s="152">
        <v>99</v>
      </c>
      <c r="Q548" s="152">
        <v>99</v>
      </c>
      <c r="R548" s="152">
        <v>99</v>
      </c>
    </row>
    <row r="549" spans="1:18">
      <c r="A549" s="16">
        <f t="shared" si="16"/>
        <v>549</v>
      </c>
      <c r="B549" s="94" t="s">
        <v>1221</v>
      </c>
      <c r="C549" s="94" t="s">
        <v>781</v>
      </c>
      <c r="D549" s="94" t="s">
        <v>1222</v>
      </c>
      <c r="E549" s="94" t="s">
        <v>1159</v>
      </c>
      <c r="F549" s="94" t="s">
        <v>1976</v>
      </c>
      <c r="G549" s="94" t="s">
        <v>54</v>
      </c>
      <c r="H549" s="95">
        <v>2003</v>
      </c>
      <c r="I549" s="153">
        <v>61</v>
      </c>
      <c r="J549" s="153">
        <v>61</v>
      </c>
      <c r="K549" s="153">
        <v>61</v>
      </c>
      <c r="L549" s="152">
        <v>61</v>
      </c>
      <c r="M549" s="152">
        <v>61</v>
      </c>
      <c r="N549" s="152">
        <v>61</v>
      </c>
      <c r="O549" s="152">
        <v>61</v>
      </c>
      <c r="P549" s="152">
        <v>61</v>
      </c>
      <c r="Q549" s="152">
        <v>61</v>
      </c>
      <c r="R549" s="152">
        <v>61</v>
      </c>
    </row>
    <row r="550" spans="1:18">
      <c r="A550" s="16">
        <f t="shared" si="16"/>
        <v>550</v>
      </c>
      <c r="B550" s="94" t="s">
        <v>1223</v>
      </c>
      <c r="C550" s="94" t="s">
        <v>781</v>
      </c>
      <c r="D550" s="94" t="s">
        <v>1224</v>
      </c>
      <c r="E550" s="94" t="s">
        <v>1225</v>
      </c>
      <c r="F550" s="94" t="s">
        <v>1976</v>
      </c>
      <c r="G550" s="94" t="s">
        <v>54</v>
      </c>
      <c r="H550" s="95">
        <v>2015</v>
      </c>
      <c r="I550" s="153">
        <v>150</v>
      </c>
      <c r="J550" s="153">
        <v>150</v>
      </c>
      <c r="K550" s="153">
        <v>150</v>
      </c>
      <c r="L550" s="152">
        <v>150</v>
      </c>
      <c r="M550" s="152">
        <v>150</v>
      </c>
      <c r="N550" s="152">
        <v>150</v>
      </c>
      <c r="O550" s="152">
        <v>150</v>
      </c>
      <c r="P550" s="152">
        <v>150</v>
      </c>
      <c r="Q550" s="152">
        <v>150</v>
      </c>
      <c r="R550" s="152">
        <v>150</v>
      </c>
    </row>
    <row r="551" spans="1:18">
      <c r="A551" s="16">
        <f t="shared" si="16"/>
        <v>551</v>
      </c>
      <c r="B551" s="94" t="s">
        <v>1226</v>
      </c>
      <c r="C551" s="94" t="s">
        <v>781</v>
      </c>
      <c r="D551" s="94" t="s">
        <v>1227</v>
      </c>
      <c r="E551" s="94" t="s">
        <v>1225</v>
      </c>
      <c r="F551" s="94" t="s">
        <v>1976</v>
      </c>
      <c r="G551" s="94" t="s">
        <v>54</v>
      </c>
      <c r="H551" s="95">
        <v>2015</v>
      </c>
      <c r="I551" s="153">
        <v>150</v>
      </c>
      <c r="J551" s="153">
        <v>150</v>
      </c>
      <c r="K551" s="153">
        <v>150</v>
      </c>
      <c r="L551" s="152">
        <v>150</v>
      </c>
      <c r="M551" s="152">
        <v>150</v>
      </c>
      <c r="N551" s="152">
        <v>150</v>
      </c>
      <c r="O551" s="152">
        <v>150</v>
      </c>
      <c r="P551" s="152">
        <v>150</v>
      </c>
      <c r="Q551" s="152">
        <v>150</v>
      </c>
      <c r="R551" s="152">
        <v>150</v>
      </c>
    </row>
    <row r="552" spans="1:18">
      <c r="A552" s="16">
        <f t="shared" si="16"/>
        <v>552</v>
      </c>
      <c r="B552" s="94" t="s">
        <v>1228</v>
      </c>
      <c r="C552" s="94" t="s">
        <v>781</v>
      </c>
      <c r="D552" s="94" t="s">
        <v>1229</v>
      </c>
      <c r="E552" s="94" t="s">
        <v>340</v>
      </c>
      <c r="F552" s="94" t="s">
        <v>1976</v>
      </c>
      <c r="G552" s="94" t="s">
        <v>54</v>
      </c>
      <c r="H552" s="95">
        <v>2016</v>
      </c>
      <c r="I552" s="153">
        <v>119.9</v>
      </c>
      <c r="J552" s="153">
        <v>119.9</v>
      </c>
      <c r="K552" s="153">
        <v>119.9</v>
      </c>
      <c r="L552" s="152">
        <v>119.9</v>
      </c>
      <c r="M552" s="152">
        <v>119.9</v>
      </c>
      <c r="N552" s="152">
        <v>119.9</v>
      </c>
      <c r="O552" s="152">
        <v>119.9</v>
      </c>
      <c r="P552" s="152">
        <v>119.9</v>
      </c>
      <c r="Q552" s="152">
        <v>119.9</v>
      </c>
      <c r="R552" s="152">
        <v>119.9</v>
      </c>
    </row>
    <row r="553" spans="1:18">
      <c r="A553" s="16">
        <f t="shared" si="16"/>
        <v>553</v>
      </c>
      <c r="B553" s="94" t="s">
        <v>1230</v>
      </c>
      <c r="C553" s="94" t="s">
        <v>781</v>
      </c>
      <c r="D553" s="94" t="s">
        <v>1231</v>
      </c>
      <c r="E553" s="94" t="s">
        <v>1232</v>
      </c>
      <c r="F553" s="94" t="s">
        <v>1976</v>
      </c>
      <c r="G553" s="94" t="s">
        <v>54</v>
      </c>
      <c r="H553" s="95">
        <v>2008</v>
      </c>
      <c r="I553" s="153">
        <v>163.5</v>
      </c>
      <c r="J553" s="153">
        <v>163.5</v>
      </c>
      <c r="K553" s="153">
        <v>163.5</v>
      </c>
      <c r="L553" s="152">
        <v>163.5</v>
      </c>
      <c r="M553" s="152">
        <v>163.5</v>
      </c>
      <c r="N553" s="152">
        <v>163.5</v>
      </c>
      <c r="O553" s="152">
        <v>163.5</v>
      </c>
      <c r="P553" s="152">
        <v>163.5</v>
      </c>
      <c r="Q553" s="152">
        <v>163.5</v>
      </c>
      <c r="R553" s="152">
        <v>163.5</v>
      </c>
    </row>
    <row r="554" spans="1:18">
      <c r="A554" s="16">
        <f t="shared" si="16"/>
        <v>554</v>
      </c>
      <c r="B554" s="94" t="s">
        <v>1233</v>
      </c>
      <c r="C554" s="94" t="s">
        <v>781</v>
      </c>
      <c r="D554" s="94" t="s">
        <v>1234</v>
      </c>
      <c r="E554" s="94" t="s">
        <v>1235</v>
      </c>
      <c r="F554" s="94" t="s">
        <v>1976</v>
      </c>
      <c r="G554" s="94" t="s">
        <v>54</v>
      </c>
      <c r="H554" s="95">
        <v>2018</v>
      </c>
      <c r="I554" s="153">
        <v>152.5</v>
      </c>
      <c r="J554" s="153">
        <v>152.5</v>
      </c>
      <c r="K554" s="153">
        <v>152.5</v>
      </c>
      <c r="L554" s="152">
        <v>152.5</v>
      </c>
      <c r="M554" s="152">
        <v>152.5</v>
      </c>
      <c r="N554" s="152">
        <v>152.5</v>
      </c>
      <c r="O554" s="152">
        <v>152.5</v>
      </c>
      <c r="P554" s="152">
        <v>152.5</v>
      </c>
      <c r="Q554" s="152">
        <v>152.5</v>
      </c>
      <c r="R554" s="152">
        <v>152.5</v>
      </c>
    </row>
    <row r="555" spans="1:18">
      <c r="A555" s="16">
        <f t="shared" si="16"/>
        <v>555</v>
      </c>
      <c r="B555" s="94" t="s">
        <v>1236</v>
      </c>
      <c r="C555" s="94" t="s">
        <v>781</v>
      </c>
      <c r="D555" s="94" t="s">
        <v>1237</v>
      </c>
      <c r="E555" s="94" t="s">
        <v>1235</v>
      </c>
      <c r="F555" s="94" t="s">
        <v>1976</v>
      </c>
      <c r="G555" s="94" t="s">
        <v>54</v>
      </c>
      <c r="H555" s="95">
        <v>2018</v>
      </c>
      <c r="I555" s="153">
        <v>147.5</v>
      </c>
      <c r="J555" s="153">
        <v>147.5</v>
      </c>
      <c r="K555" s="153">
        <v>147.5</v>
      </c>
      <c r="L555" s="152">
        <v>147.5</v>
      </c>
      <c r="M555" s="152">
        <v>147.5</v>
      </c>
      <c r="N555" s="152">
        <v>147.5</v>
      </c>
      <c r="O555" s="152">
        <v>147.5</v>
      </c>
      <c r="P555" s="152">
        <v>147.5</v>
      </c>
      <c r="Q555" s="152">
        <v>147.5</v>
      </c>
      <c r="R555" s="152">
        <v>147.5</v>
      </c>
    </row>
    <row r="556" spans="1:18">
      <c r="A556" s="16">
        <f t="shared" si="16"/>
        <v>556</v>
      </c>
      <c r="B556" s="94" t="s">
        <v>1238</v>
      </c>
      <c r="C556" s="94" t="s">
        <v>781</v>
      </c>
      <c r="D556" s="94" t="s">
        <v>1239</v>
      </c>
      <c r="E556" s="94" t="s">
        <v>70</v>
      </c>
      <c r="F556" s="94" t="s">
        <v>1976</v>
      </c>
      <c r="G556" s="94" t="s">
        <v>53</v>
      </c>
      <c r="H556" s="95">
        <v>2016</v>
      </c>
      <c r="I556" s="153">
        <v>52</v>
      </c>
      <c r="J556" s="153">
        <v>52</v>
      </c>
      <c r="K556" s="153">
        <v>52</v>
      </c>
      <c r="L556" s="152">
        <v>52</v>
      </c>
      <c r="M556" s="152">
        <v>52</v>
      </c>
      <c r="N556" s="152">
        <v>52</v>
      </c>
      <c r="O556" s="152">
        <v>52</v>
      </c>
      <c r="P556" s="152">
        <v>52</v>
      </c>
      <c r="Q556" s="152">
        <v>52</v>
      </c>
      <c r="R556" s="152">
        <v>52</v>
      </c>
    </row>
    <row r="557" spans="1:18">
      <c r="A557" s="16">
        <f t="shared" si="16"/>
        <v>557</v>
      </c>
      <c r="B557" s="94" t="s">
        <v>1242</v>
      </c>
      <c r="C557" s="94" t="s">
        <v>781</v>
      </c>
      <c r="D557" s="94" t="s">
        <v>1243</v>
      </c>
      <c r="E557" s="94" t="s">
        <v>70</v>
      </c>
      <c r="F557" s="94" t="s">
        <v>1976</v>
      </c>
      <c r="G557" s="94" t="s">
        <v>53</v>
      </c>
      <c r="H557" s="95">
        <v>2016</v>
      </c>
      <c r="I557" s="153">
        <v>98</v>
      </c>
      <c r="J557" s="153">
        <v>98</v>
      </c>
      <c r="K557" s="153">
        <v>98</v>
      </c>
      <c r="L557" s="152">
        <v>98</v>
      </c>
      <c r="M557" s="152">
        <v>98</v>
      </c>
      <c r="N557" s="152">
        <v>98</v>
      </c>
      <c r="O557" s="152">
        <v>98</v>
      </c>
      <c r="P557" s="152">
        <v>98</v>
      </c>
      <c r="Q557" s="152">
        <v>98</v>
      </c>
      <c r="R557" s="152">
        <v>98</v>
      </c>
    </row>
    <row r="558" spans="1:18">
      <c r="A558" s="16">
        <f t="shared" si="16"/>
        <v>558</v>
      </c>
      <c r="B558" s="94" t="s">
        <v>1246</v>
      </c>
      <c r="C558" s="94" t="s">
        <v>781</v>
      </c>
      <c r="D558" s="94" t="s">
        <v>1247</v>
      </c>
      <c r="E558" s="94" t="s">
        <v>70</v>
      </c>
      <c r="F558" s="94" t="s">
        <v>1976</v>
      </c>
      <c r="G558" s="94" t="s">
        <v>53</v>
      </c>
      <c r="H558" s="95">
        <v>2016</v>
      </c>
      <c r="I558" s="153">
        <v>100</v>
      </c>
      <c r="J558" s="153">
        <v>100</v>
      </c>
      <c r="K558" s="153">
        <v>100</v>
      </c>
      <c r="L558" s="152">
        <v>100</v>
      </c>
      <c r="M558" s="152">
        <v>100</v>
      </c>
      <c r="N558" s="152">
        <v>100</v>
      </c>
      <c r="O558" s="152">
        <v>100</v>
      </c>
      <c r="P558" s="152">
        <v>100</v>
      </c>
      <c r="Q558" s="152">
        <v>100</v>
      </c>
      <c r="R558" s="152">
        <v>100</v>
      </c>
    </row>
    <row r="559" spans="1:18">
      <c r="A559" s="16">
        <f t="shared" si="16"/>
        <v>559</v>
      </c>
      <c r="B559" s="94" t="s">
        <v>1248</v>
      </c>
      <c r="C559" s="94" t="s">
        <v>781</v>
      </c>
      <c r="D559" s="94" t="s">
        <v>1249</v>
      </c>
      <c r="E559" s="94" t="s">
        <v>1250</v>
      </c>
      <c r="F559" s="94" t="s">
        <v>1976</v>
      </c>
      <c r="G559" s="94" t="s">
        <v>54</v>
      </c>
      <c r="H559" s="95">
        <v>2017</v>
      </c>
      <c r="I559" s="153">
        <v>131.1</v>
      </c>
      <c r="J559" s="153">
        <v>131.1</v>
      </c>
      <c r="K559" s="153">
        <v>131.1</v>
      </c>
      <c r="L559" s="152">
        <v>131.1</v>
      </c>
      <c r="M559" s="152">
        <v>131.1</v>
      </c>
      <c r="N559" s="152">
        <v>131.1</v>
      </c>
      <c r="O559" s="152">
        <v>131.1</v>
      </c>
      <c r="P559" s="152">
        <v>131.1</v>
      </c>
      <c r="Q559" s="152">
        <v>131.1</v>
      </c>
      <c r="R559" s="152">
        <v>131.1</v>
      </c>
    </row>
    <row r="560" spans="1:18">
      <c r="A560" s="16">
        <f t="shared" si="16"/>
        <v>560</v>
      </c>
      <c r="B560" s="94" t="s">
        <v>1251</v>
      </c>
      <c r="C560" s="94" t="s">
        <v>781</v>
      </c>
      <c r="D560" s="94" t="s">
        <v>1252</v>
      </c>
      <c r="E560" s="94" t="s">
        <v>1250</v>
      </c>
      <c r="F560" s="94" t="s">
        <v>1976</v>
      </c>
      <c r="G560" s="94" t="s">
        <v>54</v>
      </c>
      <c r="H560" s="95">
        <v>2017</v>
      </c>
      <c r="I560" s="153">
        <v>98.9</v>
      </c>
      <c r="J560" s="153">
        <v>98.9</v>
      </c>
      <c r="K560" s="153">
        <v>98.9</v>
      </c>
      <c r="L560" s="152">
        <v>98.9</v>
      </c>
      <c r="M560" s="152">
        <v>98.9</v>
      </c>
      <c r="N560" s="152">
        <v>98.9</v>
      </c>
      <c r="O560" s="152">
        <v>98.9</v>
      </c>
      <c r="P560" s="152">
        <v>98.9</v>
      </c>
      <c r="Q560" s="152">
        <v>98.9</v>
      </c>
      <c r="R560" s="152">
        <v>98.9</v>
      </c>
    </row>
    <row r="561" spans="1:18">
      <c r="A561" s="16">
        <f t="shared" si="16"/>
        <v>561</v>
      </c>
      <c r="B561" s="94" t="s">
        <v>1253</v>
      </c>
      <c r="C561" s="94" t="s">
        <v>1254</v>
      </c>
      <c r="D561" s="94" t="s">
        <v>1255</v>
      </c>
      <c r="E561" s="94" t="s">
        <v>1140</v>
      </c>
      <c r="F561" s="94" t="s">
        <v>1976</v>
      </c>
      <c r="G561" s="94" t="s">
        <v>54</v>
      </c>
      <c r="H561" s="95">
        <v>2005</v>
      </c>
      <c r="I561" s="153">
        <v>230</v>
      </c>
      <c r="J561" s="153">
        <v>230</v>
      </c>
      <c r="K561" s="153">
        <v>230</v>
      </c>
      <c r="L561" s="152">
        <v>230</v>
      </c>
      <c r="M561" s="152">
        <v>230</v>
      </c>
      <c r="N561" s="152">
        <v>230</v>
      </c>
      <c r="O561" s="152">
        <v>230</v>
      </c>
      <c r="P561" s="152">
        <v>230</v>
      </c>
      <c r="Q561" s="152">
        <v>230</v>
      </c>
      <c r="R561" s="152">
        <v>230</v>
      </c>
    </row>
    <row r="562" spans="1:18">
      <c r="A562" s="16">
        <f t="shared" si="16"/>
        <v>562</v>
      </c>
      <c r="B562" s="94" t="s">
        <v>1256</v>
      </c>
      <c r="C562" s="94" t="s">
        <v>1254</v>
      </c>
      <c r="D562" s="94" t="s">
        <v>1257</v>
      </c>
      <c r="E562" s="94" t="s">
        <v>1140</v>
      </c>
      <c r="F562" s="94" t="s">
        <v>1976</v>
      </c>
      <c r="G562" s="94" t="s">
        <v>54</v>
      </c>
      <c r="H562" s="95">
        <v>2006</v>
      </c>
      <c r="I562" s="153">
        <v>184</v>
      </c>
      <c r="J562" s="153">
        <v>184</v>
      </c>
      <c r="K562" s="153">
        <v>184</v>
      </c>
      <c r="L562" s="152">
        <v>184</v>
      </c>
      <c r="M562" s="152">
        <v>184</v>
      </c>
      <c r="N562" s="152">
        <v>184</v>
      </c>
      <c r="O562" s="152">
        <v>184</v>
      </c>
      <c r="P562" s="152">
        <v>184</v>
      </c>
      <c r="Q562" s="152">
        <v>184</v>
      </c>
      <c r="R562" s="152">
        <v>184</v>
      </c>
    </row>
    <row r="563" spans="1:18">
      <c r="A563" s="16">
        <f t="shared" si="16"/>
        <v>563</v>
      </c>
      <c r="B563" s="94" t="s">
        <v>1258</v>
      </c>
      <c r="C563" s="94" t="s">
        <v>1254</v>
      </c>
      <c r="D563" s="94" t="s">
        <v>1259</v>
      </c>
      <c r="E563" s="94" t="s">
        <v>1140</v>
      </c>
      <c r="F563" s="94" t="s">
        <v>1976</v>
      </c>
      <c r="G563" s="94" t="s">
        <v>54</v>
      </c>
      <c r="H563" s="95">
        <v>2006</v>
      </c>
      <c r="I563" s="153">
        <v>241.4</v>
      </c>
      <c r="J563" s="153">
        <v>241.4</v>
      </c>
      <c r="K563" s="153">
        <v>241.4</v>
      </c>
      <c r="L563" s="152">
        <v>241.4</v>
      </c>
      <c r="M563" s="152">
        <v>241.4</v>
      </c>
      <c r="N563" s="152">
        <v>241.4</v>
      </c>
      <c r="O563" s="152">
        <v>241.4</v>
      </c>
      <c r="P563" s="152">
        <v>241.4</v>
      </c>
      <c r="Q563" s="152">
        <v>241.4</v>
      </c>
      <c r="R563" s="152">
        <v>241.4</v>
      </c>
    </row>
    <row r="564" spans="1:18">
      <c r="A564" s="16">
        <f t="shared" si="16"/>
        <v>564</v>
      </c>
      <c r="B564" s="94" t="s">
        <v>1260</v>
      </c>
      <c r="C564" s="94" t="s">
        <v>1254</v>
      </c>
      <c r="D564" s="94" t="s">
        <v>1261</v>
      </c>
      <c r="E564" s="94" t="s">
        <v>1140</v>
      </c>
      <c r="F564" s="94" t="s">
        <v>1976</v>
      </c>
      <c r="G564" s="94" t="s">
        <v>54</v>
      </c>
      <c r="H564" s="95">
        <v>2006</v>
      </c>
      <c r="I564" s="153">
        <v>115</v>
      </c>
      <c r="J564" s="153">
        <v>115</v>
      </c>
      <c r="K564" s="153">
        <v>115</v>
      </c>
      <c r="L564" s="152">
        <v>115</v>
      </c>
      <c r="M564" s="152">
        <v>115</v>
      </c>
      <c r="N564" s="152">
        <v>115</v>
      </c>
      <c r="O564" s="152">
        <v>115</v>
      </c>
      <c r="P564" s="152">
        <v>115</v>
      </c>
      <c r="Q564" s="152">
        <v>115</v>
      </c>
      <c r="R564" s="152">
        <v>115</v>
      </c>
    </row>
    <row r="565" spans="1:18">
      <c r="A565" s="16">
        <f t="shared" si="16"/>
        <v>565</v>
      </c>
      <c r="B565" s="94" t="s">
        <v>1265</v>
      </c>
      <c r="C565" s="94" t="s">
        <v>781</v>
      </c>
      <c r="D565" s="94" t="s">
        <v>1266</v>
      </c>
      <c r="E565" s="94" t="s">
        <v>1178</v>
      </c>
      <c r="F565" s="94" t="s">
        <v>1976</v>
      </c>
      <c r="G565" s="94" t="s">
        <v>54</v>
      </c>
      <c r="H565" s="95">
        <v>2008</v>
      </c>
      <c r="I565" s="153">
        <v>95</v>
      </c>
      <c r="J565" s="153">
        <v>95</v>
      </c>
      <c r="K565" s="153">
        <v>95</v>
      </c>
      <c r="L565" s="152">
        <v>95</v>
      </c>
      <c r="M565" s="152">
        <v>95</v>
      </c>
      <c r="N565" s="152">
        <v>95</v>
      </c>
      <c r="O565" s="152">
        <v>95</v>
      </c>
      <c r="P565" s="152">
        <v>95</v>
      </c>
      <c r="Q565" s="152">
        <v>95</v>
      </c>
      <c r="R565" s="152">
        <v>95</v>
      </c>
    </row>
    <row r="566" spans="1:18">
      <c r="A566" s="16">
        <f t="shared" si="16"/>
        <v>566</v>
      </c>
      <c r="B566" s="94" t="s">
        <v>1269</v>
      </c>
      <c r="C566" s="94" t="s">
        <v>781</v>
      </c>
      <c r="D566" s="94" t="s">
        <v>1270</v>
      </c>
      <c r="E566" s="94" t="s">
        <v>1178</v>
      </c>
      <c r="F566" s="94" t="s">
        <v>1976</v>
      </c>
      <c r="G566" s="94" t="s">
        <v>54</v>
      </c>
      <c r="H566" s="95">
        <v>2008</v>
      </c>
      <c r="I566" s="153">
        <v>102</v>
      </c>
      <c r="J566" s="153">
        <v>102</v>
      </c>
      <c r="K566" s="153">
        <v>102</v>
      </c>
      <c r="L566" s="152">
        <v>102</v>
      </c>
      <c r="M566" s="152">
        <v>102</v>
      </c>
      <c r="N566" s="152">
        <v>102</v>
      </c>
      <c r="O566" s="152">
        <v>102</v>
      </c>
      <c r="P566" s="152">
        <v>102</v>
      </c>
      <c r="Q566" s="152">
        <v>102</v>
      </c>
      <c r="R566" s="152">
        <v>102</v>
      </c>
    </row>
    <row r="567" spans="1:18">
      <c r="A567" s="16">
        <f t="shared" si="16"/>
        <v>567</v>
      </c>
      <c r="B567" s="94" t="s">
        <v>1271</v>
      </c>
      <c r="C567" s="94" t="s">
        <v>781</v>
      </c>
      <c r="D567" s="94" t="s">
        <v>1272</v>
      </c>
      <c r="E567" s="94" t="s">
        <v>63</v>
      </c>
      <c r="F567" s="94" t="s">
        <v>1976</v>
      </c>
      <c r="G567" s="94" t="s">
        <v>54</v>
      </c>
      <c r="H567" s="95">
        <v>2001</v>
      </c>
      <c r="I567" s="153">
        <v>91.9</v>
      </c>
      <c r="J567" s="153">
        <v>91.9</v>
      </c>
      <c r="K567" s="153">
        <v>91.9</v>
      </c>
      <c r="L567" s="152">
        <v>91.9</v>
      </c>
      <c r="M567" s="152">
        <v>91.9</v>
      </c>
      <c r="N567" s="152">
        <v>91.9</v>
      </c>
      <c r="O567" s="152">
        <v>91.9</v>
      </c>
      <c r="P567" s="152">
        <v>91.9</v>
      </c>
      <c r="Q567" s="152">
        <v>91.9</v>
      </c>
      <c r="R567" s="152">
        <v>91.9</v>
      </c>
    </row>
    <row r="568" spans="1:18">
      <c r="A568" s="16">
        <f t="shared" si="16"/>
        <v>568</v>
      </c>
      <c r="B568" s="94" t="s">
        <v>1273</v>
      </c>
      <c r="C568" s="94" t="s">
        <v>781</v>
      </c>
      <c r="D568" s="94" t="s">
        <v>1274</v>
      </c>
      <c r="E568" s="94" t="s">
        <v>662</v>
      </c>
      <c r="F568" s="94" t="s">
        <v>1976</v>
      </c>
      <c r="G568" s="94" t="s">
        <v>53</v>
      </c>
      <c r="H568" s="95">
        <v>2015</v>
      </c>
      <c r="I568" s="153">
        <v>19.7</v>
      </c>
      <c r="J568" s="153">
        <v>19.7</v>
      </c>
      <c r="K568" s="153">
        <v>19.7</v>
      </c>
      <c r="L568" s="152">
        <v>19.7</v>
      </c>
      <c r="M568" s="152">
        <v>19.7</v>
      </c>
      <c r="N568" s="152">
        <v>19.7</v>
      </c>
      <c r="O568" s="152">
        <v>19.7</v>
      </c>
      <c r="P568" s="152">
        <v>19.7</v>
      </c>
      <c r="Q568" s="152">
        <v>19.7</v>
      </c>
      <c r="R568" s="152">
        <v>19.7</v>
      </c>
    </row>
    <row r="569" spans="1:18">
      <c r="A569" s="16">
        <f t="shared" si="16"/>
        <v>569</v>
      </c>
      <c r="B569" s="94" t="s">
        <v>1275</v>
      </c>
      <c r="C569" s="94" t="s">
        <v>781</v>
      </c>
      <c r="D569" s="94" t="s">
        <v>1276</v>
      </c>
      <c r="E569" s="94" t="s">
        <v>662</v>
      </c>
      <c r="F569" s="94" t="s">
        <v>1976</v>
      </c>
      <c r="G569" s="94" t="s">
        <v>53</v>
      </c>
      <c r="H569" s="95">
        <v>2015</v>
      </c>
      <c r="I569" s="153">
        <v>230</v>
      </c>
      <c r="J569" s="153">
        <v>230</v>
      </c>
      <c r="K569" s="153">
        <v>230</v>
      </c>
      <c r="L569" s="152">
        <v>230</v>
      </c>
      <c r="M569" s="152">
        <v>230</v>
      </c>
      <c r="N569" s="152">
        <v>230</v>
      </c>
      <c r="O569" s="152">
        <v>230</v>
      </c>
      <c r="P569" s="152">
        <v>230</v>
      </c>
      <c r="Q569" s="152">
        <v>230</v>
      </c>
      <c r="R569" s="152">
        <v>230</v>
      </c>
    </row>
    <row r="570" spans="1:18">
      <c r="A570" s="16">
        <f t="shared" si="16"/>
        <v>570</v>
      </c>
      <c r="B570" s="94" t="s">
        <v>1277</v>
      </c>
      <c r="C570" s="94" t="s">
        <v>781</v>
      </c>
      <c r="D570" s="94" t="s">
        <v>1278</v>
      </c>
      <c r="E570" s="94" t="s">
        <v>662</v>
      </c>
      <c r="F570" s="94" t="s">
        <v>1976</v>
      </c>
      <c r="G570" s="94" t="s">
        <v>53</v>
      </c>
      <c r="H570" s="95">
        <v>2017</v>
      </c>
      <c r="I570" s="153">
        <v>96</v>
      </c>
      <c r="J570" s="153">
        <v>96</v>
      </c>
      <c r="K570" s="153">
        <v>96</v>
      </c>
      <c r="L570" s="152">
        <v>96</v>
      </c>
      <c r="M570" s="152">
        <v>96</v>
      </c>
      <c r="N570" s="152">
        <v>96</v>
      </c>
      <c r="O570" s="152">
        <v>96</v>
      </c>
      <c r="P570" s="152">
        <v>96</v>
      </c>
      <c r="Q570" s="152">
        <v>96</v>
      </c>
      <c r="R570" s="152">
        <v>96</v>
      </c>
    </row>
    <row r="571" spans="1:18">
      <c r="A571" s="16">
        <f t="shared" si="16"/>
        <v>571</v>
      </c>
      <c r="B571" s="94" t="s">
        <v>1279</v>
      </c>
      <c r="C571" s="94" t="s">
        <v>781</v>
      </c>
      <c r="D571" s="94" t="s">
        <v>1280</v>
      </c>
      <c r="E571" s="94" t="s">
        <v>662</v>
      </c>
      <c r="F571" s="94" t="s">
        <v>1976</v>
      </c>
      <c r="G571" s="94" t="s">
        <v>53</v>
      </c>
      <c r="H571" s="95">
        <v>2017</v>
      </c>
      <c r="I571" s="153">
        <v>74</v>
      </c>
      <c r="J571" s="153">
        <v>74</v>
      </c>
      <c r="K571" s="153">
        <v>74</v>
      </c>
      <c r="L571" s="152">
        <v>74</v>
      </c>
      <c r="M571" s="152">
        <v>74</v>
      </c>
      <c r="N571" s="152">
        <v>74</v>
      </c>
      <c r="O571" s="152">
        <v>74</v>
      </c>
      <c r="P571" s="152">
        <v>74</v>
      </c>
      <c r="Q571" s="152">
        <v>74</v>
      </c>
      <c r="R571" s="152">
        <v>74</v>
      </c>
    </row>
    <row r="572" spans="1:18">
      <c r="A572" s="16">
        <f t="shared" si="16"/>
        <v>572</v>
      </c>
      <c r="B572" s="94" t="s">
        <v>1281</v>
      </c>
      <c r="C572" s="94" t="s">
        <v>781</v>
      </c>
      <c r="D572" s="94" t="s">
        <v>1282</v>
      </c>
      <c r="E572" s="94" t="s">
        <v>662</v>
      </c>
      <c r="F572" s="94" t="s">
        <v>1976</v>
      </c>
      <c r="G572" s="94" t="s">
        <v>53</v>
      </c>
      <c r="H572" s="95">
        <v>2017</v>
      </c>
      <c r="I572" s="153">
        <v>30</v>
      </c>
      <c r="J572" s="153">
        <v>30</v>
      </c>
      <c r="K572" s="153">
        <v>30</v>
      </c>
      <c r="L572" s="152">
        <v>30</v>
      </c>
      <c r="M572" s="152">
        <v>30</v>
      </c>
      <c r="N572" s="152">
        <v>30</v>
      </c>
      <c r="O572" s="152">
        <v>30</v>
      </c>
      <c r="P572" s="152">
        <v>30</v>
      </c>
      <c r="Q572" s="152">
        <v>30</v>
      </c>
      <c r="R572" s="152">
        <v>30</v>
      </c>
    </row>
    <row r="573" spans="1:18">
      <c r="A573" s="16">
        <f t="shared" si="16"/>
        <v>573</v>
      </c>
      <c r="B573" s="94" t="s">
        <v>1283</v>
      </c>
      <c r="C573" s="94" t="s">
        <v>781</v>
      </c>
      <c r="D573" s="94" t="s">
        <v>1284</v>
      </c>
      <c r="E573" s="94" t="s">
        <v>520</v>
      </c>
      <c r="F573" s="94" t="s">
        <v>1976</v>
      </c>
      <c r="G573" s="94" t="s">
        <v>52</v>
      </c>
      <c r="H573" s="95">
        <v>2015</v>
      </c>
      <c r="I573" s="153">
        <v>110</v>
      </c>
      <c r="J573" s="153">
        <v>110</v>
      </c>
      <c r="K573" s="153">
        <v>110</v>
      </c>
      <c r="L573" s="152">
        <v>110</v>
      </c>
      <c r="M573" s="152">
        <v>110</v>
      </c>
      <c r="N573" s="152">
        <v>110</v>
      </c>
      <c r="O573" s="152">
        <v>110</v>
      </c>
      <c r="P573" s="152">
        <v>110</v>
      </c>
      <c r="Q573" s="152">
        <v>110</v>
      </c>
      <c r="R573" s="152">
        <v>110</v>
      </c>
    </row>
    <row r="574" spans="1:18">
      <c r="A574" s="16">
        <f t="shared" si="16"/>
        <v>574</v>
      </c>
      <c r="B574" s="94" t="s">
        <v>1285</v>
      </c>
      <c r="C574" s="94" t="s">
        <v>781</v>
      </c>
      <c r="D574" s="94" t="s">
        <v>1286</v>
      </c>
      <c r="E574" s="94" t="s">
        <v>68</v>
      </c>
      <c r="F574" s="94" t="s">
        <v>1976</v>
      </c>
      <c r="G574" s="94" t="s">
        <v>54</v>
      </c>
      <c r="H574" s="95">
        <v>2001</v>
      </c>
      <c r="I574" s="153">
        <v>79.7</v>
      </c>
      <c r="J574" s="153">
        <v>79.7</v>
      </c>
      <c r="K574" s="153">
        <v>79.7</v>
      </c>
      <c r="L574" s="152">
        <v>79.7</v>
      </c>
      <c r="M574" s="152">
        <v>79.7</v>
      </c>
      <c r="N574" s="152">
        <v>79.7</v>
      </c>
      <c r="O574" s="152">
        <v>79.7</v>
      </c>
      <c r="P574" s="152">
        <v>79.7</v>
      </c>
      <c r="Q574" s="152">
        <v>79.7</v>
      </c>
      <c r="R574" s="152">
        <v>79.7</v>
      </c>
    </row>
    <row r="575" spans="1:18">
      <c r="A575" s="16">
        <f t="shared" si="16"/>
        <v>575</v>
      </c>
      <c r="B575" s="94" t="s">
        <v>1287</v>
      </c>
      <c r="C575" s="94" t="s">
        <v>781</v>
      </c>
      <c r="D575" s="94" t="s">
        <v>1288</v>
      </c>
      <c r="E575" s="94" t="s">
        <v>68</v>
      </c>
      <c r="F575" s="94" t="s">
        <v>1976</v>
      </c>
      <c r="G575" s="94" t="s">
        <v>54</v>
      </c>
      <c r="H575" s="95">
        <v>2001</v>
      </c>
      <c r="I575" s="153">
        <v>79.7</v>
      </c>
      <c r="J575" s="153">
        <v>79.7</v>
      </c>
      <c r="K575" s="153">
        <v>79.7</v>
      </c>
      <c r="L575" s="152">
        <v>79.7</v>
      </c>
      <c r="M575" s="152">
        <v>79.7</v>
      </c>
      <c r="N575" s="152">
        <v>79.7</v>
      </c>
      <c r="O575" s="152">
        <v>79.7</v>
      </c>
      <c r="P575" s="152">
        <v>79.7</v>
      </c>
      <c r="Q575" s="152">
        <v>79.7</v>
      </c>
      <c r="R575" s="152">
        <v>79.7</v>
      </c>
    </row>
    <row r="576" spans="1:18">
      <c r="A576" s="16">
        <f t="shared" si="16"/>
        <v>576</v>
      </c>
      <c r="B576" s="94" t="s">
        <v>1289</v>
      </c>
      <c r="C576" s="94" t="s">
        <v>781</v>
      </c>
      <c r="D576" s="94" t="s">
        <v>1290</v>
      </c>
      <c r="E576" s="94" t="s">
        <v>68</v>
      </c>
      <c r="F576" s="94" t="s">
        <v>1976</v>
      </c>
      <c r="G576" s="94" t="s">
        <v>54</v>
      </c>
      <c r="H576" s="95">
        <v>2001</v>
      </c>
      <c r="I576" s="153">
        <v>40.5</v>
      </c>
      <c r="J576" s="153">
        <v>40.5</v>
      </c>
      <c r="K576" s="153">
        <v>40.5</v>
      </c>
      <c r="L576" s="152">
        <v>40.5</v>
      </c>
      <c r="M576" s="152">
        <v>40.5</v>
      </c>
      <c r="N576" s="152">
        <v>40.5</v>
      </c>
      <c r="O576" s="152">
        <v>40.5</v>
      </c>
      <c r="P576" s="152">
        <v>40.5</v>
      </c>
      <c r="Q576" s="152">
        <v>40.5</v>
      </c>
      <c r="R576" s="152">
        <v>40.5</v>
      </c>
    </row>
    <row r="577" spans="1:18">
      <c r="A577" s="16">
        <f t="shared" si="16"/>
        <v>577</v>
      </c>
      <c r="B577" s="94" t="s">
        <v>1291</v>
      </c>
      <c r="C577" s="94" t="s">
        <v>781</v>
      </c>
      <c r="D577" s="94" t="s">
        <v>1292</v>
      </c>
      <c r="E577" s="94" t="s">
        <v>68</v>
      </c>
      <c r="F577" s="94" t="s">
        <v>1976</v>
      </c>
      <c r="G577" s="94" t="s">
        <v>54</v>
      </c>
      <c r="H577" s="95">
        <v>2001</v>
      </c>
      <c r="I577" s="153">
        <v>79.7</v>
      </c>
      <c r="J577" s="153">
        <v>79.7</v>
      </c>
      <c r="K577" s="153">
        <v>79.7</v>
      </c>
      <c r="L577" s="152">
        <v>79.7</v>
      </c>
      <c r="M577" s="152">
        <v>79.7</v>
      </c>
      <c r="N577" s="152">
        <v>79.7</v>
      </c>
      <c r="O577" s="152">
        <v>79.7</v>
      </c>
      <c r="P577" s="152">
        <v>79.7</v>
      </c>
      <c r="Q577" s="152">
        <v>79.7</v>
      </c>
      <c r="R577" s="152">
        <v>79.7</v>
      </c>
    </row>
    <row r="578" spans="1:18">
      <c r="A578" s="16">
        <f t="shared" si="16"/>
        <v>578</v>
      </c>
      <c r="B578" s="94" t="s">
        <v>1293</v>
      </c>
      <c r="C578" s="94" t="s">
        <v>781</v>
      </c>
      <c r="D578" s="94" t="s">
        <v>1294</v>
      </c>
      <c r="E578" s="94" t="s">
        <v>1295</v>
      </c>
      <c r="F578" s="94" t="s">
        <v>1976</v>
      </c>
      <c r="G578" s="94" t="s">
        <v>54</v>
      </c>
      <c r="H578" s="95">
        <v>2009</v>
      </c>
      <c r="I578" s="153">
        <v>155</v>
      </c>
      <c r="J578" s="153">
        <v>155</v>
      </c>
      <c r="K578" s="153">
        <v>155</v>
      </c>
      <c r="L578" s="152">
        <v>155</v>
      </c>
      <c r="M578" s="152">
        <v>155</v>
      </c>
      <c r="N578" s="152">
        <v>155</v>
      </c>
      <c r="O578" s="152">
        <v>155</v>
      </c>
      <c r="P578" s="152">
        <v>155</v>
      </c>
      <c r="Q578" s="152">
        <v>155</v>
      </c>
      <c r="R578" s="152">
        <v>155</v>
      </c>
    </row>
    <row r="579" spans="1:18">
      <c r="A579" s="16">
        <f t="shared" si="16"/>
        <v>579</v>
      </c>
      <c r="B579" s="94" t="s">
        <v>1296</v>
      </c>
      <c r="C579" s="94" t="s">
        <v>781</v>
      </c>
      <c r="D579" s="94" t="s">
        <v>1297</v>
      </c>
      <c r="E579" s="94" t="s">
        <v>272</v>
      </c>
      <c r="F579" s="94" t="s">
        <v>1976</v>
      </c>
      <c r="G579" s="94" t="s">
        <v>54</v>
      </c>
      <c r="H579" s="95">
        <v>2019</v>
      </c>
      <c r="I579" s="153">
        <v>183.7</v>
      </c>
      <c r="J579" s="153">
        <v>183.7</v>
      </c>
      <c r="K579" s="153">
        <v>183.7</v>
      </c>
      <c r="L579" s="152">
        <v>183.7</v>
      </c>
      <c r="M579" s="152">
        <v>183.7</v>
      </c>
      <c r="N579" s="152">
        <v>183.7</v>
      </c>
      <c r="O579" s="152">
        <v>183.7</v>
      </c>
      <c r="P579" s="152">
        <v>183.7</v>
      </c>
      <c r="Q579" s="152">
        <v>183.7</v>
      </c>
      <c r="R579" s="152">
        <v>183.7</v>
      </c>
    </row>
    <row r="580" spans="1:18">
      <c r="A580" s="16">
        <f t="shared" si="16"/>
        <v>580</v>
      </c>
      <c r="B580" s="94" t="s">
        <v>1298</v>
      </c>
      <c r="C580" s="94" t="s">
        <v>781</v>
      </c>
      <c r="D580" s="94" t="s">
        <v>1299</v>
      </c>
      <c r="E580" s="94" t="s">
        <v>1300</v>
      </c>
      <c r="F580" s="94" t="s">
        <v>1976</v>
      </c>
      <c r="G580" s="94" t="s">
        <v>52</v>
      </c>
      <c r="H580" s="95">
        <v>2015</v>
      </c>
      <c r="I580" s="153">
        <v>106.3</v>
      </c>
      <c r="J580" s="153">
        <v>106.3</v>
      </c>
      <c r="K580" s="153">
        <v>106.3</v>
      </c>
      <c r="L580" s="152">
        <v>106.3</v>
      </c>
      <c r="M580" s="152">
        <v>106.3</v>
      </c>
      <c r="N580" s="152">
        <v>106.3</v>
      </c>
      <c r="O580" s="152">
        <v>106.3</v>
      </c>
      <c r="P580" s="152">
        <v>106.3</v>
      </c>
      <c r="Q580" s="152">
        <v>106.3</v>
      </c>
      <c r="R580" s="152">
        <v>106.3</v>
      </c>
    </row>
    <row r="581" spans="1:18">
      <c r="A581" s="16">
        <f t="shared" si="16"/>
        <v>581</v>
      </c>
      <c r="B581" s="94" t="s">
        <v>1301</v>
      </c>
      <c r="C581" s="94" t="s">
        <v>781</v>
      </c>
      <c r="D581" s="94" t="s">
        <v>1302</v>
      </c>
      <c r="E581" s="94" t="s">
        <v>1300</v>
      </c>
      <c r="F581" s="94" t="s">
        <v>1976</v>
      </c>
      <c r="G581" s="94" t="s">
        <v>52</v>
      </c>
      <c r="H581" s="95">
        <v>2015</v>
      </c>
      <c r="I581" s="153">
        <v>103.8</v>
      </c>
      <c r="J581" s="153">
        <v>103.8</v>
      </c>
      <c r="K581" s="153">
        <v>103.8</v>
      </c>
      <c r="L581" s="152">
        <v>103.8</v>
      </c>
      <c r="M581" s="152">
        <v>103.8</v>
      </c>
      <c r="N581" s="152">
        <v>103.8</v>
      </c>
      <c r="O581" s="152">
        <v>103.8</v>
      </c>
      <c r="P581" s="152">
        <v>103.8</v>
      </c>
      <c r="Q581" s="152">
        <v>103.8</v>
      </c>
      <c r="R581" s="152">
        <v>103.8</v>
      </c>
    </row>
    <row r="582" spans="1:18">
      <c r="A582" s="16">
        <f t="shared" ref="A582:A645" si="17">A581+1</f>
        <v>582</v>
      </c>
      <c r="B582" s="94" t="s">
        <v>1303</v>
      </c>
      <c r="C582" s="94" t="s">
        <v>781</v>
      </c>
      <c r="D582" s="94" t="s">
        <v>1304</v>
      </c>
      <c r="E582" s="94" t="s">
        <v>1232</v>
      </c>
      <c r="F582" s="94" t="s">
        <v>1976</v>
      </c>
      <c r="G582" s="94" t="s">
        <v>54</v>
      </c>
      <c r="H582" s="95">
        <v>2006</v>
      </c>
      <c r="I582" s="153">
        <v>194</v>
      </c>
      <c r="J582" s="153">
        <v>194</v>
      </c>
      <c r="K582" s="153">
        <v>194</v>
      </c>
      <c r="L582" s="152">
        <v>194</v>
      </c>
      <c r="M582" s="152">
        <v>194</v>
      </c>
      <c r="N582" s="152">
        <v>194</v>
      </c>
      <c r="O582" s="152">
        <v>194</v>
      </c>
      <c r="P582" s="152">
        <v>194</v>
      </c>
      <c r="Q582" s="152">
        <v>194</v>
      </c>
      <c r="R582" s="152">
        <v>194</v>
      </c>
    </row>
    <row r="583" spans="1:18">
      <c r="A583" s="16">
        <f t="shared" si="17"/>
        <v>583</v>
      </c>
      <c r="B583" s="94" t="s">
        <v>1305</v>
      </c>
      <c r="C583" s="94" t="s">
        <v>781</v>
      </c>
      <c r="D583" s="94" t="s">
        <v>1306</v>
      </c>
      <c r="E583" s="94" t="s">
        <v>1232</v>
      </c>
      <c r="F583" s="94" t="s">
        <v>1976</v>
      </c>
      <c r="G583" s="94" t="s">
        <v>54</v>
      </c>
      <c r="H583" s="95">
        <v>2007</v>
      </c>
      <c r="I583" s="153">
        <v>98</v>
      </c>
      <c r="J583" s="153">
        <v>98</v>
      </c>
      <c r="K583" s="153">
        <v>98</v>
      </c>
      <c r="L583" s="152">
        <v>98</v>
      </c>
      <c r="M583" s="152">
        <v>98</v>
      </c>
      <c r="N583" s="152">
        <v>98</v>
      </c>
      <c r="O583" s="152">
        <v>98</v>
      </c>
      <c r="P583" s="152">
        <v>98</v>
      </c>
      <c r="Q583" s="152">
        <v>98</v>
      </c>
      <c r="R583" s="152">
        <v>98</v>
      </c>
    </row>
    <row r="584" spans="1:18">
      <c r="A584" s="16">
        <f t="shared" si="17"/>
        <v>584</v>
      </c>
      <c r="B584" s="94" t="s">
        <v>1307</v>
      </c>
      <c r="C584" s="94" t="s">
        <v>781</v>
      </c>
      <c r="D584" s="94" t="s">
        <v>1308</v>
      </c>
      <c r="E584" s="94" t="s">
        <v>1232</v>
      </c>
      <c r="F584" s="94" t="s">
        <v>1976</v>
      </c>
      <c r="G584" s="94" t="s">
        <v>54</v>
      </c>
      <c r="H584" s="95">
        <v>2007</v>
      </c>
      <c r="I584" s="153">
        <v>100</v>
      </c>
      <c r="J584" s="153">
        <v>100</v>
      </c>
      <c r="K584" s="153">
        <v>100</v>
      </c>
      <c r="L584" s="152">
        <v>100</v>
      </c>
      <c r="M584" s="152">
        <v>100</v>
      </c>
      <c r="N584" s="152">
        <v>100</v>
      </c>
      <c r="O584" s="152">
        <v>100</v>
      </c>
      <c r="P584" s="152">
        <v>100</v>
      </c>
      <c r="Q584" s="152">
        <v>100</v>
      </c>
      <c r="R584" s="152">
        <v>100</v>
      </c>
    </row>
    <row r="585" spans="1:18">
      <c r="A585" s="16">
        <f t="shared" si="17"/>
        <v>585</v>
      </c>
      <c r="B585" s="94" t="s">
        <v>1309</v>
      </c>
      <c r="C585" s="94" t="s">
        <v>781</v>
      </c>
      <c r="D585" s="94" t="s">
        <v>1310</v>
      </c>
      <c r="E585" s="94" t="s">
        <v>720</v>
      </c>
      <c r="F585" s="94" t="s">
        <v>1976</v>
      </c>
      <c r="G585" s="94" t="s">
        <v>54</v>
      </c>
      <c r="H585" s="95">
        <v>2010</v>
      </c>
      <c r="I585" s="153">
        <v>49.5</v>
      </c>
      <c r="J585" s="153">
        <v>49.5</v>
      </c>
      <c r="K585" s="153">
        <v>49.5</v>
      </c>
      <c r="L585" s="152">
        <v>49.5</v>
      </c>
      <c r="M585" s="152">
        <v>49.5</v>
      </c>
      <c r="N585" s="152">
        <v>49.5</v>
      </c>
      <c r="O585" s="152">
        <v>49.5</v>
      </c>
      <c r="P585" s="152">
        <v>49.5</v>
      </c>
      <c r="Q585" s="152">
        <v>49.5</v>
      </c>
      <c r="R585" s="152">
        <v>49.5</v>
      </c>
    </row>
    <row r="586" spans="1:18">
      <c r="A586" s="16">
        <f t="shared" si="17"/>
        <v>586</v>
      </c>
      <c r="B586" s="94" t="s">
        <v>1313</v>
      </c>
      <c r="C586" s="94" t="s">
        <v>781</v>
      </c>
      <c r="D586" s="94" t="s">
        <v>1314</v>
      </c>
      <c r="E586" s="94" t="s">
        <v>720</v>
      </c>
      <c r="F586" s="94" t="s">
        <v>1976</v>
      </c>
      <c r="G586" s="94" t="s">
        <v>54</v>
      </c>
      <c r="H586" s="95">
        <v>2010</v>
      </c>
      <c r="I586" s="153">
        <v>51</v>
      </c>
      <c r="J586" s="153">
        <v>51</v>
      </c>
      <c r="K586" s="153">
        <v>51</v>
      </c>
      <c r="L586" s="152">
        <v>51</v>
      </c>
      <c r="M586" s="152">
        <v>51</v>
      </c>
      <c r="N586" s="152">
        <v>51</v>
      </c>
      <c r="O586" s="152">
        <v>51</v>
      </c>
      <c r="P586" s="152">
        <v>51</v>
      </c>
      <c r="Q586" s="152">
        <v>51</v>
      </c>
      <c r="R586" s="152">
        <v>51</v>
      </c>
    </row>
    <row r="587" spans="1:18">
      <c r="A587" s="16">
        <f t="shared" si="17"/>
        <v>587</v>
      </c>
      <c r="B587" s="94" t="s">
        <v>1317</v>
      </c>
      <c r="C587" s="94" t="s">
        <v>781</v>
      </c>
      <c r="D587" s="94" t="s">
        <v>1318</v>
      </c>
      <c r="E587" s="94" t="s">
        <v>720</v>
      </c>
      <c r="F587" s="94" t="s">
        <v>1976</v>
      </c>
      <c r="G587" s="94" t="s">
        <v>54</v>
      </c>
      <c r="H587" s="95">
        <v>2011</v>
      </c>
      <c r="I587" s="153">
        <v>25.5</v>
      </c>
      <c r="J587" s="153">
        <v>25.5</v>
      </c>
      <c r="K587" s="153">
        <v>25.5</v>
      </c>
      <c r="L587" s="152">
        <v>25.5</v>
      </c>
      <c r="M587" s="152">
        <v>25.5</v>
      </c>
      <c r="N587" s="152">
        <v>25.5</v>
      </c>
      <c r="O587" s="152">
        <v>25.5</v>
      </c>
      <c r="P587" s="152">
        <v>25.5</v>
      </c>
      <c r="Q587" s="152">
        <v>25.5</v>
      </c>
      <c r="R587" s="152">
        <v>25.5</v>
      </c>
    </row>
    <row r="588" spans="1:18">
      <c r="A588" s="16">
        <f t="shared" si="17"/>
        <v>588</v>
      </c>
      <c r="B588" s="94" t="s">
        <v>1319</v>
      </c>
      <c r="C588" s="94" t="s">
        <v>781</v>
      </c>
      <c r="D588" s="94" t="s">
        <v>1320</v>
      </c>
      <c r="E588" s="94" t="s">
        <v>720</v>
      </c>
      <c r="F588" s="94" t="s">
        <v>1976</v>
      </c>
      <c r="G588" s="94" t="s">
        <v>54</v>
      </c>
      <c r="H588" s="95">
        <v>2011</v>
      </c>
      <c r="I588" s="153">
        <v>24</v>
      </c>
      <c r="J588" s="153">
        <v>24</v>
      </c>
      <c r="K588" s="153">
        <v>24</v>
      </c>
      <c r="L588" s="152">
        <v>24</v>
      </c>
      <c r="M588" s="152">
        <v>24</v>
      </c>
      <c r="N588" s="152">
        <v>24</v>
      </c>
      <c r="O588" s="152">
        <v>24</v>
      </c>
      <c r="P588" s="152">
        <v>24</v>
      </c>
      <c r="Q588" s="152">
        <v>24</v>
      </c>
      <c r="R588" s="152">
        <v>24</v>
      </c>
    </row>
    <row r="589" spans="1:18">
      <c r="A589" s="16">
        <f t="shared" si="17"/>
        <v>589</v>
      </c>
      <c r="B589" s="94" t="s">
        <v>1321</v>
      </c>
      <c r="C589" s="94" t="s">
        <v>781</v>
      </c>
      <c r="D589" s="94" t="s">
        <v>1322</v>
      </c>
      <c r="E589" s="94" t="s">
        <v>61</v>
      </c>
      <c r="F589" s="94" t="s">
        <v>1976</v>
      </c>
      <c r="G589" s="94" t="s">
        <v>53</v>
      </c>
      <c r="H589" s="95">
        <v>2015</v>
      </c>
      <c r="I589" s="153">
        <v>200</v>
      </c>
      <c r="J589" s="153">
        <v>200</v>
      </c>
      <c r="K589" s="153">
        <v>200</v>
      </c>
      <c r="L589" s="152">
        <v>200</v>
      </c>
      <c r="M589" s="152">
        <v>200</v>
      </c>
      <c r="N589" s="152">
        <v>200</v>
      </c>
      <c r="O589" s="152">
        <v>200</v>
      </c>
      <c r="P589" s="152">
        <v>200</v>
      </c>
      <c r="Q589" s="152">
        <v>200</v>
      </c>
      <c r="R589" s="152">
        <v>200</v>
      </c>
    </row>
    <row r="590" spans="1:18">
      <c r="A590" s="16">
        <f t="shared" si="17"/>
        <v>590</v>
      </c>
      <c r="B590" s="94" t="s">
        <v>1323</v>
      </c>
      <c r="C590" s="94" t="s">
        <v>781</v>
      </c>
      <c r="D590" s="94" t="s">
        <v>1324</v>
      </c>
      <c r="E590" s="94" t="s">
        <v>61</v>
      </c>
      <c r="F590" s="94" t="s">
        <v>1976</v>
      </c>
      <c r="G590" s="94" t="s">
        <v>53</v>
      </c>
      <c r="H590" s="95">
        <v>2016</v>
      </c>
      <c r="I590" s="153">
        <v>200</v>
      </c>
      <c r="J590" s="153">
        <v>200</v>
      </c>
      <c r="K590" s="153">
        <v>200</v>
      </c>
      <c r="L590" s="152">
        <v>200</v>
      </c>
      <c r="M590" s="152">
        <v>200</v>
      </c>
      <c r="N590" s="152">
        <v>200</v>
      </c>
      <c r="O590" s="152">
        <v>200</v>
      </c>
      <c r="P590" s="152">
        <v>200</v>
      </c>
      <c r="Q590" s="152">
        <v>200</v>
      </c>
      <c r="R590" s="152">
        <v>200</v>
      </c>
    </row>
    <row r="591" spans="1:18">
      <c r="A591" s="16">
        <f t="shared" si="17"/>
        <v>591</v>
      </c>
      <c r="B591" s="94" t="s">
        <v>1325</v>
      </c>
      <c r="C591" s="94" t="s">
        <v>781</v>
      </c>
      <c r="D591" s="94" t="s">
        <v>1326</v>
      </c>
      <c r="E591" s="94" t="s">
        <v>61</v>
      </c>
      <c r="F591" s="94" t="s">
        <v>1976</v>
      </c>
      <c r="G591" s="94" t="s">
        <v>53</v>
      </c>
      <c r="H591" s="95">
        <v>2016</v>
      </c>
      <c r="I591" s="153">
        <v>110</v>
      </c>
      <c r="J591" s="153">
        <v>110</v>
      </c>
      <c r="K591" s="153">
        <v>110</v>
      </c>
      <c r="L591" s="152">
        <v>110</v>
      </c>
      <c r="M591" s="152">
        <v>110</v>
      </c>
      <c r="N591" s="152">
        <v>110</v>
      </c>
      <c r="O591" s="152">
        <v>110</v>
      </c>
      <c r="P591" s="152">
        <v>110</v>
      </c>
      <c r="Q591" s="152">
        <v>110</v>
      </c>
      <c r="R591" s="152">
        <v>110</v>
      </c>
    </row>
    <row r="592" spans="1:18">
      <c r="A592" s="16">
        <f t="shared" si="17"/>
        <v>592</v>
      </c>
      <c r="B592" s="94" t="s">
        <v>1327</v>
      </c>
      <c r="C592" s="94" t="s">
        <v>781</v>
      </c>
      <c r="D592" s="94" t="s">
        <v>1328</v>
      </c>
      <c r="E592" s="94" t="s">
        <v>97</v>
      </c>
      <c r="F592" s="94" t="s">
        <v>1976</v>
      </c>
      <c r="G592" s="94" t="s">
        <v>54</v>
      </c>
      <c r="H592" s="95">
        <v>2015</v>
      </c>
      <c r="I592" s="153">
        <v>105.6</v>
      </c>
      <c r="J592" s="153">
        <v>105.6</v>
      </c>
      <c r="K592" s="153">
        <v>105.6</v>
      </c>
      <c r="L592" s="152">
        <v>105.6</v>
      </c>
      <c r="M592" s="152">
        <v>105.6</v>
      </c>
      <c r="N592" s="152">
        <v>105.6</v>
      </c>
      <c r="O592" s="152">
        <v>105.6</v>
      </c>
      <c r="P592" s="152">
        <v>105.6</v>
      </c>
      <c r="Q592" s="152">
        <v>105.6</v>
      </c>
      <c r="R592" s="152">
        <v>105.6</v>
      </c>
    </row>
    <row r="593" spans="1:20">
      <c r="A593" s="16">
        <f t="shared" si="17"/>
        <v>593</v>
      </c>
      <c r="B593" s="94" t="s">
        <v>1329</v>
      </c>
      <c r="C593" s="94" t="s">
        <v>781</v>
      </c>
      <c r="D593" s="94" t="s">
        <v>1330</v>
      </c>
      <c r="E593" s="94" t="s">
        <v>97</v>
      </c>
      <c r="F593" s="94" t="s">
        <v>1976</v>
      </c>
      <c r="G593" s="94" t="s">
        <v>54</v>
      </c>
      <c r="H593" s="95">
        <v>2015</v>
      </c>
      <c r="I593" s="153">
        <v>105.6</v>
      </c>
      <c r="J593" s="153">
        <v>105.6</v>
      </c>
      <c r="K593" s="153">
        <v>105.6</v>
      </c>
      <c r="L593" s="152">
        <v>105.6</v>
      </c>
      <c r="M593" s="152">
        <v>105.6</v>
      </c>
      <c r="N593" s="152">
        <v>105.6</v>
      </c>
      <c r="O593" s="152">
        <v>105.6</v>
      </c>
      <c r="P593" s="152">
        <v>105.6</v>
      </c>
      <c r="Q593" s="152">
        <v>105.6</v>
      </c>
      <c r="R593" s="152">
        <v>105.6</v>
      </c>
    </row>
    <row r="594" spans="1:20">
      <c r="A594" s="16">
        <f t="shared" si="17"/>
        <v>594</v>
      </c>
      <c r="B594" s="94" t="s">
        <v>1331</v>
      </c>
      <c r="C594" s="94" t="s">
        <v>781</v>
      </c>
      <c r="D594" s="94" t="s">
        <v>1332</v>
      </c>
      <c r="E594" s="94" t="s">
        <v>1207</v>
      </c>
      <c r="F594" s="94" t="s">
        <v>1976</v>
      </c>
      <c r="G594" s="94" t="s">
        <v>54</v>
      </c>
      <c r="H594" s="95">
        <v>2018</v>
      </c>
      <c r="I594" s="153">
        <v>196.6</v>
      </c>
      <c r="J594" s="153">
        <v>196.6</v>
      </c>
      <c r="K594" s="153">
        <v>196.6</v>
      </c>
      <c r="L594" s="152">
        <v>196.6</v>
      </c>
      <c r="M594" s="152">
        <v>196.6</v>
      </c>
      <c r="N594" s="152">
        <v>196.6</v>
      </c>
      <c r="O594" s="152">
        <v>196.6</v>
      </c>
      <c r="P594" s="152">
        <v>196.6</v>
      </c>
      <c r="Q594" s="152">
        <v>196.6</v>
      </c>
      <c r="R594" s="152">
        <v>196.6</v>
      </c>
    </row>
    <row r="595" spans="1:20">
      <c r="A595" s="16">
        <f t="shared" si="17"/>
        <v>595</v>
      </c>
      <c r="B595" s="94" t="s">
        <v>1333</v>
      </c>
      <c r="C595" s="94" t="s">
        <v>781</v>
      </c>
      <c r="D595" s="94" t="s">
        <v>1334</v>
      </c>
      <c r="E595" s="94" t="s">
        <v>1335</v>
      </c>
      <c r="F595" s="94" t="s">
        <v>1976</v>
      </c>
      <c r="G595" s="94" t="s">
        <v>54</v>
      </c>
      <c r="H595" s="95">
        <v>2009</v>
      </c>
      <c r="I595" s="153">
        <v>92.6</v>
      </c>
      <c r="J595" s="153">
        <v>92.6</v>
      </c>
      <c r="K595" s="153">
        <v>92.6</v>
      </c>
      <c r="L595" s="152">
        <v>92.6</v>
      </c>
      <c r="M595" s="152">
        <v>92.6</v>
      </c>
      <c r="N595" s="152">
        <v>92.6</v>
      </c>
      <c r="O595" s="152">
        <v>92.6</v>
      </c>
      <c r="P595" s="152">
        <v>92.6</v>
      </c>
      <c r="Q595" s="152">
        <v>92.6</v>
      </c>
      <c r="R595" s="152">
        <v>92.6</v>
      </c>
    </row>
    <row r="596" spans="1:20">
      <c r="A596" s="16">
        <f t="shared" si="17"/>
        <v>596</v>
      </c>
      <c r="B596" s="94" t="s">
        <v>1336</v>
      </c>
      <c r="C596" s="94" t="s">
        <v>781</v>
      </c>
      <c r="D596" s="94" t="s">
        <v>1337</v>
      </c>
      <c r="E596" s="94" t="s">
        <v>1335</v>
      </c>
      <c r="F596" s="94" t="s">
        <v>1976</v>
      </c>
      <c r="G596" s="94" t="s">
        <v>54</v>
      </c>
      <c r="H596" s="95">
        <v>2009</v>
      </c>
      <c r="I596" s="153">
        <v>60</v>
      </c>
      <c r="J596" s="153">
        <v>60</v>
      </c>
      <c r="K596" s="153">
        <v>60</v>
      </c>
      <c r="L596" s="152">
        <v>60</v>
      </c>
      <c r="M596" s="152">
        <v>60</v>
      </c>
      <c r="N596" s="152">
        <v>60</v>
      </c>
      <c r="O596" s="152">
        <v>60</v>
      </c>
      <c r="P596" s="152">
        <v>60</v>
      </c>
      <c r="Q596" s="152">
        <v>60</v>
      </c>
      <c r="R596" s="152">
        <v>60</v>
      </c>
    </row>
    <row r="597" spans="1:20">
      <c r="A597" s="16">
        <f t="shared" si="17"/>
        <v>597</v>
      </c>
      <c r="B597" s="94" t="s">
        <v>1338</v>
      </c>
      <c r="C597" s="94" t="s">
        <v>781</v>
      </c>
      <c r="D597" s="94" t="s">
        <v>1339</v>
      </c>
      <c r="E597" s="94" t="s">
        <v>340</v>
      </c>
      <c r="F597" s="94" t="s">
        <v>1976</v>
      </c>
      <c r="G597" s="94" t="s">
        <v>54</v>
      </c>
      <c r="H597" s="95">
        <v>2008</v>
      </c>
      <c r="I597" s="153">
        <v>58.8</v>
      </c>
      <c r="J597" s="153">
        <v>58.8</v>
      </c>
      <c r="K597" s="153">
        <v>58.8</v>
      </c>
      <c r="L597" s="152">
        <v>58.8</v>
      </c>
      <c r="M597" s="152">
        <v>58.8</v>
      </c>
      <c r="N597" s="152">
        <v>58.8</v>
      </c>
      <c r="O597" s="152">
        <v>58.8</v>
      </c>
      <c r="P597" s="152">
        <v>58.8</v>
      </c>
      <c r="Q597" s="152">
        <v>58.8</v>
      </c>
      <c r="R597" s="152">
        <v>58.8</v>
      </c>
    </row>
    <row r="598" spans="1:20">
      <c r="A598" s="16">
        <f t="shared" si="17"/>
        <v>598</v>
      </c>
      <c r="B598" s="94" t="s">
        <v>1340</v>
      </c>
      <c r="C598" s="94" t="s">
        <v>781</v>
      </c>
      <c r="D598" s="94" t="s">
        <v>1341</v>
      </c>
      <c r="E598" s="94" t="s">
        <v>340</v>
      </c>
      <c r="F598" s="94" t="s">
        <v>1976</v>
      </c>
      <c r="G598" s="94" t="s">
        <v>54</v>
      </c>
      <c r="H598" s="95">
        <v>2008</v>
      </c>
      <c r="I598" s="153">
        <v>142.5</v>
      </c>
      <c r="J598" s="153">
        <v>142.5</v>
      </c>
      <c r="K598" s="153">
        <v>142.5</v>
      </c>
      <c r="L598" s="152">
        <v>142.5</v>
      </c>
      <c r="M598" s="152">
        <v>142.5</v>
      </c>
      <c r="N598" s="152">
        <v>142.5</v>
      </c>
      <c r="O598" s="152">
        <v>142.5</v>
      </c>
      <c r="P598" s="152">
        <v>142.5</v>
      </c>
      <c r="Q598" s="152">
        <v>142.5</v>
      </c>
      <c r="R598" s="152">
        <v>142.5</v>
      </c>
    </row>
    <row r="599" spans="1:20">
      <c r="A599" s="16">
        <f t="shared" si="17"/>
        <v>599</v>
      </c>
      <c r="B599" s="94" t="s">
        <v>1345</v>
      </c>
      <c r="C599" s="94" t="s">
        <v>781</v>
      </c>
      <c r="D599" s="94" t="s">
        <v>1346</v>
      </c>
      <c r="E599" s="94" t="s">
        <v>340</v>
      </c>
      <c r="F599" s="94" t="s">
        <v>1976</v>
      </c>
      <c r="G599" s="94" t="s">
        <v>54</v>
      </c>
      <c r="H599" s="95">
        <v>2019</v>
      </c>
      <c r="I599" s="153">
        <v>115.5</v>
      </c>
      <c r="J599" s="153">
        <v>115.5</v>
      </c>
      <c r="K599" s="153">
        <v>115.5</v>
      </c>
      <c r="L599" s="152">
        <v>115.5</v>
      </c>
      <c r="M599" s="152">
        <v>115.5</v>
      </c>
      <c r="N599" s="152">
        <v>115.5</v>
      </c>
      <c r="O599" s="152">
        <v>115.5</v>
      </c>
      <c r="P599" s="152">
        <v>115.5</v>
      </c>
      <c r="Q599" s="152">
        <v>115.5</v>
      </c>
      <c r="R599" s="152">
        <v>115.5</v>
      </c>
    </row>
    <row r="600" spans="1:20">
      <c r="A600" s="16">
        <f t="shared" si="17"/>
        <v>600</v>
      </c>
      <c r="B600" s="94" t="s">
        <v>1349</v>
      </c>
      <c r="C600" s="94" t="s">
        <v>2056</v>
      </c>
      <c r="D600" s="94" t="s">
        <v>1350</v>
      </c>
      <c r="E600" s="94" t="s">
        <v>340</v>
      </c>
      <c r="F600" s="94" t="s">
        <v>1976</v>
      </c>
      <c r="G600" s="94" t="s">
        <v>54</v>
      </c>
      <c r="H600" s="95">
        <v>2009</v>
      </c>
      <c r="I600" s="153">
        <v>199.5</v>
      </c>
      <c r="J600" s="153">
        <v>199.5</v>
      </c>
      <c r="K600" s="153">
        <v>199.5</v>
      </c>
      <c r="L600" s="152">
        <v>199.5</v>
      </c>
      <c r="M600" s="152">
        <v>199.5</v>
      </c>
      <c r="N600" s="152">
        <v>199.5</v>
      </c>
      <c r="O600" s="152">
        <v>199.5</v>
      </c>
      <c r="P600" s="152">
        <v>199.5</v>
      </c>
      <c r="Q600" s="152">
        <v>199.5</v>
      </c>
      <c r="R600" s="152">
        <v>199.5</v>
      </c>
    </row>
    <row r="601" spans="1:20">
      <c r="A601" s="16">
        <f t="shared" si="17"/>
        <v>601</v>
      </c>
      <c r="B601" s="94" t="s">
        <v>1351</v>
      </c>
      <c r="C601" s="94" t="s">
        <v>781</v>
      </c>
      <c r="D601" s="94" t="s">
        <v>1352</v>
      </c>
      <c r="E601" s="94" t="s">
        <v>63</v>
      </c>
      <c r="F601" s="94" t="s">
        <v>1976</v>
      </c>
      <c r="G601" s="94" t="s">
        <v>54</v>
      </c>
      <c r="H601" s="95">
        <v>2001</v>
      </c>
      <c r="I601" s="153">
        <v>91.9</v>
      </c>
      <c r="J601" s="153">
        <v>91.9</v>
      </c>
      <c r="K601" s="153">
        <v>91.9</v>
      </c>
      <c r="L601" s="152">
        <v>91.9</v>
      </c>
      <c r="M601" s="152">
        <v>91.9</v>
      </c>
      <c r="N601" s="152">
        <v>91.9</v>
      </c>
      <c r="O601" s="152">
        <v>91.9</v>
      </c>
      <c r="P601" s="152">
        <v>91.9</v>
      </c>
      <c r="Q601" s="152">
        <v>91.9</v>
      </c>
      <c r="R601" s="152">
        <v>91.9</v>
      </c>
    </row>
    <row r="602" spans="1:20">
      <c r="A602" s="16">
        <f t="shared" si="17"/>
        <v>602</v>
      </c>
      <c r="B602" s="94" t="s">
        <v>1353</v>
      </c>
      <c r="C602" s="94" t="s">
        <v>781</v>
      </c>
      <c r="D602" s="94" t="s">
        <v>1354</v>
      </c>
      <c r="E602" s="94" t="s">
        <v>63</v>
      </c>
      <c r="F602" s="94" t="s">
        <v>1976</v>
      </c>
      <c r="G602" s="94" t="s">
        <v>54</v>
      </c>
      <c r="H602" s="95">
        <v>2001</v>
      </c>
      <c r="I602" s="153">
        <v>86</v>
      </c>
      <c r="J602" s="153">
        <v>86</v>
      </c>
      <c r="K602" s="153">
        <v>86</v>
      </c>
      <c r="L602" s="152">
        <v>86</v>
      </c>
      <c r="M602" s="152">
        <v>86</v>
      </c>
      <c r="N602" s="152">
        <v>86</v>
      </c>
      <c r="O602" s="152">
        <v>86</v>
      </c>
      <c r="P602" s="152">
        <v>86</v>
      </c>
      <c r="Q602" s="152">
        <v>86</v>
      </c>
      <c r="R602" s="152">
        <v>86</v>
      </c>
    </row>
    <row r="603" spans="1:20">
      <c r="A603" s="16">
        <f t="shared" si="17"/>
        <v>603</v>
      </c>
      <c r="B603" s="94" t="s">
        <v>1355</v>
      </c>
      <c r="C603" s="94" t="s">
        <v>781</v>
      </c>
      <c r="D603" s="94" t="s">
        <v>1356</v>
      </c>
      <c r="E603" s="94" t="s">
        <v>1159</v>
      </c>
      <c r="F603" s="94" t="s">
        <v>1976</v>
      </c>
      <c r="G603" s="94" t="s">
        <v>54</v>
      </c>
      <c r="H603" s="95">
        <v>2008</v>
      </c>
      <c r="I603" s="153">
        <v>121.5</v>
      </c>
      <c r="J603" s="153">
        <v>121.5</v>
      </c>
      <c r="K603" s="153">
        <v>121.5</v>
      </c>
      <c r="L603" s="152">
        <v>121.5</v>
      </c>
      <c r="M603" s="152">
        <v>121.5</v>
      </c>
      <c r="N603" s="152">
        <v>121.5</v>
      </c>
      <c r="O603" s="152">
        <v>121.5</v>
      </c>
      <c r="P603" s="152">
        <v>121.5</v>
      </c>
      <c r="Q603" s="152">
        <v>121.5</v>
      </c>
      <c r="R603" s="152">
        <v>121.5</v>
      </c>
    </row>
    <row r="604" spans="1:20">
      <c r="A604" s="16">
        <f t="shared" si="17"/>
        <v>604</v>
      </c>
      <c r="B604" s="94" t="s">
        <v>1357</v>
      </c>
      <c r="C604" s="94" t="s">
        <v>781</v>
      </c>
      <c r="D604" s="94" t="s">
        <v>1358</v>
      </c>
      <c r="E604" s="94" t="s">
        <v>1359</v>
      </c>
      <c r="F604" s="94" t="s">
        <v>1976</v>
      </c>
      <c r="G604" s="94" t="s">
        <v>54</v>
      </c>
      <c r="H604" s="95">
        <v>2008</v>
      </c>
      <c r="I604" s="153">
        <v>127.5</v>
      </c>
      <c r="J604" s="153">
        <v>127.5</v>
      </c>
      <c r="K604" s="153">
        <v>127.5</v>
      </c>
      <c r="L604" s="152">
        <v>127.5</v>
      </c>
      <c r="M604" s="152">
        <v>127.5</v>
      </c>
      <c r="N604" s="152">
        <v>127.5</v>
      </c>
      <c r="O604" s="152">
        <v>127.5</v>
      </c>
      <c r="P604" s="152">
        <v>127.5</v>
      </c>
      <c r="Q604" s="152">
        <v>127.5</v>
      </c>
      <c r="R604" s="152">
        <v>127.5</v>
      </c>
    </row>
    <row r="605" spans="1:20">
      <c r="A605" s="16">
        <f t="shared" si="17"/>
        <v>605</v>
      </c>
      <c r="B605" s="94" t="s">
        <v>1809</v>
      </c>
      <c r="C605" s="94"/>
      <c r="D605" s="94" t="s">
        <v>2608</v>
      </c>
      <c r="E605" s="94" t="s">
        <v>129</v>
      </c>
      <c r="F605" s="94" t="s">
        <v>1976</v>
      </c>
      <c r="G605" s="94" t="s">
        <v>54</v>
      </c>
      <c r="H605" s="95">
        <v>2020</v>
      </c>
      <c r="I605" s="153">
        <v>150</v>
      </c>
      <c r="J605" s="153">
        <v>150</v>
      </c>
      <c r="K605" s="153">
        <v>150</v>
      </c>
      <c r="L605" s="153">
        <v>150</v>
      </c>
      <c r="M605" s="153">
        <v>150</v>
      </c>
      <c r="N605" s="153">
        <v>150</v>
      </c>
      <c r="O605" s="153">
        <v>150</v>
      </c>
      <c r="P605" s="153">
        <v>150</v>
      </c>
      <c r="Q605" s="153">
        <v>150</v>
      </c>
      <c r="R605" s="153">
        <v>150</v>
      </c>
      <c r="S605" s="153"/>
      <c r="T605" s="221"/>
    </row>
    <row r="606" spans="1:20">
      <c r="A606" s="16">
        <f t="shared" si="17"/>
        <v>606</v>
      </c>
      <c r="B606" s="94" t="s">
        <v>1809</v>
      </c>
      <c r="C606" s="94"/>
      <c r="D606" s="94" t="s">
        <v>2609</v>
      </c>
      <c r="E606" s="94" t="s">
        <v>129</v>
      </c>
      <c r="F606" s="94" t="s">
        <v>1976</v>
      </c>
      <c r="G606" s="94" t="s">
        <v>54</v>
      </c>
      <c r="H606" s="95">
        <v>2020</v>
      </c>
      <c r="I606" s="153">
        <v>150</v>
      </c>
      <c r="J606" s="153">
        <v>150</v>
      </c>
      <c r="K606" s="153">
        <v>150</v>
      </c>
      <c r="L606" s="153">
        <v>150</v>
      </c>
      <c r="M606" s="153">
        <v>150</v>
      </c>
      <c r="N606" s="153">
        <v>150</v>
      </c>
      <c r="O606" s="153">
        <v>150</v>
      </c>
      <c r="P606" s="153">
        <v>150</v>
      </c>
      <c r="Q606" s="153">
        <v>150</v>
      </c>
      <c r="R606" s="153">
        <v>150</v>
      </c>
      <c r="S606" s="153"/>
      <c r="T606" s="221"/>
    </row>
    <row r="607" spans="1:20">
      <c r="A607" s="16">
        <f t="shared" si="17"/>
        <v>607</v>
      </c>
      <c r="B607" s="94" t="s">
        <v>1360</v>
      </c>
      <c r="C607" s="94" t="s">
        <v>781</v>
      </c>
      <c r="D607" s="94" t="s">
        <v>1361</v>
      </c>
      <c r="E607" s="94" t="s">
        <v>1207</v>
      </c>
      <c r="F607" s="94" t="s">
        <v>1976</v>
      </c>
      <c r="G607" s="94" t="s">
        <v>54</v>
      </c>
      <c r="H607" s="95">
        <v>2015</v>
      </c>
      <c r="I607" s="153">
        <v>104.3</v>
      </c>
      <c r="J607" s="153">
        <v>104.3</v>
      </c>
      <c r="K607" s="153">
        <v>104.3</v>
      </c>
      <c r="L607" s="152">
        <v>104.3</v>
      </c>
      <c r="M607" s="152">
        <v>104.3</v>
      </c>
      <c r="N607" s="152">
        <v>104.3</v>
      </c>
      <c r="O607" s="152">
        <v>104.3</v>
      </c>
      <c r="P607" s="152">
        <v>104.3</v>
      </c>
      <c r="Q607" s="152">
        <v>104.3</v>
      </c>
      <c r="R607" s="152">
        <v>104.3</v>
      </c>
    </row>
    <row r="608" spans="1:20">
      <c r="A608" s="16">
        <f t="shared" si="17"/>
        <v>608</v>
      </c>
      <c r="B608" s="94" t="s">
        <v>1362</v>
      </c>
      <c r="C608" s="94" t="s">
        <v>781</v>
      </c>
      <c r="D608" s="94" t="s">
        <v>1363</v>
      </c>
      <c r="E608" s="94" t="s">
        <v>1207</v>
      </c>
      <c r="F608" s="94" t="s">
        <v>1976</v>
      </c>
      <c r="G608" s="94" t="s">
        <v>54</v>
      </c>
      <c r="H608" s="95">
        <v>2015</v>
      </c>
      <c r="I608" s="153">
        <v>103</v>
      </c>
      <c r="J608" s="153">
        <v>103</v>
      </c>
      <c r="K608" s="153">
        <v>103</v>
      </c>
      <c r="L608" s="152">
        <v>103</v>
      </c>
      <c r="M608" s="152">
        <v>103</v>
      </c>
      <c r="N608" s="152">
        <v>103</v>
      </c>
      <c r="O608" s="152">
        <v>103</v>
      </c>
      <c r="P608" s="152">
        <v>103</v>
      </c>
      <c r="Q608" s="152">
        <v>103</v>
      </c>
      <c r="R608" s="152">
        <v>103</v>
      </c>
    </row>
    <row r="609" spans="1:18">
      <c r="A609" s="16">
        <f t="shared" si="17"/>
        <v>609</v>
      </c>
      <c r="B609" s="94" t="s">
        <v>1364</v>
      </c>
      <c r="C609" s="94" t="s">
        <v>781</v>
      </c>
      <c r="D609" s="94" t="s">
        <v>1365</v>
      </c>
      <c r="E609" s="94" t="s">
        <v>56</v>
      </c>
      <c r="F609" s="94" t="s">
        <v>1976</v>
      </c>
      <c r="G609" s="94" t="s">
        <v>54</v>
      </c>
      <c r="H609" s="95">
        <v>2006</v>
      </c>
      <c r="I609" s="153">
        <v>89.6</v>
      </c>
      <c r="J609" s="153">
        <v>89.6</v>
      </c>
      <c r="K609" s="153">
        <v>89.6</v>
      </c>
      <c r="L609" s="152">
        <v>89.6</v>
      </c>
      <c r="M609" s="152">
        <v>89.6</v>
      </c>
      <c r="N609" s="152">
        <v>89.6</v>
      </c>
      <c r="O609" s="152">
        <v>89.6</v>
      </c>
      <c r="P609" s="152">
        <v>89.6</v>
      </c>
      <c r="Q609" s="152">
        <v>89.6</v>
      </c>
      <c r="R609" s="152">
        <v>89.6</v>
      </c>
    </row>
    <row r="610" spans="1:18">
      <c r="A610" s="16">
        <f t="shared" si="17"/>
        <v>610</v>
      </c>
      <c r="B610" s="94" t="s">
        <v>1369</v>
      </c>
      <c r="C610" s="94" t="s">
        <v>781</v>
      </c>
      <c r="D610" s="94" t="s">
        <v>1370</v>
      </c>
      <c r="E610" s="94" t="s">
        <v>995</v>
      </c>
      <c r="F610" s="94" t="s">
        <v>1976</v>
      </c>
      <c r="G610" s="94" t="s">
        <v>54</v>
      </c>
      <c r="H610" s="95">
        <v>2017</v>
      </c>
      <c r="I610" s="153">
        <v>121.9</v>
      </c>
      <c r="J610" s="153">
        <v>121.9</v>
      </c>
      <c r="K610" s="153">
        <v>121.9</v>
      </c>
      <c r="L610" s="152">
        <v>121.9</v>
      </c>
      <c r="M610" s="152">
        <v>121.9</v>
      </c>
      <c r="N610" s="152">
        <v>121.9</v>
      </c>
      <c r="O610" s="152">
        <v>121.9</v>
      </c>
      <c r="P610" s="152">
        <v>121.9</v>
      </c>
      <c r="Q610" s="152">
        <v>121.9</v>
      </c>
      <c r="R610" s="152">
        <v>121.9</v>
      </c>
    </row>
    <row r="611" spans="1:18">
      <c r="A611" s="16">
        <f t="shared" si="17"/>
        <v>611</v>
      </c>
      <c r="B611" s="94" t="s">
        <v>1373</v>
      </c>
      <c r="C611" s="94" t="s">
        <v>781</v>
      </c>
      <c r="D611" s="94" t="s">
        <v>1374</v>
      </c>
      <c r="E611" s="94" t="s">
        <v>995</v>
      </c>
      <c r="F611" s="94" t="s">
        <v>1976</v>
      </c>
      <c r="G611" s="94" t="s">
        <v>54</v>
      </c>
      <c r="H611" s="95">
        <v>2017</v>
      </c>
      <c r="I611" s="153">
        <v>27.4</v>
      </c>
      <c r="J611" s="153">
        <v>27.4</v>
      </c>
      <c r="K611" s="153">
        <v>27.4</v>
      </c>
      <c r="L611" s="152">
        <v>27.4</v>
      </c>
      <c r="M611" s="152">
        <v>27.4</v>
      </c>
      <c r="N611" s="152">
        <v>27.4</v>
      </c>
      <c r="O611" s="152">
        <v>27.4</v>
      </c>
      <c r="P611" s="152">
        <v>27.4</v>
      </c>
      <c r="Q611" s="152">
        <v>27.4</v>
      </c>
      <c r="R611" s="152">
        <v>27.4</v>
      </c>
    </row>
    <row r="612" spans="1:18">
      <c r="A612" s="16">
        <f t="shared" si="17"/>
        <v>612</v>
      </c>
      <c r="B612" s="94" t="s">
        <v>1375</v>
      </c>
      <c r="C612" s="94" t="s">
        <v>781</v>
      </c>
      <c r="D612" s="94" t="s">
        <v>1376</v>
      </c>
      <c r="E612" s="94" t="s">
        <v>1178</v>
      </c>
      <c r="F612" s="94" t="s">
        <v>1976</v>
      </c>
      <c r="G612" s="94" t="s">
        <v>54</v>
      </c>
      <c r="H612" s="95">
        <v>2008</v>
      </c>
      <c r="I612" s="153">
        <v>114</v>
      </c>
      <c r="J612" s="153">
        <v>114</v>
      </c>
      <c r="K612" s="153">
        <v>114</v>
      </c>
      <c r="L612" s="152">
        <v>114</v>
      </c>
      <c r="M612" s="152">
        <v>114</v>
      </c>
      <c r="N612" s="152">
        <v>114</v>
      </c>
      <c r="O612" s="152">
        <v>114</v>
      </c>
      <c r="P612" s="152">
        <v>114</v>
      </c>
      <c r="Q612" s="152">
        <v>114</v>
      </c>
      <c r="R612" s="152">
        <v>114</v>
      </c>
    </row>
    <row r="613" spans="1:18">
      <c r="A613" s="16">
        <f t="shared" si="17"/>
        <v>613</v>
      </c>
      <c r="B613" s="94" t="s">
        <v>1377</v>
      </c>
      <c r="C613" s="94" t="s">
        <v>781</v>
      </c>
      <c r="D613" s="94" t="s">
        <v>1378</v>
      </c>
      <c r="E613" s="94" t="s">
        <v>1178</v>
      </c>
      <c r="F613" s="94" t="s">
        <v>1976</v>
      </c>
      <c r="G613" s="94" t="s">
        <v>54</v>
      </c>
      <c r="H613" s="95">
        <v>2008</v>
      </c>
      <c r="I613" s="153">
        <v>95</v>
      </c>
      <c r="J613" s="153">
        <v>95</v>
      </c>
      <c r="K613" s="153">
        <v>95</v>
      </c>
      <c r="L613" s="152">
        <v>95</v>
      </c>
      <c r="M613" s="152">
        <v>95</v>
      </c>
      <c r="N613" s="152">
        <v>95</v>
      </c>
      <c r="O613" s="152">
        <v>95</v>
      </c>
      <c r="P613" s="152">
        <v>95</v>
      </c>
      <c r="Q613" s="152">
        <v>95</v>
      </c>
      <c r="R613" s="152">
        <v>95</v>
      </c>
    </row>
    <row r="614" spans="1:18">
      <c r="A614" s="16">
        <f t="shared" si="17"/>
        <v>614</v>
      </c>
      <c r="B614" s="94" t="s">
        <v>1382</v>
      </c>
      <c r="C614" s="94" t="s">
        <v>781</v>
      </c>
      <c r="D614" s="94" t="s">
        <v>1383</v>
      </c>
      <c r="E614" s="94" t="s">
        <v>1384</v>
      </c>
      <c r="F614" s="94" t="s">
        <v>1976</v>
      </c>
      <c r="G614" s="94" t="s">
        <v>53</v>
      </c>
      <c r="H614" s="95">
        <v>2018</v>
      </c>
      <c r="I614" s="153">
        <v>160</v>
      </c>
      <c r="J614" s="153">
        <v>160</v>
      </c>
      <c r="K614" s="153">
        <v>160</v>
      </c>
      <c r="L614" s="152">
        <v>160</v>
      </c>
      <c r="M614" s="152">
        <v>160</v>
      </c>
      <c r="N614" s="152">
        <v>160</v>
      </c>
      <c r="O614" s="152">
        <v>160</v>
      </c>
      <c r="P614" s="152">
        <v>160</v>
      </c>
      <c r="Q614" s="152">
        <v>160</v>
      </c>
      <c r="R614" s="152">
        <v>160</v>
      </c>
    </row>
    <row r="615" spans="1:18">
      <c r="A615" s="16">
        <f t="shared" si="17"/>
        <v>615</v>
      </c>
      <c r="B615" s="94" t="s">
        <v>1387</v>
      </c>
      <c r="C615" s="94" t="s">
        <v>2057</v>
      </c>
      <c r="D615" s="94" t="s">
        <v>1388</v>
      </c>
      <c r="E615" s="94" t="s">
        <v>1207</v>
      </c>
      <c r="F615" s="94" t="s">
        <v>1976</v>
      </c>
      <c r="G615" s="94" t="s">
        <v>54</v>
      </c>
      <c r="H615" s="95">
        <v>2008</v>
      </c>
      <c r="I615" s="153">
        <v>90</v>
      </c>
      <c r="J615" s="153">
        <v>90</v>
      </c>
      <c r="K615" s="153">
        <v>90</v>
      </c>
      <c r="L615" s="152">
        <v>90</v>
      </c>
      <c r="M615" s="152">
        <v>90</v>
      </c>
      <c r="N615" s="152">
        <v>90</v>
      </c>
      <c r="O615" s="152">
        <v>90</v>
      </c>
      <c r="P615" s="152">
        <v>90</v>
      </c>
      <c r="Q615" s="152">
        <v>90</v>
      </c>
      <c r="R615" s="152">
        <v>90</v>
      </c>
    </row>
    <row r="616" spans="1:18">
      <c r="A616" s="16">
        <f t="shared" si="17"/>
        <v>616</v>
      </c>
      <c r="B616" s="94" t="s">
        <v>1392</v>
      </c>
      <c r="C616" s="94" t="s">
        <v>781</v>
      </c>
      <c r="D616" s="94" t="s">
        <v>1393</v>
      </c>
      <c r="E616" s="94" t="s">
        <v>1394</v>
      </c>
      <c r="F616" s="94" t="s">
        <v>1976</v>
      </c>
      <c r="G616" s="94" t="s">
        <v>53</v>
      </c>
      <c r="H616" s="95">
        <v>2015</v>
      </c>
      <c r="I616" s="153">
        <v>76</v>
      </c>
      <c r="J616" s="153">
        <v>76</v>
      </c>
      <c r="K616" s="153">
        <v>76</v>
      </c>
      <c r="L616" s="152">
        <v>76</v>
      </c>
      <c r="M616" s="152">
        <v>76</v>
      </c>
      <c r="N616" s="152">
        <v>76</v>
      </c>
      <c r="O616" s="152">
        <v>76</v>
      </c>
      <c r="P616" s="152">
        <v>76</v>
      </c>
      <c r="Q616" s="152">
        <v>76</v>
      </c>
      <c r="R616" s="152">
        <v>76</v>
      </c>
    </row>
    <row r="617" spans="1:18">
      <c r="A617" s="16">
        <f t="shared" si="17"/>
        <v>617</v>
      </c>
      <c r="B617" s="94" t="s">
        <v>1395</v>
      </c>
      <c r="C617" s="94" t="s">
        <v>781</v>
      </c>
      <c r="D617" s="94" t="s">
        <v>1396</v>
      </c>
      <c r="E617" s="94" t="s">
        <v>1225</v>
      </c>
      <c r="F617" s="94" t="s">
        <v>1976</v>
      </c>
      <c r="G617" s="94" t="s">
        <v>54</v>
      </c>
      <c r="H617" s="95">
        <v>2019</v>
      </c>
      <c r="I617" s="153">
        <v>30.2</v>
      </c>
      <c r="J617" s="153">
        <v>30.2</v>
      </c>
      <c r="K617" s="153">
        <v>30.2</v>
      </c>
      <c r="L617" s="152">
        <v>30.2</v>
      </c>
      <c r="M617" s="152">
        <v>30.2</v>
      </c>
      <c r="N617" s="152">
        <v>30.2</v>
      </c>
      <c r="O617" s="152">
        <v>30.2</v>
      </c>
      <c r="P617" s="152">
        <v>30.2</v>
      </c>
      <c r="Q617" s="152">
        <v>30.2</v>
      </c>
      <c r="R617" s="152">
        <v>30.2</v>
      </c>
    </row>
    <row r="618" spans="1:18">
      <c r="A618" s="16">
        <f t="shared" si="17"/>
        <v>618</v>
      </c>
      <c r="B618" s="94" t="s">
        <v>1397</v>
      </c>
      <c r="C618" s="94" t="s">
        <v>781</v>
      </c>
      <c r="D618" s="94" t="s">
        <v>1398</v>
      </c>
      <c r="E618" s="94" t="s">
        <v>520</v>
      </c>
      <c r="F618" s="94" t="s">
        <v>1976</v>
      </c>
      <c r="G618" s="94" t="s">
        <v>52</v>
      </c>
      <c r="H618" s="95">
        <v>2012</v>
      </c>
      <c r="I618" s="153">
        <v>150</v>
      </c>
      <c r="J618" s="153">
        <v>150</v>
      </c>
      <c r="K618" s="153">
        <v>150</v>
      </c>
      <c r="L618" s="152">
        <v>150</v>
      </c>
      <c r="M618" s="152">
        <v>150</v>
      </c>
      <c r="N618" s="152">
        <v>150</v>
      </c>
      <c r="O618" s="152">
        <v>150</v>
      </c>
      <c r="P618" s="152">
        <v>150</v>
      </c>
      <c r="Q618" s="152">
        <v>150</v>
      </c>
      <c r="R618" s="152">
        <v>150</v>
      </c>
    </row>
    <row r="619" spans="1:18">
      <c r="A619" s="16">
        <f t="shared" si="17"/>
        <v>619</v>
      </c>
      <c r="B619" s="94" t="s">
        <v>1399</v>
      </c>
      <c r="C619" s="94" t="s">
        <v>781</v>
      </c>
      <c r="D619" s="94" t="s">
        <v>1400</v>
      </c>
      <c r="E619" s="94" t="s">
        <v>1401</v>
      </c>
      <c r="F619" s="94" t="s">
        <v>1976</v>
      </c>
      <c r="G619" s="94" t="s">
        <v>54</v>
      </c>
      <c r="H619" s="95">
        <v>2015</v>
      </c>
      <c r="I619" s="153">
        <v>204.1</v>
      </c>
      <c r="J619" s="153">
        <v>204.1</v>
      </c>
      <c r="K619" s="153">
        <v>204.1</v>
      </c>
      <c r="L619" s="152">
        <v>204.1</v>
      </c>
      <c r="M619" s="152">
        <v>204.1</v>
      </c>
      <c r="N619" s="152">
        <v>204.1</v>
      </c>
      <c r="O619" s="152">
        <v>204.1</v>
      </c>
      <c r="P619" s="152">
        <v>204.1</v>
      </c>
      <c r="Q619" s="152">
        <v>204.1</v>
      </c>
      <c r="R619" s="152">
        <v>204.1</v>
      </c>
    </row>
    <row r="620" spans="1:18">
      <c r="A620" s="16">
        <f t="shared" si="17"/>
        <v>620</v>
      </c>
      <c r="B620" s="94" t="s">
        <v>1402</v>
      </c>
      <c r="C620" s="94" t="s">
        <v>1403</v>
      </c>
      <c r="D620" s="94" t="s">
        <v>1404</v>
      </c>
      <c r="E620" s="94" t="s">
        <v>63</v>
      </c>
      <c r="F620" s="94" t="s">
        <v>1976</v>
      </c>
      <c r="G620" s="94" t="s">
        <v>54</v>
      </c>
      <c r="H620" s="95">
        <v>2008</v>
      </c>
      <c r="I620" s="153">
        <v>150</v>
      </c>
      <c r="J620" s="153">
        <v>150</v>
      </c>
      <c r="K620" s="153">
        <v>150</v>
      </c>
      <c r="L620" s="152">
        <v>150</v>
      </c>
      <c r="M620" s="152">
        <v>150</v>
      </c>
      <c r="N620" s="152">
        <v>150</v>
      </c>
      <c r="O620" s="152">
        <v>150</v>
      </c>
      <c r="P620" s="152">
        <v>150</v>
      </c>
      <c r="Q620" s="152">
        <v>150</v>
      </c>
      <c r="R620" s="152">
        <v>150</v>
      </c>
    </row>
    <row r="621" spans="1:18">
      <c r="A621" s="16">
        <f t="shared" si="17"/>
        <v>621</v>
      </c>
      <c r="B621" s="94" t="s">
        <v>1407</v>
      </c>
      <c r="C621" s="94" t="s">
        <v>1403</v>
      </c>
      <c r="D621" s="94" t="s">
        <v>1408</v>
      </c>
      <c r="E621" s="94" t="s">
        <v>63</v>
      </c>
      <c r="F621" s="94" t="s">
        <v>1976</v>
      </c>
      <c r="G621" s="94" t="s">
        <v>54</v>
      </c>
      <c r="H621" s="95">
        <v>2011</v>
      </c>
      <c r="I621" s="153">
        <v>145</v>
      </c>
      <c r="J621" s="153">
        <v>145</v>
      </c>
      <c r="K621" s="153">
        <v>145</v>
      </c>
      <c r="L621" s="152">
        <v>145</v>
      </c>
      <c r="M621" s="152">
        <v>145</v>
      </c>
      <c r="N621" s="152">
        <v>145</v>
      </c>
      <c r="O621" s="152">
        <v>145</v>
      </c>
      <c r="P621" s="152">
        <v>145</v>
      </c>
      <c r="Q621" s="152">
        <v>145</v>
      </c>
      <c r="R621" s="152">
        <v>145</v>
      </c>
    </row>
    <row r="622" spans="1:18">
      <c r="A622" s="16">
        <f t="shared" si="17"/>
        <v>622</v>
      </c>
      <c r="B622" s="94" t="s">
        <v>1411</v>
      </c>
      <c r="C622" s="94" t="s">
        <v>2058</v>
      </c>
      <c r="D622" s="94" t="s">
        <v>1412</v>
      </c>
      <c r="E622" s="94" t="s">
        <v>1135</v>
      </c>
      <c r="F622" s="94" t="s">
        <v>1976</v>
      </c>
      <c r="G622" s="94" t="s">
        <v>52</v>
      </c>
      <c r="H622" s="95">
        <v>2008</v>
      </c>
      <c r="I622" s="153">
        <v>52.8</v>
      </c>
      <c r="J622" s="153">
        <v>52.8</v>
      </c>
      <c r="K622" s="153">
        <v>52.8</v>
      </c>
      <c r="L622" s="152">
        <v>52.8</v>
      </c>
      <c r="M622" s="152">
        <v>52.8</v>
      </c>
      <c r="N622" s="152">
        <v>52.8</v>
      </c>
      <c r="O622" s="152">
        <v>52.8</v>
      </c>
      <c r="P622" s="152">
        <v>52.8</v>
      </c>
      <c r="Q622" s="152">
        <v>52.8</v>
      </c>
      <c r="R622" s="152">
        <v>52.8</v>
      </c>
    </row>
    <row r="623" spans="1:18">
      <c r="A623" s="16">
        <f t="shared" si="17"/>
        <v>623</v>
      </c>
      <c r="B623" s="94" t="s">
        <v>1415</v>
      </c>
      <c r="C623" s="94" t="s">
        <v>1416</v>
      </c>
      <c r="D623" s="94" t="s">
        <v>1417</v>
      </c>
      <c r="E623" s="94" t="s">
        <v>1159</v>
      </c>
      <c r="F623" s="94" t="s">
        <v>1976</v>
      </c>
      <c r="G623" s="94" t="s">
        <v>54</v>
      </c>
      <c r="H623" s="95">
        <v>2007</v>
      </c>
      <c r="I623" s="153">
        <v>63</v>
      </c>
      <c r="J623" s="153">
        <v>63</v>
      </c>
      <c r="K623" s="153">
        <v>63</v>
      </c>
      <c r="L623" s="152">
        <v>63</v>
      </c>
      <c r="M623" s="152">
        <v>63</v>
      </c>
      <c r="N623" s="152">
        <v>63</v>
      </c>
      <c r="O623" s="152">
        <v>63</v>
      </c>
      <c r="P623" s="152">
        <v>63</v>
      </c>
      <c r="Q623" s="152">
        <v>63</v>
      </c>
      <c r="R623" s="152">
        <v>63</v>
      </c>
    </row>
    <row r="624" spans="1:18">
      <c r="A624" s="16">
        <f t="shared" si="17"/>
        <v>624</v>
      </c>
      <c r="B624" s="94" t="s">
        <v>1420</v>
      </c>
      <c r="C624" s="94" t="s">
        <v>781</v>
      </c>
      <c r="D624" s="94" t="s">
        <v>1421</v>
      </c>
      <c r="E624" s="94" t="s">
        <v>1178</v>
      </c>
      <c r="F624" s="94" t="s">
        <v>1976</v>
      </c>
      <c r="G624" s="94" t="s">
        <v>54</v>
      </c>
      <c r="H624" s="95">
        <v>2008</v>
      </c>
      <c r="I624" s="153">
        <v>98.2</v>
      </c>
      <c r="J624" s="153">
        <v>98.2</v>
      </c>
      <c r="K624" s="153">
        <v>98.2</v>
      </c>
      <c r="L624" s="152">
        <v>98.2</v>
      </c>
      <c r="M624" s="152">
        <v>98.2</v>
      </c>
      <c r="N624" s="152">
        <v>98.2</v>
      </c>
      <c r="O624" s="152">
        <v>98.2</v>
      </c>
      <c r="P624" s="152">
        <v>98.2</v>
      </c>
      <c r="Q624" s="152">
        <v>98.2</v>
      </c>
      <c r="R624" s="152">
        <v>98.2</v>
      </c>
    </row>
    <row r="625" spans="1:18">
      <c r="A625" s="16">
        <f t="shared" si="17"/>
        <v>625</v>
      </c>
      <c r="B625" s="94" t="s">
        <v>1424</v>
      </c>
      <c r="C625" s="94" t="s">
        <v>781</v>
      </c>
      <c r="D625" s="94" t="s">
        <v>1425</v>
      </c>
      <c r="E625" s="94" t="s">
        <v>1426</v>
      </c>
      <c r="F625" s="94" t="s">
        <v>1976</v>
      </c>
      <c r="G625" s="94" t="s">
        <v>54</v>
      </c>
      <c r="H625" s="95">
        <v>2008</v>
      </c>
      <c r="I625" s="153">
        <v>120</v>
      </c>
      <c r="J625" s="153">
        <v>120</v>
      </c>
      <c r="K625" s="153">
        <v>120</v>
      </c>
      <c r="L625" s="152">
        <v>120</v>
      </c>
      <c r="M625" s="152">
        <v>120</v>
      </c>
      <c r="N625" s="152">
        <v>120</v>
      </c>
      <c r="O625" s="152">
        <v>120</v>
      </c>
      <c r="P625" s="152">
        <v>120</v>
      </c>
      <c r="Q625" s="152">
        <v>120</v>
      </c>
      <c r="R625" s="152">
        <v>120</v>
      </c>
    </row>
    <row r="626" spans="1:18">
      <c r="A626" s="16">
        <f t="shared" si="17"/>
        <v>626</v>
      </c>
      <c r="B626" s="94" t="s">
        <v>1427</v>
      </c>
      <c r="C626" s="94" t="s">
        <v>781</v>
      </c>
      <c r="D626" s="94" t="s">
        <v>1428</v>
      </c>
      <c r="E626" s="94" t="s">
        <v>56</v>
      </c>
      <c r="F626" s="94" t="s">
        <v>1976</v>
      </c>
      <c r="G626" s="94" t="s">
        <v>54</v>
      </c>
      <c r="H626" s="95">
        <v>2014</v>
      </c>
      <c r="I626" s="153">
        <v>211.2</v>
      </c>
      <c r="J626" s="153">
        <v>211.2</v>
      </c>
      <c r="K626" s="153">
        <v>211.2</v>
      </c>
      <c r="L626" s="152">
        <v>211.2</v>
      </c>
      <c r="M626" s="152">
        <v>211.2</v>
      </c>
      <c r="N626" s="152">
        <v>211.2</v>
      </c>
      <c r="O626" s="152">
        <v>211.2</v>
      </c>
      <c r="P626" s="152">
        <v>211.2</v>
      </c>
      <c r="Q626" s="152">
        <v>211.2</v>
      </c>
      <c r="R626" s="152">
        <v>211.2</v>
      </c>
    </row>
    <row r="627" spans="1:18">
      <c r="A627" s="16">
        <f t="shared" si="17"/>
        <v>627</v>
      </c>
      <c r="B627" s="94" t="s">
        <v>1429</v>
      </c>
      <c r="C627" s="94" t="s">
        <v>781</v>
      </c>
      <c r="D627" s="94" t="s">
        <v>1430</v>
      </c>
      <c r="E627" s="94" t="s">
        <v>56</v>
      </c>
      <c r="F627" s="94" t="s">
        <v>1976</v>
      </c>
      <c r="G627" s="94" t="s">
        <v>54</v>
      </c>
      <c r="H627" s="95">
        <v>2015</v>
      </c>
      <c r="I627" s="153">
        <v>164.7</v>
      </c>
      <c r="J627" s="153">
        <v>164.7</v>
      </c>
      <c r="K627" s="153">
        <v>164.7</v>
      </c>
      <c r="L627" s="152">
        <v>164.7</v>
      </c>
      <c r="M627" s="152">
        <v>164.7</v>
      </c>
      <c r="N627" s="152">
        <v>164.7</v>
      </c>
      <c r="O627" s="152">
        <v>164.7</v>
      </c>
      <c r="P627" s="152">
        <v>164.7</v>
      </c>
      <c r="Q627" s="152">
        <v>164.7</v>
      </c>
      <c r="R627" s="152">
        <v>164.7</v>
      </c>
    </row>
    <row r="628" spans="1:18">
      <c r="A628" s="16">
        <f t="shared" si="17"/>
        <v>628</v>
      </c>
      <c r="B628" s="94" t="s">
        <v>1431</v>
      </c>
      <c r="C628" s="94" t="s">
        <v>2059</v>
      </c>
      <c r="D628" s="94" t="s">
        <v>1432</v>
      </c>
      <c r="E628" s="94" t="s">
        <v>1178</v>
      </c>
      <c r="F628" s="94" t="s">
        <v>1976</v>
      </c>
      <c r="G628" s="94" t="s">
        <v>54</v>
      </c>
      <c r="H628" s="95">
        <v>2003</v>
      </c>
      <c r="I628" s="153">
        <v>42.5</v>
      </c>
      <c r="J628" s="153">
        <v>42.5</v>
      </c>
      <c r="K628" s="153">
        <v>42.5</v>
      </c>
      <c r="L628" s="152">
        <v>42.5</v>
      </c>
      <c r="M628" s="152">
        <v>42.5</v>
      </c>
      <c r="N628" s="152">
        <v>42.5</v>
      </c>
      <c r="O628" s="152">
        <v>42.5</v>
      </c>
      <c r="P628" s="152">
        <v>42.5</v>
      </c>
      <c r="Q628" s="152">
        <v>42.5</v>
      </c>
      <c r="R628" s="152">
        <v>42.5</v>
      </c>
    </row>
    <row r="629" spans="1:18">
      <c r="A629" s="16">
        <f t="shared" si="17"/>
        <v>629</v>
      </c>
      <c r="B629" s="94" t="s">
        <v>1433</v>
      </c>
      <c r="C629" s="94" t="s">
        <v>2060</v>
      </c>
      <c r="D629" s="94" t="s">
        <v>1434</v>
      </c>
      <c r="E629" s="94" t="s">
        <v>1178</v>
      </c>
      <c r="F629" s="94" t="s">
        <v>1976</v>
      </c>
      <c r="G629" s="94" t="s">
        <v>54</v>
      </c>
      <c r="H629" s="95">
        <v>2006</v>
      </c>
      <c r="I629" s="153">
        <v>16.8</v>
      </c>
      <c r="J629" s="153">
        <v>16.8</v>
      </c>
      <c r="K629" s="153">
        <v>16.8</v>
      </c>
      <c r="L629" s="152">
        <v>16.8</v>
      </c>
      <c r="M629" s="152">
        <v>16.8</v>
      </c>
      <c r="N629" s="152">
        <v>16.8</v>
      </c>
      <c r="O629" s="152">
        <v>16.8</v>
      </c>
      <c r="P629" s="152">
        <v>16.8</v>
      </c>
      <c r="Q629" s="152">
        <v>16.8</v>
      </c>
      <c r="R629" s="152">
        <v>16.8</v>
      </c>
    </row>
    <row r="630" spans="1:18">
      <c r="A630" s="16">
        <f t="shared" si="17"/>
        <v>630</v>
      </c>
      <c r="B630" s="94" t="s">
        <v>1435</v>
      </c>
      <c r="C630" s="94" t="s">
        <v>2060</v>
      </c>
      <c r="D630" s="94" t="s">
        <v>1436</v>
      </c>
      <c r="E630" s="94" t="s">
        <v>1178</v>
      </c>
      <c r="F630" s="94" t="s">
        <v>1976</v>
      </c>
      <c r="G630" s="94" t="s">
        <v>54</v>
      </c>
      <c r="H630" s="95">
        <v>2004</v>
      </c>
      <c r="I630" s="153">
        <v>110.8</v>
      </c>
      <c r="J630" s="153">
        <v>110.8</v>
      </c>
      <c r="K630" s="153">
        <v>110.8</v>
      </c>
      <c r="L630" s="152">
        <v>110.8</v>
      </c>
      <c r="M630" s="152">
        <v>110.8</v>
      </c>
      <c r="N630" s="152">
        <v>110.8</v>
      </c>
      <c r="O630" s="152">
        <v>110.8</v>
      </c>
      <c r="P630" s="152">
        <v>110.8</v>
      </c>
      <c r="Q630" s="152">
        <v>110.8</v>
      </c>
      <c r="R630" s="152">
        <v>110.8</v>
      </c>
    </row>
    <row r="631" spans="1:18">
      <c r="A631" s="16">
        <f t="shared" si="17"/>
        <v>631</v>
      </c>
      <c r="B631" s="94" t="s">
        <v>1437</v>
      </c>
      <c r="C631" s="94" t="s">
        <v>781</v>
      </c>
      <c r="D631" s="94" t="s">
        <v>1438</v>
      </c>
      <c r="E631" s="94" t="s">
        <v>1178</v>
      </c>
      <c r="F631" s="94" t="s">
        <v>1976</v>
      </c>
      <c r="G631" s="94" t="s">
        <v>54</v>
      </c>
      <c r="H631" s="95">
        <v>2011</v>
      </c>
      <c r="I631" s="153">
        <v>33.6</v>
      </c>
      <c r="J631" s="153">
        <v>33.6</v>
      </c>
      <c r="K631" s="153">
        <v>33.6</v>
      </c>
      <c r="L631" s="152">
        <v>33.6</v>
      </c>
      <c r="M631" s="152">
        <v>33.6</v>
      </c>
      <c r="N631" s="152">
        <v>33.6</v>
      </c>
      <c r="O631" s="152">
        <v>33.6</v>
      </c>
      <c r="P631" s="152">
        <v>33.6</v>
      </c>
      <c r="Q631" s="152">
        <v>33.6</v>
      </c>
      <c r="R631" s="152">
        <v>33.6</v>
      </c>
    </row>
    <row r="632" spans="1:18">
      <c r="A632" s="16">
        <f t="shared" si="17"/>
        <v>632</v>
      </c>
      <c r="B632" s="94" t="s">
        <v>1439</v>
      </c>
      <c r="C632" s="94" t="s">
        <v>781</v>
      </c>
      <c r="D632" s="94" t="s">
        <v>1440</v>
      </c>
      <c r="E632" s="94" t="s">
        <v>1178</v>
      </c>
      <c r="F632" s="94" t="s">
        <v>1976</v>
      </c>
      <c r="G632" s="94" t="s">
        <v>54</v>
      </c>
      <c r="H632" s="95">
        <v>2011</v>
      </c>
      <c r="I632" s="153">
        <v>118.6</v>
      </c>
      <c r="J632" s="153">
        <v>118.6</v>
      </c>
      <c r="K632" s="153">
        <v>118.6</v>
      </c>
      <c r="L632" s="152">
        <v>118.6</v>
      </c>
      <c r="M632" s="152">
        <v>118.6</v>
      </c>
      <c r="N632" s="152">
        <v>118.6</v>
      </c>
      <c r="O632" s="152">
        <v>118.6</v>
      </c>
      <c r="P632" s="152">
        <v>118.6</v>
      </c>
      <c r="Q632" s="152">
        <v>118.6</v>
      </c>
      <c r="R632" s="152">
        <v>118.6</v>
      </c>
    </row>
    <row r="633" spans="1:18">
      <c r="A633" s="16">
        <f t="shared" si="17"/>
        <v>633</v>
      </c>
      <c r="B633" s="94" t="s">
        <v>1441</v>
      </c>
      <c r="C633" s="94" t="s">
        <v>781</v>
      </c>
      <c r="D633" s="94" t="s">
        <v>1442</v>
      </c>
      <c r="E633" s="94" t="s">
        <v>1178</v>
      </c>
      <c r="F633" s="94" t="s">
        <v>1976</v>
      </c>
      <c r="G633" s="94" t="s">
        <v>54</v>
      </c>
      <c r="H633" s="95">
        <v>2007</v>
      </c>
      <c r="I633" s="153">
        <v>85</v>
      </c>
      <c r="J633" s="153">
        <v>85</v>
      </c>
      <c r="K633" s="153">
        <v>85</v>
      </c>
      <c r="L633" s="152">
        <v>85</v>
      </c>
      <c r="M633" s="152">
        <v>85</v>
      </c>
      <c r="N633" s="152">
        <v>85</v>
      </c>
      <c r="O633" s="152">
        <v>85</v>
      </c>
      <c r="P633" s="152">
        <v>85</v>
      </c>
      <c r="Q633" s="152">
        <v>85</v>
      </c>
      <c r="R633" s="152">
        <v>85</v>
      </c>
    </row>
    <row r="634" spans="1:18">
      <c r="A634" s="16">
        <f t="shared" si="17"/>
        <v>634</v>
      </c>
      <c r="B634" s="94" t="s">
        <v>1443</v>
      </c>
      <c r="C634" s="94" t="s">
        <v>781</v>
      </c>
      <c r="D634" s="94" t="s">
        <v>1444</v>
      </c>
      <c r="E634" s="94" t="s">
        <v>1178</v>
      </c>
      <c r="F634" s="94" t="s">
        <v>1976</v>
      </c>
      <c r="G634" s="94" t="s">
        <v>54</v>
      </c>
      <c r="H634" s="95">
        <v>2007</v>
      </c>
      <c r="I634" s="153">
        <v>112</v>
      </c>
      <c r="J634" s="153">
        <v>112</v>
      </c>
      <c r="K634" s="153">
        <v>112</v>
      </c>
      <c r="L634" s="152">
        <v>112</v>
      </c>
      <c r="M634" s="152">
        <v>112</v>
      </c>
      <c r="N634" s="152">
        <v>112</v>
      </c>
      <c r="O634" s="152">
        <v>112</v>
      </c>
      <c r="P634" s="152">
        <v>112</v>
      </c>
      <c r="Q634" s="152">
        <v>112</v>
      </c>
      <c r="R634" s="152">
        <v>112</v>
      </c>
    </row>
    <row r="635" spans="1:18">
      <c r="A635" s="16">
        <f t="shared" si="17"/>
        <v>635</v>
      </c>
      <c r="B635" s="94" t="s">
        <v>1445</v>
      </c>
      <c r="C635" s="94" t="s">
        <v>781</v>
      </c>
      <c r="D635" s="94" t="s">
        <v>1446</v>
      </c>
      <c r="E635" s="94" t="s">
        <v>1178</v>
      </c>
      <c r="F635" s="94" t="s">
        <v>1976</v>
      </c>
      <c r="G635" s="94" t="s">
        <v>54</v>
      </c>
      <c r="H635" s="95">
        <v>2007</v>
      </c>
      <c r="I635" s="153">
        <v>125</v>
      </c>
      <c r="J635" s="153">
        <v>125</v>
      </c>
      <c r="K635" s="153">
        <v>125</v>
      </c>
      <c r="L635" s="152">
        <v>125</v>
      </c>
      <c r="M635" s="152">
        <v>125</v>
      </c>
      <c r="N635" s="152">
        <v>125</v>
      </c>
      <c r="O635" s="152">
        <v>125</v>
      </c>
      <c r="P635" s="152">
        <v>125</v>
      </c>
      <c r="Q635" s="152">
        <v>125</v>
      </c>
      <c r="R635" s="152">
        <v>125</v>
      </c>
    </row>
    <row r="636" spans="1:18">
      <c r="A636" s="16">
        <f t="shared" si="17"/>
        <v>636</v>
      </c>
      <c r="B636" s="94" t="s">
        <v>134</v>
      </c>
      <c r="C636" s="94" t="s">
        <v>781</v>
      </c>
      <c r="D636" s="94" t="s">
        <v>135</v>
      </c>
      <c r="E636" s="94" t="s">
        <v>127</v>
      </c>
      <c r="F636" s="94" t="s">
        <v>1976</v>
      </c>
      <c r="G636" s="94" t="s">
        <v>54</v>
      </c>
      <c r="H636" s="95">
        <v>2019</v>
      </c>
      <c r="I636" s="153">
        <v>150</v>
      </c>
      <c r="J636" s="153">
        <v>150</v>
      </c>
      <c r="K636" s="153">
        <v>150</v>
      </c>
      <c r="L636" s="152">
        <v>150</v>
      </c>
      <c r="M636" s="152">
        <v>150</v>
      </c>
      <c r="N636" s="152">
        <v>150</v>
      </c>
      <c r="O636" s="152">
        <v>150</v>
      </c>
      <c r="P636" s="152">
        <v>150</v>
      </c>
      <c r="Q636" s="152">
        <v>150</v>
      </c>
      <c r="R636" s="152">
        <v>150</v>
      </c>
    </row>
    <row r="637" spans="1:18">
      <c r="A637" s="16">
        <f t="shared" si="17"/>
        <v>637</v>
      </c>
      <c r="B637" s="94" t="s">
        <v>136</v>
      </c>
      <c r="C637" s="94" t="s">
        <v>781</v>
      </c>
      <c r="D637" s="94" t="s">
        <v>137</v>
      </c>
      <c r="E637" s="94" t="s">
        <v>127</v>
      </c>
      <c r="F637" s="94" t="s">
        <v>1976</v>
      </c>
      <c r="G637" s="94" t="s">
        <v>54</v>
      </c>
      <c r="H637" s="95">
        <v>2019</v>
      </c>
      <c r="I637" s="153">
        <v>150</v>
      </c>
      <c r="J637" s="153">
        <v>150</v>
      </c>
      <c r="K637" s="153">
        <v>150</v>
      </c>
      <c r="L637" s="152">
        <v>150</v>
      </c>
      <c r="M637" s="152">
        <v>150</v>
      </c>
      <c r="N637" s="152">
        <v>150</v>
      </c>
      <c r="O637" s="152">
        <v>150</v>
      </c>
      <c r="P637" s="152">
        <v>150</v>
      </c>
      <c r="Q637" s="152">
        <v>150</v>
      </c>
      <c r="R637" s="152">
        <v>150</v>
      </c>
    </row>
    <row r="638" spans="1:18">
      <c r="A638" s="16">
        <f t="shared" si="17"/>
        <v>638</v>
      </c>
      <c r="B638" s="94" t="s">
        <v>1447</v>
      </c>
      <c r="C638" s="94" t="s">
        <v>781</v>
      </c>
      <c r="D638" s="94" t="s">
        <v>1448</v>
      </c>
      <c r="E638" s="94" t="s">
        <v>340</v>
      </c>
      <c r="F638" s="94" t="s">
        <v>1976</v>
      </c>
      <c r="G638" s="94" t="s">
        <v>54</v>
      </c>
      <c r="H638" s="95">
        <v>1999</v>
      </c>
      <c r="I638" s="153">
        <v>27.7</v>
      </c>
      <c r="J638" s="153">
        <v>27.7</v>
      </c>
      <c r="K638" s="153">
        <v>27.7</v>
      </c>
      <c r="L638" s="152">
        <v>27.7</v>
      </c>
      <c r="M638" s="152">
        <v>27.7</v>
      </c>
      <c r="N638" s="152">
        <v>27.7</v>
      </c>
      <c r="O638" s="152">
        <v>27.7</v>
      </c>
      <c r="P638" s="152">
        <v>27.7</v>
      </c>
      <c r="Q638" s="152">
        <v>27.7</v>
      </c>
      <c r="R638" s="152">
        <v>27.7</v>
      </c>
    </row>
    <row r="639" spans="1:18">
      <c r="A639" s="16">
        <f t="shared" si="17"/>
        <v>639</v>
      </c>
      <c r="B639" s="94" t="s">
        <v>1449</v>
      </c>
      <c r="C639" s="94" t="s">
        <v>781</v>
      </c>
      <c r="D639" s="94" t="s">
        <v>1450</v>
      </c>
      <c r="E639" s="94" t="s">
        <v>340</v>
      </c>
      <c r="F639" s="94" t="s">
        <v>1976</v>
      </c>
      <c r="G639" s="94" t="s">
        <v>54</v>
      </c>
      <c r="H639" s="95">
        <v>1999</v>
      </c>
      <c r="I639" s="153">
        <v>6.6</v>
      </c>
      <c r="J639" s="153">
        <v>6.6</v>
      </c>
      <c r="K639" s="153">
        <v>6.6</v>
      </c>
      <c r="L639" s="152">
        <v>6.6</v>
      </c>
      <c r="M639" s="152">
        <v>6.6</v>
      </c>
      <c r="N639" s="152">
        <v>6.6</v>
      </c>
      <c r="O639" s="152">
        <v>6.6</v>
      </c>
      <c r="P639" s="152">
        <v>6.6</v>
      </c>
      <c r="Q639" s="152">
        <v>6.6</v>
      </c>
      <c r="R639" s="152">
        <v>6.6</v>
      </c>
    </row>
    <row r="640" spans="1:18">
      <c r="A640" s="16">
        <f t="shared" si="17"/>
        <v>640</v>
      </c>
      <c r="B640" s="94" t="s">
        <v>1453</v>
      </c>
      <c r="C640" s="94" t="s">
        <v>781</v>
      </c>
      <c r="D640" s="94" t="s">
        <v>1454</v>
      </c>
      <c r="E640" s="94" t="s">
        <v>662</v>
      </c>
      <c r="F640" s="94" t="s">
        <v>1976</v>
      </c>
      <c r="G640" s="94" t="s">
        <v>53</v>
      </c>
      <c r="H640" s="95">
        <v>2019</v>
      </c>
      <c r="I640" s="153">
        <v>150</v>
      </c>
      <c r="J640" s="153">
        <v>150</v>
      </c>
      <c r="K640" s="153">
        <v>150</v>
      </c>
      <c r="L640" s="152">
        <v>150</v>
      </c>
      <c r="M640" s="152">
        <v>150</v>
      </c>
      <c r="N640" s="152">
        <v>150</v>
      </c>
      <c r="O640" s="152">
        <v>150</v>
      </c>
      <c r="P640" s="152">
        <v>150</v>
      </c>
      <c r="Q640" s="152">
        <v>150</v>
      </c>
      <c r="R640" s="152">
        <v>150</v>
      </c>
    </row>
    <row r="641" spans="1:18">
      <c r="A641" s="16">
        <f t="shared" si="17"/>
        <v>641</v>
      </c>
      <c r="B641" s="94" t="s">
        <v>1455</v>
      </c>
      <c r="C641" s="94" t="s">
        <v>781</v>
      </c>
      <c r="D641" s="94" t="s">
        <v>1456</v>
      </c>
      <c r="E641" s="94" t="s">
        <v>662</v>
      </c>
      <c r="F641" s="94" t="s">
        <v>1976</v>
      </c>
      <c r="G641" s="94" t="s">
        <v>53</v>
      </c>
      <c r="H641" s="95">
        <v>2019</v>
      </c>
      <c r="I641" s="153">
        <v>23</v>
      </c>
      <c r="J641" s="153">
        <v>23</v>
      </c>
      <c r="K641" s="153">
        <v>23</v>
      </c>
      <c r="L641" s="152">
        <v>23</v>
      </c>
      <c r="M641" s="152">
        <v>23</v>
      </c>
      <c r="N641" s="152">
        <v>23</v>
      </c>
      <c r="O641" s="152">
        <v>23</v>
      </c>
      <c r="P641" s="152">
        <v>23</v>
      </c>
      <c r="Q641" s="152">
        <v>23</v>
      </c>
      <c r="R641" s="152">
        <v>23</v>
      </c>
    </row>
    <row r="642" spans="1:18">
      <c r="A642" s="16">
        <f t="shared" si="17"/>
        <v>642</v>
      </c>
      <c r="B642" s="94" t="s">
        <v>1459</v>
      </c>
      <c r="C642" s="94" t="s">
        <v>781</v>
      </c>
      <c r="D642" s="94" t="s">
        <v>1460</v>
      </c>
      <c r="E642" s="94" t="s">
        <v>662</v>
      </c>
      <c r="F642" s="94" t="s">
        <v>1976</v>
      </c>
      <c r="G642" s="94" t="s">
        <v>53</v>
      </c>
      <c r="H642" s="95">
        <v>2019</v>
      </c>
      <c r="I642" s="153">
        <v>127.5</v>
      </c>
      <c r="J642" s="153">
        <v>127.5</v>
      </c>
      <c r="K642" s="153">
        <v>127.5</v>
      </c>
      <c r="L642" s="152">
        <v>127.5</v>
      </c>
      <c r="M642" s="152">
        <v>127.5</v>
      </c>
      <c r="N642" s="152">
        <v>127.5</v>
      </c>
      <c r="O642" s="152">
        <v>127.5</v>
      </c>
      <c r="P642" s="152">
        <v>127.5</v>
      </c>
      <c r="Q642" s="152">
        <v>127.5</v>
      </c>
      <c r="R642" s="152">
        <v>127.5</v>
      </c>
    </row>
    <row r="643" spans="1:18">
      <c r="A643" s="16">
        <f t="shared" si="17"/>
        <v>643</v>
      </c>
      <c r="B643" s="94" t="s">
        <v>1462</v>
      </c>
      <c r="C643" s="94" t="s">
        <v>2061</v>
      </c>
      <c r="D643" s="94" t="s">
        <v>1463</v>
      </c>
      <c r="E643" s="94" t="s">
        <v>1178</v>
      </c>
      <c r="F643" s="94" t="s">
        <v>1976</v>
      </c>
      <c r="G643" s="94" t="s">
        <v>54</v>
      </c>
      <c r="H643" s="95">
        <v>2001</v>
      </c>
      <c r="I643" s="153">
        <v>150</v>
      </c>
      <c r="J643" s="153">
        <v>150</v>
      </c>
      <c r="K643" s="153">
        <v>150</v>
      </c>
      <c r="L643" s="152">
        <v>150</v>
      </c>
      <c r="M643" s="152">
        <v>150</v>
      </c>
      <c r="N643" s="152">
        <v>150</v>
      </c>
      <c r="O643" s="152">
        <v>150</v>
      </c>
      <c r="P643" s="152">
        <v>150</v>
      </c>
      <c r="Q643" s="152">
        <v>150</v>
      </c>
      <c r="R643" s="152">
        <v>150</v>
      </c>
    </row>
    <row r="644" spans="1:18">
      <c r="A644" s="16">
        <f t="shared" si="17"/>
        <v>644</v>
      </c>
      <c r="B644" s="94" t="s">
        <v>1464</v>
      </c>
      <c r="C644" s="94" t="s">
        <v>1465</v>
      </c>
      <c r="D644" s="94" t="s">
        <v>1466</v>
      </c>
      <c r="E644" s="94" t="s">
        <v>1132</v>
      </c>
      <c r="F644" s="94" t="s">
        <v>1976</v>
      </c>
      <c r="G644" s="94" t="s">
        <v>54</v>
      </c>
      <c r="H644" s="95">
        <v>2012</v>
      </c>
      <c r="I644" s="153">
        <v>103.4</v>
      </c>
      <c r="J644" s="153">
        <v>103.4</v>
      </c>
      <c r="K644" s="153">
        <v>103.4</v>
      </c>
      <c r="L644" s="152">
        <v>103.4</v>
      </c>
      <c r="M644" s="152">
        <v>103.4</v>
      </c>
      <c r="N644" s="152">
        <v>103.4</v>
      </c>
      <c r="O644" s="152">
        <v>103.4</v>
      </c>
      <c r="P644" s="152">
        <v>103.4</v>
      </c>
      <c r="Q644" s="152">
        <v>103.4</v>
      </c>
      <c r="R644" s="152">
        <v>103.4</v>
      </c>
    </row>
    <row r="645" spans="1:18">
      <c r="A645" s="16">
        <f t="shared" si="17"/>
        <v>645</v>
      </c>
      <c r="B645" s="94" t="s">
        <v>1467</v>
      </c>
      <c r="C645" s="94" t="s">
        <v>1465</v>
      </c>
      <c r="D645" s="94" t="s">
        <v>1468</v>
      </c>
      <c r="E645" s="94" t="s">
        <v>1132</v>
      </c>
      <c r="F645" s="94" t="s">
        <v>1976</v>
      </c>
      <c r="G645" s="94" t="s">
        <v>54</v>
      </c>
      <c r="H645" s="95">
        <v>2012</v>
      </c>
      <c r="I645" s="153">
        <v>94.6</v>
      </c>
      <c r="J645" s="153">
        <v>94.6</v>
      </c>
      <c r="K645" s="153">
        <v>94.6</v>
      </c>
      <c r="L645" s="152">
        <v>94.6</v>
      </c>
      <c r="M645" s="152">
        <v>94.6</v>
      </c>
      <c r="N645" s="152">
        <v>94.6</v>
      </c>
      <c r="O645" s="152">
        <v>94.6</v>
      </c>
      <c r="P645" s="152">
        <v>94.6</v>
      </c>
      <c r="Q645" s="152">
        <v>94.6</v>
      </c>
      <c r="R645" s="152">
        <v>94.6</v>
      </c>
    </row>
    <row r="646" spans="1:18">
      <c r="A646" s="16">
        <f t="shared" ref="A646:A709" si="18">A645+1</f>
        <v>646</v>
      </c>
      <c r="B646" s="94" t="s">
        <v>1469</v>
      </c>
      <c r="C646" s="94" t="s">
        <v>781</v>
      </c>
      <c r="D646" s="94" t="s">
        <v>1470</v>
      </c>
      <c r="E646" s="94" t="s">
        <v>1178</v>
      </c>
      <c r="F646" s="94" t="s">
        <v>1976</v>
      </c>
      <c r="G646" s="94" t="s">
        <v>54</v>
      </c>
      <c r="H646" s="95">
        <v>2008</v>
      </c>
      <c r="I646" s="153">
        <v>169.5</v>
      </c>
      <c r="J646" s="153">
        <v>169.5</v>
      </c>
      <c r="K646" s="153">
        <v>169.5</v>
      </c>
      <c r="L646" s="152">
        <v>169.5</v>
      </c>
      <c r="M646" s="152">
        <v>169.5</v>
      </c>
      <c r="N646" s="152">
        <v>169.5</v>
      </c>
      <c r="O646" s="152">
        <v>169.5</v>
      </c>
      <c r="P646" s="152">
        <v>169.5</v>
      </c>
      <c r="Q646" s="152">
        <v>169.5</v>
      </c>
      <c r="R646" s="152">
        <v>169.5</v>
      </c>
    </row>
    <row r="647" spans="1:18">
      <c r="A647" s="16">
        <f t="shared" si="18"/>
        <v>647</v>
      </c>
      <c r="B647" s="94" t="s">
        <v>1471</v>
      </c>
      <c r="C647" s="94" t="s">
        <v>781</v>
      </c>
      <c r="D647" s="94" t="s">
        <v>1472</v>
      </c>
      <c r="E647" s="94" t="s">
        <v>1473</v>
      </c>
      <c r="F647" s="94" t="s">
        <v>1976</v>
      </c>
      <c r="G647" s="94" t="s">
        <v>52</v>
      </c>
      <c r="H647" s="95">
        <v>2017</v>
      </c>
      <c r="I647" s="153">
        <v>125.6</v>
      </c>
      <c r="J647" s="153">
        <v>125.6</v>
      </c>
      <c r="K647" s="153">
        <v>125.6</v>
      </c>
      <c r="L647" s="152">
        <v>125.6</v>
      </c>
      <c r="M647" s="152">
        <v>125.6</v>
      </c>
      <c r="N647" s="152">
        <v>125.6</v>
      </c>
      <c r="O647" s="152">
        <v>125.6</v>
      </c>
      <c r="P647" s="152">
        <v>125.6</v>
      </c>
      <c r="Q647" s="152">
        <v>125.6</v>
      </c>
      <c r="R647" s="152">
        <v>125.6</v>
      </c>
    </row>
    <row r="648" spans="1:18">
      <c r="A648" s="16">
        <f t="shared" si="18"/>
        <v>648</v>
      </c>
      <c r="B648" s="94" t="s">
        <v>1474</v>
      </c>
      <c r="C648" s="94" t="s">
        <v>781</v>
      </c>
      <c r="D648" s="94" t="s">
        <v>1475</v>
      </c>
      <c r="E648" s="94" t="s">
        <v>662</v>
      </c>
      <c r="F648" s="94" t="s">
        <v>1976</v>
      </c>
      <c r="G648" s="94" t="s">
        <v>53</v>
      </c>
      <c r="H648" s="95">
        <v>2012</v>
      </c>
      <c r="I648" s="153">
        <v>92.3</v>
      </c>
      <c r="J648" s="153">
        <v>92.3</v>
      </c>
      <c r="K648" s="153">
        <v>92.3</v>
      </c>
      <c r="L648" s="152">
        <v>92.3</v>
      </c>
      <c r="M648" s="152">
        <v>92.3</v>
      </c>
      <c r="N648" s="152">
        <v>92.3</v>
      </c>
      <c r="O648" s="152">
        <v>92.3</v>
      </c>
      <c r="P648" s="152">
        <v>92.3</v>
      </c>
      <c r="Q648" s="152">
        <v>92.3</v>
      </c>
      <c r="R648" s="152">
        <v>92.3</v>
      </c>
    </row>
    <row r="649" spans="1:18">
      <c r="A649" s="16">
        <f t="shared" si="18"/>
        <v>649</v>
      </c>
      <c r="B649" s="94" t="s">
        <v>1476</v>
      </c>
      <c r="C649" s="94" t="s">
        <v>781</v>
      </c>
      <c r="D649" s="94" t="s">
        <v>1477</v>
      </c>
      <c r="E649" s="94" t="s">
        <v>1132</v>
      </c>
      <c r="F649" s="94" t="s">
        <v>1976</v>
      </c>
      <c r="G649" s="94" t="s">
        <v>54</v>
      </c>
      <c r="H649" s="95">
        <v>2014</v>
      </c>
      <c r="I649" s="153">
        <v>67.599999999999994</v>
      </c>
      <c r="J649" s="153">
        <v>67.599999999999994</v>
      </c>
      <c r="K649" s="153">
        <v>67.599999999999994</v>
      </c>
      <c r="L649" s="152">
        <v>67.599999999999994</v>
      </c>
      <c r="M649" s="152">
        <v>67.599999999999994</v>
      </c>
      <c r="N649" s="152">
        <v>67.599999999999994</v>
      </c>
      <c r="O649" s="152">
        <v>67.599999999999994</v>
      </c>
      <c r="P649" s="152">
        <v>67.599999999999994</v>
      </c>
      <c r="Q649" s="152">
        <v>67.599999999999994</v>
      </c>
      <c r="R649" s="152">
        <v>67.599999999999994</v>
      </c>
    </row>
    <row r="650" spans="1:18">
      <c r="A650" s="16">
        <f t="shared" si="18"/>
        <v>650</v>
      </c>
      <c r="B650" s="94" t="s">
        <v>1478</v>
      </c>
      <c r="C650" s="94" t="s">
        <v>781</v>
      </c>
      <c r="D650" s="94" t="s">
        <v>1479</v>
      </c>
      <c r="E650" s="94" t="s">
        <v>1480</v>
      </c>
      <c r="F650" s="94" t="s">
        <v>1976</v>
      </c>
      <c r="G650" s="94" t="s">
        <v>54</v>
      </c>
      <c r="H650" s="95">
        <v>2012</v>
      </c>
      <c r="I650" s="153">
        <v>30</v>
      </c>
      <c r="J650" s="153">
        <v>30</v>
      </c>
      <c r="K650" s="153">
        <v>30</v>
      </c>
      <c r="L650" s="152">
        <v>30</v>
      </c>
      <c r="M650" s="152">
        <v>30</v>
      </c>
      <c r="N650" s="152">
        <v>30</v>
      </c>
      <c r="O650" s="152">
        <v>30</v>
      </c>
      <c r="P650" s="152">
        <v>30</v>
      </c>
      <c r="Q650" s="152">
        <v>30</v>
      </c>
      <c r="R650" s="152">
        <v>30</v>
      </c>
    </row>
    <row r="651" spans="1:18">
      <c r="A651" s="16">
        <f t="shared" si="18"/>
        <v>651</v>
      </c>
      <c r="B651" s="94" t="s">
        <v>1481</v>
      </c>
      <c r="C651" s="94" t="s">
        <v>781</v>
      </c>
      <c r="D651" s="94" t="s">
        <v>1482</v>
      </c>
      <c r="E651" s="94" t="s">
        <v>1250</v>
      </c>
      <c r="F651" s="94" t="s">
        <v>1976</v>
      </c>
      <c r="G651" s="94" t="s">
        <v>54</v>
      </c>
      <c r="H651" s="95">
        <v>2017</v>
      </c>
      <c r="I651" s="153">
        <v>125</v>
      </c>
      <c r="J651" s="153">
        <v>125</v>
      </c>
      <c r="K651" s="153">
        <v>125</v>
      </c>
      <c r="L651" s="152">
        <v>125</v>
      </c>
      <c r="M651" s="152">
        <v>125</v>
      </c>
      <c r="N651" s="152">
        <v>125</v>
      </c>
      <c r="O651" s="152">
        <v>125</v>
      </c>
      <c r="P651" s="152">
        <v>125</v>
      </c>
      <c r="Q651" s="152">
        <v>125</v>
      </c>
      <c r="R651" s="152">
        <v>125</v>
      </c>
    </row>
    <row r="652" spans="1:18">
      <c r="A652" s="16">
        <f t="shared" si="18"/>
        <v>652</v>
      </c>
      <c r="B652" s="94" t="s">
        <v>1484</v>
      </c>
      <c r="C652" s="94" t="s">
        <v>781</v>
      </c>
      <c r="D652" s="94" t="s">
        <v>1485</v>
      </c>
      <c r="E652" s="94" t="s">
        <v>1250</v>
      </c>
      <c r="F652" s="94" t="s">
        <v>1976</v>
      </c>
      <c r="G652" s="94" t="s">
        <v>54</v>
      </c>
      <c r="H652" s="95">
        <v>2017</v>
      </c>
      <c r="I652" s="153">
        <v>125</v>
      </c>
      <c r="J652" s="153">
        <v>125</v>
      </c>
      <c r="K652" s="153">
        <v>125</v>
      </c>
      <c r="L652" s="152">
        <v>125</v>
      </c>
      <c r="M652" s="152">
        <v>125</v>
      </c>
      <c r="N652" s="152">
        <v>125</v>
      </c>
      <c r="O652" s="152">
        <v>125</v>
      </c>
      <c r="P652" s="152">
        <v>125</v>
      </c>
      <c r="Q652" s="152">
        <v>125</v>
      </c>
      <c r="R652" s="152">
        <v>125</v>
      </c>
    </row>
    <row r="653" spans="1:18">
      <c r="A653" s="16">
        <f t="shared" si="18"/>
        <v>653</v>
      </c>
      <c r="B653" s="94" t="s">
        <v>1821</v>
      </c>
      <c r="C653"/>
      <c r="D653" s="94" t="s">
        <v>2062</v>
      </c>
      <c r="E653" s="94" t="s">
        <v>1755</v>
      </c>
      <c r="F653" s="94" t="s">
        <v>1976</v>
      </c>
      <c r="G653" s="94" t="s">
        <v>54</v>
      </c>
      <c r="H653" s="95">
        <v>2020</v>
      </c>
      <c r="I653" s="153">
        <v>199.5</v>
      </c>
      <c r="J653" s="153">
        <v>199.5</v>
      </c>
      <c r="K653" s="153">
        <v>199.5</v>
      </c>
      <c r="L653" s="152">
        <v>199.5</v>
      </c>
      <c r="M653" s="152">
        <v>199.5</v>
      </c>
      <c r="N653" s="152">
        <v>199.5</v>
      </c>
      <c r="O653" s="152">
        <v>199.5</v>
      </c>
      <c r="P653" s="152">
        <v>199.5</v>
      </c>
      <c r="Q653" s="152">
        <v>199.5</v>
      </c>
      <c r="R653" s="152">
        <v>199.5</v>
      </c>
    </row>
    <row r="654" spans="1:18">
      <c r="A654" s="16">
        <f t="shared" si="18"/>
        <v>654</v>
      </c>
      <c r="B654" s="94" t="s">
        <v>1487</v>
      </c>
      <c r="C654" s="94" t="s">
        <v>781</v>
      </c>
      <c r="D654" s="94" t="s">
        <v>1488</v>
      </c>
      <c r="E654" s="94" t="s">
        <v>1473</v>
      </c>
      <c r="F654" s="94" t="s">
        <v>1976</v>
      </c>
      <c r="G654" s="94" t="s">
        <v>52</v>
      </c>
      <c r="H654" s="95">
        <v>2008</v>
      </c>
      <c r="I654" s="153">
        <v>112.5</v>
      </c>
      <c r="J654" s="153">
        <v>112.5</v>
      </c>
      <c r="K654" s="153">
        <v>112.5</v>
      </c>
      <c r="L654" s="152">
        <v>112.5</v>
      </c>
      <c r="M654" s="152">
        <v>112.5</v>
      </c>
      <c r="N654" s="152">
        <v>112.5</v>
      </c>
      <c r="O654" s="152">
        <v>112.5</v>
      </c>
      <c r="P654" s="152">
        <v>112.5</v>
      </c>
      <c r="Q654" s="152">
        <v>112.5</v>
      </c>
      <c r="R654" s="152">
        <v>112.5</v>
      </c>
    </row>
    <row r="655" spans="1:18">
      <c r="A655" s="16">
        <f t="shared" si="18"/>
        <v>655</v>
      </c>
      <c r="B655" s="94" t="s">
        <v>1490</v>
      </c>
      <c r="C655" s="94" t="s">
        <v>781</v>
      </c>
      <c r="D655" s="94" t="s">
        <v>1491</v>
      </c>
      <c r="E655" s="94" t="s">
        <v>1178</v>
      </c>
      <c r="F655" s="94" t="s">
        <v>1976</v>
      </c>
      <c r="G655" s="94" t="s">
        <v>54</v>
      </c>
      <c r="H655" s="95">
        <v>2008</v>
      </c>
      <c r="I655" s="153">
        <v>2</v>
      </c>
      <c r="J655" s="153">
        <v>2</v>
      </c>
      <c r="K655" s="153">
        <v>2</v>
      </c>
      <c r="L655" s="152">
        <v>2</v>
      </c>
      <c r="M655" s="152">
        <v>2</v>
      </c>
      <c r="N655" s="152">
        <v>2</v>
      </c>
      <c r="O655" s="152">
        <v>2</v>
      </c>
      <c r="P655" s="152">
        <v>2</v>
      </c>
      <c r="Q655" s="152">
        <v>2</v>
      </c>
      <c r="R655" s="152">
        <v>2</v>
      </c>
    </row>
    <row r="656" spans="1:18">
      <c r="A656" s="16">
        <f t="shared" si="18"/>
        <v>656</v>
      </c>
      <c r="B656" s="148" t="s">
        <v>1560</v>
      </c>
      <c r="C656" s="94" t="s">
        <v>781</v>
      </c>
      <c r="D656" s="148"/>
      <c r="E656" s="148"/>
      <c r="F656" s="148"/>
      <c r="G656" s="148"/>
      <c r="H656" s="149"/>
      <c r="I656" s="150">
        <f>SUM(I440:I655)</f>
        <v>24593.299999999992</v>
      </c>
      <c r="J656" s="150">
        <f t="shared" ref="J656:R656" si="19">SUM(J440:J655)</f>
        <v>24593.299999999992</v>
      </c>
      <c r="K656" s="150">
        <f t="shared" si="19"/>
        <v>24593.299999999992</v>
      </c>
      <c r="L656" s="151">
        <f t="shared" si="19"/>
        <v>24593.299999999992</v>
      </c>
      <c r="M656" s="151">
        <f t="shared" si="19"/>
        <v>24593.299999999992</v>
      </c>
      <c r="N656" s="151">
        <f t="shared" si="19"/>
        <v>24593.299999999992</v>
      </c>
      <c r="O656" s="151">
        <f t="shared" si="19"/>
        <v>24593.299999999992</v>
      </c>
      <c r="P656" s="151">
        <f t="shared" si="19"/>
        <v>24593.299999999992</v>
      </c>
      <c r="Q656" s="151">
        <f t="shared" si="19"/>
        <v>24593.299999999992</v>
      </c>
      <c r="R656" s="151">
        <f t="shared" si="19"/>
        <v>24593.299999999992</v>
      </c>
    </row>
    <row r="657" spans="1:18">
      <c r="A657" s="16">
        <f t="shared" si="18"/>
        <v>657</v>
      </c>
      <c r="B657" s="148"/>
      <c r="C657" s="94" t="s">
        <v>781</v>
      </c>
      <c r="D657" s="148"/>
      <c r="E657" s="148"/>
      <c r="F657" s="148"/>
      <c r="G657" s="148"/>
      <c r="H657" s="149"/>
      <c r="I657" s="150"/>
      <c r="J657" s="150"/>
      <c r="K657" s="150"/>
      <c r="L657" s="151"/>
      <c r="M657" s="151"/>
      <c r="N657" s="151"/>
      <c r="O657" s="151"/>
      <c r="P657" s="151"/>
      <c r="Q657" s="151"/>
      <c r="R657" s="151"/>
    </row>
    <row r="658" spans="1:18">
      <c r="A658" s="16">
        <f t="shared" si="18"/>
        <v>658</v>
      </c>
      <c r="B658" s="94" t="s">
        <v>1561</v>
      </c>
      <c r="C658" s="94" t="s">
        <v>781</v>
      </c>
      <c r="D658" s="94" t="s">
        <v>1564</v>
      </c>
      <c r="E658" s="94"/>
      <c r="F658" s="94"/>
      <c r="G658" s="94"/>
      <c r="H658" s="95"/>
      <c r="I658" s="153">
        <f t="shared" ref="I658:R658" si="20">SUMIF($F$440:$F$655,"=WIND-C",I$440:I$655)</f>
        <v>3290.4</v>
      </c>
      <c r="J658" s="153">
        <f t="shared" si="20"/>
        <v>3290.4</v>
      </c>
      <c r="K658" s="153">
        <f t="shared" si="20"/>
        <v>3290.4</v>
      </c>
      <c r="L658" s="153">
        <f t="shared" si="20"/>
        <v>3290.4</v>
      </c>
      <c r="M658" s="153">
        <f t="shared" si="20"/>
        <v>3290.4</v>
      </c>
      <c r="N658" s="153">
        <f t="shared" si="20"/>
        <v>3290.4</v>
      </c>
      <c r="O658" s="153">
        <f t="shared" si="20"/>
        <v>3290.4</v>
      </c>
      <c r="P658" s="153">
        <f t="shared" si="20"/>
        <v>3290.4</v>
      </c>
      <c r="Q658" s="153">
        <f t="shared" si="20"/>
        <v>3290.4</v>
      </c>
      <c r="R658" s="153">
        <f t="shared" si="20"/>
        <v>3290.4</v>
      </c>
    </row>
    <row r="659" spans="1:18">
      <c r="A659" s="16">
        <f t="shared" si="18"/>
        <v>659</v>
      </c>
      <c r="B659" s="94" t="s">
        <v>1562</v>
      </c>
      <c r="C659" s="94" t="s">
        <v>781</v>
      </c>
      <c r="D659" s="94" t="s">
        <v>1563</v>
      </c>
      <c r="E659" s="94" t="s">
        <v>1550</v>
      </c>
      <c r="F659" s="94"/>
      <c r="G659" s="94"/>
      <c r="H659" s="95"/>
      <c r="I659" s="153">
        <v>63</v>
      </c>
      <c r="J659" s="153">
        <v>63</v>
      </c>
      <c r="K659" s="153">
        <v>63</v>
      </c>
      <c r="L659" s="153">
        <v>63</v>
      </c>
      <c r="M659" s="153">
        <v>63</v>
      </c>
      <c r="N659" s="153">
        <v>63</v>
      </c>
      <c r="O659" s="153">
        <v>63</v>
      </c>
      <c r="P659" s="153">
        <v>63</v>
      </c>
      <c r="Q659" s="153">
        <v>63</v>
      </c>
      <c r="R659" s="153">
        <v>63</v>
      </c>
    </row>
    <row r="660" spans="1:18">
      <c r="A660" s="16">
        <f t="shared" si="18"/>
        <v>660</v>
      </c>
      <c r="B660" s="148"/>
      <c r="C660" s="94" t="s">
        <v>781</v>
      </c>
      <c r="D660" s="148"/>
      <c r="E660" s="148"/>
      <c r="F660" s="148"/>
      <c r="G660" s="148"/>
      <c r="H660" s="149"/>
      <c r="I660" s="153"/>
      <c r="J660" s="153"/>
      <c r="K660" s="153"/>
      <c r="L660" s="153"/>
      <c r="M660" s="153"/>
      <c r="N660" s="153"/>
      <c r="O660" s="153"/>
      <c r="P660" s="153"/>
      <c r="Q660" s="153"/>
      <c r="R660" s="153"/>
    </row>
    <row r="661" spans="1:18">
      <c r="A661" s="16">
        <f t="shared" si="18"/>
        <v>661</v>
      </c>
      <c r="B661" s="94" t="s">
        <v>1569</v>
      </c>
      <c r="C661" s="94" t="s">
        <v>781</v>
      </c>
      <c r="D661" s="94" t="s">
        <v>1570</v>
      </c>
      <c r="E661" s="94"/>
      <c r="F661" s="94"/>
      <c r="G661" s="94"/>
      <c r="H661" s="95"/>
      <c r="I661" s="153">
        <f t="shared" ref="I661:R661" si="21">SUMIF($F$440:$F$655,"=WIND-P",I$440:I$655)</f>
        <v>4408.7</v>
      </c>
      <c r="J661" s="153">
        <f t="shared" si="21"/>
        <v>4408.7</v>
      </c>
      <c r="K661" s="153">
        <f t="shared" si="21"/>
        <v>4408.7</v>
      </c>
      <c r="L661" s="153">
        <f t="shared" si="21"/>
        <v>4408.7</v>
      </c>
      <c r="M661" s="153">
        <f t="shared" si="21"/>
        <v>4408.7</v>
      </c>
      <c r="N661" s="153">
        <f t="shared" si="21"/>
        <v>4408.7</v>
      </c>
      <c r="O661" s="153">
        <f t="shared" si="21"/>
        <v>4408.7</v>
      </c>
      <c r="P661" s="153">
        <f t="shared" si="21"/>
        <v>4408.7</v>
      </c>
      <c r="Q661" s="153">
        <f t="shared" si="21"/>
        <v>4408.7</v>
      </c>
      <c r="R661" s="153">
        <f t="shared" si="21"/>
        <v>4408.7</v>
      </c>
    </row>
    <row r="662" spans="1:18">
      <c r="A662" s="16">
        <f t="shared" si="18"/>
        <v>662</v>
      </c>
      <c r="B662" s="94" t="s">
        <v>1573</v>
      </c>
      <c r="C662" s="94" t="s">
        <v>781</v>
      </c>
      <c r="D662" s="94" t="s">
        <v>1574</v>
      </c>
      <c r="E662" s="94"/>
      <c r="F662" s="94"/>
      <c r="G662" s="94"/>
      <c r="H662" s="95"/>
      <c r="I662" s="153">
        <v>29</v>
      </c>
      <c r="J662" s="153">
        <v>29</v>
      </c>
      <c r="K662" s="153">
        <v>29</v>
      </c>
      <c r="L662" s="153">
        <v>29</v>
      </c>
      <c r="M662" s="153">
        <v>29</v>
      </c>
      <c r="N662" s="153">
        <v>29</v>
      </c>
      <c r="O662" s="153">
        <v>29</v>
      </c>
      <c r="P662" s="153">
        <v>29</v>
      </c>
      <c r="Q662" s="153">
        <v>29</v>
      </c>
      <c r="R662" s="153">
        <v>29</v>
      </c>
    </row>
    <row r="663" spans="1:18">
      <c r="A663" s="16">
        <f t="shared" si="18"/>
        <v>663</v>
      </c>
      <c r="B663" s="148"/>
      <c r="C663" s="94" t="s">
        <v>781</v>
      </c>
      <c r="D663" s="148"/>
      <c r="E663" s="148"/>
      <c r="F663" s="148"/>
      <c r="G663" s="148"/>
      <c r="H663" s="149"/>
      <c r="I663" s="153"/>
      <c r="J663" s="153"/>
      <c r="K663" s="153"/>
      <c r="L663" s="153"/>
      <c r="M663" s="153"/>
      <c r="N663" s="153"/>
      <c r="O663" s="153"/>
      <c r="P663" s="153"/>
      <c r="Q663" s="153"/>
      <c r="R663" s="153"/>
    </row>
    <row r="664" spans="1:18">
      <c r="A664" s="16">
        <f t="shared" si="18"/>
        <v>664</v>
      </c>
      <c r="B664" s="94" t="s">
        <v>1979</v>
      </c>
      <c r="C664" s="94" t="s">
        <v>781</v>
      </c>
      <c r="D664" s="94" t="s">
        <v>1978</v>
      </c>
      <c r="E664" s="94"/>
      <c r="F664" s="94"/>
      <c r="G664" s="94"/>
      <c r="H664" s="95"/>
      <c r="I664" s="153">
        <f t="shared" ref="I664:R664" si="22">SUMIF($F$440:$F$655,"=WIND-O",I$440:I$655)</f>
        <v>16894.200000000004</v>
      </c>
      <c r="J664" s="153">
        <f t="shared" si="22"/>
        <v>16894.200000000004</v>
      </c>
      <c r="K664" s="153">
        <f t="shared" si="22"/>
        <v>16894.200000000004</v>
      </c>
      <c r="L664" s="153">
        <f t="shared" si="22"/>
        <v>16894.200000000004</v>
      </c>
      <c r="M664" s="153">
        <f t="shared" si="22"/>
        <v>16894.200000000004</v>
      </c>
      <c r="N664" s="153">
        <f t="shared" si="22"/>
        <v>16894.200000000004</v>
      </c>
      <c r="O664" s="153">
        <f t="shared" si="22"/>
        <v>16894.200000000004</v>
      </c>
      <c r="P664" s="153">
        <f t="shared" si="22"/>
        <v>16894.200000000004</v>
      </c>
      <c r="Q664" s="153">
        <f t="shared" si="22"/>
        <v>16894.200000000004</v>
      </c>
      <c r="R664" s="153">
        <f t="shared" si="22"/>
        <v>16894.200000000004</v>
      </c>
    </row>
    <row r="665" spans="1:18">
      <c r="A665" s="16">
        <f t="shared" si="18"/>
        <v>665</v>
      </c>
      <c r="B665" s="94" t="s">
        <v>1980</v>
      </c>
      <c r="C665" s="94" t="s">
        <v>781</v>
      </c>
      <c r="D665" s="94" t="s">
        <v>1977</v>
      </c>
      <c r="E665" s="94"/>
      <c r="F665" s="94"/>
      <c r="G665" s="94"/>
      <c r="H665" s="95"/>
      <c r="I665" s="153">
        <v>16</v>
      </c>
      <c r="J665" s="153">
        <v>16</v>
      </c>
      <c r="K665" s="153">
        <v>16</v>
      </c>
      <c r="L665" s="153">
        <v>16</v>
      </c>
      <c r="M665" s="153">
        <v>16</v>
      </c>
      <c r="N665" s="153">
        <v>16</v>
      </c>
      <c r="O665" s="153">
        <v>16</v>
      </c>
      <c r="P665" s="153">
        <v>16</v>
      </c>
      <c r="Q665" s="153">
        <v>16</v>
      </c>
      <c r="R665" s="153">
        <v>16</v>
      </c>
    </row>
    <row r="666" spans="1:18">
      <c r="A666" s="16">
        <f t="shared" si="18"/>
        <v>666</v>
      </c>
      <c r="B666" s="148"/>
      <c r="C666" s="94" t="s">
        <v>781</v>
      </c>
      <c r="D666" s="148"/>
      <c r="E666" s="148"/>
      <c r="F666" s="148"/>
      <c r="G666" s="148"/>
      <c r="H666" s="149"/>
      <c r="I666" s="150"/>
      <c r="J666" s="150"/>
      <c r="K666" s="150"/>
      <c r="L666" s="151"/>
      <c r="M666" s="151"/>
      <c r="N666" s="151"/>
      <c r="O666" s="151"/>
      <c r="P666" s="151"/>
      <c r="Q666" s="151"/>
      <c r="R666" s="151"/>
    </row>
    <row r="667" spans="1:18">
      <c r="A667" s="16">
        <f t="shared" si="18"/>
        <v>667</v>
      </c>
      <c r="B667" s="148" t="s">
        <v>1565</v>
      </c>
      <c r="C667" s="94" t="s">
        <v>781</v>
      </c>
      <c r="D667" s="148"/>
      <c r="E667" s="148"/>
      <c r="F667" s="148"/>
      <c r="G667" s="148"/>
      <c r="H667" s="149"/>
      <c r="I667" s="150"/>
      <c r="J667" s="150"/>
      <c r="K667" s="150"/>
      <c r="L667" s="151"/>
      <c r="M667" s="151"/>
      <c r="N667" s="151"/>
      <c r="O667" s="151"/>
      <c r="P667" s="151"/>
      <c r="Q667" s="151"/>
      <c r="R667" s="151"/>
    </row>
    <row r="668" spans="1:18">
      <c r="A668" s="16">
        <f t="shared" si="18"/>
        <v>668</v>
      </c>
      <c r="B668" s="94" t="s">
        <v>1566</v>
      </c>
      <c r="C668" s="94" t="s">
        <v>781</v>
      </c>
      <c r="D668" s="94" t="s">
        <v>1567</v>
      </c>
      <c r="E668" s="94" t="s">
        <v>1568</v>
      </c>
      <c r="F668" s="94" t="s">
        <v>59</v>
      </c>
      <c r="G668" s="94" t="s">
        <v>54</v>
      </c>
      <c r="H668" s="95">
        <v>2012</v>
      </c>
      <c r="I668" s="153">
        <v>10</v>
      </c>
      <c r="J668" s="153">
        <v>10</v>
      </c>
      <c r="K668" s="153">
        <v>10</v>
      </c>
      <c r="L668" s="152">
        <v>10</v>
      </c>
      <c r="M668" s="152">
        <v>10</v>
      </c>
      <c r="N668" s="152">
        <v>10</v>
      </c>
      <c r="O668" s="152">
        <v>10</v>
      </c>
      <c r="P668" s="152">
        <v>10</v>
      </c>
      <c r="Q668" s="152">
        <v>10</v>
      </c>
      <c r="R668" s="152">
        <v>10</v>
      </c>
    </row>
    <row r="669" spans="1:18">
      <c r="A669" s="16">
        <f t="shared" si="18"/>
        <v>669</v>
      </c>
      <c r="B669" s="94" t="s">
        <v>1571</v>
      </c>
      <c r="C669" s="94" t="s">
        <v>781</v>
      </c>
      <c r="D669" s="94" t="s">
        <v>1572</v>
      </c>
      <c r="E669" s="94" t="s">
        <v>63</v>
      </c>
      <c r="F669" s="94" t="s">
        <v>59</v>
      </c>
      <c r="G669" s="94" t="s">
        <v>54</v>
      </c>
      <c r="H669" s="95">
        <v>2017</v>
      </c>
      <c r="I669" s="153">
        <v>49.1</v>
      </c>
      <c r="J669" s="153">
        <v>49.1</v>
      </c>
      <c r="K669" s="153">
        <v>49.1</v>
      </c>
      <c r="L669" s="152">
        <v>49.1</v>
      </c>
      <c r="M669" s="152">
        <v>49.1</v>
      </c>
      <c r="N669" s="152">
        <v>49.1</v>
      </c>
      <c r="O669" s="152">
        <v>49.1</v>
      </c>
      <c r="P669" s="152">
        <v>49.1</v>
      </c>
      <c r="Q669" s="152">
        <v>49.1</v>
      </c>
      <c r="R669" s="152">
        <v>49.1</v>
      </c>
    </row>
    <row r="670" spans="1:18">
      <c r="A670" s="16">
        <f t="shared" si="18"/>
        <v>670</v>
      </c>
      <c r="B670" s="94" t="s">
        <v>1583</v>
      </c>
      <c r="C670" s="94" t="s">
        <v>781</v>
      </c>
      <c r="D670" s="94" t="s">
        <v>1584</v>
      </c>
      <c r="E670" s="94" t="s">
        <v>1165</v>
      </c>
      <c r="F670" s="94" t="s">
        <v>59</v>
      </c>
      <c r="G670" s="94" t="s">
        <v>54</v>
      </c>
      <c r="H670" s="95">
        <v>2019</v>
      </c>
      <c r="I670" s="153">
        <v>30</v>
      </c>
      <c r="J670" s="153">
        <v>30</v>
      </c>
      <c r="K670" s="153">
        <v>30</v>
      </c>
      <c r="L670" s="152">
        <v>30</v>
      </c>
      <c r="M670" s="152">
        <v>30</v>
      </c>
      <c r="N670" s="152">
        <v>30</v>
      </c>
      <c r="O670" s="152">
        <v>30</v>
      </c>
      <c r="P670" s="152">
        <v>30</v>
      </c>
      <c r="Q670" s="152">
        <v>30</v>
      </c>
      <c r="R670" s="152">
        <v>30</v>
      </c>
    </row>
    <row r="671" spans="1:18">
      <c r="A671" s="16">
        <f t="shared" si="18"/>
        <v>671</v>
      </c>
      <c r="B671" s="94" t="s">
        <v>1575</v>
      </c>
      <c r="C671" s="94" t="s">
        <v>781</v>
      </c>
      <c r="D671" s="94" t="s">
        <v>1576</v>
      </c>
      <c r="E671" s="94" t="s">
        <v>97</v>
      </c>
      <c r="F671" s="94" t="s">
        <v>59</v>
      </c>
      <c r="G671" s="94" t="s">
        <v>54</v>
      </c>
      <c r="H671" s="95">
        <v>2018</v>
      </c>
      <c r="I671" s="153">
        <v>101.6</v>
      </c>
      <c r="J671" s="153">
        <v>101.6</v>
      </c>
      <c r="K671" s="153">
        <v>101.6</v>
      </c>
      <c r="L671" s="152">
        <v>101.6</v>
      </c>
      <c r="M671" s="152">
        <v>101.6</v>
      </c>
      <c r="N671" s="152">
        <v>101.6</v>
      </c>
      <c r="O671" s="152">
        <v>101.6</v>
      </c>
      <c r="P671" s="152">
        <v>101.6</v>
      </c>
      <c r="Q671" s="152">
        <v>101.6</v>
      </c>
      <c r="R671" s="152">
        <v>101.6</v>
      </c>
    </row>
    <row r="672" spans="1:18">
      <c r="A672" s="16">
        <f t="shared" si="18"/>
        <v>672</v>
      </c>
      <c r="B672" s="94" t="s">
        <v>140</v>
      </c>
      <c r="C672" s="94" t="s">
        <v>781</v>
      </c>
      <c r="D672" s="94" t="s">
        <v>141</v>
      </c>
      <c r="E672" s="94" t="s">
        <v>97</v>
      </c>
      <c r="F672" s="94" t="s">
        <v>59</v>
      </c>
      <c r="G672" s="94" t="s">
        <v>54</v>
      </c>
      <c r="H672" s="95">
        <v>2018</v>
      </c>
      <c r="I672" s="153">
        <v>50</v>
      </c>
      <c r="J672" s="153">
        <v>50</v>
      </c>
      <c r="K672" s="153">
        <v>50</v>
      </c>
      <c r="L672" s="152">
        <v>50</v>
      </c>
      <c r="M672" s="152">
        <v>50</v>
      </c>
      <c r="N672" s="152">
        <v>50</v>
      </c>
      <c r="O672" s="152">
        <v>50</v>
      </c>
      <c r="P672" s="152">
        <v>50</v>
      </c>
      <c r="Q672" s="152">
        <v>50</v>
      </c>
      <c r="R672" s="152">
        <v>50</v>
      </c>
    </row>
    <row r="673" spans="1:18">
      <c r="A673" s="16">
        <f t="shared" si="18"/>
        <v>673</v>
      </c>
      <c r="B673" s="94" t="s">
        <v>1577</v>
      </c>
      <c r="C673" s="94" t="s">
        <v>781</v>
      </c>
      <c r="D673" s="94" t="s">
        <v>1578</v>
      </c>
      <c r="E673" s="94" t="s">
        <v>68</v>
      </c>
      <c r="F673" s="94" t="s">
        <v>59</v>
      </c>
      <c r="G673" s="94" t="s">
        <v>54</v>
      </c>
      <c r="H673" s="95">
        <v>2018</v>
      </c>
      <c r="I673" s="153">
        <v>180</v>
      </c>
      <c r="J673" s="153">
        <v>180</v>
      </c>
      <c r="K673" s="153">
        <v>180</v>
      </c>
      <c r="L673" s="152">
        <v>180</v>
      </c>
      <c r="M673" s="152">
        <v>180</v>
      </c>
      <c r="N673" s="152">
        <v>180</v>
      </c>
      <c r="O673" s="152">
        <v>180</v>
      </c>
      <c r="P673" s="152">
        <v>180</v>
      </c>
      <c r="Q673" s="152">
        <v>180</v>
      </c>
      <c r="R673" s="152">
        <v>180</v>
      </c>
    </row>
    <row r="674" spans="1:18">
      <c r="A674" s="16">
        <f t="shared" si="18"/>
        <v>674</v>
      </c>
      <c r="B674" s="94" t="s">
        <v>1579</v>
      </c>
      <c r="C674" s="94" t="s">
        <v>781</v>
      </c>
      <c r="D674" s="94" t="s">
        <v>1580</v>
      </c>
      <c r="E674" s="94" t="s">
        <v>63</v>
      </c>
      <c r="F674" s="94" t="s">
        <v>59</v>
      </c>
      <c r="G674" s="94" t="s">
        <v>54</v>
      </c>
      <c r="H674" s="95">
        <v>2015</v>
      </c>
      <c r="I674" s="153">
        <v>22</v>
      </c>
      <c r="J674" s="153">
        <v>22</v>
      </c>
      <c r="K674" s="153">
        <v>22</v>
      </c>
      <c r="L674" s="152">
        <v>22</v>
      </c>
      <c r="M674" s="152">
        <v>22</v>
      </c>
      <c r="N674" s="152">
        <v>22</v>
      </c>
      <c r="O674" s="152">
        <v>22</v>
      </c>
      <c r="P674" s="152">
        <v>22</v>
      </c>
      <c r="Q674" s="152">
        <v>22</v>
      </c>
      <c r="R674" s="152">
        <v>22</v>
      </c>
    </row>
    <row r="675" spans="1:18">
      <c r="A675" s="16">
        <f t="shared" si="18"/>
        <v>675</v>
      </c>
      <c r="B675" s="94" t="s">
        <v>1581</v>
      </c>
      <c r="C675" s="94" t="s">
        <v>781</v>
      </c>
      <c r="D675" s="94" t="s">
        <v>1582</v>
      </c>
      <c r="E675" s="94" t="s">
        <v>63</v>
      </c>
      <c r="F675" s="94" t="s">
        <v>59</v>
      </c>
      <c r="G675" s="94" t="s">
        <v>54</v>
      </c>
      <c r="H675" s="95">
        <v>2017</v>
      </c>
      <c r="I675" s="153">
        <v>121.1</v>
      </c>
      <c r="J675" s="153">
        <v>121.1</v>
      </c>
      <c r="K675" s="153">
        <v>121.1</v>
      </c>
      <c r="L675" s="152">
        <v>121.1</v>
      </c>
      <c r="M675" s="152">
        <v>121.1</v>
      </c>
      <c r="N675" s="152">
        <v>121.1</v>
      </c>
      <c r="O675" s="152">
        <v>121.1</v>
      </c>
      <c r="P675" s="152">
        <v>121.1</v>
      </c>
      <c r="Q675" s="152">
        <v>121.1</v>
      </c>
      <c r="R675" s="152">
        <v>121.1</v>
      </c>
    </row>
    <row r="676" spans="1:18">
      <c r="A676" s="16">
        <f t="shared" si="18"/>
        <v>676</v>
      </c>
      <c r="B676" s="94" t="s">
        <v>1585</v>
      </c>
      <c r="C676" s="94" t="s">
        <v>781</v>
      </c>
      <c r="D676" s="94" t="s">
        <v>1586</v>
      </c>
      <c r="E676" s="94" t="s">
        <v>58</v>
      </c>
      <c r="F676" s="94" t="s">
        <v>59</v>
      </c>
      <c r="G676" s="94" t="s">
        <v>53</v>
      </c>
      <c r="H676" s="95">
        <v>2013</v>
      </c>
      <c r="I676" s="153">
        <v>39.200000000000003</v>
      </c>
      <c r="J676" s="153">
        <v>39.200000000000003</v>
      </c>
      <c r="K676" s="153">
        <v>39.200000000000003</v>
      </c>
      <c r="L676" s="152">
        <v>39.200000000000003</v>
      </c>
      <c r="M676" s="152">
        <v>39.200000000000003</v>
      </c>
      <c r="N676" s="152">
        <v>39.200000000000003</v>
      </c>
      <c r="O676" s="152">
        <v>39.200000000000003</v>
      </c>
      <c r="P676" s="152">
        <v>39.200000000000003</v>
      </c>
      <c r="Q676" s="152">
        <v>39.200000000000003</v>
      </c>
      <c r="R676" s="152">
        <v>39.200000000000003</v>
      </c>
    </row>
    <row r="677" spans="1:18">
      <c r="A677" s="16">
        <f t="shared" si="18"/>
        <v>677</v>
      </c>
      <c r="B677" s="94" t="s">
        <v>1587</v>
      </c>
      <c r="C677" s="94" t="s">
        <v>781</v>
      </c>
      <c r="D677" s="94" t="s">
        <v>1588</v>
      </c>
      <c r="E677" s="94" t="s">
        <v>1123</v>
      </c>
      <c r="F677" s="94" t="s">
        <v>59</v>
      </c>
      <c r="G677" s="94" t="s">
        <v>53</v>
      </c>
      <c r="H677" s="95">
        <v>2014</v>
      </c>
      <c r="I677" s="153">
        <v>37.6</v>
      </c>
      <c r="J677" s="153">
        <v>37.6</v>
      </c>
      <c r="K677" s="153">
        <v>37.6</v>
      </c>
      <c r="L677" s="152">
        <v>37.6</v>
      </c>
      <c r="M677" s="152">
        <v>37.6</v>
      </c>
      <c r="N677" s="152">
        <v>37.6</v>
      </c>
      <c r="O677" s="152">
        <v>37.6</v>
      </c>
      <c r="P677" s="152">
        <v>37.6</v>
      </c>
      <c r="Q677" s="152">
        <v>37.6</v>
      </c>
      <c r="R677" s="152">
        <v>37.6</v>
      </c>
    </row>
    <row r="678" spans="1:18">
      <c r="A678" s="16">
        <f t="shared" si="18"/>
        <v>678</v>
      </c>
      <c r="B678" s="94" t="s">
        <v>1589</v>
      </c>
      <c r="C678" s="94" t="s">
        <v>781</v>
      </c>
      <c r="D678" s="94" t="s">
        <v>1590</v>
      </c>
      <c r="E678" s="94" t="s">
        <v>1591</v>
      </c>
      <c r="F678" s="94" t="s">
        <v>59</v>
      </c>
      <c r="G678" s="94" t="s">
        <v>53</v>
      </c>
      <c r="H678" s="95">
        <v>2015</v>
      </c>
      <c r="I678" s="153">
        <v>95</v>
      </c>
      <c r="J678" s="153">
        <v>95</v>
      </c>
      <c r="K678" s="153">
        <v>95</v>
      </c>
      <c r="L678" s="152">
        <v>95</v>
      </c>
      <c r="M678" s="152">
        <v>95</v>
      </c>
      <c r="N678" s="152">
        <v>95</v>
      </c>
      <c r="O678" s="152">
        <v>95</v>
      </c>
      <c r="P678" s="152">
        <v>95</v>
      </c>
      <c r="Q678" s="152">
        <v>95</v>
      </c>
      <c r="R678" s="152">
        <v>95</v>
      </c>
    </row>
    <row r="679" spans="1:18">
      <c r="A679" s="16">
        <f t="shared" si="18"/>
        <v>679</v>
      </c>
      <c r="B679" s="94" t="s">
        <v>1592</v>
      </c>
      <c r="C679" s="94" t="s">
        <v>781</v>
      </c>
      <c r="D679" s="94" t="s">
        <v>1593</v>
      </c>
      <c r="E679" s="94" t="s">
        <v>63</v>
      </c>
      <c r="F679" s="94" t="s">
        <v>59</v>
      </c>
      <c r="G679" s="94" t="s">
        <v>54</v>
      </c>
      <c r="H679" s="95">
        <v>2017</v>
      </c>
      <c r="I679" s="153">
        <v>110.2</v>
      </c>
      <c r="J679" s="153">
        <v>110.2</v>
      </c>
      <c r="K679" s="153">
        <v>110.2</v>
      </c>
      <c r="L679" s="152">
        <v>110.2</v>
      </c>
      <c r="M679" s="152">
        <v>110.2</v>
      </c>
      <c r="N679" s="152">
        <v>110.2</v>
      </c>
      <c r="O679" s="152">
        <v>110.2</v>
      </c>
      <c r="P679" s="152">
        <v>110.2</v>
      </c>
      <c r="Q679" s="152">
        <v>110.2</v>
      </c>
      <c r="R679" s="152">
        <v>110.2</v>
      </c>
    </row>
    <row r="680" spans="1:18">
      <c r="A680" s="16">
        <f t="shared" si="18"/>
        <v>680</v>
      </c>
      <c r="B680" s="94" t="s">
        <v>1594</v>
      </c>
      <c r="C680" s="94" t="s">
        <v>781</v>
      </c>
      <c r="D680" s="94" t="s">
        <v>1595</v>
      </c>
      <c r="E680" s="94" t="s">
        <v>1250</v>
      </c>
      <c r="F680" s="94" t="s">
        <v>59</v>
      </c>
      <c r="G680" s="94" t="s">
        <v>54</v>
      </c>
      <c r="H680" s="95">
        <v>2016</v>
      </c>
      <c r="I680" s="153">
        <v>112</v>
      </c>
      <c r="J680" s="153">
        <v>112</v>
      </c>
      <c r="K680" s="153">
        <v>112</v>
      </c>
      <c r="L680" s="152">
        <v>112</v>
      </c>
      <c r="M680" s="152">
        <v>112</v>
      </c>
      <c r="N680" s="152">
        <v>112</v>
      </c>
      <c r="O680" s="152">
        <v>112</v>
      </c>
      <c r="P680" s="152">
        <v>112</v>
      </c>
      <c r="Q680" s="152">
        <v>112</v>
      </c>
      <c r="R680" s="152">
        <v>112</v>
      </c>
    </row>
    <row r="681" spans="1:18">
      <c r="A681" s="16">
        <f t="shared" si="18"/>
        <v>681</v>
      </c>
      <c r="B681" s="94" t="s">
        <v>2009</v>
      </c>
      <c r="C681" s="94" t="s">
        <v>781</v>
      </c>
      <c r="D681" s="94" t="s">
        <v>2011</v>
      </c>
      <c r="E681" s="94" t="s">
        <v>1335</v>
      </c>
      <c r="F681" s="94" t="s">
        <v>59</v>
      </c>
      <c r="G681" s="94" t="s">
        <v>54</v>
      </c>
      <c r="H681" s="95">
        <v>2019</v>
      </c>
      <c r="I681" s="153">
        <v>125.1</v>
      </c>
      <c r="J681" s="153">
        <v>125.1</v>
      </c>
      <c r="K681" s="153">
        <v>125.1</v>
      </c>
      <c r="L681" s="152">
        <v>125.1</v>
      </c>
      <c r="M681" s="152">
        <v>125.1</v>
      </c>
      <c r="N681" s="152">
        <v>125.1</v>
      </c>
      <c r="O681" s="152">
        <v>125.1</v>
      </c>
      <c r="P681" s="152">
        <v>125.1</v>
      </c>
      <c r="Q681" s="152">
        <v>125.1</v>
      </c>
      <c r="R681" s="152">
        <v>125.1</v>
      </c>
    </row>
    <row r="682" spans="1:18">
      <c r="A682" s="16">
        <f t="shared" si="18"/>
        <v>682</v>
      </c>
      <c r="B682" s="94" t="s">
        <v>2010</v>
      </c>
      <c r="C682" s="94" t="s">
        <v>781</v>
      </c>
      <c r="D682" s="94" t="s">
        <v>2012</v>
      </c>
      <c r="E682" s="94" t="s">
        <v>1335</v>
      </c>
      <c r="F682" s="94" t="s">
        <v>59</v>
      </c>
      <c r="G682" s="94" t="s">
        <v>54</v>
      </c>
      <c r="H682" s="95">
        <v>2019</v>
      </c>
      <c r="I682" s="153">
        <v>128.1</v>
      </c>
      <c r="J682" s="153">
        <v>128.1</v>
      </c>
      <c r="K682" s="153">
        <v>128.1</v>
      </c>
      <c r="L682" s="152">
        <v>128.1</v>
      </c>
      <c r="M682" s="152">
        <v>128.1</v>
      </c>
      <c r="N682" s="152">
        <v>128.1</v>
      </c>
      <c r="O682" s="152">
        <v>128.1</v>
      </c>
      <c r="P682" s="152">
        <v>128.1</v>
      </c>
      <c r="Q682" s="152">
        <v>128.1</v>
      </c>
      <c r="R682" s="152">
        <v>128.1</v>
      </c>
    </row>
    <row r="683" spans="1:18">
      <c r="A683" s="16">
        <f t="shared" si="18"/>
        <v>683</v>
      </c>
      <c r="B683" s="94" t="s">
        <v>2107</v>
      </c>
      <c r="C683" s="94"/>
      <c r="D683" s="94" t="s">
        <v>2610</v>
      </c>
      <c r="E683" s="94" t="s">
        <v>68</v>
      </c>
      <c r="F683" s="94" t="s">
        <v>59</v>
      </c>
      <c r="G683" s="94" t="s">
        <v>54</v>
      </c>
      <c r="H683" s="95">
        <v>2020</v>
      </c>
      <c r="I683" s="153">
        <v>102.5</v>
      </c>
      <c r="J683" s="153">
        <v>102.5</v>
      </c>
      <c r="K683" s="153">
        <v>102.5</v>
      </c>
      <c r="L683" s="153">
        <v>102.5</v>
      </c>
      <c r="M683" s="153">
        <v>102.5</v>
      </c>
      <c r="N683" s="153">
        <v>102.5</v>
      </c>
      <c r="O683" s="153">
        <v>102.5</v>
      </c>
      <c r="P683" s="153">
        <v>102.5</v>
      </c>
      <c r="Q683" s="153">
        <v>102.5</v>
      </c>
      <c r="R683" s="153">
        <v>102.5</v>
      </c>
    </row>
    <row r="684" spans="1:18">
      <c r="A684" s="16">
        <f t="shared" si="18"/>
        <v>684</v>
      </c>
      <c r="B684" s="94" t="s">
        <v>2107</v>
      </c>
      <c r="C684" s="94"/>
      <c r="D684" s="94" t="s">
        <v>2611</v>
      </c>
      <c r="E684" s="94" t="s">
        <v>68</v>
      </c>
      <c r="F684" s="94" t="s">
        <v>59</v>
      </c>
      <c r="G684" s="94" t="s">
        <v>54</v>
      </c>
      <c r="H684" s="95">
        <v>2020</v>
      </c>
      <c r="I684" s="153">
        <v>102.5</v>
      </c>
      <c r="J684" s="153">
        <v>102.5</v>
      </c>
      <c r="K684" s="153">
        <v>102.5</v>
      </c>
      <c r="L684" s="153">
        <v>102.5</v>
      </c>
      <c r="M684" s="153">
        <v>102.5</v>
      </c>
      <c r="N684" s="153">
        <v>102.5</v>
      </c>
      <c r="O684" s="153">
        <v>102.5</v>
      </c>
      <c r="P684" s="153">
        <v>102.5</v>
      </c>
      <c r="Q684" s="153">
        <v>102.5</v>
      </c>
      <c r="R684" s="153">
        <v>102.5</v>
      </c>
    </row>
    <row r="685" spans="1:18">
      <c r="A685" s="16">
        <f t="shared" si="18"/>
        <v>685</v>
      </c>
      <c r="B685" s="94" t="s">
        <v>1596</v>
      </c>
      <c r="C685" s="94" t="s">
        <v>781</v>
      </c>
      <c r="D685" s="94" t="s">
        <v>1597</v>
      </c>
      <c r="E685" s="94" t="s">
        <v>63</v>
      </c>
      <c r="F685" s="94" t="s">
        <v>59</v>
      </c>
      <c r="G685" s="94" t="s">
        <v>54</v>
      </c>
      <c r="H685" s="95">
        <v>2016</v>
      </c>
      <c r="I685" s="153">
        <v>78.8</v>
      </c>
      <c r="J685" s="153">
        <v>78.8</v>
      </c>
      <c r="K685" s="153">
        <v>78.8</v>
      </c>
      <c r="L685" s="152">
        <v>78.8</v>
      </c>
      <c r="M685" s="152">
        <v>78.8</v>
      </c>
      <c r="N685" s="152">
        <v>78.8</v>
      </c>
      <c r="O685" s="152">
        <v>78.8</v>
      </c>
      <c r="P685" s="152">
        <v>78.8</v>
      </c>
      <c r="Q685" s="152">
        <v>78.8</v>
      </c>
      <c r="R685" s="152">
        <v>78.8</v>
      </c>
    </row>
    <row r="686" spans="1:18">
      <c r="A686" s="16">
        <f t="shared" si="18"/>
        <v>686</v>
      </c>
      <c r="B686" s="94" t="s">
        <v>1598</v>
      </c>
      <c r="C686" s="94" t="s">
        <v>781</v>
      </c>
      <c r="D686" s="94" t="s">
        <v>1599</v>
      </c>
      <c r="E686" s="94" t="s">
        <v>63</v>
      </c>
      <c r="F686" s="94" t="s">
        <v>59</v>
      </c>
      <c r="G686" s="94" t="s">
        <v>54</v>
      </c>
      <c r="H686" s="95">
        <v>2016</v>
      </c>
      <c r="I686" s="153">
        <v>78.8</v>
      </c>
      <c r="J686" s="153">
        <v>78.8</v>
      </c>
      <c r="K686" s="153">
        <v>78.8</v>
      </c>
      <c r="L686" s="152">
        <v>78.8</v>
      </c>
      <c r="M686" s="152">
        <v>78.8</v>
      </c>
      <c r="N686" s="152">
        <v>78.8</v>
      </c>
      <c r="O686" s="152">
        <v>78.8</v>
      </c>
      <c r="P686" s="152">
        <v>78.8</v>
      </c>
      <c r="Q686" s="152">
        <v>78.8</v>
      </c>
      <c r="R686" s="152">
        <v>78.8</v>
      </c>
    </row>
    <row r="687" spans="1:18">
      <c r="A687" s="16">
        <f t="shared" si="18"/>
        <v>687</v>
      </c>
      <c r="B687" s="94" t="s">
        <v>1600</v>
      </c>
      <c r="C687" s="94" t="s">
        <v>781</v>
      </c>
      <c r="D687" s="94" t="s">
        <v>1601</v>
      </c>
      <c r="E687" s="94" t="s">
        <v>63</v>
      </c>
      <c r="F687" s="94" t="s">
        <v>59</v>
      </c>
      <c r="G687" s="94" t="s">
        <v>54</v>
      </c>
      <c r="H687" s="95">
        <v>2018</v>
      </c>
      <c r="I687" s="153">
        <v>150</v>
      </c>
      <c r="J687" s="153">
        <v>150</v>
      </c>
      <c r="K687" s="153">
        <v>150</v>
      </c>
      <c r="L687" s="152">
        <v>150</v>
      </c>
      <c r="M687" s="152">
        <v>150</v>
      </c>
      <c r="N687" s="152">
        <v>150</v>
      </c>
      <c r="O687" s="152">
        <v>150</v>
      </c>
      <c r="P687" s="152">
        <v>150</v>
      </c>
      <c r="Q687" s="152">
        <v>150</v>
      </c>
      <c r="R687" s="152">
        <v>150</v>
      </c>
    </row>
    <row r="688" spans="1:18">
      <c r="A688" s="16">
        <f t="shared" si="18"/>
        <v>688</v>
      </c>
      <c r="B688" s="94" t="s">
        <v>1602</v>
      </c>
      <c r="C688" s="94" t="s">
        <v>781</v>
      </c>
      <c r="D688" s="94" t="s">
        <v>1603</v>
      </c>
      <c r="E688" s="94" t="s">
        <v>1604</v>
      </c>
      <c r="F688" s="94" t="s">
        <v>59</v>
      </c>
      <c r="G688" s="94" t="s">
        <v>54</v>
      </c>
      <c r="H688" s="95">
        <v>2018</v>
      </c>
      <c r="I688" s="153">
        <v>50</v>
      </c>
      <c r="J688" s="153">
        <v>50</v>
      </c>
      <c r="K688" s="153">
        <v>50</v>
      </c>
      <c r="L688" s="152">
        <v>50</v>
      </c>
      <c r="M688" s="152">
        <v>50</v>
      </c>
      <c r="N688" s="152">
        <v>50</v>
      </c>
      <c r="O688" s="152">
        <v>50</v>
      </c>
      <c r="P688" s="152">
        <v>50</v>
      </c>
      <c r="Q688" s="152">
        <v>50</v>
      </c>
      <c r="R688" s="152">
        <v>50</v>
      </c>
    </row>
    <row r="689" spans="1:18">
      <c r="A689" s="16">
        <f t="shared" si="18"/>
        <v>689</v>
      </c>
      <c r="B689" s="94" t="s">
        <v>1605</v>
      </c>
      <c r="C689" s="94" t="s">
        <v>781</v>
      </c>
      <c r="D689" s="94" t="s">
        <v>1606</v>
      </c>
      <c r="E689" s="94" t="s">
        <v>68</v>
      </c>
      <c r="F689" s="94" t="s">
        <v>59</v>
      </c>
      <c r="G689" s="94" t="s">
        <v>54</v>
      </c>
      <c r="H689" s="95">
        <v>2017</v>
      </c>
      <c r="I689" s="153">
        <v>157.5</v>
      </c>
      <c r="J689" s="153">
        <v>157.5</v>
      </c>
      <c r="K689" s="153">
        <v>157.5</v>
      </c>
      <c r="L689" s="152">
        <v>157.5</v>
      </c>
      <c r="M689" s="152">
        <v>157.5</v>
      </c>
      <c r="N689" s="152">
        <v>157.5</v>
      </c>
      <c r="O689" s="152">
        <v>157.5</v>
      </c>
      <c r="P689" s="152">
        <v>157.5</v>
      </c>
      <c r="Q689" s="152">
        <v>157.5</v>
      </c>
      <c r="R689" s="152">
        <v>157.5</v>
      </c>
    </row>
    <row r="690" spans="1:18">
      <c r="A690" s="16">
        <f t="shared" si="18"/>
        <v>690</v>
      </c>
      <c r="B690" s="94" t="s">
        <v>128</v>
      </c>
      <c r="C690" s="94" t="s">
        <v>781</v>
      </c>
      <c r="D690" s="94" t="s">
        <v>142</v>
      </c>
      <c r="E690" s="94" t="s">
        <v>68</v>
      </c>
      <c r="F690" s="94" t="s">
        <v>59</v>
      </c>
      <c r="G690" s="94" t="s">
        <v>54</v>
      </c>
      <c r="H690" s="95">
        <v>2018</v>
      </c>
      <c r="I690" s="153">
        <v>182</v>
      </c>
      <c r="J690" s="153">
        <v>182</v>
      </c>
      <c r="K690" s="153">
        <v>182</v>
      </c>
      <c r="L690" s="152">
        <v>182</v>
      </c>
      <c r="M690" s="152">
        <v>182</v>
      </c>
      <c r="N690" s="152">
        <v>182</v>
      </c>
      <c r="O690" s="152">
        <v>182</v>
      </c>
      <c r="P690" s="152">
        <v>182</v>
      </c>
      <c r="Q690" s="152">
        <v>182</v>
      </c>
      <c r="R690" s="152">
        <v>182</v>
      </c>
    </row>
    <row r="691" spans="1:18">
      <c r="A691" s="16">
        <f t="shared" si="18"/>
        <v>691</v>
      </c>
      <c r="B691" s="94" t="s">
        <v>1607</v>
      </c>
      <c r="C691" s="94" t="s">
        <v>781</v>
      </c>
      <c r="D691" s="94" t="s">
        <v>1608</v>
      </c>
      <c r="E691" s="94" t="s">
        <v>418</v>
      </c>
      <c r="F691" s="94" t="s">
        <v>59</v>
      </c>
      <c r="G691" s="94" t="s">
        <v>53</v>
      </c>
      <c r="H691" s="95">
        <v>2011</v>
      </c>
      <c r="I691" s="153">
        <v>26.7</v>
      </c>
      <c r="J691" s="153">
        <v>26.7</v>
      </c>
      <c r="K691" s="153">
        <v>26.7</v>
      </c>
      <c r="L691" s="152">
        <v>26.7</v>
      </c>
      <c r="M691" s="152">
        <v>26.7</v>
      </c>
      <c r="N691" s="152">
        <v>26.7</v>
      </c>
      <c r="O691" s="152">
        <v>26.7</v>
      </c>
      <c r="P691" s="152">
        <v>26.7</v>
      </c>
      <c r="Q691" s="152">
        <v>26.7</v>
      </c>
      <c r="R691" s="152">
        <v>26.7</v>
      </c>
    </row>
    <row r="692" spans="1:18">
      <c r="A692" s="16">
        <f t="shared" si="18"/>
        <v>692</v>
      </c>
      <c r="B692" s="94" t="s">
        <v>1905</v>
      </c>
      <c r="C692" s="94" t="s">
        <v>781</v>
      </c>
      <c r="D692" s="94" t="s">
        <v>2063</v>
      </c>
      <c r="E692" s="94" t="s">
        <v>1906</v>
      </c>
      <c r="F692" s="94" t="s">
        <v>59</v>
      </c>
      <c r="G692" s="94" t="s">
        <v>54</v>
      </c>
      <c r="H692" s="95">
        <v>2019</v>
      </c>
      <c r="I692" s="153">
        <v>101</v>
      </c>
      <c r="J692" s="153">
        <v>101</v>
      </c>
      <c r="K692" s="153">
        <v>101</v>
      </c>
      <c r="L692" s="152">
        <v>101</v>
      </c>
      <c r="M692" s="152">
        <v>101</v>
      </c>
      <c r="N692" s="152">
        <v>101</v>
      </c>
      <c r="O692" s="152">
        <v>101</v>
      </c>
      <c r="P692" s="152">
        <v>101</v>
      </c>
      <c r="Q692" s="152">
        <v>101</v>
      </c>
      <c r="R692" s="152">
        <v>101</v>
      </c>
    </row>
    <row r="693" spans="1:18">
      <c r="A693" s="16">
        <f t="shared" si="18"/>
        <v>693</v>
      </c>
      <c r="B693" s="94" t="s">
        <v>1621</v>
      </c>
      <c r="C693" s="94" t="s">
        <v>781</v>
      </c>
      <c r="D693" s="94" t="s">
        <v>1622</v>
      </c>
      <c r="E693" s="94" t="s">
        <v>1623</v>
      </c>
      <c r="F693" s="94" t="s">
        <v>59</v>
      </c>
      <c r="G693" s="94" t="s">
        <v>53</v>
      </c>
      <c r="H693" s="95">
        <v>2019</v>
      </c>
      <c r="I693" s="153">
        <v>10</v>
      </c>
      <c r="J693" s="153">
        <v>10</v>
      </c>
      <c r="K693" s="153">
        <v>10</v>
      </c>
      <c r="L693" s="152">
        <v>10</v>
      </c>
      <c r="M693" s="152">
        <v>10</v>
      </c>
      <c r="N693" s="152">
        <v>10</v>
      </c>
      <c r="O693" s="152">
        <v>10</v>
      </c>
      <c r="P693" s="152">
        <v>10</v>
      </c>
      <c r="Q693" s="152">
        <v>10</v>
      </c>
      <c r="R693" s="152">
        <v>10</v>
      </c>
    </row>
    <row r="694" spans="1:18">
      <c r="A694" s="16">
        <f t="shared" si="18"/>
        <v>694</v>
      </c>
      <c r="B694" s="94" t="s">
        <v>1611</v>
      </c>
      <c r="C694" s="94"/>
      <c r="D694" s="94" t="s">
        <v>1612</v>
      </c>
      <c r="E694" s="94" t="s">
        <v>58</v>
      </c>
      <c r="F694" s="94" t="s">
        <v>59</v>
      </c>
      <c r="G694" s="94" t="s">
        <v>53</v>
      </c>
      <c r="H694" s="95">
        <v>2016</v>
      </c>
      <c r="I694" s="153">
        <v>1</v>
      </c>
      <c r="J694" s="153">
        <v>1</v>
      </c>
      <c r="K694" s="153">
        <v>1</v>
      </c>
      <c r="L694" s="152">
        <v>1</v>
      </c>
      <c r="M694" s="152">
        <v>1</v>
      </c>
      <c r="N694" s="152">
        <v>1</v>
      </c>
      <c r="O694" s="152">
        <v>1</v>
      </c>
      <c r="P694" s="152">
        <v>1</v>
      </c>
      <c r="Q694" s="152">
        <v>1</v>
      </c>
      <c r="R694" s="152">
        <v>1</v>
      </c>
    </row>
    <row r="695" spans="1:18">
      <c r="A695" s="16">
        <f t="shared" si="18"/>
        <v>695</v>
      </c>
      <c r="B695" s="94" t="s">
        <v>1613</v>
      </c>
      <c r="C695" s="94"/>
      <c r="D695" s="94" t="s">
        <v>1614</v>
      </c>
      <c r="E695" s="94" t="s">
        <v>58</v>
      </c>
      <c r="F695" s="94" t="s">
        <v>59</v>
      </c>
      <c r="G695" s="94" t="s">
        <v>53</v>
      </c>
      <c r="H695" s="95">
        <v>2010</v>
      </c>
      <c r="I695" s="153">
        <v>7.6</v>
      </c>
      <c r="J695" s="153">
        <v>7.6</v>
      </c>
      <c r="K695" s="153">
        <v>7.6</v>
      </c>
      <c r="L695" s="152">
        <v>7.6</v>
      </c>
      <c r="M695" s="152">
        <v>7.6</v>
      </c>
      <c r="N695" s="152">
        <v>7.6</v>
      </c>
      <c r="O695" s="152">
        <v>7.6</v>
      </c>
      <c r="P695" s="152">
        <v>7.6</v>
      </c>
      <c r="Q695" s="152">
        <v>7.6</v>
      </c>
      <c r="R695" s="152">
        <v>7.6</v>
      </c>
    </row>
    <row r="696" spans="1:18">
      <c r="A696" s="16">
        <f t="shared" si="18"/>
        <v>696</v>
      </c>
      <c r="B696" s="94" t="s">
        <v>1615</v>
      </c>
      <c r="C696" s="94"/>
      <c r="D696" s="94" t="s">
        <v>1616</v>
      </c>
      <c r="E696" s="94" t="s">
        <v>58</v>
      </c>
      <c r="F696" s="94" t="s">
        <v>59</v>
      </c>
      <c r="G696" s="94" t="s">
        <v>53</v>
      </c>
      <c r="H696" s="95">
        <v>2010</v>
      </c>
      <c r="I696" s="153">
        <v>7.3</v>
      </c>
      <c r="J696" s="153">
        <v>7.3</v>
      </c>
      <c r="K696" s="153">
        <v>7.3</v>
      </c>
      <c r="L696" s="152">
        <v>7.3</v>
      </c>
      <c r="M696" s="152">
        <v>7.3</v>
      </c>
      <c r="N696" s="152">
        <v>7.3</v>
      </c>
      <c r="O696" s="152">
        <v>7.3</v>
      </c>
      <c r="P696" s="152">
        <v>7.3</v>
      </c>
      <c r="Q696" s="152">
        <v>7.3</v>
      </c>
      <c r="R696" s="152">
        <v>7.3</v>
      </c>
    </row>
    <row r="697" spans="1:18">
      <c r="A697" s="16">
        <f t="shared" si="18"/>
        <v>697</v>
      </c>
      <c r="B697" s="94" t="s">
        <v>1617</v>
      </c>
      <c r="C697" s="94"/>
      <c r="D697" s="94" t="s">
        <v>1618</v>
      </c>
      <c r="E697" s="94" t="s">
        <v>1619</v>
      </c>
      <c r="F697" s="94" t="s">
        <v>59</v>
      </c>
      <c r="G697" s="94" t="s">
        <v>53</v>
      </c>
      <c r="H697" s="95">
        <v>2018</v>
      </c>
      <c r="I697" s="153">
        <v>5</v>
      </c>
      <c r="J697" s="153">
        <v>5</v>
      </c>
      <c r="K697" s="153">
        <v>5</v>
      </c>
      <c r="L697" s="152">
        <v>5</v>
      </c>
      <c r="M697" s="152">
        <v>5</v>
      </c>
      <c r="N697" s="152">
        <v>5</v>
      </c>
      <c r="O697" s="152">
        <v>5</v>
      </c>
      <c r="P697" s="152">
        <v>5</v>
      </c>
      <c r="Q697" s="152">
        <v>5</v>
      </c>
      <c r="R697" s="152">
        <v>5</v>
      </c>
    </row>
    <row r="698" spans="1:18">
      <c r="A698" s="16">
        <f t="shared" si="18"/>
        <v>698</v>
      </c>
      <c r="B698" s="94" t="s">
        <v>1617</v>
      </c>
      <c r="C698" s="94"/>
      <c r="D698" s="94" t="s">
        <v>1620</v>
      </c>
      <c r="E698" s="94" t="s">
        <v>1619</v>
      </c>
      <c r="F698" s="94" t="s">
        <v>59</v>
      </c>
      <c r="G698" s="94" t="s">
        <v>53</v>
      </c>
      <c r="H698" s="95">
        <v>2018</v>
      </c>
      <c r="I698" s="153">
        <v>5</v>
      </c>
      <c r="J698" s="153">
        <v>5</v>
      </c>
      <c r="K698" s="153">
        <v>5</v>
      </c>
      <c r="L698" s="152">
        <v>5</v>
      </c>
      <c r="M698" s="152">
        <v>5</v>
      </c>
      <c r="N698" s="152">
        <v>5</v>
      </c>
      <c r="O698" s="152">
        <v>5</v>
      </c>
      <c r="P698" s="152">
        <v>5</v>
      </c>
      <c r="Q698" s="152">
        <v>5</v>
      </c>
      <c r="R698" s="152">
        <v>5</v>
      </c>
    </row>
    <row r="699" spans="1:18">
      <c r="A699" s="16">
        <f t="shared" si="18"/>
        <v>699</v>
      </c>
      <c r="B699" s="94" t="s">
        <v>1624</v>
      </c>
      <c r="C699" s="94"/>
      <c r="D699" s="94" t="s">
        <v>1625</v>
      </c>
      <c r="E699" s="94" t="s">
        <v>331</v>
      </c>
      <c r="F699" s="94" t="s">
        <v>59</v>
      </c>
      <c r="G699" s="94" t="s">
        <v>285</v>
      </c>
      <c r="H699" s="95">
        <v>2018</v>
      </c>
      <c r="I699" s="153">
        <v>5</v>
      </c>
      <c r="J699" s="153">
        <v>5</v>
      </c>
      <c r="K699" s="153">
        <v>5</v>
      </c>
      <c r="L699" s="152">
        <v>5</v>
      </c>
      <c r="M699" s="152">
        <v>5</v>
      </c>
      <c r="N699" s="152">
        <v>5</v>
      </c>
      <c r="O699" s="152">
        <v>5</v>
      </c>
      <c r="P699" s="152">
        <v>5</v>
      </c>
      <c r="Q699" s="152">
        <v>5</v>
      </c>
      <c r="R699" s="152">
        <v>5</v>
      </c>
    </row>
    <row r="700" spans="1:18">
      <c r="A700" s="16">
        <f t="shared" si="18"/>
        <v>700</v>
      </c>
      <c r="B700" s="94" t="s">
        <v>1626</v>
      </c>
      <c r="C700" s="94"/>
      <c r="D700" s="94" t="s">
        <v>1627</v>
      </c>
      <c r="E700" s="94" t="s">
        <v>331</v>
      </c>
      <c r="F700" s="94" t="s">
        <v>59</v>
      </c>
      <c r="G700" s="94" t="s">
        <v>285</v>
      </c>
      <c r="H700" s="95">
        <v>2018</v>
      </c>
      <c r="I700" s="153">
        <v>5</v>
      </c>
      <c r="J700" s="153">
        <v>5</v>
      </c>
      <c r="K700" s="153">
        <v>5</v>
      </c>
      <c r="L700" s="152">
        <v>5</v>
      </c>
      <c r="M700" s="152">
        <v>5</v>
      </c>
      <c r="N700" s="152">
        <v>5</v>
      </c>
      <c r="O700" s="152">
        <v>5</v>
      </c>
      <c r="P700" s="152">
        <v>5</v>
      </c>
      <c r="Q700" s="152">
        <v>5</v>
      </c>
      <c r="R700" s="152">
        <v>5</v>
      </c>
    </row>
    <row r="701" spans="1:18">
      <c r="A701" s="16">
        <f t="shared" si="18"/>
        <v>701</v>
      </c>
      <c r="B701" s="94" t="s">
        <v>1628</v>
      </c>
      <c r="C701" s="94"/>
      <c r="D701" s="94" t="s">
        <v>1629</v>
      </c>
      <c r="E701" s="94" t="s">
        <v>362</v>
      </c>
      <c r="F701" s="94" t="s">
        <v>59</v>
      </c>
      <c r="G701" s="94" t="s">
        <v>53</v>
      </c>
      <c r="H701" s="95">
        <v>2018</v>
      </c>
      <c r="I701" s="153">
        <v>5</v>
      </c>
      <c r="J701" s="153">
        <v>5</v>
      </c>
      <c r="K701" s="153">
        <v>5</v>
      </c>
      <c r="L701" s="152">
        <v>5</v>
      </c>
      <c r="M701" s="152">
        <v>5</v>
      </c>
      <c r="N701" s="152">
        <v>5</v>
      </c>
      <c r="O701" s="152">
        <v>5</v>
      </c>
      <c r="P701" s="152">
        <v>5</v>
      </c>
      <c r="Q701" s="152">
        <v>5</v>
      </c>
      <c r="R701" s="152">
        <v>5</v>
      </c>
    </row>
    <row r="702" spans="1:18">
      <c r="A702" s="16">
        <f t="shared" si="18"/>
        <v>702</v>
      </c>
      <c r="B702" s="94" t="s">
        <v>1630</v>
      </c>
      <c r="C702" s="94"/>
      <c r="D702" s="94" t="s">
        <v>1631</v>
      </c>
      <c r="E702" s="94" t="s">
        <v>362</v>
      </c>
      <c r="F702" s="94" t="s">
        <v>59</v>
      </c>
      <c r="G702" s="94" t="s">
        <v>53</v>
      </c>
      <c r="H702" s="95">
        <v>2018</v>
      </c>
      <c r="I702" s="153">
        <v>5</v>
      </c>
      <c r="J702" s="153">
        <v>5</v>
      </c>
      <c r="K702" s="153">
        <v>5</v>
      </c>
      <c r="L702" s="152">
        <v>5</v>
      </c>
      <c r="M702" s="152">
        <v>5</v>
      </c>
      <c r="N702" s="152">
        <v>5</v>
      </c>
      <c r="O702" s="152">
        <v>5</v>
      </c>
      <c r="P702" s="152">
        <v>5</v>
      </c>
      <c r="Q702" s="152">
        <v>5</v>
      </c>
      <c r="R702" s="152">
        <v>5</v>
      </c>
    </row>
    <row r="703" spans="1:18">
      <c r="A703" s="16">
        <f t="shared" si="18"/>
        <v>703</v>
      </c>
      <c r="B703" s="94" t="s">
        <v>1632</v>
      </c>
      <c r="C703" s="94"/>
      <c r="D703" s="94" t="s">
        <v>1633</v>
      </c>
      <c r="E703" s="94" t="s">
        <v>536</v>
      </c>
      <c r="F703" s="94" t="s">
        <v>59</v>
      </c>
      <c r="G703" s="94" t="s">
        <v>52</v>
      </c>
      <c r="H703" s="95">
        <v>2018</v>
      </c>
      <c r="I703" s="153">
        <v>10</v>
      </c>
      <c r="J703" s="153">
        <v>10</v>
      </c>
      <c r="K703" s="153">
        <v>10</v>
      </c>
      <c r="L703" s="152">
        <v>10</v>
      </c>
      <c r="M703" s="152">
        <v>10</v>
      </c>
      <c r="N703" s="152">
        <v>10</v>
      </c>
      <c r="O703" s="152">
        <v>10</v>
      </c>
      <c r="P703" s="152">
        <v>10</v>
      </c>
      <c r="Q703" s="152">
        <v>10</v>
      </c>
      <c r="R703" s="152">
        <v>10</v>
      </c>
    </row>
    <row r="704" spans="1:18">
      <c r="A704" s="16">
        <f t="shared" si="18"/>
        <v>704</v>
      </c>
      <c r="B704" s="94" t="s">
        <v>1609</v>
      </c>
      <c r="C704" s="94"/>
      <c r="D704" s="94" t="s">
        <v>1610</v>
      </c>
      <c r="E704" s="94" t="s">
        <v>58</v>
      </c>
      <c r="F704" s="94" t="s">
        <v>59</v>
      </c>
      <c r="G704" s="94" t="s">
        <v>53</v>
      </c>
      <c r="H704" s="95">
        <v>2019</v>
      </c>
      <c r="I704" s="153">
        <v>5</v>
      </c>
      <c r="J704" s="153">
        <v>5</v>
      </c>
      <c r="K704" s="153">
        <v>5</v>
      </c>
      <c r="L704" s="152">
        <v>5</v>
      </c>
      <c r="M704" s="152">
        <v>5</v>
      </c>
      <c r="N704" s="152">
        <v>5</v>
      </c>
      <c r="O704" s="152">
        <v>5</v>
      </c>
      <c r="P704" s="152">
        <v>5</v>
      </c>
      <c r="Q704" s="152">
        <v>5</v>
      </c>
      <c r="R704" s="152">
        <v>5</v>
      </c>
    </row>
    <row r="705" spans="1:18">
      <c r="A705" s="16">
        <f t="shared" si="18"/>
        <v>705</v>
      </c>
      <c r="B705" s="94" t="s">
        <v>1634</v>
      </c>
      <c r="C705" s="94"/>
      <c r="D705" s="94" t="s">
        <v>1635</v>
      </c>
      <c r="E705" s="94" t="s">
        <v>278</v>
      </c>
      <c r="F705" s="94" t="s">
        <v>59</v>
      </c>
      <c r="G705" s="94" t="s">
        <v>52</v>
      </c>
      <c r="H705" s="95">
        <v>2018</v>
      </c>
      <c r="I705" s="153">
        <v>10</v>
      </c>
      <c r="J705" s="153">
        <v>10</v>
      </c>
      <c r="K705" s="153">
        <v>10</v>
      </c>
      <c r="L705" s="152">
        <v>10</v>
      </c>
      <c r="M705" s="152">
        <v>10</v>
      </c>
      <c r="N705" s="152">
        <v>10</v>
      </c>
      <c r="O705" s="152">
        <v>10</v>
      </c>
      <c r="P705" s="152">
        <v>10</v>
      </c>
      <c r="Q705" s="152">
        <v>10</v>
      </c>
      <c r="R705" s="152">
        <v>10</v>
      </c>
    </row>
    <row r="706" spans="1:18">
      <c r="A706" s="16">
        <f t="shared" si="18"/>
        <v>706</v>
      </c>
      <c r="B706" s="94" t="s">
        <v>1636</v>
      </c>
      <c r="C706" s="94"/>
      <c r="D706" s="94" t="s">
        <v>2566</v>
      </c>
      <c r="E706" s="94" t="s">
        <v>418</v>
      </c>
      <c r="F706" s="94" t="s">
        <v>59</v>
      </c>
      <c r="G706" s="94" t="s">
        <v>53</v>
      </c>
      <c r="H706" s="95">
        <v>2016</v>
      </c>
      <c r="I706" s="153">
        <v>1.6</v>
      </c>
      <c r="J706" s="153">
        <v>1.6</v>
      </c>
      <c r="K706" s="153">
        <v>1.6</v>
      </c>
      <c r="L706" s="152">
        <v>1.6</v>
      </c>
      <c r="M706" s="152">
        <v>1.6</v>
      </c>
      <c r="N706" s="152">
        <v>1.6</v>
      </c>
      <c r="O706" s="152">
        <v>1.6</v>
      </c>
      <c r="P706" s="152">
        <v>1.6</v>
      </c>
      <c r="Q706" s="152">
        <v>1.6</v>
      </c>
      <c r="R706" s="152">
        <v>1.6</v>
      </c>
    </row>
    <row r="707" spans="1:18">
      <c r="A707" s="16">
        <f t="shared" si="18"/>
        <v>707</v>
      </c>
      <c r="B707" s="94" t="s">
        <v>1652</v>
      </c>
      <c r="C707" s="94"/>
      <c r="D707" s="94" t="s">
        <v>1653</v>
      </c>
      <c r="E707" s="94" t="s">
        <v>1654</v>
      </c>
      <c r="F707" s="94" t="s">
        <v>59</v>
      </c>
      <c r="G707" s="94" t="s">
        <v>52</v>
      </c>
      <c r="H707" s="95">
        <v>2019</v>
      </c>
      <c r="I707" s="153">
        <v>5</v>
      </c>
      <c r="J707" s="153">
        <v>5</v>
      </c>
      <c r="K707" s="153">
        <v>5</v>
      </c>
      <c r="L707" s="152">
        <v>5</v>
      </c>
      <c r="M707" s="152">
        <v>5</v>
      </c>
      <c r="N707" s="152">
        <v>5</v>
      </c>
      <c r="O707" s="152">
        <v>5</v>
      </c>
      <c r="P707" s="152">
        <v>5</v>
      </c>
      <c r="Q707" s="152">
        <v>5</v>
      </c>
      <c r="R707" s="152">
        <v>5</v>
      </c>
    </row>
    <row r="708" spans="1:18">
      <c r="A708" s="16">
        <f t="shared" si="18"/>
        <v>708</v>
      </c>
      <c r="B708" s="94" t="s">
        <v>1637</v>
      </c>
      <c r="C708" s="94"/>
      <c r="D708" s="94" t="s">
        <v>1638</v>
      </c>
      <c r="E708" s="94" t="s">
        <v>614</v>
      </c>
      <c r="F708" s="94" t="s">
        <v>59</v>
      </c>
      <c r="G708" s="94" t="s">
        <v>52</v>
      </c>
      <c r="H708" s="95">
        <v>2017</v>
      </c>
      <c r="I708" s="153">
        <v>5.3</v>
      </c>
      <c r="J708" s="153">
        <v>5.3</v>
      </c>
      <c r="K708" s="153">
        <v>5.3</v>
      </c>
      <c r="L708" s="152">
        <v>5.3</v>
      </c>
      <c r="M708" s="152">
        <v>5.3</v>
      </c>
      <c r="N708" s="152">
        <v>5.3</v>
      </c>
      <c r="O708" s="152">
        <v>5.3</v>
      </c>
      <c r="P708" s="152">
        <v>5.3</v>
      </c>
      <c r="Q708" s="152">
        <v>5.3</v>
      </c>
      <c r="R708" s="152">
        <v>5.3</v>
      </c>
    </row>
    <row r="709" spans="1:18">
      <c r="A709" s="16">
        <f t="shared" si="18"/>
        <v>709</v>
      </c>
      <c r="B709" s="94" t="s">
        <v>1639</v>
      </c>
      <c r="C709" s="94"/>
      <c r="D709" s="94" t="s">
        <v>1640</v>
      </c>
      <c r="E709" s="94" t="s">
        <v>1619</v>
      </c>
      <c r="F709" s="94" t="s">
        <v>59</v>
      </c>
      <c r="G709" s="94" t="s">
        <v>53</v>
      </c>
      <c r="H709" s="95">
        <v>2015</v>
      </c>
      <c r="I709" s="153">
        <v>1.6</v>
      </c>
      <c r="J709" s="153">
        <v>1.6</v>
      </c>
      <c r="K709" s="153">
        <v>1.6</v>
      </c>
      <c r="L709" s="152">
        <v>1.6</v>
      </c>
      <c r="M709" s="152">
        <v>1.6</v>
      </c>
      <c r="N709" s="152">
        <v>1.6</v>
      </c>
      <c r="O709" s="152">
        <v>1.6</v>
      </c>
      <c r="P709" s="152">
        <v>1.6</v>
      </c>
      <c r="Q709" s="152">
        <v>1.6</v>
      </c>
      <c r="R709" s="152">
        <v>1.6</v>
      </c>
    </row>
    <row r="710" spans="1:18">
      <c r="A710" s="16">
        <f t="shared" ref="A710:A773" si="23">A709+1</f>
        <v>710</v>
      </c>
      <c r="B710" s="94" t="s">
        <v>1660</v>
      </c>
      <c r="C710" s="94"/>
      <c r="D710" s="94" t="s">
        <v>2064</v>
      </c>
      <c r="E710" s="94" t="s">
        <v>1661</v>
      </c>
      <c r="F710" s="94" t="s">
        <v>59</v>
      </c>
      <c r="G710" s="94" t="s">
        <v>53</v>
      </c>
      <c r="H710" s="95">
        <v>2019</v>
      </c>
      <c r="I710" s="153">
        <v>7.5</v>
      </c>
      <c r="J710" s="153">
        <v>7.5</v>
      </c>
      <c r="K710" s="153">
        <v>7.5</v>
      </c>
      <c r="L710" s="152">
        <v>7.5</v>
      </c>
      <c r="M710" s="152">
        <v>7.5</v>
      </c>
      <c r="N710" s="152">
        <v>7.5</v>
      </c>
      <c r="O710" s="152">
        <v>7.5</v>
      </c>
      <c r="P710" s="152">
        <v>7.5</v>
      </c>
      <c r="Q710" s="152">
        <v>7.5</v>
      </c>
      <c r="R710" s="152">
        <v>7.5</v>
      </c>
    </row>
    <row r="711" spans="1:18">
      <c r="A711" s="16">
        <f t="shared" si="23"/>
        <v>711</v>
      </c>
      <c r="B711" s="94" t="s">
        <v>1641</v>
      </c>
      <c r="C711" s="94"/>
      <c r="D711" s="94" t="s">
        <v>1642</v>
      </c>
      <c r="E711" s="94" t="s">
        <v>581</v>
      </c>
      <c r="F711" s="94" t="s">
        <v>59</v>
      </c>
      <c r="G711" s="94" t="s">
        <v>52</v>
      </c>
      <c r="H711" s="95">
        <v>2017</v>
      </c>
      <c r="I711" s="153">
        <v>10</v>
      </c>
      <c r="J711" s="153">
        <v>10</v>
      </c>
      <c r="K711" s="153">
        <v>10</v>
      </c>
      <c r="L711" s="152">
        <v>10</v>
      </c>
      <c r="M711" s="152">
        <v>10</v>
      </c>
      <c r="N711" s="152">
        <v>10</v>
      </c>
      <c r="O711" s="152">
        <v>10</v>
      </c>
      <c r="P711" s="152">
        <v>10</v>
      </c>
      <c r="Q711" s="152">
        <v>10</v>
      </c>
      <c r="R711" s="152">
        <v>10</v>
      </c>
    </row>
    <row r="712" spans="1:18">
      <c r="A712" s="16">
        <f t="shared" si="23"/>
        <v>712</v>
      </c>
      <c r="B712" s="94" t="s">
        <v>1643</v>
      </c>
      <c r="C712" s="94"/>
      <c r="D712" s="94" t="s">
        <v>1644</v>
      </c>
      <c r="E712" s="94" t="s">
        <v>1645</v>
      </c>
      <c r="F712" s="94" t="s">
        <v>59</v>
      </c>
      <c r="G712" s="94" t="s">
        <v>52</v>
      </c>
      <c r="H712" s="95">
        <v>2017</v>
      </c>
      <c r="I712" s="153">
        <v>5.3</v>
      </c>
      <c r="J712" s="153">
        <v>5.3</v>
      </c>
      <c r="K712" s="153">
        <v>5.3</v>
      </c>
      <c r="L712" s="152">
        <v>5.3</v>
      </c>
      <c r="M712" s="152">
        <v>5.3</v>
      </c>
      <c r="N712" s="152">
        <v>5.3</v>
      </c>
      <c r="O712" s="152">
        <v>5.3</v>
      </c>
      <c r="P712" s="152">
        <v>5.3</v>
      </c>
      <c r="Q712" s="152">
        <v>5.3</v>
      </c>
      <c r="R712" s="152">
        <v>5.3</v>
      </c>
    </row>
    <row r="713" spans="1:18">
      <c r="A713" s="16">
        <f t="shared" si="23"/>
        <v>713</v>
      </c>
      <c r="B713" s="94" t="s">
        <v>1646</v>
      </c>
      <c r="C713" s="94"/>
      <c r="D713" s="94" t="s">
        <v>1647</v>
      </c>
      <c r="E713" s="94" t="s">
        <v>662</v>
      </c>
      <c r="F713" s="94" t="s">
        <v>59</v>
      </c>
      <c r="G713" s="94" t="s">
        <v>53</v>
      </c>
      <c r="H713" s="95">
        <v>2019</v>
      </c>
      <c r="I713" s="153">
        <v>10</v>
      </c>
      <c r="J713" s="153">
        <v>10</v>
      </c>
      <c r="K713" s="153">
        <v>10</v>
      </c>
      <c r="L713" s="152">
        <v>10</v>
      </c>
      <c r="M713" s="152">
        <v>10</v>
      </c>
      <c r="N713" s="152">
        <v>10</v>
      </c>
      <c r="O713" s="152">
        <v>10</v>
      </c>
      <c r="P713" s="152">
        <v>10</v>
      </c>
      <c r="Q713" s="152">
        <v>10</v>
      </c>
      <c r="R713" s="152">
        <v>10</v>
      </c>
    </row>
    <row r="714" spans="1:18">
      <c r="A714" s="16">
        <f t="shared" si="23"/>
        <v>714</v>
      </c>
      <c r="B714" s="94" t="s">
        <v>1648</v>
      </c>
      <c r="C714" s="94"/>
      <c r="D714" s="94" t="s">
        <v>1649</v>
      </c>
      <c r="E714" s="94" t="s">
        <v>1473</v>
      </c>
      <c r="F714" s="94" t="s">
        <v>59</v>
      </c>
      <c r="G714" s="94" t="s">
        <v>52</v>
      </c>
      <c r="H714" s="95">
        <v>2017</v>
      </c>
      <c r="I714" s="153">
        <v>5.2</v>
      </c>
      <c r="J714" s="153">
        <v>5.2</v>
      </c>
      <c r="K714" s="153">
        <v>5.2</v>
      </c>
      <c r="L714" s="152">
        <v>5.2</v>
      </c>
      <c r="M714" s="152">
        <v>5.2</v>
      </c>
      <c r="N714" s="152">
        <v>5.2</v>
      </c>
      <c r="O714" s="152">
        <v>5.2</v>
      </c>
      <c r="P714" s="152">
        <v>5.2</v>
      </c>
      <c r="Q714" s="152">
        <v>5.2</v>
      </c>
      <c r="R714" s="152">
        <v>5.2</v>
      </c>
    </row>
    <row r="715" spans="1:18">
      <c r="A715" s="16">
        <f t="shared" si="23"/>
        <v>715</v>
      </c>
      <c r="B715" s="94" t="s">
        <v>1650</v>
      </c>
      <c r="C715" s="94"/>
      <c r="D715" s="94" t="s">
        <v>1651</v>
      </c>
      <c r="E715" s="94" t="s">
        <v>58</v>
      </c>
      <c r="F715" s="94" t="s">
        <v>59</v>
      </c>
      <c r="G715" s="94" t="s">
        <v>53</v>
      </c>
      <c r="H715" s="95">
        <v>2014</v>
      </c>
      <c r="I715" s="153">
        <v>4.4000000000000004</v>
      </c>
      <c r="J715" s="153">
        <v>4.4000000000000004</v>
      </c>
      <c r="K715" s="153">
        <v>4.4000000000000004</v>
      </c>
      <c r="L715" s="152">
        <v>4.4000000000000004</v>
      </c>
      <c r="M715" s="152">
        <v>4.4000000000000004</v>
      </c>
      <c r="N715" s="152">
        <v>4.4000000000000004</v>
      </c>
      <c r="O715" s="152">
        <v>4.4000000000000004</v>
      </c>
      <c r="P715" s="152">
        <v>4.4000000000000004</v>
      </c>
      <c r="Q715" s="152">
        <v>4.4000000000000004</v>
      </c>
      <c r="R715" s="152">
        <v>4.4000000000000004</v>
      </c>
    </row>
    <row r="716" spans="1:18">
      <c r="A716" s="16">
        <f t="shared" si="23"/>
        <v>716</v>
      </c>
      <c r="B716" s="94" t="s">
        <v>1655</v>
      </c>
      <c r="C716" s="94"/>
      <c r="D716" s="94" t="s">
        <v>1656</v>
      </c>
      <c r="E716" s="94" t="s">
        <v>58</v>
      </c>
      <c r="F716" s="94" t="s">
        <v>59</v>
      </c>
      <c r="G716" s="94" t="s">
        <v>53</v>
      </c>
      <c r="H716" s="95">
        <v>2014</v>
      </c>
      <c r="I716" s="153">
        <v>5.5</v>
      </c>
      <c r="J716" s="153">
        <v>5.5</v>
      </c>
      <c r="K716" s="153">
        <v>5.5</v>
      </c>
      <c r="L716" s="152">
        <v>5.5</v>
      </c>
      <c r="M716" s="152">
        <v>5.5</v>
      </c>
      <c r="N716" s="152">
        <v>5.5</v>
      </c>
      <c r="O716" s="152">
        <v>5.5</v>
      </c>
      <c r="P716" s="152">
        <v>5.5</v>
      </c>
      <c r="Q716" s="152">
        <v>5.5</v>
      </c>
      <c r="R716" s="152">
        <v>5.5</v>
      </c>
    </row>
    <row r="717" spans="1:18">
      <c r="A717" s="16">
        <f t="shared" si="23"/>
        <v>717</v>
      </c>
      <c r="B717" s="94" t="s">
        <v>1657</v>
      </c>
      <c r="C717" s="94"/>
      <c r="D717" s="94" t="s">
        <v>1658</v>
      </c>
      <c r="E717" s="94" t="s">
        <v>418</v>
      </c>
      <c r="F717" s="94" t="s">
        <v>59</v>
      </c>
      <c r="G717" s="94" t="s">
        <v>53</v>
      </c>
      <c r="H717" s="95">
        <v>2017</v>
      </c>
      <c r="I717" s="153">
        <v>2.6</v>
      </c>
      <c r="J717" s="153">
        <v>2.6</v>
      </c>
      <c r="K717" s="153">
        <v>2.6</v>
      </c>
      <c r="L717" s="152">
        <v>2.6</v>
      </c>
      <c r="M717" s="152">
        <v>2.6</v>
      </c>
      <c r="N717" s="152">
        <v>2.6</v>
      </c>
      <c r="O717" s="152">
        <v>2.6</v>
      </c>
      <c r="P717" s="152">
        <v>2.6</v>
      </c>
      <c r="Q717" s="152">
        <v>2.6</v>
      </c>
      <c r="R717" s="152">
        <v>2.6</v>
      </c>
    </row>
    <row r="718" spans="1:18">
      <c r="A718" s="16">
        <f t="shared" si="23"/>
        <v>718</v>
      </c>
      <c r="B718" s="94" t="s">
        <v>1659</v>
      </c>
      <c r="C718" s="94"/>
      <c r="D718" s="94" t="s">
        <v>2567</v>
      </c>
      <c r="E718" s="94" t="s">
        <v>463</v>
      </c>
      <c r="F718" s="94" t="s">
        <v>59</v>
      </c>
      <c r="G718" s="94" t="s">
        <v>52</v>
      </c>
      <c r="H718" s="95">
        <v>2015</v>
      </c>
      <c r="I718" s="153">
        <v>2</v>
      </c>
      <c r="J718" s="153">
        <v>2</v>
      </c>
      <c r="K718" s="153">
        <v>2</v>
      </c>
      <c r="L718" s="152">
        <v>2</v>
      </c>
      <c r="M718" s="152">
        <v>2</v>
      </c>
      <c r="N718" s="152">
        <v>2</v>
      </c>
      <c r="O718" s="152">
        <v>2</v>
      </c>
      <c r="P718" s="152">
        <v>2</v>
      </c>
      <c r="Q718" s="152">
        <v>2</v>
      </c>
      <c r="R718" s="152">
        <v>2</v>
      </c>
    </row>
    <row r="719" spans="1:18">
      <c r="A719" s="16">
        <f t="shared" si="23"/>
        <v>719</v>
      </c>
      <c r="B719" s="94" t="s">
        <v>1165</v>
      </c>
      <c r="C719" s="94"/>
      <c r="D719" s="94" t="s">
        <v>1662</v>
      </c>
      <c r="E719" s="94" t="s">
        <v>581</v>
      </c>
      <c r="F719" s="94" t="s">
        <v>59</v>
      </c>
      <c r="G719" s="94" t="s">
        <v>52</v>
      </c>
      <c r="H719" s="95">
        <v>2018</v>
      </c>
      <c r="I719" s="153">
        <v>10</v>
      </c>
      <c r="J719" s="153">
        <v>10</v>
      </c>
      <c r="K719" s="153">
        <v>10</v>
      </c>
      <c r="L719" s="152">
        <v>10</v>
      </c>
      <c r="M719" s="152">
        <v>10</v>
      </c>
      <c r="N719" s="152">
        <v>10</v>
      </c>
      <c r="O719" s="152">
        <v>10</v>
      </c>
      <c r="P719" s="152">
        <v>10</v>
      </c>
      <c r="Q719" s="152">
        <v>10</v>
      </c>
      <c r="R719" s="152">
        <v>10</v>
      </c>
    </row>
    <row r="720" spans="1:18">
      <c r="A720" s="16">
        <f t="shared" si="23"/>
        <v>720</v>
      </c>
      <c r="B720" s="94" t="s">
        <v>1663</v>
      </c>
      <c r="C720" s="94"/>
      <c r="D720" s="94" t="s">
        <v>1664</v>
      </c>
      <c r="E720" s="94" t="s">
        <v>58</v>
      </c>
      <c r="F720" s="94" t="s">
        <v>59</v>
      </c>
      <c r="G720" s="94" t="s">
        <v>53</v>
      </c>
      <c r="H720" s="95">
        <v>2012</v>
      </c>
      <c r="I720" s="153">
        <v>9.9</v>
      </c>
      <c r="J720" s="153">
        <v>9.9</v>
      </c>
      <c r="K720" s="153">
        <v>9.9</v>
      </c>
      <c r="L720" s="152">
        <v>9.9</v>
      </c>
      <c r="M720" s="152">
        <v>9.9</v>
      </c>
      <c r="N720" s="152">
        <v>9.9</v>
      </c>
      <c r="O720" s="152">
        <v>9.9</v>
      </c>
      <c r="P720" s="152">
        <v>9.9</v>
      </c>
      <c r="Q720" s="152">
        <v>9.9</v>
      </c>
      <c r="R720" s="152">
        <v>9.9</v>
      </c>
    </row>
    <row r="721" spans="1:18">
      <c r="A721" s="16">
        <f t="shared" si="23"/>
        <v>721</v>
      </c>
      <c r="B721" s="94" t="s">
        <v>1665</v>
      </c>
      <c r="C721" s="94"/>
      <c r="D721" s="94" t="s">
        <v>1666</v>
      </c>
      <c r="E721" s="94" t="s">
        <v>58</v>
      </c>
      <c r="F721" s="94" t="s">
        <v>59</v>
      </c>
      <c r="G721" s="94" t="s">
        <v>53</v>
      </c>
      <c r="H721" s="95">
        <v>2012</v>
      </c>
      <c r="I721" s="153">
        <v>9.9</v>
      </c>
      <c r="J721" s="153">
        <v>9.9</v>
      </c>
      <c r="K721" s="153">
        <v>9.9</v>
      </c>
      <c r="L721" s="152">
        <v>9.9</v>
      </c>
      <c r="M721" s="152">
        <v>9.9</v>
      </c>
      <c r="N721" s="152">
        <v>9.9</v>
      </c>
      <c r="O721" s="152">
        <v>9.9</v>
      </c>
      <c r="P721" s="152">
        <v>9.9</v>
      </c>
      <c r="Q721" s="152">
        <v>9.9</v>
      </c>
      <c r="R721" s="152">
        <v>9.9</v>
      </c>
    </row>
    <row r="722" spans="1:18">
      <c r="A722" s="16">
        <f t="shared" si="23"/>
        <v>722</v>
      </c>
      <c r="B722" s="94" t="s">
        <v>1667</v>
      </c>
      <c r="C722" s="94"/>
      <c r="D722" s="94" t="s">
        <v>1668</v>
      </c>
      <c r="E722" s="94" t="s">
        <v>58</v>
      </c>
      <c r="F722" s="94" t="s">
        <v>59</v>
      </c>
      <c r="G722" s="94" t="s">
        <v>53</v>
      </c>
      <c r="H722" s="95">
        <v>2012</v>
      </c>
      <c r="I722" s="153">
        <v>5.6</v>
      </c>
      <c r="J722" s="153">
        <v>5.6</v>
      </c>
      <c r="K722" s="153">
        <v>5.6</v>
      </c>
      <c r="L722" s="152">
        <v>5.6</v>
      </c>
      <c r="M722" s="152">
        <v>5.6</v>
      </c>
      <c r="N722" s="152">
        <v>5.6</v>
      </c>
      <c r="O722" s="152">
        <v>5.6</v>
      </c>
      <c r="P722" s="152">
        <v>5.6</v>
      </c>
      <c r="Q722" s="152">
        <v>5.6</v>
      </c>
      <c r="R722" s="152">
        <v>5.6</v>
      </c>
    </row>
    <row r="723" spans="1:18">
      <c r="A723" s="16">
        <f t="shared" si="23"/>
        <v>723</v>
      </c>
      <c r="B723" s="94" t="s">
        <v>1669</v>
      </c>
      <c r="C723" s="94"/>
      <c r="D723" s="94" t="s">
        <v>1670</v>
      </c>
      <c r="E723" s="94" t="s">
        <v>58</v>
      </c>
      <c r="F723" s="94" t="s">
        <v>59</v>
      </c>
      <c r="G723" s="94" t="s">
        <v>53</v>
      </c>
      <c r="H723" s="95">
        <v>2012</v>
      </c>
      <c r="I723" s="153">
        <v>5</v>
      </c>
      <c r="J723" s="153">
        <v>5</v>
      </c>
      <c r="K723" s="153">
        <v>5</v>
      </c>
      <c r="L723" s="152">
        <v>5</v>
      </c>
      <c r="M723" s="152">
        <v>5</v>
      </c>
      <c r="N723" s="152">
        <v>5</v>
      </c>
      <c r="O723" s="152">
        <v>5</v>
      </c>
      <c r="P723" s="152">
        <v>5</v>
      </c>
      <c r="Q723" s="152">
        <v>5</v>
      </c>
      <c r="R723" s="152">
        <v>5</v>
      </c>
    </row>
    <row r="724" spans="1:18">
      <c r="A724" s="16">
        <f t="shared" si="23"/>
        <v>724</v>
      </c>
      <c r="B724" s="94" t="s">
        <v>1671</v>
      </c>
      <c r="C724" s="94"/>
      <c r="D724" s="94" t="s">
        <v>1672</v>
      </c>
      <c r="E724" s="94" t="s">
        <v>320</v>
      </c>
      <c r="F724" s="94" t="s">
        <v>59</v>
      </c>
      <c r="G724" s="94" t="s">
        <v>52</v>
      </c>
      <c r="H724" s="95">
        <v>2016</v>
      </c>
      <c r="I724" s="153">
        <v>10</v>
      </c>
      <c r="J724" s="153">
        <v>10</v>
      </c>
      <c r="K724" s="153">
        <v>10</v>
      </c>
      <c r="L724" s="152">
        <v>10</v>
      </c>
      <c r="M724" s="152">
        <v>10</v>
      </c>
      <c r="N724" s="152">
        <v>10</v>
      </c>
      <c r="O724" s="152">
        <v>10</v>
      </c>
      <c r="P724" s="152">
        <v>10</v>
      </c>
      <c r="Q724" s="152">
        <v>10</v>
      </c>
      <c r="R724" s="152">
        <v>10</v>
      </c>
    </row>
    <row r="725" spans="1:18">
      <c r="A725" s="16">
        <f t="shared" si="23"/>
        <v>725</v>
      </c>
      <c r="B725" s="94" t="s">
        <v>1673</v>
      </c>
      <c r="C725" s="94"/>
      <c r="D725" s="94" t="s">
        <v>1674</v>
      </c>
      <c r="E725" s="94" t="s">
        <v>614</v>
      </c>
      <c r="F725" s="94" t="s">
        <v>59</v>
      </c>
      <c r="G725" s="94" t="s">
        <v>52</v>
      </c>
      <c r="H725" s="95">
        <v>2018</v>
      </c>
      <c r="I725" s="153">
        <v>5</v>
      </c>
      <c r="J725" s="153">
        <v>5</v>
      </c>
      <c r="K725" s="153">
        <v>5</v>
      </c>
      <c r="L725" s="152">
        <v>5</v>
      </c>
      <c r="M725" s="152">
        <v>5</v>
      </c>
      <c r="N725" s="152">
        <v>5</v>
      </c>
      <c r="O725" s="152">
        <v>5</v>
      </c>
      <c r="P725" s="152">
        <v>5</v>
      </c>
      <c r="Q725" s="152">
        <v>5</v>
      </c>
      <c r="R725" s="152">
        <v>5</v>
      </c>
    </row>
    <row r="726" spans="1:18">
      <c r="A726" s="16">
        <f t="shared" si="23"/>
        <v>726</v>
      </c>
      <c r="B726" s="94" t="s">
        <v>1675</v>
      </c>
      <c r="C726" s="94"/>
      <c r="D726" s="94" t="s">
        <v>1676</v>
      </c>
      <c r="E726" s="94" t="s">
        <v>614</v>
      </c>
      <c r="F726" s="94" t="s">
        <v>59</v>
      </c>
      <c r="G726" s="94" t="s">
        <v>52</v>
      </c>
      <c r="H726" s="95">
        <v>2017</v>
      </c>
      <c r="I726" s="153">
        <v>5</v>
      </c>
      <c r="J726" s="153">
        <v>5</v>
      </c>
      <c r="K726" s="153">
        <v>5</v>
      </c>
      <c r="L726" s="152">
        <v>5</v>
      </c>
      <c r="M726" s="152">
        <v>5</v>
      </c>
      <c r="N726" s="152">
        <v>5</v>
      </c>
      <c r="O726" s="152">
        <v>5</v>
      </c>
      <c r="P726" s="152">
        <v>5</v>
      </c>
      <c r="Q726" s="152">
        <v>5</v>
      </c>
      <c r="R726" s="152">
        <v>5</v>
      </c>
    </row>
    <row r="727" spans="1:18">
      <c r="A727" s="16">
        <f t="shared" si="23"/>
        <v>727</v>
      </c>
      <c r="B727" s="94" t="s">
        <v>1677</v>
      </c>
      <c r="C727" s="94"/>
      <c r="D727" s="94" t="s">
        <v>1678</v>
      </c>
      <c r="E727" s="94" t="s">
        <v>614</v>
      </c>
      <c r="F727" s="94" t="s">
        <v>59</v>
      </c>
      <c r="G727" s="94" t="s">
        <v>52</v>
      </c>
      <c r="H727" s="95">
        <v>2017</v>
      </c>
      <c r="I727" s="153">
        <v>5</v>
      </c>
      <c r="J727" s="153">
        <v>5</v>
      </c>
      <c r="K727" s="153">
        <v>5</v>
      </c>
      <c r="L727" s="152">
        <v>5</v>
      </c>
      <c r="M727" s="152">
        <v>5</v>
      </c>
      <c r="N727" s="152">
        <v>5</v>
      </c>
      <c r="O727" s="152">
        <v>5</v>
      </c>
      <c r="P727" s="152">
        <v>5</v>
      </c>
      <c r="Q727" s="152">
        <v>5</v>
      </c>
      <c r="R727" s="152">
        <v>5</v>
      </c>
    </row>
    <row r="728" spans="1:18">
      <c r="A728" s="16">
        <f t="shared" si="23"/>
        <v>728</v>
      </c>
      <c r="B728" s="94" t="s">
        <v>1679</v>
      </c>
      <c r="C728" s="94"/>
      <c r="D728" s="94" t="s">
        <v>1680</v>
      </c>
      <c r="E728" s="94" t="s">
        <v>1085</v>
      </c>
      <c r="F728" s="94" t="s">
        <v>59</v>
      </c>
      <c r="G728" s="94" t="s">
        <v>52</v>
      </c>
      <c r="H728" s="95">
        <v>2017</v>
      </c>
      <c r="I728" s="153">
        <v>10</v>
      </c>
      <c r="J728" s="153">
        <v>10</v>
      </c>
      <c r="K728" s="153">
        <v>10</v>
      </c>
      <c r="L728" s="152">
        <v>10</v>
      </c>
      <c r="M728" s="152">
        <v>10</v>
      </c>
      <c r="N728" s="152">
        <v>10</v>
      </c>
      <c r="O728" s="152">
        <v>10</v>
      </c>
      <c r="P728" s="152">
        <v>10</v>
      </c>
      <c r="Q728" s="152">
        <v>10</v>
      </c>
      <c r="R728" s="152">
        <v>10</v>
      </c>
    </row>
    <row r="729" spans="1:18">
      <c r="A729" s="16">
        <f t="shared" si="23"/>
        <v>729</v>
      </c>
      <c r="B729" s="94" t="s">
        <v>1681</v>
      </c>
      <c r="C729" s="94"/>
      <c r="D729" s="94" t="s">
        <v>1682</v>
      </c>
      <c r="E729" s="94" t="s">
        <v>320</v>
      </c>
      <c r="F729" s="94" t="s">
        <v>59</v>
      </c>
      <c r="G729" s="94" t="s">
        <v>52</v>
      </c>
      <c r="H729" s="95">
        <v>2017</v>
      </c>
      <c r="I729" s="153">
        <v>10</v>
      </c>
      <c r="J729" s="153">
        <v>10</v>
      </c>
      <c r="K729" s="153">
        <v>10</v>
      </c>
      <c r="L729" s="152">
        <v>10</v>
      </c>
      <c r="M729" s="152">
        <v>10</v>
      </c>
      <c r="N729" s="152">
        <v>10</v>
      </c>
      <c r="O729" s="152">
        <v>10</v>
      </c>
      <c r="P729" s="152">
        <v>10</v>
      </c>
      <c r="Q729" s="152">
        <v>10</v>
      </c>
      <c r="R729" s="152">
        <v>10</v>
      </c>
    </row>
    <row r="730" spans="1:18">
      <c r="A730" s="16">
        <f t="shared" si="23"/>
        <v>730</v>
      </c>
      <c r="B730" s="94" t="s">
        <v>1683</v>
      </c>
      <c r="C730" s="94"/>
      <c r="D730" s="94" t="s">
        <v>1684</v>
      </c>
      <c r="E730" s="94" t="s">
        <v>320</v>
      </c>
      <c r="F730" s="94" t="s">
        <v>59</v>
      </c>
      <c r="G730" s="94" t="s">
        <v>52</v>
      </c>
      <c r="H730" s="95">
        <v>2018</v>
      </c>
      <c r="I730" s="153">
        <v>5</v>
      </c>
      <c r="J730" s="153">
        <v>5</v>
      </c>
      <c r="K730" s="153">
        <v>5</v>
      </c>
      <c r="L730" s="152">
        <v>5</v>
      </c>
      <c r="M730" s="152">
        <v>5</v>
      </c>
      <c r="N730" s="152">
        <v>5</v>
      </c>
      <c r="O730" s="152">
        <v>5</v>
      </c>
      <c r="P730" s="152">
        <v>5</v>
      </c>
      <c r="Q730" s="152">
        <v>5</v>
      </c>
      <c r="R730" s="152">
        <v>5</v>
      </c>
    </row>
    <row r="731" spans="1:18">
      <c r="A731" s="16">
        <f t="shared" si="23"/>
        <v>731</v>
      </c>
      <c r="B731" s="148" t="s">
        <v>1685</v>
      </c>
      <c r="C731" s="148"/>
      <c r="D731" s="148"/>
      <c r="E731" s="148"/>
      <c r="F731" s="148"/>
      <c r="G731" s="148"/>
      <c r="H731" s="149"/>
      <c r="I731" s="150">
        <f t="shared" ref="I731:R731" si="24">SUM(I668:I730)</f>
        <v>2478.1</v>
      </c>
      <c r="J731" s="150">
        <f t="shared" si="24"/>
        <v>2478.1</v>
      </c>
      <c r="K731" s="150">
        <f t="shared" si="24"/>
        <v>2478.1</v>
      </c>
      <c r="L731" s="151">
        <f t="shared" si="24"/>
        <v>2478.1</v>
      </c>
      <c r="M731" s="151">
        <f t="shared" si="24"/>
        <v>2478.1</v>
      </c>
      <c r="N731" s="151">
        <f t="shared" si="24"/>
        <v>2478.1</v>
      </c>
      <c r="O731" s="151">
        <f t="shared" si="24"/>
        <v>2478.1</v>
      </c>
      <c r="P731" s="151">
        <f t="shared" si="24"/>
        <v>2478.1</v>
      </c>
      <c r="Q731" s="151">
        <f t="shared" si="24"/>
        <v>2478.1</v>
      </c>
      <c r="R731" s="151">
        <f t="shared" si="24"/>
        <v>2478.1</v>
      </c>
    </row>
    <row r="732" spans="1:18">
      <c r="A732" s="16">
        <f t="shared" si="23"/>
        <v>732</v>
      </c>
      <c r="B732" s="94" t="s">
        <v>1686</v>
      </c>
      <c r="C732" s="94"/>
      <c r="D732" s="94" t="s">
        <v>1687</v>
      </c>
      <c r="E732" s="94" t="s">
        <v>1550</v>
      </c>
      <c r="F732" s="94"/>
      <c r="G732" s="94"/>
      <c r="H732" s="95"/>
      <c r="I732" s="153">
        <v>76</v>
      </c>
      <c r="J732" s="153">
        <v>76</v>
      </c>
      <c r="K732" s="153">
        <v>76</v>
      </c>
      <c r="L732" s="153">
        <v>76</v>
      </c>
      <c r="M732" s="153">
        <v>76</v>
      </c>
      <c r="N732" s="153">
        <v>76</v>
      </c>
      <c r="O732" s="153">
        <v>76</v>
      </c>
      <c r="P732" s="153">
        <v>76</v>
      </c>
      <c r="Q732" s="153">
        <v>76</v>
      </c>
      <c r="R732" s="153">
        <v>76</v>
      </c>
    </row>
    <row r="733" spans="1:18">
      <c r="A733" s="16">
        <f t="shared" si="23"/>
        <v>733</v>
      </c>
      <c r="B733" s="148"/>
      <c r="C733" s="148"/>
      <c r="D733" s="148"/>
      <c r="E733" s="148"/>
      <c r="F733" s="148"/>
      <c r="G733" s="148"/>
      <c r="H733" s="149"/>
      <c r="I733" s="150"/>
      <c r="J733" s="150"/>
      <c r="K733" s="150"/>
      <c r="L733" s="151"/>
      <c r="M733" s="151"/>
      <c r="N733" s="151"/>
      <c r="O733" s="151"/>
      <c r="P733" s="151"/>
      <c r="Q733" s="151"/>
      <c r="R733" s="151"/>
    </row>
    <row r="734" spans="1:18">
      <c r="A734" s="16">
        <f t="shared" si="23"/>
        <v>734</v>
      </c>
      <c r="B734" s="148" t="s">
        <v>1688</v>
      </c>
      <c r="C734" s="148"/>
      <c r="D734" s="148"/>
      <c r="E734" s="148"/>
      <c r="F734" s="148"/>
      <c r="G734" s="148"/>
      <c r="H734" s="149"/>
      <c r="I734" s="150"/>
      <c r="J734" s="150"/>
      <c r="K734" s="150"/>
      <c r="L734" s="151"/>
      <c r="M734" s="151"/>
      <c r="N734" s="151"/>
      <c r="O734" s="151"/>
      <c r="P734" s="151"/>
      <c r="Q734" s="151"/>
      <c r="R734" s="151"/>
    </row>
    <row r="735" spans="1:18">
      <c r="A735" s="16">
        <f t="shared" si="23"/>
        <v>735</v>
      </c>
      <c r="B735" s="94" t="s">
        <v>1689</v>
      </c>
      <c r="C735" s="94"/>
      <c r="D735" s="94" t="s">
        <v>1690</v>
      </c>
      <c r="E735" s="94" t="s">
        <v>272</v>
      </c>
      <c r="F735" s="94" t="s">
        <v>1691</v>
      </c>
      <c r="G735" s="94" t="s">
        <v>54</v>
      </c>
      <c r="H735" s="95">
        <v>2017</v>
      </c>
      <c r="I735" s="153">
        <v>30</v>
      </c>
      <c r="J735" s="153">
        <v>30</v>
      </c>
      <c r="K735" s="153">
        <v>30</v>
      </c>
      <c r="L735" s="152">
        <v>30</v>
      </c>
      <c r="M735" s="152">
        <v>30</v>
      </c>
      <c r="N735" s="152">
        <v>30</v>
      </c>
      <c r="O735" s="152">
        <v>30</v>
      </c>
      <c r="P735" s="152">
        <v>30</v>
      </c>
      <c r="Q735" s="152">
        <v>30</v>
      </c>
      <c r="R735" s="152">
        <v>30</v>
      </c>
    </row>
    <row r="736" spans="1:18">
      <c r="A736" s="16">
        <f t="shared" si="23"/>
        <v>736</v>
      </c>
      <c r="B736" s="94" t="s">
        <v>1707</v>
      </c>
      <c r="C736" s="94"/>
      <c r="D736" s="94" t="s">
        <v>1708</v>
      </c>
      <c r="E736" s="94" t="s">
        <v>68</v>
      </c>
      <c r="F736" s="94" t="s">
        <v>1691</v>
      </c>
      <c r="G736" s="94" t="s">
        <v>54</v>
      </c>
      <c r="H736" s="95">
        <v>2019</v>
      </c>
      <c r="I736" s="153">
        <v>9.9</v>
      </c>
      <c r="J736" s="153">
        <v>9.9</v>
      </c>
      <c r="K736" s="153">
        <v>9.9</v>
      </c>
      <c r="L736" s="152">
        <v>9.9</v>
      </c>
      <c r="M736" s="152">
        <v>9.9</v>
      </c>
      <c r="N736" s="152">
        <v>9.9</v>
      </c>
      <c r="O736" s="152">
        <v>9.9</v>
      </c>
      <c r="P736" s="152">
        <v>9.9</v>
      </c>
      <c r="Q736" s="152">
        <v>9.9</v>
      </c>
      <c r="R736" s="152">
        <v>9.9</v>
      </c>
    </row>
    <row r="737" spans="1:18">
      <c r="A737" s="16">
        <f t="shared" si="23"/>
        <v>737</v>
      </c>
      <c r="B737" s="94" t="s">
        <v>1692</v>
      </c>
      <c r="C737" s="94"/>
      <c r="D737" s="94" t="s">
        <v>1693</v>
      </c>
      <c r="E737" s="94" t="s">
        <v>1178</v>
      </c>
      <c r="F737" s="94" t="s">
        <v>1691</v>
      </c>
      <c r="G737" s="94" t="s">
        <v>54</v>
      </c>
      <c r="H737" s="95">
        <v>2018</v>
      </c>
      <c r="I737" s="153">
        <v>9.9</v>
      </c>
      <c r="J737" s="153">
        <v>9.9</v>
      </c>
      <c r="K737" s="153">
        <v>9.9</v>
      </c>
      <c r="L737" s="152">
        <v>9.9</v>
      </c>
      <c r="M737" s="152">
        <v>9.9</v>
      </c>
      <c r="N737" s="152">
        <v>9.9</v>
      </c>
      <c r="O737" s="152">
        <v>9.9</v>
      </c>
      <c r="P737" s="152">
        <v>9.9</v>
      </c>
      <c r="Q737" s="152">
        <v>9.9</v>
      </c>
      <c r="R737" s="152">
        <v>9.9</v>
      </c>
    </row>
    <row r="738" spans="1:18">
      <c r="A738" s="16">
        <f t="shared" si="23"/>
        <v>738</v>
      </c>
      <c r="B738" s="94" t="s">
        <v>1694</v>
      </c>
      <c r="C738" s="94"/>
      <c r="D738" s="94" t="s">
        <v>1695</v>
      </c>
      <c r="E738" s="94" t="s">
        <v>1335</v>
      </c>
      <c r="F738" s="94" t="s">
        <v>1691</v>
      </c>
      <c r="G738" s="94" t="s">
        <v>54</v>
      </c>
      <c r="H738" s="95">
        <v>2013</v>
      </c>
      <c r="I738" s="153">
        <v>33.700000000000003</v>
      </c>
      <c r="J738" s="153">
        <v>33.700000000000003</v>
      </c>
      <c r="K738" s="153">
        <v>33.700000000000003</v>
      </c>
      <c r="L738" s="152">
        <v>33.700000000000003</v>
      </c>
      <c r="M738" s="152">
        <v>33.700000000000003</v>
      </c>
      <c r="N738" s="152">
        <v>33.700000000000003</v>
      </c>
      <c r="O738" s="152">
        <v>33.700000000000003</v>
      </c>
      <c r="P738" s="152">
        <v>33.700000000000003</v>
      </c>
      <c r="Q738" s="152">
        <v>33.700000000000003</v>
      </c>
      <c r="R738" s="152">
        <v>33.700000000000003</v>
      </c>
    </row>
    <row r="739" spans="1:18">
      <c r="A739" s="16">
        <f t="shared" si="23"/>
        <v>739</v>
      </c>
      <c r="B739" s="94" t="s">
        <v>1698</v>
      </c>
      <c r="C739" s="94"/>
      <c r="D739" s="94" t="s">
        <v>1711</v>
      </c>
      <c r="E739" s="94" t="s">
        <v>58</v>
      </c>
      <c r="F739" s="94" t="s">
        <v>1691</v>
      </c>
      <c r="G739" s="94" t="s">
        <v>53</v>
      </c>
      <c r="H739" s="95">
        <v>2016</v>
      </c>
      <c r="I739" s="153">
        <v>1</v>
      </c>
      <c r="J739" s="153">
        <v>1</v>
      </c>
      <c r="K739" s="153">
        <v>1</v>
      </c>
      <c r="L739" s="152">
        <v>1</v>
      </c>
      <c r="M739" s="152">
        <v>1</v>
      </c>
      <c r="N739" s="152">
        <v>1</v>
      </c>
      <c r="O739" s="152">
        <v>1</v>
      </c>
      <c r="P739" s="152">
        <v>1</v>
      </c>
      <c r="Q739" s="152">
        <v>1</v>
      </c>
      <c r="R739" s="152">
        <v>1</v>
      </c>
    </row>
    <row r="740" spans="1:18">
      <c r="A740" s="16">
        <f t="shared" si="23"/>
        <v>740</v>
      </c>
      <c r="B740" s="94" t="s">
        <v>1947</v>
      </c>
      <c r="C740" s="94"/>
      <c r="D740" s="94" t="s">
        <v>1948</v>
      </c>
      <c r="E740" s="94" t="s">
        <v>346</v>
      </c>
      <c r="F740" s="94" t="s">
        <v>1691</v>
      </c>
      <c r="G740" s="94" t="s">
        <v>53</v>
      </c>
      <c r="H740" s="95">
        <v>2019</v>
      </c>
      <c r="I740" s="153">
        <v>9.9</v>
      </c>
      <c r="J740" s="153">
        <v>9.9</v>
      </c>
      <c r="K740" s="153">
        <v>9.9</v>
      </c>
      <c r="L740" s="152">
        <v>9.9</v>
      </c>
      <c r="M740" s="152">
        <v>9.9</v>
      </c>
      <c r="N740" s="152">
        <v>9.9</v>
      </c>
      <c r="O740" s="152">
        <v>9.9</v>
      </c>
      <c r="P740" s="152">
        <v>9.9</v>
      </c>
      <c r="Q740" s="152">
        <v>9.9</v>
      </c>
      <c r="R740" s="152">
        <v>9.9</v>
      </c>
    </row>
    <row r="741" spans="1:18">
      <c r="A741" s="16">
        <f t="shared" si="23"/>
        <v>741</v>
      </c>
      <c r="B741" s="94" t="s">
        <v>1949</v>
      </c>
      <c r="C741" s="94"/>
      <c r="D741" s="94" t="s">
        <v>1950</v>
      </c>
      <c r="E741" s="94" t="s">
        <v>1735</v>
      </c>
      <c r="F741" s="94" t="s">
        <v>1691</v>
      </c>
      <c r="G741" s="94" t="s">
        <v>285</v>
      </c>
      <c r="H741" s="95">
        <v>2019</v>
      </c>
      <c r="I741" s="153">
        <v>9.9</v>
      </c>
      <c r="J741" s="153">
        <v>9.9</v>
      </c>
      <c r="K741" s="153">
        <v>9.9</v>
      </c>
      <c r="L741" s="152">
        <v>9.9</v>
      </c>
      <c r="M741" s="152">
        <v>9.9</v>
      </c>
      <c r="N741" s="152">
        <v>9.9</v>
      </c>
      <c r="O741" s="152">
        <v>9.9</v>
      </c>
      <c r="P741" s="152">
        <v>9.9</v>
      </c>
      <c r="Q741" s="152">
        <v>9.9</v>
      </c>
      <c r="R741" s="152">
        <v>9.9</v>
      </c>
    </row>
    <row r="742" spans="1:18">
      <c r="A742" s="16">
        <f t="shared" si="23"/>
        <v>742</v>
      </c>
      <c r="B742" s="94" t="s">
        <v>1696</v>
      </c>
      <c r="C742" s="94"/>
      <c r="D742" s="94" t="s">
        <v>1697</v>
      </c>
      <c r="E742" s="94" t="s">
        <v>1159</v>
      </c>
      <c r="F742" s="94" t="s">
        <v>1691</v>
      </c>
      <c r="G742" s="94" t="s">
        <v>54</v>
      </c>
      <c r="H742" s="95">
        <v>2018</v>
      </c>
      <c r="I742" s="153">
        <v>9.9</v>
      </c>
      <c r="J742" s="153">
        <v>9.9</v>
      </c>
      <c r="K742" s="153">
        <v>9.9</v>
      </c>
      <c r="L742" s="152">
        <v>9.9</v>
      </c>
      <c r="M742" s="152">
        <v>9.9</v>
      </c>
      <c r="N742" s="152">
        <v>9.9</v>
      </c>
      <c r="O742" s="152">
        <v>9.9</v>
      </c>
      <c r="P742" s="152">
        <v>9.9</v>
      </c>
      <c r="Q742" s="152">
        <v>9.9</v>
      </c>
      <c r="R742" s="152">
        <v>9.9</v>
      </c>
    </row>
    <row r="743" spans="1:18">
      <c r="A743" s="16">
        <f t="shared" si="23"/>
        <v>743</v>
      </c>
      <c r="B743" s="94" t="s">
        <v>194</v>
      </c>
      <c r="C743" s="94"/>
      <c r="D743" s="94" t="s">
        <v>1951</v>
      </c>
      <c r="E743" s="94" t="s">
        <v>195</v>
      </c>
      <c r="F743" s="94" t="s">
        <v>1691</v>
      </c>
      <c r="G743" s="94" t="s">
        <v>53</v>
      </c>
      <c r="H743" s="95">
        <v>2020</v>
      </c>
      <c r="I743" s="153">
        <v>9.9</v>
      </c>
      <c r="J743" s="153">
        <v>9.9</v>
      </c>
      <c r="K743" s="153">
        <v>9.9</v>
      </c>
      <c r="L743" s="152">
        <v>9.9</v>
      </c>
      <c r="M743" s="152">
        <v>9.9</v>
      </c>
      <c r="N743" s="152">
        <v>9.9</v>
      </c>
      <c r="O743" s="152">
        <v>9.9</v>
      </c>
      <c r="P743" s="152">
        <v>9.9</v>
      </c>
      <c r="Q743" s="152">
        <v>9.9</v>
      </c>
      <c r="R743" s="152">
        <v>9.9</v>
      </c>
    </row>
    <row r="744" spans="1:18">
      <c r="A744" s="16">
        <f t="shared" si="23"/>
        <v>744</v>
      </c>
      <c r="B744" s="94" t="s">
        <v>1952</v>
      </c>
      <c r="C744" s="94"/>
      <c r="D744" s="94" t="s">
        <v>1953</v>
      </c>
      <c r="E744" s="94" t="s">
        <v>1906</v>
      </c>
      <c r="F744" s="94" t="s">
        <v>1691</v>
      </c>
      <c r="G744" s="94" t="s">
        <v>54</v>
      </c>
      <c r="H744" s="95">
        <v>2020</v>
      </c>
      <c r="I744" s="153">
        <v>9.9</v>
      </c>
      <c r="J744" s="153">
        <v>9.9</v>
      </c>
      <c r="K744" s="153">
        <v>9.9</v>
      </c>
      <c r="L744" s="152">
        <v>9.9</v>
      </c>
      <c r="M744" s="152">
        <v>9.9</v>
      </c>
      <c r="N744" s="152">
        <v>9.9</v>
      </c>
      <c r="O744" s="152">
        <v>9.9</v>
      </c>
      <c r="P744" s="152">
        <v>9.9</v>
      </c>
      <c r="Q744" s="152">
        <v>9.9</v>
      </c>
      <c r="R744" s="152">
        <v>9.9</v>
      </c>
    </row>
    <row r="745" spans="1:18">
      <c r="A745" s="16">
        <f t="shared" si="23"/>
        <v>745</v>
      </c>
      <c r="B745" s="94" t="s">
        <v>1715</v>
      </c>
      <c r="C745" s="94"/>
      <c r="D745" s="94" t="s">
        <v>2572</v>
      </c>
      <c r="E745" s="94" t="s">
        <v>418</v>
      </c>
      <c r="F745" s="94" t="s">
        <v>1691</v>
      </c>
      <c r="G745" s="94" t="s">
        <v>53</v>
      </c>
      <c r="H745" s="95">
        <v>2015</v>
      </c>
      <c r="I745" s="153">
        <v>2</v>
      </c>
      <c r="J745" s="153">
        <v>2</v>
      </c>
      <c r="K745" s="153">
        <v>2</v>
      </c>
      <c r="L745" s="152">
        <v>2</v>
      </c>
      <c r="M745" s="152">
        <v>2</v>
      </c>
      <c r="N745" s="152">
        <v>2</v>
      </c>
      <c r="O745" s="152">
        <v>2</v>
      </c>
      <c r="P745" s="152">
        <v>2</v>
      </c>
      <c r="Q745" s="152">
        <v>2</v>
      </c>
      <c r="R745" s="152">
        <v>2</v>
      </c>
    </row>
    <row r="746" spans="1:18">
      <c r="A746" s="16">
        <f t="shared" si="23"/>
        <v>746</v>
      </c>
      <c r="B746" s="94" t="s">
        <v>1718</v>
      </c>
      <c r="C746" s="94"/>
      <c r="D746" s="94" t="s">
        <v>1719</v>
      </c>
      <c r="E746" s="94" t="s">
        <v>418</v>
      </c>
      <c r="F746" s="94" t="s">
        <v>1691</v>
      </c>
      <c r="G746" s="94" t="s">
        <v>53</v>
      </c>
      <c r="H746" s="95">
        <v>2017</v>
      </c>
      <c r="I746" s="153">
        <v>1.5</v>
      </c>
      <c r="J746" s="153">
        <v>1.5</v>
      </c>
      <c r="K746" s="153">
        <v>1.5</v>
      </c>
      <c r="L746" s="152">
        <v>1.5</v>
      </c>
      <c r="M746" s="152">
        <v>1.5</v>
      </c>
      <c r="N746" s="152">
        <v>1.5</v>
      </c>
      <c r="O746" s="152">
        <v>1.5</v>
      </c>
      <c r="P746" s="152">
        <v>1.5</v>
      </c>
      <c r="Q746" s="152">
        <v>1.5</v>
      </c>
      <c r="R746" s="152">
        <v>1.5</v>
      </c>
    </row>
    <row r="747" spans="1:18">
      <c r="A747" s="16">
        <f t="shared" si="23"/>
        <v>747</v>
      </c>
      <c r="B747" s="94" t="s">
        <v>1721</v>
      </c>
      <c r="C747" s="94"/>
      <c r="D747" s="94" t="s">
        <v>1722</v>
      </c>
      <c r="E747" s="94" t="s">
        <v>418</v>
      </c>
      <c r="F747" s="94" t="s">
        <v>1691</v>
      </c>
      <c r="G747" s="94" t="s">
        <v>53</v>
      </c>
      <c r="H747" s="95">
        <v>2018</v>
      </c>
      <c r="I747" s="153">
        <v>1.5</v>
      </c>
      <c r="J747" s="153">
        <v>1.5</v>
      </c>
      <c r="K747" s="153">
        <v>1.5</v>
      </c>
      <c r="L747" s="152">
        <v>1.5</v>
      </c>
      <c r="M747" s="152">
        <v>1.5</v>
      </c>
      <c r="N747" s="152">
        <v>1.5</v>
      </c>
      <c r="O747" s="152">
        <v>1.5</v>
      </c>
      <c r="P747" s="152">
        <v>1.5</v>
      </c>
      <c r="Q747" s="152">
        <v>1.5</v>
      </c>
      <c r="R747" s="152">
        <v>1.5</v>
      </c>
    </row>
    <row r="748" spans="1:18">
      <c r="A748" s="16">
        <f t="shared" si="23"/>
        <v>748</v>
      </c>
      <c r="B748" s="94" t="s">
        <v>1699</v>
      </c>
      <c r="C748" s="94"/>
      <c r="D748" s="94" t="s">
        <v>1700</v>
      </c>
      <c r="E748" s="94" t="s">
        <v>1701</v>
      </c>
      <c r="F748" s="94" t="s">
        <v>1691</v>
      </c>
      <c r="G748" s="94" t="s">
        <v>54</v>
      </c>
      <c r="H748" s="95">
        <v>2017</v>
      </c>
      <c r="I748" s="153">
        <v>2</v>
      </c>
      <c r="J748" s="153">
        <v>2</v>
      </c>
      <c r="K748" s="153">
        <v>2</v>
      </c>
      <c r="L748" s="152">
        <v>2</v>
      </c>
      <c r="M748" s="152">
        <v>2</v>
      </c>
      <c r="N748" s="152">
        <v>2</v>
      </c>
      <c r="O748" s="152">
        <v>2</v>
      </c>
      <c r="P748" s="152">
        <v>2</v>
      </c>
      <c r="Q748" s="152">
        <v>2</v>
      </c>
      <c r="R748" s="152">
        <v>2</v>
      </c>
    </row>
    <row r="749" spans="1:18">
      <c r="A749" s="16">
        <f t="shared" si="23"/>
        <v>749</v>
      </c>
      <c r="B749" s="148" t="s">
        <v>1702</v>
      </c>
      <c r="C749" s="148"/>
      <c r="D749" s="148"/>
      <c r="E749" s="148"/>
      <c r="F749" s="148"/>
      <c r="G749" s="148"/>
      <c r="H749" s="149"/>
      <c r="I749" s="150">
        <f t="shared" ref="I749:R749" si="25">SUM(I735:I748)</f>
        <v>141.00000000000003</v>
      </c>
      <c r="J749" s="150">
        <f t="shared" si="25"/>
        <v>141.00000000000003</v>
      </c>
      <c r="K749" s="150">
        <f t="shared" si="25"/>
        <v>141.00000000000003</v>
      </c>
      <c r="L749" s="151">
        <f t="shared" si="25"/>
        <v>141.00000000000003</v>
      </c>
      <c r="M749" s="151">
        <f t="shared" si="25"/>
        <v>141.00000000000003</v>
      </c>
      <c r="N749" s="151">
        <f t="shared" si="25"/>
        <v>141.00000000000003</v>
      </c>
      <c r="O749" s="151">
        <f t="shared" si="25"/>
        <v>141.00000000000003</v>
      </c>
      <c r="P749" s="151">
        <f t="shared" si="25"/>
        <v>141.00000000000003</v>
      </c>
      <c r="Q749" s="151">
        <f t="shared" si="25"/>
        <v>141.00000000000003</v>
      </c>
      <c r="R749" s="151">
        <f t="shared" si="25"/>
        <v>141.00000000000003</v>
      </c>
    </row>
    <row r="750" spans="1:18">
      <c r="A750" s="16">
        <f t="shared" si="23"/>
        <v>750</v>
      </c>
      <c r="B750" s="94" t="s">
        <v>1703</v>
      </c>
      <c r="C750" s="94"/>
      <c r="D750" s="94" t="s">
        <v>1704</v>
      </c>
      <c r="E750" s="94" t="s">
        <v>1550</v>
      </c>
      <c r="F750" s="94"/>
      <c r="G750" s="94"/>
      <c r="H750" s="95"/>
      <c r="I750" s="153">
        <v>0</v>
      </c>
      <c r="J750" s="153">
        <v>0</v>
      </c>
      <c r="K750" s="153">
        <v>0</v>
      </c>
      <c r="L750" s="152">
        <v>0</v>
      </c>
      <c r="M750" s="152">
        <v>0</v>
      </c>
      <c r="N750" s="152">
        <v>0</v>
      </c>
      <c r="O750" s="152">
        <v>0</v>
      </c>
      <c r="P750" s="152">
        <v>0</v>
      </c>
      <c r="Q750" s="152">
        <v>0</v>
      </c>
      <c r="R750" s="152">
        <v>0</v>
      </c>
    </row>
    <row r="751" spans="1:18">
      <c r="A751" s="16">
        <f t="shared" si="23"/>
        <v>751</v>
      </c>
      <c r="B751" s="148"/>
      <c r="C751" s="148"/>
      <c r="D751" s="148"/>
      <c r="E751" s="148"/>
      <c r="F751" s="148"/>
      <c r="G751" s="148"/>
      <c r="H751" s="149"/>
      <c r="I751" s="150"/>
      <c r="J751" s="150"/>
      <c r="K751" s="150"/>
      <c r="L751" s="151"/>
      <c r="M751" s="151"/>
      <c r="N751" s="151"/>
      <c r="O751" s="151"/>
      <c r="P751" s="151"/>
      <c r="Q751" s="151"/>
      <c r="R751" s="151"/>
    </row>
    <row r="752" spans="1:18">
      <c r="A752" s="16">
        <f t="shared" si="23"/>
        <v>752</v>
      </c>
      <c r="B752" s="94" t="s">
        <v>1705</v>
      </c>
      <c r="C752" s="94"/>
      <c r="D752" s="94" t="s">
        <v>1706</v>
      </c>
      <c r="E752" s="94"/>
      <c r="F752" s="94" t="s">
        <v>294</v>
      </c>
      <c r="G752" s="94"/>
      <c r="H752" s="95"/>
      <c r="I752" s="153">
        <v>0</v>
      </c>
      <c r="J752" s="153">
        <v>0</v>
      </c>
      <c r="K752" s="153">
        <v>0</v>
      </c>
      <c r="L752" s="152">
        <v>0</v>
      </c>
      <c r="M752" s="152">
        <v>0</v>
      </c>
      <c r="N752" s="152">
        <v>0</v>
      </c>
      <c r="O752" s="152">
        <v>0</v>
      </c>
      <c r="P752" s="152">
        <v>0</v>
      </c>
      <c r="Q752" s="152">
        <v>0</v>
      </c>
      <c r="R752" s="152">
        <v>0</v>
      </c>
    </row>
    <row r="753" spans="1:18">
      <c r="A753" s="16">
        <f t="shared" si="23"/>
        <v>753</v>
      </c>
      <c r="B753" s="148"/>
      <c r="C753" s="148"/>
      <c r="D753" s="148"/>
      <c r="E753" s="148"/>
      <c r="F753" s="148"/>
      <c r="G753" s="148"/>
      <c r="H753" s="149"/>
      <c r="I753" s="150"/>
      <c r="J753" s="150"/>
      <c r="K753" s="150"/>
      <c r="L753" s="151"/>
      <c r="M753" s="151"/>
      <c r="N753" s="151"/>
      <c r="O753" s="151"/>
      <c r="P753" s="151"/>
      <c r="Q753" s="151"/>
      <c r="R753" s="151"/>
    </row>
    <row r="754" spans="1:18">
      <c r="A754" s="16">
        <f t="shared" si="23"/>
        <v>754</v>
      </c>
      <c r="B754" s="94" t="s">
        <v>1709</v>
      </c>
      <c r="C754" s="94"/>
      <c r="D754" s="94" t="s">
        <v>1710</v>
      </c>
      <c r="E754" s="94"/>
      <c r="F754" s="94"/>
      <c r="G754" s="94"/>
      <c r="H754" s="95"/>
      <c r="I754" s="153">
        <v>0</v>
      </c>
      <c r="J754" s="153">
        <v>0</v>
      </c>
      <c r="K754" s="153">
        <v>0</v>
      </c>
      <c r="L754" s="152">
        <v>0</v>
      </c>
      <c r="M754" s="152">
        <v>0</v>
      </c>
      <c r="N754" s="152">
        <v>0</v>
      </c>
      <c r="O754" s="152">
        <v>0</v>
      </c>
      <c r="P754" s="152">
        <v>0</v>
      </c>
      <c r="Q754" s="152">
        <v>0</v>
      </c>
      <c r="R754" s="152">
        <v>0</v>
      </c>
    </row>
    <row r="755" spans="1:18">
      <c r="A755" s="16">
        <f t="shared" si="23"/>
        <v>755</v>
      </c>
      <c r="B755" s="148"/>
      <c r="C755" s="148"/>
      <c r="D755" s="148"/>
      <c r="E755" s="148"/>
      <c r="F755" s="148"/>
      <c r="G755" s="148"/>
      <c r="H755" s="149"/>
      <c r="I755" s="150"/>
      <c r="J755" s="150"/>
      <c r="K755" s="150"/>
      <c r="L755" s="151"/>
      <c r="M755" s="151"/>
      <c r="N755" s="151"/>
      <c r="O755" s="151"/>
      <c r="P755" s="151"/>
      <c r="Q755" s="151"/>
      <c r="R755" s="151"/>
    </row>
    <row r="756" spans="1:18">
      <c r="A756" s="16">
        <f t="shared" si="23"/>
        <v>756</v>
      </c>
      <c r="B756" s="148" t="s">
        <v>1712</v>
      </c>
      <c r="C756" s="148"/>
      <c r="D756" s="148"/>
      <c r="E756" s="148"/>
      <c r="F756" s="148"/>
      <c r="G756" s="148"/>
      <c r="H756" s="149"/>
      <c r="I756" s="150"/>
      <c r="J756" s="150"/>
      <c r="K756" s="150"/>
      <c r="L756" s="151"/>
      <c r="M756" s="151"/>
      <c r="N756" s="151"/>
      <c r="O756" s="151"/>
      <c r="P756" s="151"/>
      <c r="Q756" s="151"/>
      <c r="R756" s="151"/>
    </row>
    <row r="757" spans="1:18">
      <c r="A757" s="16">
        <f t="shared" si="23"/>
        <v>757</v>
      </c>
      <c r="B757" s="94" t="s">
        <v>1713</v>
      </c>
      <c r="C757" s="94"/>
      <c r="D757" s="94" t="s">
        <v>1714</v>
      </c>
      <c r="E757" s="94" t="s">
        <v>1085</v>
      </c>
      <c r="F757" s="94" t="s">
        <v>65</v>
      </c>
      <c r="G757" s="94" t="s">
        <v>52</v>
      </c>
      <c r="H757" s="95"/>
      <c r="I757" s="153">
        <v>600</v>
      </c>
      <c r="J757" s="153">
        <v>600</v>
      </c>
      <c r="K757" s="153">
        <v>600</v>
      </c>
      <c r="L757" s="152">
        <v>600</v>
      </c>
      <c r="M757" s="152">
        <v>600</v>
      </c>
      <c r="N757" s="152">
        <v>600</v>
      </c>
      <c r="O757" s="152">
        <v>600</v>
      </c>
      <c r="P757" s="152">
        <v>600</v>
      </c>
      <c r="Q757" s="152">
        <v>600</v>
      </c>
      <c r="R757" s="152">
        <v>600</v>
      </c>
    </row>
    <row r="758" spans="1:18">
      <c r="A758" s="16">
        <f t="shared" si="23"/>
        <v>758</v>
      </c>
      <c r="B758" s="94" t="s">
        <v>1716</v>
      </c>
      <c r="C758" s="94"/>
      <c r="D758" s="94" t="s">
        <v>1717</v>
      </c>
      <c r="E758" s="94" t="s">
        <v>272</v>
      </c>
      <c r="F758" s="94" t="s">
        <v>65</v>
      </c>
      <c r="G758" s="94" t="s">
        <v>54</v>
      </c>
      <c r="H758" s="95"/>
      <c r="I758" s="153">
        <v>220</v>
      </c>
      <c r="J758" s="153">
        <v>220</v>
      </c>
      <c r="K758" s="153">
        <v>220</v>
      </c>
      <c r="L758" s="152">
        <v>220</v>
      </c>
      <c r="M758" s="152">
        <v>220</v>
      </c>
      <c r="N758" s="152">
        <v>220</v>
      </c>
      <c r="O758" s="152">
        <v>220</v>
      </c>
      <c r="P758" s="152">
        <v>220</v>
      </c>
      <c r="Q758" s="152">
        <v>220</v>
      </c>
      <c r="R758" s="152">
        <v>220</v>
      </c>
    </row>
    <row r="759" spans="1:18">
      <c r="A759" s="16">
        <f t="shared" si="23"/>
        <v>759</v>
      </c>
      <c r="B759" s="94" t="s">
        <v>1723</v>
      </c>
      <c r="C759" s="94"/>
      <c r="D759" s="94" t="s">
        <v>1724</v>
      </c>
      <c r="E759" s="94" t="s">
        <v>662</v>
      </c>
      <c r="F759" s="94" t="s">
        <v>65</v>
      </c>
      <c r="G759" s="94" t="s">
        <v>53</v>
      </c>
      <c r="H759" s="95"/>
      <c r="I759" s="153">
        <v>100</v>
      </c>
      <c r="J759" s="153">
        <v>100</v>
      </c>
      <c r="K759" s="153">
        <v>100</v>
      </c>
      <c r="L759" s="152">
        <v>100</v>
      </c>
      <c r="M759" s="152">
        <v>100</v>
      </c>
      <c r="N759" s="152">
        <v>100</v>
      </c>
      <c r="O759" s="152">
        <v>100</v>
      </c>
      <c r="P759" s="152">
        <v>100</v>
      </c>
      <c r="Q759" s="152">
        <v>100</v>
      </c>
      <c r="R759" s="152">
        <v>100</v>
      </c>
    </row>
    <row r="760" spans="1:18">
      <c r="A760" s="16">
        <f t="shared" si="23"/>
        <v>760</v>
      </c>
      <c r="B760" s="94" t="s">
        <v>1725</v>
      </c>
      <c r="C760" s="94"/>
      <c r="D760" s="94" t="s">
        <v>1726</v>
      </c>
      <c r="E760" s="94" t="s">
        <v>70</v>
      </c>
      <c r="F760" s="94" t="s">
        <v>65</v>
      </c>
      <c r="G760" s="94" t="s">
        <v>53</v>
      </c>
      <c r="H760" s="95"/>
      <c r="I760" s="153">
        <v>300</v>
      </c>
      <c r="J760" s="153">
        <v>300</v>
      </c>
      <c r="K760" s="153">
        <v>300</v>
      </c>
      <c r="L760" s="152">
        <v>300</v>
      </c>
      <c r="M760" s="152">
        <v>300</v>
      </c>
      <c r="N760" s="152">
        <v>300</v>
      </c>
      <c r="O760" s="152">
        <v>300</v>
      </c>
      <c r="P760" s="152">
        <v>300</v>
      </c>
      <c r="Q760" s="152">
        <v>300</v>
      </c>
      <c r="R760" s="152">
        <v>300</v>
      </c>
    </row>
    <row r="761" spans="1:18">
      <c r="A761" s="16">
        <f t="shared" si="23"/>
        <v>761</v>
      </c>
      <c r="B761" s="148" t="s">
        <v>1727</v>
      </c>
      <c r="C761" s="148"/>
      <c r="D761" s="148"/>
      <c r="E761" s="148"/>
      <c r="F761" s="148"/>
      <c r="G761" s="148"/>
      <c r="H761" s="149"/>
      <c r="I761" s="150">
        <f t="shared" ref="I761:R761" si="26">SUM(I757:I760)</f>
        <v>1220</v>
      </c>
      <c r="J761" s="150">
        <f t="shared" si="26"/>
        <v>1220</v>
      </c>
      <c r="K761" s="150">
        <f t="shared" si="26"/>
        <v>1220</v>
      </c>
      <c r="L761" s="151">
        <f t="shared" si="26"/>
        <v>1220</v>
      </c>
      <c r="M761" s="151">
        <f t="shared" si="26"/>
        <v>1220</v>
      </c>
      <c r="N761" s="151">
        <f t="shared" si="26"/>
        <v>1220</v>
      </c>
      <c r="O761" s="151">
        <f t="shared" si="26"/>
        <v>1220</v>
      </c>
      <c r="P761" s="151">
        <f t="shared" si="26"/>
        <v>1220</v>
      </c>
      <c r="Q761" s="151">
        <f t="shared" si="26"/>
        <v>1220</v>
      </c>
      <c r="R761" s="151">
        <f t="shared" si="26"/>
        <v>1220</v>
      </c>
    </row>
    <row r="762" spans="1:18">
      <c r="A762" s="16">
        <f t="shared" si="23"/>
        <v>762</v>
      </c>
      <c r="B762" s="94" t="s">
        <v>1728</v>
      </c>
      <c r="C762" s="94"/>
      <c r="D762" s="94" t="s">
        <v>1729</v>
      </c>
      <c r="E762" s="94" t="s">
        <v>1550</v>
      </c>
      <c r="F762" s="94"/>
      <c r="G762" s="94"/>
      <c r="H762" s="95"/>
      <c r="I762" s="197">
        <v>69.67</v>
      </c>
      <c r="J762" s="197">
        <v>69.67</v>
      </c>
      <c r="K762" s="197">
        <v>69.67</v>
      </c>
      <c r="L762" s="197">
        <v>69.67</v>
      </c>
      <c r="M762" s="197">
        <v>69.67</v>
      </c>
      <c r="N762" s="197">
        <v>69.67</v>
      </c>
      <c r="O762" s="197">
        <v>69.67</v>
      </c>
      <c r="P762" s="197">
        <v>69.67</v>
      </c>
      <c r="Q762" s="197">
        <v>69.67</v>
      </c>
      <c r="R762" s="197">
        <v>69.67</v>
      </c>
    </row>
    <row r="763" spans="1:18">
      <c r="A763" s="16">
        <f t="shared" si="23"/>
        <v>763</v>
      </c>
      <c r="B763" s="148"/>
      <c r="C763" s="148"/>
      <c r="D763" s="148"/>
      <c r="E763" s="148"/>
      <c r="F763" s="148"/>
      <c r="G763" s="148"/>
      <c r="H763" s="149"/>
      <c r="I763" s="150"/>
      <c r="J763" s="150"/>
      <c r="K763" s="150"/>
      <c r="L763" s="151"/>
      <c r="M763" s="151"/>
      <c r="N763" s="151"/>
      <c r="O763" s="151"/>
      <c r="P763" s="151"/>
      <c r="Q763" s="151"/>
      <c r="R763" s="151"/>
    </row>
    <row r="764" spans="1:18">
      <c r="A764" s="16">
        <f t="shared" si="23"/>
        <v>764</v>
      </c>
      <c r="B764" s="148" t="s">
        <v>1730</v>
      </c>
      <c r="C764" s="148"/>
      <c r="D764" s="148"/>
      <c r="E764" s="148"/>
      <c r="F764" s="148"/>
      <c r="G764" s="148"/>
      <c r="H764" s="149"/>
      <c r="I764" s="150"/>
      <c r="J764" s="150"/>
      <c r="K764" s="150"/>
      <c r="L764" s="151"/>
      <c r="M764" s="151"/>
      <c r="N764" s="151"/>
      <c r="O764" s="151"/>
      <c r="P764" s="151"/>
      <c r="Q764" s="151"/>
      <c r="R764" s="151"/>
    </row>
    <row r="765" spans="1:18">
      <c r="A765" s="16">
        <f t="shared" si="23"/>
        <v>765</v>
      </c>
      <c r="B765" s="94" t="s">
        <v>1744</v>
      </c>
      <c r="C765" s="94" t="s">
        <v>1745</v>
      </c>
      <c r="D765" s="94"/>
      <c r="E765" s="94" t="s">
        <v>1735</v>
      </c>
      <c r="F765" s="94" t="s">
        <v>294</v>
      </c>
      <c r="G765" s="94" t="s">
        <v>98</v>
      </c>
      <c r="H765" s="95">
        <v>2021</v>
      </c>
      <c r="I765" s="153">
        <v>117</v>
      </c>
      <c r="J765" s="153">
        <v>117</v>
      </c>
      <c r="K765" s="153">
        <v>117</v>
      </c>
      <c r="L765" s="152">
        <v>117</v>
      </c>
      <c r="M765" s="152">
        <v>117</v>
      </c>
      <c r="N765" s="152">
        <v>117</v>
      </c>
      <c r="O765" s="152">
        <v>117</v>
      </c>
      <c r="P765" s="152">
        <v>117</v>
      </c>
      <c r="Q765" s="152">
        <v>117</v>
      </c>
      <c r="R765" s="152">
        <v>117</v>
      </c>
    </row>
    <row r="766" spans="1:18">
      <c r="A766" s="16">
        <f t="shared" si="23"/>
        <v>766</v>
      </c>
      <c r="B766" s="94" t="s">
        <v>2570</v>
      </c>
      <c r="C766" s="94" t="s">
        <v>2571</v>
      </c>
      <c r="D766" s="94"/>
      <c r="E766" s="94" t="s">
        <v>1076</v>
      </c>
      <c r="F766" s="94" t="s">
        <v>249</v>
      </c>
      <c r="G766" s="94" t="s">
        <v>52</v>
      </c>
      <c r="H766" s="95">
        <v>2020</v>
      </c>
      <c r="I766" s="153">
        <v>420</v>
      </c>
      <c r="J766" s="153">
        <v>420</v>
      </c>
      <c r="K766" s="153">
        <v>420</v>
      </c>
      <c r="L766" s="153">
        <v>420</v>
      </c>
      <c r="M766" s="153">
        <v>420</v>
      </c>
      <c r="N766" s="153">
        <v>420</v>
      </c>
      <c r="O766" s="153">
        <v>420</v>
      </c>
      <c r="P766" s="153">
        <v>420</v>
      </c>
      <c r="Q766" s="153">
        <v>420</v>
      </c>
      <c r="R766" s="153">
        <v>420</v>
      </c>
    </row>
    <row r="767" spans="1:18">
      <c r="A767" s="16">
        <f t="shared" si="23"/>
        <v>767</v>
      </c>
      <c r="B767" s="94" t="s">
        <v>1733</v>
      </c>
      <c r="C767" s="94" t="s">
        <v>1734</v>
      </c>
      <c r="D767" s="94"/>
      <c r="E767" s="94" t="s">
        <v>1735</v>
      </c>
      <c r="F767" s="94" t="s">
        <v>294</v>
      </c>
      <c r="G767" s="94" t="s">
        <v>98</v>
      </c>
      <c r="H767" s="95">
        <v>2020</v>
      </c>
      <c r="I767" s="153">
        <v>90</v>
      </c>
      <c r="J767" s="153">
        <v>90</v>
      </c>
      <c r="K767" s="153">
        <v>90</v>
      </c>
      <c r="L767" s="152">
        <v>90</v>
      </c>
      <c r="M767" s="152">
        <v>90</v>
      </c>
      <c r="N767" s="152">
        <v>90</v>
      </c>
      <c r="O767" s="152">
        <v>90</v>
      </c>
      <c r="P767" s="152">
        <v>90</v>
      </c>
      <c r="Q767" s="152">
        <v>90</v>
      </c>
      <c r="R767" s="152">
        <v>90</v>
      </c>
    </row>
    <row r="768" spans="1:18">
      <c r="A768" s="16">
        <f t="shared" si="23"/>
        <v>768</v>
      </c>
      <c r="B768" s="94" t="s">
        <v>1736</v>
      </c>
      <c r="C768" s="94" t="s">
        <v>1737</v>
      </c>
      <c r="D768" s="94"/>
      <c r="E768" s="94" t="s">
        <v>359</v>
      </c>
      <c r="F768" s="94" t="s">
        <v>294</v>
      </c>
      <c r="G768" s="94" t="s">
        <v>285</v>
      </c>
      <c r="H768" s="95">
        <v>2020</v>
      </c>
      <c r="I768" s="153">
        <v>11</v>
      </c>
      <c r="J768" s="153">
        <v>11</v>
      </c>
      <c r="K768" s="153">
        <v>11</v>
      </c>
      <c r="L768" s="152">
        <v>11</v>
      </c>
      <c r="M768" s="152">
        <v>11</v>
      </c>
      <c r="N768" s="152">
        <v>11</v>
      </c>
      <c r="O768" s="152">
        <v>11</v>
      </c>
      <c r="P768" s="152">
        <v>11</v>
      </c>
      <c r="Q768" s="152">
        <v>11</v>
      </c>
      <c r="R768" s="152">
        <v>11</v>
      </c>
    </row>
    <row r="769" spans="1:18">
      <c r="A769" s="16">
        <f t="shared" si="23"/>
        <v>769</v>
      </c>
      <c r="B769" s="94" t="s">
        <v>2065</v>
      </c>
      <c r="C769" s="94" t="s">
        <v>2066</v>
      </c>
      <c r="D769" s="94"/>
      <c r="E769" s="94" t="s">
        <v>359</v>
      </c>
      <c r="F769" s="94" t="s">
        <v>294</v>
      </c>
      <c r="G769" s="94" t="s">
        <v>285</v>
      </c>
      <c r="H769" s="95">
        <v>2020</v>
      </c>
      <c r="I769" s="153">
        <v>363</v>
      </c>
      <c r="J769" s="153">
        <v>363</v>
      </c>
      <c r="K769" s="153">
        <v>363</v>
      </c>
      <c r="L769" s="152">
        <v>363</v>
      </c>
      <c r="M769" s="152">
        <v>363</v>
      </c>
      <c r="N769" s="152">
        <v>363</v>
      </c>
      <c r="O769" s="152">
        <v>363</v>
      </c>
      <c r="P769" s="152">
        <v>363</v>
      </c>
      <c r="Q769" s="152">
        <v>363</v>
      </c>
      <c r="R769" s="152">
        <v>363</v>
      </c>
    </row>
    <row r="770" spans="1:18">
      <c r="A770" s="16">
        <f t="shared" si="23"/>
        <v>770</v>
      </c>
      <c r="B770" s="148" t="s">
        <v>1739</v>
      </c>
      <c r="C770" s="148"/>
      <c r="D770" s="148"/>
      <c r="E770" s="148"/>
      <c r="F770" s="148"/>
      <c r="G770" s="148"/>
      <c r="H770" s="149"/>
      <c r="I770" s="150">
        <f t="shared" ref="I770:R770" si="27">SUM(I765:I769)</f>
        <v>1001</v>
      </c>
      <c r="J770" s="150">
        <f t="shared" si="27"/>
        <v>1001</v>
      </c>
      <c r="K770" s="150">
        <f t="shared" si="27"/>
        <v>1001</v>
      </c>
      <c r="L770" s="151">
        <f t="shared" si="27"/>
        <v>1001</v>
      </c>
      <c r="M770" s="151">
        <f t="shared" si="27"/>
        <v>1001</v>
      </c>
      <c r="N770" s="151">
        <f t="shared" si="27"/>
        <v>1001</v>
      </c>
      <c r="O770" s="151">
        <f t="shared" si="27"/>
        <v>1001</v>
      </c>
      <c r="P770" s="151">
        <f t="shared" si="27"/>
        <v>1001</v>
      </c>
      <c r="Q770" s="151">
        <f t="shared" si="27"/>
        <v>1001</v>
      </c>
      <c r="R770" s="151">
        <f t="shared" si="27"/>
        <v>1001</v>
      </c>
    </row>
    <row r="771" spans="1:18">
      <c r="A771" s="16">
        <f t="shared" si="23"/>
        <v>771</v>
      </c>
      <c r="B771" s="148"/>
      <c r="C771" s="148"/>
      <c r="D771" s="148"/>
      <c r="E771" s="148"/>
      <c r="F771" s="148"/>
      <c r="G771" s="148"/>
      <c r="H771" s="149"/>
      <c r="I771" s="150"/>
      <c r="J771" s="150"/>
      <c r="K771" s="150"/>
      <c r="L771" s="151"/>
      <c r="M771" s="151"/>
      <c r="N771" s="151"/>
      <c r="O771" s="151"/>
      <c r="P771" s="151"/>
      <c r="Q771" s="151"/>
      <c r="R771" s="151"/>
    </row>
    <row r="772" spans="1:18">
      <c r="A772" s="16">
        <f t="shared" si="23"/>
        <v>772</v>
      </c>
      <c r="B772" s="148" t="s">
        <v>1740</v>
      </c>
      <c r="C772" s="148"/>
      <c r="D772" s="148"/>
      <c r="E772" s="148"/>
      <c r="F772" s="148"/>
      <c r="G772" s="148"/>
      <c r="H772" s="149"/>
      <c r="I772" s="150"/>
      <c r="J772" s="150"/>
      <c r="K772" s="150"/>
      <c r="L772" s="151"/>
      <c r="M772" s="151"/>
      <c r="N772" s="151"/>
      <c r="O772" s="151"/>
      <c r="P772" s="151"/>
      <c r="Q772" s="151"/>
      <c r="R772" s="151"/>
    </row>
    <row r="773" spans="1:18">
      <c r="A773" s="16">
        <f t="shared" si="23"/>
        <v>773</v>
      </c>
      <c r="B773" s="94" t="s">
        <v>1824</v>
      </c>
      <c r="C773" s="94" t="s">
        <v>1825</v>
      </c>
      <c r="D773" s="94"/>
      <c r="E773" s="94" t="s">
        <v>55</v>
      </c>
      <c r="F773" s="94" t="s">
        <v>80</v>
      </c>
      <c r="G773" s="94" t="s">
        <v>98</v>
      </c>
      <c r="H773" s="95">
        <v>2020</v>
      </c>
      <c r="I773" s="153">
        <v>174</v>
      </c>
      <c r="J773" s="153">
        <v>174</v>
      </c>
      <c r="K773" s="153">
        <v>174</v>
      </c>
      <c r="L773" s="152">
        <v>174</v>
      </c>
      <c r="M773" s="152">
        <v>174</v>
      </c>
      <c r="N773" s="152">
        <v>174</v>
      </c>
      <c r="O773" s="152">
        <v>174</v>
      </c>
      <c r="P773" s="152">
        <v>174</v>
      </c>
      <c r="Q773" s="152">
        <v>174</v>
      </c>
      <c r="R773" s="152">
        <v>174</v>
      </c>
    </row>
    <row r="774" spans="1:18">
      <c r="A774" s="16">
        <f t="shared" ref="A774:A837" si="28">A773+1</f>
        <v>774</v>
      </c>
      <c r="B774" s="94" t="s">
        <v>1828</v>
      </c>
      <c r="C774" s="94" t="s">
        <v>1829</v>
      </c>
      <c r="D774" s="94"/>
      <c r="E774" s="94" t="s">
        <v>1735</v>
      </c>
      <c r="F774" s="94" t="s">
        <v>80</v>
      </c>
      <c r="G774" s="94" t="s">
        <v>98</v>
      </c>
      <c r="H774" s="95">
        <v>2021</v>
      </c>
      <c r="I774" s="153">
        <v>149.5</v>
      </c>
      <c r="J774" s="153">
        <v>149.5</v>
      </c>
      <c r="K774" s="153">
        <v>149.5</v>
      </c>
      <c r="L774" s="152">
        <v>149.5</v>
      </c>
      <c r="M774" s="152">
        <v>149.5</v>
      </c>
      <c r="N774" s="152">
        <v>149.5</v>
      </c>
      <c r="O774" s="152">
        <v>149.5</v>
      </c>
      <c r="P774" s="152">
        <v>149.5</v>
      </c>
      <c r="Q774" s="152">
        <v>149.5</v>
      </c>
      <c r="R774" s="152">
        <v>149.5</v>
      </c>
    </row>
    <row r="775" spans="1:18">
      <c r="A775" s="16">
        <f t="shared" si="28"/>
        <v>775</v>
      </c>
      <c r="B775" s="94" t="s">
        <v>1826</v>
      </c>
      <c r="C775" s="94" t="s">
        <v>1827</v>
      </c>
      <c r="D775" s="94"/>
      <c r="E775" s="94" t="s">
        <v>1738</v>
      </c>
      <c r="F775" s="94" t="s">
        <v>80</v>
      </c>
      <c r="G775" s="94" t="s">
        <v>98</v>
      </c>
      <c r="H775" s="95">
        <v>2020</v>
      </c>
      <c r="I775" s="153">
        <v>220</v>
      </c>
      <c r="J775" s="153">
        <v>220</v>
      </c>
      <c r="K775" s="153">
        <v>220</v>
      </c>
      <c r="L775" s="152">
        <v>220</v>
      </c>
      <c r="M775" s="152">
        <v>220</v>
      </c>
      <c r="N775" s="152">
        <v>220</v>
      </c>
      <c r="O775" s="152">
        <v>220</v>
      </c>
      <c r="P775" s="152">
        <v>220</v>
      </c>
      <c r="Q775" s="152">
        <v>220</v>
      </c>
      <c r="R775" s="152">
        <v>220</v>
      </c>
    </row>
    <row r="776" spans="1:18">
      <c r="A776" s="16">
        <f t="shared" si="28"/>
        <v>776</v>
      </c>
      <c r="B776" s="94" t="s">
        <v>1832</v>
      </c>
      <c r="C776" s="94" t="s">
        <v>1833</v>
      </c>
      <c r="D776" s="94"/>
      <c r="E776" s="94" t="s">
        <v>1501</v>
      </c>
      <c r="F776" s="94" t="s">
        <v>80</v>
      </c>
      <c r="G776" s="94" t="s">
        <v>98</v>
      </c>
      <c r="H776" s="95">
        <v>2020</v>
      </c>
      <c r="I776" s="153">
        <v>201.6</v>
      </c>
      <c r="J776" s="153">
        <v>201.6</v>
      </c>
      <c r="K776" s="153">
        <v>201.6</v>
      </c>
      <c r="L776" s="152">
        <v>201.6</v>
      </c>
      <c r="M776" s="152">
        <v>201.6</v>
      </c>
      <c r="N776" s="152">
        <v>201.6</v>
      </c>
      <c r="O776" s="152">
        <v>201.6</v>
      </c>
      <c r="P776" s="152">
        <v>201.6</v>
      </c>
      <c r="Q776" s="152">
        <v>201.6</v>
      </c>
      <c r="R776" s="152">
        <v>201.6</v>
      </c>
    </row>
    <row r="777" spans="1:18">
      <c r="A777" s="16">
        <f t="shared" si="28"/>
        <v>777</v>
      </c>
      <c r="B777" s="94" t="s">
        <v>2067</v>
      </c>
      <c r="C777" s="94" t="s">
        <v>2068</v>
      </c>
      <c r="D777" s="94"/>
      <c r="E777" s="94" t="s">
        <v>460</v>
      </c>
      <c r="F777" s="94" t="s">
        <v>80</v>
      </c>
      <c r="G777" s="94" t="s">
        <v>98</v>
      </c>
      <c r="H777" s="95">
        <v>2021</v>
      </c>
      <c r="I777" s="153">
        <v>0</v>
      </c>
      <c r="J777" s="153">
        <v>201</v>
      </c>
      <c r="K777" s="153">
        <v>201</v>
      </c>
      <c r="L777" s="152">
        <v>201</v>
      </c>
      <c r="M777" s="152">
        <v>201</v>
      </c>
      <c r="N777" s="152">
        <v>201</v>
      </c>
      <c r="O777" s="152">
        <v>201</v>
      </c>
      <c r="P777" s="152">
        <v>201</v>
      </c>
      <c r="Q777" s="152">
        <v>201</v>
      </c>
      <c r="R777" s="152">
        <v>201</v>
      </c>
    </row>
    <row r="778" spans="1:18">
      <c r="A778" s="16">
        <f t="shared" si="28"/>
        <v>778</v>
      </c>
      <c r="B778" s="94" t="s">
        <v>2069</v>
      </c>
      <c r="C778" s="94" t="s">
        <v>2070</v>
      </c>
      <c r="D778" s="94"/>
      <c r="E778" s="94" t="s">
        <v>55</v>
      </c>
      <c r="F778" s="94" t="s">
        <v>80</v>
      </c>
      <c r="G778" s="94" t="s">
        <v>98</v>
      </c>
      <c r="H778" s="95">
        <v>2020</v>
      </c>
      <c r="I778" s="153">
        <v>25.2</v>
      </c>
      <c r="J778" s="153">
        <v>25.2</v>
      </c>
      <c r="K778" s="153">
        <v>25.2</v>
      </c>
      <c r="L778" s="152">
        <v>25.2</v>
      </c>
      <c r="M778" s="152">
        <v>25.2</v>
      </c>
      <c r="N778" s="152">
        <v>25.2</v>
      </c>
      <c r="O778" s="152">
        <v>25.2</v>
      </c>
      <c r="P778" s="152">
        <v>25.2</v>
      </c>
      <c r="Q778" s="152">
        <v>25.2</v>
      </c>
      <c r="R778" s="152">
        <v>25.2</v>
      </c>
    </row>
    <row r="779" spans="1:18">
      <c r="A779" s="16">
        <f t="shared" si="28"/>
        <v>779</v>
      </c>
      <c r="B779" s="94" t="s">
        <v>1830</v>
      </c>
      <c r="C779" s="94" t="s">
        <v>1831</v>
      </c>
      <c r="D779" s="94"/>
      <c r="E779" s="94" t="s">
        <v>1501</v>
      </c>
      <c r="F779" s="94" t="s">
        <v>80</v>
      </c>
      <c r="G779" s="94" t="s">
        <v>98</v>
      </c>
      <c r="H779" s="95">
        <v>2020</v>
      </c>
      <c r="I779" s="153">
        <v>272.60000000000002</v>
      </c>
      <c r="J779" s="153">
        <v>272.60000000000002</v>
      </c>
      <c r="K779" s="153">
        <v>272.60000000000002</v>
      </c>
      <c r="L779" s="152">
        <v>272.60000000000002</v>
      </c>
      <c r="M779" s="152">
        <v>272.60000000000002</v>
      </c>
      <c r="N779" s="152">
        <v>272.60000000000002</v>
      </c>
      <c r="O779" s="152">
        <v>272.60000000000002</v>
      </c>
      <c r="P779" s="152">
        <v>272.60000000000002</v>
      </c>
      <c r="Q779" s="152">
        <v>272.60000000000002</v>
      </c>
      <c r="R779" s="152">
        <v>272.60000000000002</v>
      </c>
    </row>
    <row r="780" spans="1:18">
      <c r="A780" s="16">
        <f t="shared" si="28"/>
        <v>780</v>
      </c>
      <c r="B780" s="94" t="s">
        <v>2071</v>
      </c>
      <c r="C780" s="94" t="s">
        <v>2072</v>
      </c>
      <c r="D780" s="94"/>
      <c r="E780" s="94" t="s">
        <v>1501</v>
      </c>
      <c r="F780" s="94" t="s">
        <v>80</v>
      </c>
      <c r="G780" s="94" t="s">
        <v>98</v>
      </c>
      <c r="H780" s="95">
        <v>2021</v>
      </c>
      <c r="I780" s="153">
        <v>0</v>
      </c>
      <c r="J780" s="153">
        <v>223.8</v>
      </c>
      <c r="K780" s="153">
        <v>223.8</v>
      </c>
      <c r="L780" s="152">
        <v>223.8</v>
      </c>
      <c r="M780" s="152">
        <v>223.8</v>
      </c>
      <c r="N780" s="152">
        <v>223.8</v>
      </c>
      <c r="O780" s="152">
        <v>223.8</v>
      </c>
      <c r="P780" s="152">
        <v>223.8</v>
      </c>
      <c r="Q780" s="152">
        <v>223.8</v>
      </c>
      <c r="R780" s="152">
        <v>223.8</v>
      </c>
    </row>
    <row r="781" spans="1:18">
      <c r="A781" s="16">
        <f t="shared" si="28"/>
        <v>781</v>
      </c>
      <c r="B781" s="94" t="s">
        <v>1834</v>
      </c>
      <c r="C781" s="94" t="s">
        <v>1835</v>
      </c>
      <c r="D781" s="94"/>
      <c r="E781" s="94" t="s">
        <v>55</v>
      </c>
      <c r="F781" s="94" t="s">
        <v>80</v>
      </c>
      <c r="G781" s="94" t="s">
        <v>98</v>
      </c>
      <c r="H781" s="95">
        <v>2020</v>
      </c>
      <c r="I781" s="153">
        <v>144.9</v>
      </c>
      <c r="J781" s="153">
        <v>144.9</v>
      </c>
      <c r="K781" s="153">
        <v>144.9</v>
      </c>
      <c r="L781" s="152">
        <v>144.9</v>
      </c>
      <c r="M781" s="152">
        <v>144.9</v>
      </c>
      <c r="N781" s="152">
        <v>144.9</v>
      </c>
      <c r="O781" s="152">
        <v>144.9</v>
      </c>
      <c r="P781" s="152">
        <v>144.9</v>
      </c>
      <c r="Q781" s="152">
        <v>144.9</v>
      </c>
      <c r="R781" s="152">
        <v>144.9</v>
      </c>
    </row>
    <row r="782" spans="1:18">
      <c r="A782" s="16">
        <f t="shared" si="28"/>
        <v>782</v>
      </c>
      <c r="B782" s="94" t="s">
        <v>1839</v>
      </c>
      <c r="C782" s="94" t="s">
        <v>1840</v>
      </c>
      <c r="D782" s="94"/>
      <c r="E782" s="94" t="s">
        <v>243</v>
      </c>
      <c r="F782" s="94" t="s">
        <v>80</v>
      </c>
      <c r="G782" s="94" t="s">
        <v>98</v>
      </c>
      <c r="H782" s="95">
        <v>2020</v>
      </c>
      <c r="I782" s="153">
        <v>151.19999999999999</v>
      </c>
      <c r="J782" s="153">
        <v>151.19999999999999</v>
      </c>
      <c r="K782" s="153">
        <v>151.19999999999999</v>
      </c>
      <c r="L782" s="152">
        <v>151.19999999999999</v>
      </c>
      <c r="M782" s="152">
        <v>151.19999999999999</v>
      </c>
      <c r="N782" s="152">
        <v>151.19999999999999</v>
      </c>
      <c r="O782" s="152">
        <v>151.19999999999999</v>
      </c>
      <c r="P782" s="152">
        <v>151.19999999999999</v>
      </c>
      <c r="Q782" s="152">
        <v>151.19999999999999</v>
      </c>
      <c r="R782" s="152">
        <v>151.19999999999999</v>
      </c>
    </row>
    <row r="783" spans="1:18">
      <c r="A783" s="16">
        <f t="shared" si="28"/>
        <v>783</v>
      </c>
      <c r="B783" s="94" t="s">
        <v>1836</v>
      </c>
      <c r="C783" s="94" t="s">
        <v>1837</v>
      </c>
      <c r="D783" s="94"/>
      <c r="E783" s="94" t="s">
        <v>303</v>
      </c>
      <c r="F783" s="94" t="s">
        <v>80</v>
      </c>
      <c r="G783" s="94" t="s">
        <v>98</v>
      </c>
      <c r="H783" s="95">
        <v>2020</v>
      </c>
      <c r="I783" s="153">
        <v>226</v>
      </c>
      <c r="J783" s="153">
        <v>226</v>
      </c>
      <c r="K783" s="153">
        <v>226</v>
      </c>
      <c r="L783" s="152">
        <v>226</v>
      </c>
      <c r="M783" s="152">
        <v>226</v>
      </c>
      <c r="N783" s="152">
        <v>226</v>
      </c>
      <c r="O783" s="152">
        <v>226</v>
      </c>
      <c r="P783" s="152">
        <v>226</v>
      </c>
      <c r="Q783" s="152">
        <v>226</v>
      </c>
      <c r="R783" s="152">
        <v>226</v>
      </c>
    </row>
    <row r="784" spans="1:18">
      <c r="A784" s="16">
        <f t="shared" si="28"/>
        <v>784</v>
      </c>
      <c r="B784" s="94" t="s">
        <v>1842</v>
      </c>
      <c r="C784" s="94" t="s">
        <v>1843</v>
      </c>
      <c r="D784" s="94"/>
      <c r="E784" s="94" t="s">
        <v>1501</v>
      </c>
      <c r="F784" s="94" t="s">
        <v>80</v>
      </c>
      <c r="G784" s="94" t="s">
        <v>98</v>
      </c>
      <c r="H784" s="95">
        <v>2020</v>
      </c>
      <c r="I784" s="153">
        <v>239.8</v>
      </c>
      <c r="J784" s="153">
        <v>239.8</v>
      </c>
      <c r="K784" s="153">
        <v>239.8</v>
      </c>
      <c r="L784" s="152">
        <v>239.8</v>
      </c>
      <c r="M784" s="152">
        <v>239.8</v>
      </c>
      <c r="N784" s="152">
        <v>239.8</v>
      </c>
      <c r="O784" s="152">
        <v>239.8</v>
      </c>
      <c r="P784" s="152">
        <v>239.8</v>
      </c>
      <c r="Q784" s="152">
        <v>239.8</v>
      </c>
      <c r="R784" s="152">
        <v>239.8</v>
      </c>
    </row>
    <row r="785" spans="1:18">
      <c r="A785" s="16">
        <f t="shared" si="28"/>
        <v>785</v>
      </c>
      <c r="B785" s="94" t="s">
        <v>1763</v>
      </c>
      <c r="C785" s="94" t="s">
        <v>1764</v>
      </c>
      <c r="D785" s="94"/>
      <c r="E785" s="94" t="s">
        <v>1741</v>
      </c>
      <c r="F785" s="94" t="s">
        <v>1540</v>
      </c>
      <c r="G785" s="94" t="s">
        <v>62</v>
      </c>
      <c r="H785" s="95">
        <v>2021</v>
      </c>
      <c r="I785" s="153">
        <v>0</v>
      </c>
      <c r="J785" s="153">
        <v>504.4</v>
      </c>
      <c r="K785" s="153">
        <v>504.4</v>
      </c>
      <c r="L785" s="152">
        <v>504.4</v>
      </c>
      <c r="M785" s="152">
        <v>504.4</v>
      </c>
      <c r="N785" s="152">
        <v>504.4</v>
      </c>
      <c r="O785" s="152">
        <v>504.4</v>
      </c>
      <c r="P785" s="152">
        <v>504.4</v>
      </c>
      <c r="Q785" s="152">
        <v>504.4</v>
      </c>
      <c r="R785" s="152">
        <v>504.4</v>
      </c>
    </row>
    <row r="786" spans="1:18">
      <c r="A786" s="16">
        <f t="shared" si="28"/>
        <v>786</v>
      </c>
      <c r="B786" s="94" t="s">
        <v>1773</v>
      </c>
      <c r="C786" s="94" t="s">
        <v>1774</v>
      </c>
      <c r="D786" s="94"/>
      <c r="E786" s="94" t="s">
        <v>1756</v>
      </c>
      <c r="F786" s="94" t="s">
        <v>1540</v>
      </c>
      <c r="G786" s="94" t="s">
        <v>62</v>
      </c>
      <c r="H786" s="95">
        <v>2021</v>
      </c>
      <c r="I786" s="153">
        <v>0</v>
      </c>
      <c r="J786" s="153">
        <v>150</v>
      </c>
      <c r="K786" s="153">
        <v>150</v>
      </c>
      <c r="L786" s="152">
        <v>150</v>
      </c>
      <c r="M786" s="152">
        <v>150</v>
      </c>
      <c r="N786" s="152">
        <v>150</v>
      </c>
      <c r="O786" s="152">
        <v>150</v>
      </c>
      <c r="P786" s="152">
        <v>150</v>
      </c>
      <c r="Q786" s="152">
        <v>150</v>
      </c>
      <c r="R786" s="152">
        <v>150</v>
      </c>
    </row>
    <row r="787" spans="1:18">
      <c r="A787" s="16">
        <f t="shared" si="28"/>
        <v>787</v>
      </c>
      <c r="B787" s="94" t="s">
        <v>1807</v>
      </c>
      <c r="C787" s="94" t="s">
        <v>1808</v>
      </c>
      <c r="D787" s="94"/>
      <c r="E787" s="94" t="s">
        <v>1344</v>
      </c>
      <c r="F787" s="94" t="s">
        <v>1540</v>
      </c>
      <c r="G787" s="94" t="s">
        <v>62</v>
      </c>
      <c r="H787" s="95">
        <v>2020</v>
      </c>
      <c r="I787" s="153">
        <v>280.89999999999998</v>
      </c>
      <c r="J787" s="153">
        <v>280.89999999999998</v>
      </c>
      <c r="K787" s="153">
        <v>280.89999999999998</v>
      </c>
      <c r="L787" s="152">
        <v>280.89999999999998</v>
      </c>
      <c r="M787" s="152">
        <v>280.89999999999998</v>
      </c>
      <c r="N787" s="152">
        <v>280.89999999999998</v>
      </c>
      <c r="O787" s="152">
        <v>280.89999999999998</v>
      </c>
      <c r="P787" s="152">
        <v>280.89999999999998</v>
      </c>
      <c r="Q787" s="152">
        <v>280.89999999999998</v>
      </c>
      <c r="R787" s="152">
        <v>280.89999999999998</v>
      </c>
    </row>
    <row r="788" spans="1:18">
      <c r="A788" s="16">
        <f t="shared" si="28"/>
        <v>788</v>
      </c>
      <c r="B788" s="94" t="s">
        <v>2073</v>
      </c>
      <c r="C788" s="94" t="s">
        <v>2074</v>
      </c>
      <c r="D788" s="94"/>
      <c r="E788" s="94" t="s">
        <v>1250</v>
      </c>
      <c r="F788" s="94" t="s">
        <v>1976</v>
      </c>
      <c r="G788" s="94" t="s">
        <v>54</v>
      </c>
      <c r="H788" s="95">
        <v>2021</v>
      </c>
      <c r="I788" s="153">
        <v>0</v>
      </c>
      <c r="J788" s="153">
        <v>451.5</v>
      </c>
      <c r="K788" s="153">
        <v>451.5</v>
      </c>
      <c r="L788" s="152">
        <v>451.5</v>
      </c>
      <c r="M788" s="152">
        <v>451.5</v>
      </c>
      <c r="N788" s="152">
        <v>451.5</v>
      </c>
      <c r="O788" s="152">
        <v>451.5</v>
      </c>
      <c r="P788" s="152">
        <v>451.5</v>
      </c>
      <c r="Q788" s="152">
        <v>451.5</v>
      </c>
      <c r="R788" s="152">
        <v>451.5</v>
      </c>
    </row>
    <row r="789" spans="1:18">
      <c r="A789" s="16">
        <f t="shared" si="28"/>
        <v>789</v>
      </c>
      <c r="B789" s="94" t="s">
        <v>1759</v>
      </c>
      <c r="C789" s="94" t="s">
        <v>143</v>
      </c>
      <c r="D789" s="94"/>
      <c r="E789" s="94" t="s">
        <v>102</v>
      </c>
      <c r="F789" s="94" t="s">
        <v>1976</v>
      </c>
      <c r="G789" s="94" t="s">
        <v>54</v>
      </c>
      <c r="H789" s="95">
        <v>2020</v>
      </c>
      <c r="I789" s="153">
        <v>525</v>
      </c>
      <c r="J789" s="153">
        <v>525</v>
      </c>
      <c r="K789" s="153">
        <v>525</v>
      </c>
      <c r="L789" s="152">
        <v>525</v>
      </c>
      <c r="M789" s="152">
        <v>525</v>
      </c>
      <c r="N789" s="152">
        <v>525</v>
      </c>
      <c r="O789" s="152">
        <v>525</v>
      </c>
      <c r="P789" s="152">
        <v>525</v>
      </c>
      <c r="Q789" s="152">
        <v>525</v>
      </c>
      <c r="R789" s="152">
        <v>525</v>
      </c>
    </row>
    <row r="790" spans="1:18">
      <c r="A790" s="16">
        <f t="shared" si="28"/>
        <v>790</v>
      </c>
      <c r="B790" s="94" t="s">
        <v>1761</v>
      </c>
      <c r="C790" s="94" t="s">
        <v>1762</v>
      </c>
      <c r="D790" s="94"/>
      <c r="E790" s="94" t="s">
        <v>1156</v>
      </c>
      <c r="F790" s="94" t="s">
        <v>1976</v>
      </c>
      <c r="G790" s="94" t="s">
        <v>54</v>
      </c>
      <c r="H790" s="95">
        <v>2021</v>
      </c>
      <c r="I790" s="153">
        <v>0</v>
      </c>
      <c r="J790" s="153">
        <v>331.2</v>
      </c>
      <c r="K790" s="153">
        <v>331.2</v>
      </c>
      <c r="L790" s="152">
        <v>331.2</v>
      </c>
      <c r="M790" s="152">
        <v>331.2</v>
      </c>
      <c r="N790" s="152">
        <v>331.2</v>
      </c>
      <c r="O790" s="152">
        <v>331.2</v>
      </c>
      <c r="P790" s="152">
        <v>331.2</v>
      </c>
      <c r="Q790" s="152">
        <v>331.2</v>
      </c>
      <c r="R790" s="152">
        <v>331.2</v>
      </c>
    </row>
    <row r="791" spans="1:18">
      <c r="A791" s="16">
        <f t="shared" si="28"/>
        <v>791</v>
      </c>
      <c r="B791" s="94" t="s">
        <v>1742</v>
      </c>
      <c r="C791" s="94" t="s">
        <v>1743</v>
      </c>
      <c r="D791" s="94"/>
      <c r="E791" s="94" t="s">
        <v>133</v>
      </c>
      <c r="F791" s="94" t="s">
        <v>1976</v>
      </c>
      <c r="G791" s="94" t="s">
        <v>54</v>
      </c>
      <c r="H791" s="95">
        <v>2020</v>
      </c>
      <c r="I791" s="153">
        <v>160</v>
      </c>
      <c r="J791" s="153">
        <v>160</v>
      </c>
      <c r="K791" s="153">
        <v>160</v>
      </c>
      <c r="L791" s="152">
        <v>160</v>
      </c>
      <c r="M791" s="152">
        <v>160</v>
      </c>
      <c r="N791" s="152">
        <v>160</v>
      </c>
      <c r="O791" s="152">
        <v>160</v>
      </c>
      <c r="P791" s="152">
        <v>160</v>
      </c>
      <c r="Q791" s="152">
        <v>160</v>
      </c>
      <c r="R791" s="152">
        <v>160</v>
      </c>
    </row>
    <row r="792" spans="1:18">
      <c r="A792" s="16">
        <f t="shared" si="28"/>
        <v>792</v>
      </c>
      <c r="B792" s="94" t="s">
        <v>1765</v>
      </c>
      <c r="C792" s="94" t="s">
        <v>1766</v>
      </c>
      <c r="D792" s="94"/>
      <c r="E792" s="94" t="s">
        <v>129</v>
      </c>
      <c r="F792" s="94" t="s">
        <v>1976</v>
      </c>
      <c r="G792" s="94" t="s">
        <v>54</v>
      </c>
      <c r="H792" s="95">
        <v>2021</v>
      </c>
      <c r="I792" s="153">
        <v>0</v>
      </c>
      <c r="J792" s="153">
        <v>400</v>
      </c>
      <c r="K792" s="153">
        <v>400</v>
      </c>
      <c r="L792" s="152">
        <v>400</v>
      </c>
      <c r="M792" s="152">
        <v>400</v>
      </c>
      <c r="N792" s="152">
        <v>400</v>
      </c>
      <c r="O792" s="152">
        <v>400</v>
      </c>
      <c r="P792" s="152">
        <v>400</v>
      </c>
      <c r="Q792" s="152">
        <v>400</v>
      </c>
      <c r="R792" s="152">
        <v>400</v>
      </c>
    </row>
    <row r="793" spans="1:18">
      <c r="A793" s="16">
        <f t="shared" si="28"/>
        <v>793</v>
      </c>
      <c r="B793" s="94" t="s">
        <v>1767</v>
      </c>
      <c r="C793" s="94" t="s">
        <v>1768</v>
      </c>
      <c r="D793" s="94"/>
      <c r="E793" s="94" t="s">
        <v>1769</v>
      </c>
      <c r="F793" s="94" t="s">
        <v>1976</v>
      </c>
      <c r="G793" s="94" t="s">
        <v>53</v>
      </c>
      <c r="H793" s="95">
        <v>2021</v>
      </c>
      <c r="I793" s="153">
        <v>0</v>
      </c>
      <c r="J793" s="153">
        <v>240.5</v>
      </c>
      <c r="K793" s="153">
        <v>240.5</v>
      </c>
      <c r="L793" s="152">
        <v>240.5</v>
      </c>
      <c r="M793" s="152">
        <v>240.5</v>
      </c>
      <c r="N793" s="152">
        <v>240.5</v>
      </c>
      <c r="O793" s="152">
        <v>240.5</v>
      </c>
      <c r="P793" s="152">
        <v>240.5</v>
      </c>
      <c r="Q793" s="152">
        <v>240.5</v>
      </c>
      <c r="R793" s="152">
        <v>240.5</v>
      </c>
    </row>
    <row r="794" spans="1:18">
      <c r="A794" s="16">
        <f t="shared" si="28"/>
        <v>794</v>
      </c>
      <c r="B794" s="94" t="s">
        <v>1772</v>
      </c>
      <c r="C794" s="94" t="s">
        <v>1746</v>
      </c>
      <c r="D794" s="94"/>
      <c r="E794" s="94" t="s">
        <v>272</v>
      </c>
      <c r="F794" s="94" t="s">
        <v>1976</v>
      </c>
      <c r="G794" s="94" t="s">
        <v>54</v>
      </c>
      <c r="H794" s="95">
        <v>2020</v>
      </c>
      <c r="I794" s="153">
        <v>200</v>
      </c>
      <c r="J794" s="153">
        <v>200</v>
      </c>
      <c r="K794" s="153">
        <v>200</v>
      </c>
      <c r="L794" s="152">
        <v>200</v>
      </c>
      <c r="M794" s="152">
        <v>200</v>
      </c>
      <c r="N794" s="152">
        <v>200</v>
      </c>
      <c r="O794" s="152">
        <v>200</v>
      </c>
      <c r="P794" s="152">
        <v>200</v>
      </c>
      <c r="Q794" s="152">
        <v>200</v>
      </c>
      <c r="R794" s="152">
        <v>200</v>
      </c>
    </row>
    <row r="795" spans="1:18">
      <c r="A795" s="16">
        <f t="shared" si="28"/>
        <v>795</v>
      </c>
      <c r="B795" s="94" t="s">
        <v>1747</v>
      </c>
      <c r="C795" s="94" t="s">
        <v>1748</v>
      </c>
      <c r="D795" s="94"/>
      <c r="E795" s="94" t="s">
        <v>1749</v>
      </c>
      <c r="F795" s="94" t="s">
        <v>1976</v>
      </c>
      <c r="G795" s="94" t="s">
        <v>54</v>
      </c>
      <c r="H795" s="95">
        <v>2020</v>
      </c>
      <c r="I795" s="153">
        <v>148.4</v>
      </c>
      <c r="J795" s="153">
        <v>148.4</v>
      </c>
      <c r="K795" s="153">
        <v>148.4</v>
      </c>
      <c r="L795" s="152">
        <v>148.4</v>
      </c>
      <c r="M795" s="152">
        <v>148.4</v>
      </c>
      <c r="N795" s="152">
        <v>148.4</v>
      </c>
      <c r="O795" s="152">
        <v>148.4</v>
      </c>
      <c r="P795" s="152">
        <v>148.4</v>
      </c>
      <c r="Q795" s="152">
        <v>148.4</v>
      </c>
      <c r="R795" s="152">
        <v>148.4</v>
      </c>
    </row>
    <row r="796" spans="1:18">
      <c r="A796" s="16">
        <f t="shared" si="28"/>
        <v>796</v>
      </c>
      <c r="B796" s="94" t="s">
        <v>1751</v>
      </c>
      <c r="C796" s="94" t="s">
        <v>1752</v>
      </c>
      <c r="D796" s="94"/>
      <c r="E796" s="94" t="s">
        <v>1159</v>
      </c>
      <c r="F796" s="94" t="s">
        <v>1976</v>
      </c>
      <c r="G796" s="94" t="s">
        <v>54</v>
      </c>
      <c r="H796" s="95">
        <v>2021</v>
      </c>
      <c r="I796" s="153">
        <v>360</v>
      </c>
      <c r="J796" s="153">
        <v>360</v>
      </c>
      <c r="K796" s="153">
        <v>360</v>
      </c>
      <c r="L796" s="152">
        <v>360</v>
      </c>
      <c r="M796" s="152">
        <v>360</v>
      </c>
      <c r="N796" s="152">
        <v>360</v>
      </c>
      <c r="O796" s="152">
        <v>360</v>
      </c>
      <c r="P796" s="152">
        <v>360</v>
      </c>
      <c r="Q796" s="152">
        <v>360</v>
      </c>
      <c r="R796" s="152">
        <v>360</v>
      </c>
    </row>
    <row r="797" spans="1:18">
      <c r="A797" s="16">
        <f t="shared" si="28"/>
        <v>797</v>
      </c>
      <c r="B797" s="94" t="s">
        <v>1753</v>
      </c>
      <c r="C797" s="94" t="s">
        <v>1754</v>
      </c>
      <c r="D797" s="94"/>
      <c r="E797" s="94" t="s">
        <v>1159</v>
      </c>
      <c r="F797" s="94" t="s">
        <v>1976</v>
      </c>
      <c r="G797" s="94" t="s">
        <v>54</v>
      </c>
      <c r="H797" s="95">
        <v>2020</v>
      </c>
      <c r="I797" s="153">
        <v>242.6</v>
      </c>
      <c r="J797" s="153">
        <v>242.6</v>
      </c>
      <c r="K797" s="153">
        <v>242.6</v>
      </c>
      <c r="L797" s="152">
        <v>242.6</v>
      </c>
      <c r="M797" s="152">
        <v>242.6</v>
      </c>
      <c r="N797" s="152">
        <v>242.6</v>
      </c>
      <c r="O797" s="152">
        <v>242.6</v>
      </c>
      <c r="P797" s="152">
        <v>242.6</v>
      </c>
      <c r="Q797" s="152">
        <v>242.6</v>
      </c>
      <c r="R797" s="152">
        <v>242.6</v>
      </c>
    </row>
    <row r="798" spans="1:18">
      <c r="A798" s="16">
        <f t="shared" si="28"/>
        <v>798</v>
      </c>
      <c r="B798" s="94" t="s">
        <v>1757</v>
      </c>
      <c r="C798" s="94" t="s">
        <v>1758</v>
      </c>
      <c r="D798" s="94"/>
      <c r="E798" s="94" t="s">
        <v>1207</v>
      </c>
      <c r="F798" s="94" t="s">
        <v>1976</v>
      </c>
      <c r="G798" s="94" t="s">
        <v>54</v>
      </c>
      <c r="H798" s="95">
        <v>2021</v>
      </c>
      <c r="I798" s="153">
        <v>0</v>
      </c>
      <c r="J798" s="153">
        <v>293.3</v>
      </c>
      <c r="K798" s="153">
        <v>293.3</v>
      </c>
      <c r="L798" s="152">
        <v>293.3</v>
      </c>
      <c r="M798" s="152">
        <v>293.3</v>
      </c>
      <c r="N798" s="152">
        <v>293.3</v>
      </c>
      <c r="O798" s="152">
        <v>293.3</v>
      </c>
      <c r="P798" s="152">
        <v>293.3</v>
      </c>
      <c r="Q798" s="152">
        <v>293.3</v>
      </c>
      <c r="R798" s="152">
        <v>293.3</v>
      </c>
    </row>
    <row r="799" spans="1:18">
      <c r="A799" s="16">
        <f t="shared" si="28"/>
        <v>799</v>
      </c>
      <c r="B799" s="94" t="s">
        <v>144</v>
      </c>
      <c r="C799" s="94" t="s">
        <v>145</v>
      </c>
      <c r="D799" s="94"/>
      <c r="E799" s="94" t="s">
        <v>146</v>
      </c>
      <c r="F799" s="94" t="s">
        <v>1976</v>
      </c>
      <c r="G799" s="94" t="s">
        <v>54</v>
      </c>
      <c r="H799" s="95">
        <v>2020</v>
      </c>
      <c r="I799" s="153">
        <v>201.6</v>
      </c>
      <c r="J799" s="153">
        <v>201.6</v>
      </c>
      <c r="K799" s="153">
        <v>201.6</v>
      </c>
      <c r="L799" s="152">
        <v>201.6</v>
      </c>
      <c r="M799" s="152">
        <v>201.6</v>
      </c>
      <c r="N799" s="152">
        <v>201.6</v>
      </c>
      <c r="O799" s="152">
        <v>201.6</v>
      </c>
      <c r="P799" s="152">
        <v>201.6</v>
      </c>
      <c r="Q799" s="152">
        <v>201.6</v>
      </c>
      <c r="R799" s="152">
        <v>201.6</v>
      </c>
    </row>
    <row r="800" spans="1:18">
      <c r="A800" s="16">
        <f t="shared" si="28"/>
        <v>800</v>
      </c>
      <c r="B800" s="94" t="s">
        <v>1770</v>
      </c>
      <c r="C800" s="94" t="s">
        <v>1771</v>
      </c>
      <c r="D800" s="94"/>
      <c r="E800" s="94" t="s">
        <v>1207</v>
      </c>
      <c r="F800" s="94" t="s">
        <v>1976</v>
      </c>
      <c r="G800" s="94" t="s">
        <v>54</v>
      </c>
      <c r="H800" s="95">
        <v>2020</v>
      </c>
      <c r="I800" s="153">
        <v>162.1</v>
      </c>
      <c r="J800" s="153">
        <v>162.1</v>
      </c>
      <c r="K800" s="153">
        <v>162.1</v>
      </c>
      <c r="L800" s="152">
        <v>162.1</v>
      </c>
      <c r="M800" s="152">
        <v>162.1</v>
      </c>
      <c r="N800" s="152">
        <v>162.1</v>
      </c>
      <c r="O800" s="152">
        <v>162.1</v>
      </c>
      <c r="P800" s="152">
        <v>162.1</v>
      </c>
      <c r="Q800" s="152">
        <v>162.1</v>
      </c>
      <c r="R800" s="152">
        <v>162.1</v>
      </c>
    </row>
    <row r="801" spans="1:18">
      <c r="A801" s="16">
        <f t="shared" si="28"/>
        <v>801</v>
      </c>
      <c r="B801" s="94" t="s">
        <v>196</v>
      </c>
      <c r="C801" s="94" t="s">
        <v>197</v>
      </c>
      <c r="D801" s="94"/>
      <c r="E801" s="94" t="s">
        <v>70</v>
      </c>
      <c r="F801" s="94" t="s">
        <v>1976</v>
      </c>
      <c r="G801" s="94" t="s">
        <v>53</v>
      </c>
      <c r="H801" s="95">
        <v>2020</v>
      </c>
      <c r="I801" s="153">
        <v>51</v>
      </c>
      <c r="J801" s="153">
        <v>51</v>
      </c>
      <c r="K801" s="153">
        <v>51</v>
      </c>
      <c r="L801" s="152">
        <v>51</v>
      </c>
      <c r="M801" s="152">
        <v>51</v>
      </c>
      <c r="N801" s="152">
        <v>51</v>
      </c>
      <c r="O801" s="152">
        <v>51</v>
      </c>
      <c r="P801" s="152">
        <v>51</v>
      </c>
      <c r="Q801" s="152">
        <v>51</v>
      </c>
      <c r="R801" s="152">
        <v>51</v>
      </c>
    </row>
    <row r="802" spans="1:18">
      <c r="A802" s="16">
        <f t="shared" si="28"/>
        <v>802</v>
      </c>
      <c r="B802" s="94" t="s">
        <v>1775</v>
      </c>
      <c r="C802" s="94" t="s">
        <v>1776</v>
      </c>
      <c r="D802" s="94"/>
      <c r="E802" s="94" t="s">
        <v>129</v>
      </c>
      <c r="F802" s="94" t="s">
        <v>1976</v>
      </c>
      <c r="G802" s="94" t="s">
        <v>54</v>
      </c>
      <c r="H802" s="95">
        <v>2020</v>
      </c>
      <c r="I802" s="153">
        <v>449.5</v>
      </c>
      <c r="J802" s="153">
        <v>449.5</v>
      </c>
      <c r="K802" s="153">
        <v>449.5</v>
      </c>
      <c r="L802" s="152">
        <v>449.5</v>
      </c>
      <c r="M802" s="152">
        <v>449.5</v>
      </c>
      <c r="N802" s="152">
        <v>449.5</v>
      </c>
      <c r="O802" s="152">
        <v>449.5</v>
      </c>
      <c r="P802" s="152">
        <v>449.5</v>
      </c>
      <c r="Q802" s="152">
        <v>449.5</v>
      </c>
      <c r="R802" s="152">
        <v>449.5</v>
      </c>
    </row>
    <row r="803" spans="1:18">
      <c r="A803" s="16">
        <f t="shared" si="28"/>
        <v>803</v>
      </c>
      <c r="B803" s="94" t="s">
        <v>1792</v>
      </c>
      <c r="C803" s="94" t="s">
        <v>1793</v>
      </c>
      <c r="D803" s="94"/>
      <c r="E803" s="94" t="s">
        <v>129</v>
      </c>
      <c r="F803" s="94" t="s">
        <v>1976</v>
      </c>
      <c r="G803" s="94" t="s">
        <v>54</v>
      </c>
      <c r="H803" s="95">
        <v>2020</v>
      </c>
      <c r="I803" s="153">
        <v>50.6</v>
      </c>
      <c r="J803" s="153">
        <v>50.6</v>
      </c>
      <c r="K803" s="153">
        <v>50.6</v>
      </c>
      <c r="L803" s="152">
        <v>50.6</v>
      </c>
      <c r="M803" s="152">
        <v>50.6</v>
      </c>
      <c r="N803" s="152">
        <v>50.6</v>
      </c>
      <c r="O803" s="152">
        <v>50.6</v>
      </c>
      <c r="P803" s="152">
        <v>50.6</v>
      </c>
      <c r="Q803" s="152">
        <v>50.6</v>
      </c>
      <c r="R803" s="152">
        <v>50.6</v>
      </c>
    </row>
    <row r="804" spans="1:18">
      <c r="A804" s="16">
        <f t="shared" si="28"/>
        <v>804</v>
      </c>
      <c r="B804" s="94" t="s">
        <v>1796</v>
      </c>
      <c r="C804" s="94" t="s">
        <v>1797</v>
      </c>
      <c r="D804" s="94"/>
      <c r="E804" s="94" t="s">
        <v>1156</v>
      </c>
      <c r="F804" s="94" t="s">
        <v>1976</v>
      </c>
      <c r="G804" s="94" t="s">
        <v>54</v>
      </c>
      <c r="H804" s="95">
        <v>2021</v>
      </c>
      <c r="I804" s="153">
        <v>0</v>
      </c>
      <c r="J804" s="153">
        <v>101.5</v>
      </c>
      <c r="K804" s="153">
        <v>101.5</v>
      </c>
      <c r="L804" s="152">
        <v>101.5</v>
      </c>
      <c r="M804" s="152">
        <v>101.5</v>
      </c>
      <c r="N804" s="152">
        <v>101.5</v>
      </c>
      <c r="O804" s="152">
        <v>101.5</v>
      </c>
      <c r="P804" s="152">
        <v>101.5</v>
      </c>
      <c r="Q804" s="152">
        <v>101.5</v>
      </c>
      <c r="R804" s="152">
        <v>101.5</v>
      </c>
    </row>
    <row r="805" spans="1:18">
      <c r="A805" s="16">
        <f t="shared" si="28"/>
        <v>805</v>
      </c>
      <c r="B805" s="94" t="s">
        <v>1777</v>
      </c>
      <c r="C805" s="94" t="s">
        <v>1778</v>
      </c>
      <c r="D805" s="94"/>
      <c r="E805" s="94" t="s">
        <v>1207</v>
      </c>
      <c r="F805" s="94" t="s">
        <v>1976</v>
      </c>
      <c r="G805" s="94" t="s">
        <v>54</v>
      </c>
      <c r="H805" s="95">
        <v>2021</v>
      </c>
      <c r="I805" s="153">
        <v>0</v>
      </c>
      <c r="J805" s="153">
        <v>255.3</v>
      </c>
      <c r="K805" s="153">
        <v>255.3</v>
      </c>
      <c r="L805" s="152">
        <v>255.3</v>
      </c>
      <c r="M805" s="152">
        <v>255.3</v>
      </c>
      <c r="N805" s="152">
        <v>255.3</v>
      </c>
      <c r="O805" s="152">
        <v>255.3</v>
      </c>
      <c r="P805" s="152">
        <v>255.3</v>
      </c>
      <c r="Q805" s="152">
        <v>255.3</v>
      </c>
      <c r="R805" s="152">
        <v>255.3</v>
      </c>
    </row>
    <row r="806" spans="1:18">
      <c r="A806" s="16">
        <f t="shared" si="28"/>
        <v>806</v>
      </c>
      <c r="B806" s="94" t="s">
        <v>1779</v>
      </c>
      <c r="C806" s="94" t="s">
        <v>1780</v>
      </c>
      <c r="D806" s="94"/>
      <c r="E806" s="94" t="s">
        <v>1207</v>
      </c>
      <c r="F806" s="94" t="s">
        <v>1976</v>
      </c>
      <c r="G806" s="94" t="s">
        <v>54</v>
      </c>
      <c r="H806" s="95">
        <v>2022</v>
      </c>
      <c r="I806" s="153">
        <v>0</v>
      </c>
      <c r="J806" s="153">
        <v>0</v>
      </c>
      <c r="K806" s="153">
        <v>255.3</v>
      </c>
      <c r="L806" s="152">
        <v>255.3</v>
      </c>
      <c r="M806" s="152">
        <v>255.3</v>
      </c>
      <c r="N806" s="152">
        <v>255.3</v>
      </c>
      <c r="O806" s="152">
        <v>255.3</v>
      </c>
      <c r="P806" s="152">
        <v>255.3</v>
      </c>
      <c r="Q806" s="152">
        <v>255.3</v>
      </c>
      <c r="R806" s="152">
        <v>255.3</v>
      </c>
    </row>
    <row r="807" spans="1:18">
      <c r="A807" s="16">
        <f t="shared" si="28"/>
        <v>807</v>
      </c>
      <c r="B807" s="94" t="s">
        <v>147</v>
      </c>
      <c r="C807" s="94" t="s">
        <v>148</v>
      </c>
      <c r="D807" s="94"/>
      <c r="E807" s="94" t="s">
        <v>61</v>
      </c>
      <c r="F807" s="94" t="s">
        <v>1976</v>
      </c>
      <c r="G807" s="94" t="s">
        <v>53</v>
      </c>
      <c r="H807" s="95">
        <v>2020</v>
      </c>
      <c r="I807" s="153">
        <v>200</v>
      </c>
      <c r="J807" s="153">
        <v>200</v>
      </c>
      <c r="K807" s="153">
        <v>200</v>
      </c>
      <c r="L807" s="152">
        <v>200</v>
      </c>
      <c r="M807" s="152">
        <v>200</v>
      </c>
      <c r="N807" s="152">
        <v>200</v>
      </c>
      <c r="O807" s="152">
        <v>200</v>
      </c>
      <c r="P807" s="152">
        <v>200</v>
      </c>
      <c r="Q807" s="152">
        <v>200</v>
      </c>
      <c r="R807" s="152">
        <v>200</v>
      </c>
    </row>
    <row r="808" spans="1:18">
      <c r="A808" s="16">
        <f t="shared" si="28"/>
        <v>808</v>
      </c>
      <c r="B808" s="94" t="s">
        <v>1784</v>
      </c>
      <c r="C808" s="94" t="s">
        <v>1785</v>
      </c>
      <c r="D808" s="94"/>
      <c r="E808" s="94" t="s">
        <v>720</v>
      </c>
      <c r="F808" s="94" t="s">
        <v>1976</v>
      </c>
      <c r="G808" s="94" t="s">
        <v>54</v>
      </c>
      <c r="H808" s="95">
        <v>2021</v>
      </c>
      <c r="I808" s="153">
        <v>100</v>
      </c>
      <c r="J808" s="153">
        <v>100</v>
      </c>
      <c r="K808" s="153">
        <v>100</v>
      </c>
      <c r="L808" s="152">
        <v>100</v>
      </c>
      <c r="M808" s="152">
        <v>100</v>
      </c>
      <c r="N808" s="152">
        <v>100</v>
      </c>
      <c r="O808" s="152">
        <v>100</v>
      </c>
      <c r="P808" s="152">
        <v>100</v>
      </c>
      <c r="Q808" s="152">
        <v>100</v>
      </c>
      <c r="R808" s="152">
        <v>100</v>
      </c>
    </row>
    <row r="809" spans="1:18">
      <c r="A809" s="16">
        <f t="shared" si="28"/>
        <v>809</v>
      </c>
      <c r="B809" s="94" t="s">
        <v>2075</v>
      </c>
      <c r="C809" s="94" t="s">
        <v>2076</v>
      </c>
      <c r="D809" s="94"/>
      <c r="E809" s="94" t="s">
        <v>1178</v>
      </c>
      <c r="F809" s="94" t="s">
        <v>1976</v>
      </c>
      <c r="G809" s="94" t="s">
        <v>54</v>
      </c>
      <c r="H809" s="95">
        <v>2021</v>
      </c>
      <c r="I809" s="153">
        <v>182.4</v>
      </c>
      <c r="J809" s="153">
        <v>182.4</v>
      </c>
      <c r="K809" s="153">
        <v>182.4</v>
      </c>
      <c r="L809" s="152">
        <v>182.4</v>
      </c>
      <c r="M809" s="152">
        <v>182.4</v>
      </c>
      <c r="N809" s="152">
        <v>182.4</v>
      </c>
      <c r="O809" s="152">
        <v>182.4</v>
      </c>
      <c r="P809" s="152">
        <v>182.4</v>
      </c>
      <c r="Q809" s="152">
        <v>182.4</v>
      </c>
      <c r="R809" s="152">
        <v>182.4</v>
      </c>
    </row>
    <row r="810" spans="1:18">
      <c r="A810" s="16">
        <f t="shared" si="28"/>
        <v>810</v>
      </c>
      <c r="B810" s="94" t="s">
        <v>1788</v>
      </c>
      <c r="C810" s="94" t="s">
        <v>1789</v>
      </c>
      <c r="D810" s="94"/>
      <c r="E810" s="94" t="s">
        <v>1749</v>
      </c>
      <c r="F810" s="94" t="s">
        <v>1976</v>
      </c>
      <c r="G810" s="94" t="s">
        <v>54</v>
      </c>
      <c r="H810" s="95">
        <v>2020</v>
      </c>
      <c r="I810" s="153">
        <v>373.2</v>
      </c>
      <c r="J810" s="153">
        <v>373.2</v>
      </c>
      <c r="K810" s="153">
        <v>373.2</v>
      </c>
      <c r="L810" s="152">
        <v>373.2</v>
      </c>
      <c r="M810" s="152">
        <v>373.2</v>
      </c>
      <c r="N810" s="152">
        <v>373.2</v>
      </c>
      <c r="O810" s="152">
        <v>373.2</v>
      </c>
      <c r="P810" s="152">
        <v>373.2</v>
      </c>
      <c r="Q810" s="152">
        <v>373.2</v>
      </c>
      <c r="R810" s="152">
        <v>373.2</v>
      </c>
    </row>
    <row r="811" spans="1:18">
      <c r="A811" s="16">
        <f t="shared" si="28"/>
        <v>811</v>
      </c>
      <c r="B811" s="94" t="s">
        <v>1790</v>
      </c>
      <c r="C811" s="94" t="s">
        <v>1791</v>
      </c>
      <c r="D811" s="94"/>
      <c r="E811" s="94" t="s">
        <v>1749</v>
      </c>
      <c r="F811" s="94" t="s">
        <v>1976</v>
      </c>
      <c r="G811" s="94" t="s">
        <v>54</v>
      </c>
      <c r="H811" s="95">
        <v>2020</v>
      </c>
      <c r="I811" s="153">
        <v>118.8</v>
      </c>
      <c r="J811" s="153">
        <v>118.8</v>
      </c>
      <c r="K811" s="153">
        <v>118.8</v>
      </c>
      <c r="L811" s="152">
        <v>118.8</v>
      </c>
      <c r="M811" s="152">
        <v>118.8</v>
      </c>
      <c r="N811" s="152">
        <v>118.8</v>
      </c>
      <c r="O811" s="152">
        <v>118.8</v>
      </c>
      <c r="P811" s="152">
        <v>118.8</v>
      </c>
      <c r="Q811" s="152">
        <v>118.8</v>
      </c>
      <c r="R811" s="152">
        <v>118.8</v>
      </c>
    </row>
    <row r="812" spans="1:18">
      <c r="A812" s="16">
        <f t="shared" si="28"/>
        <v>812</v>
      </c>
      <c r="B812" s="94" t="s">
        <v>1794</v>
      </c>
      <c r="C812" s="94" t="s">
        <v>1795</v>
      </c>
      <c r="D812" s="94"/>
      <c r="E812" s="94" t="s">
        <v>61</v>
      </c>
      <c r="F812" s="94" t="s">
        <v>1976</v>
      </c>
      <c r="G812" s="94" t="s">
        <v>53</v>
      </c>
      <c r="H812" s="95">
        <v>2020</v>
      </c>
      <c r="I812" s="153">
        <v>201.6</v>
      </c>
      <c r="J812" s="153">
        <v>201.6</v>
      </c>
      <c r="K812" s="153">
        <v>201.6</v>
      </c>
      <c r="L812" s="152">
        <v>201.6</v>
      </c>
      <c r="M812" s="152">
        <v>201.6</v>
      </c>
      <c r="N812" s="152">
        <v>201.6</v>
      </c>
      <c r="O812" s="152">
        <v>201.6</v>
      </c>
      <c r="P812" s="152">
        <v>201.6</v>
      </c>
      <c r="Q812" s="152">
        <v>201.6</v>
      </c>
      <c r="R812" s="152">
        <v>201.6</v>
      </c>
    </row>
    <row r="813" spans="1:18">
      <c r="A813" s="16">
        <f t="shared" si="28"/>
        <v>813</v>
      </c>
      <c r="B813" s="94" t="s">
        <v>1800</v>
      </c>
      <c r="C813" s="94" t="s">
        <v>1801</v>
      </c>
      <c r="D813" s="94"/>
      <c r="E813" s="94" t="s">
        <v>1802</v>
      </c>
      <c r="F813" s="94" t="s">
        <v>1976</v>
      </c>
      <c r="G813" s="94" t="s">
        <v>54</v>
      </c>
      <c r="H813" s="95">
        <v>2020</v>
      </c>
      <c r="I813" s="153">
        <v>300</v>
      </c>
      <c r="J813" s="153">
        <v>300</v>
      </c>
      <c r="K813" s="153">
        <v>300</v>
      </c>
      <c r="L813" s="152">
        <v>300</v>
      </c>
      <c r="M813" s="152">
        <v>300</v>
      </c>
      <c r="N813" s="152">
        <v>300</v>
      </c>
      <c r="O813" s="152">
        <v>300</v>
      </c>
      <c r="P813" s="152">
        <v>300</v>
      </c>
      <c r="Q813" s="152">
        <v>300</v>
      </c>
      <c r="R813" s="152">
        <v>300</v>
      </c>
    </row>
    <row r="814" spans="1:18">
      <c r="A814" s="16">
        <f t="shared" si="28"/>
        <v>814</v>
      </c>
      <c r="B814" s="94" t="s">
        <v>1805</v>
      </c>
      <c r="C814" s="94" t="s">
        <v>1806</v>
      </c>
      <c r="D814" s="94"/>
      <c r="E814" s="94" t="s">
        <v>278</v>
      </c>
      <c r="F814" s="94" t="s">
        <v>1976</v>
      </c>
      <c r="G814" s="94" t="s">
        <v>52</v>
      </c>
      <c r="H814" s="95">
        <v>2020</v>
      </c>
      <c r="I814" s="153">
        <v>300</v>
      </c>
      <c r="J814" s="153">
        <v>300</v>
      </c>
      <c r="K814" s="153">
        <v>300</v>
      </c>
      <c r="L814" s="152">
        <v>300</v>
      </c>
      <c r="M814" s="152">
        <v>300</v>
      </c>
      <c r="N814" s="152">
        <v>300</v>
      </c>
      <c r="O814" s="152">
        <v>300</v>
      </c>
      <c r="P814" s="152">
        <v>300</v>
      </c>
      <c r="Q814" s="152">
        <v>300</v>
      </c>
      <c r="R814" s="152">
        <v>300</v>
      </c>
    </row>
    <row r="815" spans="1:18">
      <c r="A815" s="16">
        <f t="shared" si="28"/>
        <v>815</v>
      </c>
      <c r="B815" s="94" t="s">
        <v>149</v>
      </c>
      <c r="C815" s="94" t="s">
        <v>150</v>
      </c>
      <c r="D815" s="94"/>
      <c r="E815" s="94" t="s">
        <v>151</v>
      </c>
      <c r="F815" s="94" t="s">
        <v>1976</v>
      </c>
      <c r="G815" s="94" t="s">
        <v>53</v>
      </c>
      <c r="H815" s="95">
        <v>2020</v>
      </c>
      <c r="I815" s="153">
        <v>202</v>
      </c>
      <c r="J815" s="153">
        <v>202</v>
      </c>
      <c r="K815" s="153">
        <v>202</v>
      </c>
      <c r="L815" s="152">
        <v>202</v>
      </c>
      <c r="M815" s="152">
        <v>202</v>
      </c>
      <c r="N815" s="152">
        <v>202</v>
      </c>
      <c r="O815" s="152">
        <v>202</v>
      </c>
      <c r="P815" s="152">
        <v>202</v>
      </c>
      <c r="Q815" s="152">
        <v>202</v>
      </c>
      <c r="R815" s="152">
        <v>202</v>
      </c>
    </row>
    <row r="816" spans="1:18" ht="15" customHeight="1">
      <c r="A816" s="16">
        <f t="shared" si="28"/>
        <v>816</v>
      </c>
      <c r="B816" s="94" t="s">
        <v>2575</v>
      </c>
      <c r="C816" s="94" t="s">
        <v>2576</v>
      </c>
      <c r="D816" s="94"/>
      <c r="E816" s="94" t="s">
        <v>2577</v>
      </c>
      <c r="F816" s="94" t="s">
        <v>1976</v>
      </c>
      <c r="G816" s="94" t="s">
        <v>52</v>
      </c>
      <c r="H816" s="95">
        <v>2021</v>
      </c>
      <c r="I816" s="153">
        <v>0</v>
      </c>
      <c r="J816" s="153">
        <v>200.2</v>
      </c>
      <c r="K816" s="153">
        <v>200.2</v>
      </c>
      <c r="L816" s="153">
        <v>200.2</v>
      </c>
      <c r="M816" s="153">
        <v>200.2</v>
      </c>
      <c r="N816" s="153">
        <v>200.2</v>
      </c>
      <c r="O816" s="153">
        <v>200.2</v>
      </c>
      <c r="P816" s="153">
        <v>200.2</v>
      </c>
      <c r="Q816" s="153">
        <v>200.2</v>
      </c>
      <c r="R816" s="153">
        <v>200.2</v>
      </c>
    </row>
    <row r="817" spans="1:19">
      <c r="A817" s="16">
        <f t="shared" si="28"/>
        <v>817</v>
      </c>
      <c r="B817" s="94" t="s">
        <v>1810</v>
      </c>
      <c r="C817" s="94" t="s">
        <v>1811</v>
      </c>
      <c r="D817" s="94"/>
      <c r="E817" s="94" t="s">
        <v>1384</v>
      </c>
      <c r="F817" s="94" t="s">
        <v>1976</v>
      </c>
      <c r="G817" s="94" t="s">
        <v>53</v>
      </c>
      <c r="H817" s="95">
        <v>2020</v>
      </c>
      <c r="I817" s="153">
        <v>179.9</v>
      </c>
      <c r="J817" s="153">
        <v>179.9</v>
      </c>
      <c r="K817" s="153">
        <v>179.9</v>
      </c>
      <c r="L817" s="152">
        <v>179.9</v>
      </c>
      <c r="M817" s="152">
        <v>179.9</v>
      </c>
      <c r="N817" s="152">
        <v>179.9</v>
      </c>
      <c r="O817" s="152">
        <v>179.9</v>
      </c>
      <c r="P817" s="152">
        <v>179.9</v>
      </c>
      <c r="Q817" s="152">
        <v>179.9</v>
      </c>
      <c r="R817" s="152">
        <v>179.9</v>
      </c>
    </row>
    <row r="818" spans="1:19">
      <c r="A818" s="16">
        <f t="shared" si="28"/>
        <v>818</v>
      </c>
      <c r="B818" s="94" t="s">
        <v>1812</v>
      </c>
      <c r="C818" s="94" t="s">
        <v>1813</v>
      </c>
      <c r="D818" s="94"/>
      <c r="E818" s="94" t="s">
        <v>127</v>
      </c>
      <c r="F818" s="94" t="s">
        <v>1976</v>
      </c>
      <c r="G818" s="94" t="s">
        <v>54</v>
      </c>
      <c r="H818" s="95">
        <v>2020</v>
      </c>
      <c r="I818" s="153">
        <v>338</v>
      </c>
      <c r="J818" s="153">
        <v>338</v>
      </c>
      <c r="K818" s="153">
        <v>338</v>
      </c>
      <c r="L818" s="152">
        <v>338</v>
      </c>
      <c r="M818" s="152">
        <v>338</v>
      </c>
      <c r="N818" s="152">
        <v>338</v>
      </c>
      <c r="O818" s="152">
        <v>338</v>
      </c>
      <c r="P818" s="152">
        <v>338</v>
      </c>
      <c r="Q818" s="152">
        <v>338</v>
      </c>
      <c r="R818" s="152">
        <v>338</v>
      </c>
    </row>
    <row r="819" spans="1:19">
      <c r="A819" s="16">
        <f t="shared" si="28"/>
        <v>819</v>
      </c>
      <c r="B819" s="94" t="s">
        <v>1814</v>
      </c>
      <c r="C819" s="94" t="s">
        <v>1815</v>
      </c>
      <c r="D819" s="94"/>
      <c r="E819" s="94" t="s">
        <v>146</v>
      </c>
      <c r="F819" s="94" t="s">
        <v>1976</v>
      </c>
      <c r="G819" s="94" t="s">
        <v>54</v>
      </c>
      <c r="H819" s="95">
        <v>2021</v>
      </c>
      <c r="I819" s="153">
        <v>0</v>
      </c>
      <c r="J819" s="153">
        <v>336</v>
      </c>
      <c r="K819" s="153">
        <v>336</v>
      </c>
      <c r="L819" s="152">
        <v>336</v>
      </c>
      <c r="M819" s="152">
        <v>336</v>
      </c>
      <c r="N819" s="152">
        <v>336</v>
      </c>
      <c r="O819" s="152">
        <v>336</v>
      </c>
      <c r="P819" s="152">
        <v>336</v>
      </c>
      <c r="Q819" s="152">
        <v>336</v>
      </c>
      <c r="R819" s="152">
        <v>336</v>
      </c>
      <c r="S819" s="96"/>
    </row>
    <row r="820" spans="1:19">
      <c r="A820" s="16">
        <f t="shared" si="28"/>
        <v>820</v>
      </c>
      <c r="B820" s="94" t="s">
        <v>1816</v>
      </c>
      <c r="C820" s="94" t="s">
        <v>1817</v>
      </c>
      <c r="D820" s="94"/>
      <c r="E820" s="94" t="s">
        <v>146</v>
      </c>
      <c r="F820" s="94" t="s">
        <v>1976</v>
      </c>
      <c r="G820" s="94" t="s">
        <v>54</v>
      </c>
      <c r="H820" s="95">
        <v>2020</v>
      </c>
      <c r="I820" s="153">
        <v>208.8</v>
      </c>
      <c r="J820" s="153">
        <v>208.8</v>
      </c>
      <c r="K820" s="153">
        <v>208.8</v>
      </c>
      <c r="L820" s="152">
        <v>208.8</v>
      </c>
      <c r="M820" s="152">
        <v>208.8</v>
      </c>
      <c r="N820" s="152">
        <v>208.8</v>
      </c>
      <c r="O820" s="152">
        <v>208.8</v>
      </c>
      <c r="P820" s="152">
        <v>208.8</v>
      </c>
      <c r="Q820" s="152">
        <v>208.8</v>
      </c>
      <c r="R820" s="152">
        <v>208.8</v>
      </c>
      <c r="S820" s="97"/>
    </row>
    <row r="821" spans="1:19" ht="15" customHeight="1">
      <c r="A821" s="16">
        <f t="shared" si="28"/>
        <v>821</v>
      </c>
      <c r="B821" s="94" t="s">
        <v>2578</v>
      </c>
      <c r="C821" s="94" t="s">
        <v>2579</v>
      </c>
      <c r="D821" s="94"/>
      <c r="E821" s="94" t="s">
        <v>146</v>
      </c>
      <c r="F821" s="94" t="s">
        <v>1976</v>
      </c>
      <c r="G821" s="94" t="s">
        <v>54</v>
      </c>
      <c r="H821" s="95">
        <v>2020</v>
      </c>
      <c r="I821" s="153">
        <v>34</v>
      </c>
      <c r="J821" s="153">
        <v>34</v>
      </c>
      <c r="K821" s="153">
        <v>34</v>
      </c>
      <c r="L821" s="153">
        <v>34</v>
      </c>
      <c r="M821" s="153">
        <v>34</v>
      </c>
      <c r="N821" s="153">
        <v>34</v>
      </c>
      <c r="O821" s="153">
        <v>34</v>
      </c>
      <c r="P821" s="153">
        <v>34</v>
      </c>
      <c r="Q821" s="153">
        <v>34</v>
      </c>
      <c r="R821" s="153">
        <v>34</v>
      </c>
    </row>
    <row r="822" spans="1:19">
      <c r="A822" s="16">
        <f t="shared" si="28"/>
        <v>822</v>
      </c>
      <c r="B822" s="94" t="s">
        <v>152</v>
      </c>
      <c r="C822" s="94" t="s">
        <v>153</v>
      </c>
      <c r="D822" s="94"/>
      <c r="E822" s="94" t="s">
        <v>129</v>
      </c>
      <c r="F822" s="94" t="s">
        <v>1976</v>
      </c>
      <c r="G822" s="94" t="s">
        <v>54</v>
      </c>
      <c r="H822" s="95">
        <v>2021</v>
      </c>
      <c r="I822" s="153">
        <v>0</v>
      </c>
      <c r="J822" s="153">
        <v>500</v>
      </c>
      <c r="K822" s="153">
        <v>500</v>
      </c>
      <c r="L822" s="152">
        <v>500</v>
      </c>
      <c r="M822" s="152">
        <v>500</v>
      </c>
      <c r="N822" s="152">
        <v>500</v>
      </c>
      <c r="O822" s="152">
        <v>500</v>
      </c>
      <c r="P822" s="152">
        <v>500</v>
      </c>
      <c r="Q822" s="152">
        <v>500</v>
      </c>
      <c r="R822" s="152">
        <v>500</v>
      </c>
      <c r="S822" s="98"/>
    </row>
    <row r="823" spans="1:19">
      <c r="A823" s="16">
        <f t="shared" si="28"/>
        <v>823</v>
      </c>
      <c r="B823" s="94" t="s">
        <v>154</v>
      </c>
      <c r="C823" s="94" t="s">
        <v>155</v>
      </c>
      <c r="D823" s="94"/>
      <c r="E823" s="94" t="s">
        <v>156</v>
      </c>
      <c r="F823" s="94" t="s">
        <v>1976</v>
      </c>
      <c r="G823" s="94" t="s">
        <v>54</v>
      </c>
      <c r="H823" s="95">
        <v>2020</v>
      </c>
      <c r="I823" s="153">
        <v>418.9</v>
      </c>
      <c r="J823" s="153">
        <v>418.9</v>
      </c>
      <c r="K823" s="153">
        <v>418.9</v>
      </c>
      <c r="L823" s="152">
        <v>418.9</v>
      </c>
      <c r="M823" s="152">
        <v>418.9</v>
      </c>
      <c r="N823" s="152">
        <v>418.9</v>
      </c>
      <c r="O823" s="152">
        <v>418.9</v>
      </c>
      <c r="P823" s="152">
        <v>418.9</v>
      </c>
      <c r="Q823" s="152">
        <v>418.9</v>
      </c>
      <c r="R823" s="152">
        <v>418.9</v>
      </c>
      <c r="S823" s="96"/>
    </row>
    <row r="824" spans="1:19">
      <c r="A824" s="16">
        <f t="shared" si="28"/>
        <v>824</v>
      </c>
      <c r="B824" s="94" t="s">
        <v>2077</v>
      </c>
      <c r="C824" s="94" t="s">
        <v>2078</v>
      </c>
      <c r="D824" s="94"/>
      <c r="E824" s="94" t="s">
        <v>1473</v>
      </c>
      <c r="F824" s="94" t="s">
        <v>1976</v>
      </c>
      <c r="G824" s="94" t="s">
        <v>52</v>
      </c>
      <c r="H824" s="95">
        <v>2020</v>
      </c>
      <c r="I824" s="153">
        <v>180.1</v>
      </c>
      <c r="J824" s="153">
        <v>180.1</v>
      </c>
      <c r="K824" s="153">
        <v>180.1</v>
      </c>
      <c r="L824" s="152">
        <v>180.1</v>
      </c>
      <c r="M824" s="152">
        <v>180.1</v>
      </c>
      <c r="N824" s="152">
        <v>180.1</v>
      </c>
      <c r="O824" s="152">
        <v>180.1</v>
      </c>
      <c r="P824" s="152">
        <v>180.1</v>
      </c>
      <c r="Q824" s="152">
        <v>180.1</v>
      </c>
      <c r="R824" s="152">
        <v>180.1</v>
      </c>
      <c r="S824" s="99"/>
    </row>
    <row r="825" spans="1:19">
      <c r="A825" s="16">
        <f t="shared" si="28"/>
        <v>825</v>
      </c>
      <c r="B825" s="94" t="s">
        <v>1822</v>
      </c>
      <c r="C825" s="94" t="s">
        <v>1823</v>
      </c>
      <c r="D825" s="94"/>
      <c r="E825" s="94" t="s">
        <v>156</v>
      </c>
      <c r="F825" s="94" t="s">
        <v>1976</v>
      </c>
      <c r="G825" s="94" t="s">
        <v>54</v>
      </c>
      <c r="H825" s="95">
        <v>2020</v>
      </c>
      <c r="I825" s="153">
        <v>250.1</v>
      </c>
      <c r="J825" s="153">
        <v>250.1</v>
      </c>
      <c r="K825" s="153">
        <v>250.1</v>
      </c>
      <c r="L825" s="152">
        <v>250.1</v>
      </c>
      <c r="M825" s="152">
        <v>250.1</v>
      </c>
      <c r="N825" s="152">
        <v>250.1</v>
      </c>
      <c r="O825" s="152">
        <v>250.1</v>
      </c>
      <c r="P825" s="152">
        <v>250.1</v>
      </c>
      <c r="Q825" s="152">
        <v>250.1</v>
      </c>
      <c r="R825" s="152">
        <v>250.1</v>
      </c>
      <c r="S825" s="96"/>
    </row>
    <row r="826" spans="1:19">
      <c r="A826" s="16">
        <f t="shared" si="28"/>
        <v>826</v>
      </c>
      <c r="B826" s="148" t="s">
        <v>1841</v>
      </c>
      <c r="C826" s="148"/>
      <c r="D826" s="148"/>
      <c r="E826" s="148"/>
      <c r="F826" s="148"/>
      <c r="G826" s="148"/>
      <c r="H826" s="149"/>
      <c r="I826" s="150">
        <f t="shared" ref="I826:R826" si="29">SUM(I773:I825)</f>
        <v>8224.2999999999993</v>
      </c>
      <c r="J826" s="150">
        <f t="shared" si="29"/>
        <v>12413.000000000002</v>
      </c>
      <c r="K826" s="150">
        <f t="shared" si="29"/>
        <v>12668.300000000003</v>
      </c>
      <c r="L826" s="151">
        <f t="shared" si="29"/>
        <v>12668.300000000003</v>
      </c>
      <c r="M826" s="151">
        <f t="shared" si="29"/>
        <v>12668.300000000003</v>
      </c>
      <c r="N826" s="151">
        <f t="shared" si="29"/>
        <v>12668.300000000003</v>
      </c>
      <c r="O826" s="151">
        <f t="shared" si="29"/>
        <v>12668.300000000003</v>
      </c>
      <c r="P826" s="151">
        <f t="shared" si="29"/>
        <v>12668.300000000003</v>
      </c>
      <c r="Q826" s="151">
        <f t="shared" si="29"/>
        <v>12668.300000000003</v>
      </c>
      <c r="R826" s="151">
        <f t="shared" si="29"/>
        <v>12668.300000000003</v>
      </c>
      <c r="S826" s="96"/>
    </row>
    <row r="827" spans="1:19">
      <c r="A827" s="16">
        <f t="shared" si="28"/>
        <v>827</v>
      </c>
      <c r="B827" s="148"/>
      <c r="C827" s="148"/>
      <c r="D827" s="148"/>
      <c r="E827" s="148"/>
      <c r="F827" s="148"/>
      <c r="G827" s="148"/>
      <c r="H827" s="149"/>
      <c r="I827" s="150"/>
      <c r="J827" s="150"/>
      <c r="K827" s="150"/>
      <c r="L827" s="151"/>
      <c r="M827" s="151"/>
      <c r="N827" s="151"/>
      <c r="O827" s="151"/>
      <c r="P827" s="151"/>
      <c r="Q827" s="151"/>
      <c r="R827" s="151"/>
      <c r="S827" s="97"/>
    </row>
    <row r="828" spans="1:19">
      <c r="A828" s="16">
        <f t="shared" si="28"/>
        <v>828</v>
      </c>
      <c r="B828" s="94" t="s">
        <v>1844</v>
      </c>
      <c r="C828" s="94"/>
      <c r="D828" s="94" t="s">
        <v>1845</v>
      </c>
      <c r="E828" s="94"/>
      <c r="F828"/>
      <c r="G828" s="94"/>
      <c r="H828" s="95"/>
      <c r="I828" s="153">
        <f t="shared" ref="I828:R828" si="30">SUMIF($F$773:$F$825,"=WIND-C",I$773:I$825)</f>
        <v>1804.8000000000002</v>
      </c>
      <c r="J828" s="153">
        <f t="shared" si="30"/>
        <v>2229.6000000000004</v>
      </c>
      <c r="K828" s="153">
        <f t="shared" si="30"/>
        <v>2229.6000000000004</v>
      </c>
      <c r="L828" s="153">
        <f t="shared" si="30"/>
        <v>2229.6000000000004</v>
      </c>
      <c r="M828" s="153">
        <f t="shared" si="30"/>
        <v>2229.6000000000004</v>
      </c>
      <c r="N828" s="153">
        <f t="shared" si="30"/>
        <v>2229.6000000000004</v>
      </c>
      <c r="O828" s="153">
        <f t="shared" si="30"/>
        <v>2229.6000000000004</v>
      </c>
      <c r="P828" s="153">
        <f t="shared" si="30"/>
        <v>2229.6000000000004</v>
      </c>
      <c r="Q828" s="153">
        <f t="shared" si="30"/>
        <v>2229.6000000000004</v>
      </c>
      <c r="R828" s="153">
        <f t="shared" si="30"/>
        <v>2229.6000000000004</v>
      </c>
    </row>
    <row r="829" spans="1:19">
      <c r="A829" s="16">
        <f t="shared" si="28"/>
        <v>829</v>
      </c>
      <c r="B829" s="94" t="s">
        <v>1562</v>
      </c>
      <c r="C829" s="94"/>
      <c r="D829" s="94" t="s">
        <v>1846</v>
      </c>
      <c r="E829" s="94" t="s">
        <v>1550</v>
      </c>
      <c r="F829"/>
      <c r="G829" s="94"/>
      <c r="H829" s="95"/>
      <c r="I829" s="153">
        <v>63</v>
      </c>
      <c r="J829" s="153">
        <v>63</v>
      </c>
      <c r="K829" s="153">
        <v>63</v>
      </c>
      <c r="L829" s="153">
        <v>63</v>
      </c>
      <c r="M829" s="153">
        <v>63</v>
      </c>
      <c r="N829" s="153">
        <v>63</v>
      </c>
      <c r="O829" s="153">
        <v>63</v>
      </c>
      <c r="P829" s="153">
        <v>63</v>
      </c>
      <c r="Q829" s="153">
        <v>63</v>
      </c>
      <c r="R829" s="153">
        <v>63</v>
      </c>
    </row>
    <row r="830" spans="1:19">
      <c r="A830" s="16">
        <f t="shared" si="28"/>
        <v>830</v>
      </c>
      <c r="B830" s="148"/>
      <c r="C830" s="148"/>
      <c r="D830" s="148"/>
      <c r="E830" s="148"/>
      <c r="F830"/>
      <c r="G830" s="148"/>
      <c r="H830" s="149"/>
      <c r="I830" s="153"/>
      <c r="J830" s="153"/>
      <c r="K830" s="153"/>
      <c r="L830" s="153"/>
      <c r="M830" s="153"/>
      <c r="N830" s="153"/>
      <c r="O830" s="153"/>
      <c r="P830" s="153"/>
      <c r="Q830" s="153"/>
      <c r="R830" s="153"/>
    </row>
    <row r="831" spans="1:19">
      <c r="A831" s="16">
        <f t="shared" si="28"/>
        <v>831</v>
      </c>
      <c r="B831" s="94" t="s">
        <v>1857</v>
      </c>
      <c r="C831" s="94"/>
      <c r="D831" s="94" t="s">
        <v>1858</v>
      </c>
      <c r="E831" s="94"/>
      <c r="F831" s="94"/>
      <c r="G831" s="94"/>
      <c r="H831" s="95"/>
      <c r="I831" s="153">
        <f t="shared" ref="I831:R831" si="31">SUMIF($F$773:$F$825,"=WIND-P",I$773:I$825)</f>
        <v>280.89999999999998</v>
      </c>
      <c r="J831" s="153">
        <f t="shared" si="31"/>
        <v>935.3</v>
      </c>
      <c r="K831" s="153">
        <f t="shared" si="31"/>
        <v>935.3</v>
      </c>
      <c r="L831" s="153">
        <f t="shared" si="31"/>
        <v>935.3</v>
      </c>
      <c r="M831" s="153">
        <f t="shared" si="31"/>
        <v>935.3</v>
      </c>
      <c r="N831" s="153">
        <f t="shared" si="31"/>
        <v>935.3</v>
      </c>
      <c r="O831" s="153">
        <f t="shared" si="31"/>
        <v>935.3</v>
      </c>
      <c r="P831" s="153">
        <f t="shared" si="31"/>
        <v>935.3</v>
      </c>
      <c r="Q831" s="153">
        <f t="shared" si="31"/>
        <v>935.3</v>
      </c>
      <c r="R831" s="153">
        <f t="shared" si="31"/>
        <v>935.3</v>
      </c>
    </row>
    <row r="832" spans="1:19">
      <c r="A832" s="16">
        <f t="shared" si="28"/>
        <v>832</v>
      </c>
      <c r="B832" s="94" t="s">
        <v>1573</v>
      </c>
      <c r="C832" s="94"/>
      <c r="D832" s="94" t="s">
        <v>1859</v>
      </c>
      <c r="E832" s="94"/>
      <c r="F832" s="94"/>
      <c r="G832" s="94"/>
      <c r="H832" s="95"/>
      <c r="I832" s="153">
        <v>29</v>
      </c>
      <c r="J832" s="153">
        <v>29</v>
      </c>
      <c r="K832" s="153">
        <v>29</v>
      </c>
      <c r="L832" s="153">
        <v>29</v>
      </c>
      <c r="M832" s="153">
        <v>29</v>
      </c>
      <c r="N832" s="153">
        <v>29</v>
      </c>
      <c r="O832" s="153">
        <v>29</v>
      </c>
      <c r="P832" s="153">
        <v>29</v>
      </c>
      <c r="Q832" s="153">
        <v>29</v>
      </c>
      <c r="R832" s="153">
        <v>29</v>
      </c>
    </row>
    <row r="833" spans="1:18">
      <c r="A833" s="16">
        <f t="shared" si="28"/>
        <v>833</v>
      </c>
      <c r="B833" s="148"/>
      <c r="C833" s="148"/>
      <c r="D833" s="148"/>
      <c r="E833" s="148"/>
      <c r="F833" s="148"/>
      <c r="G833" s="148"/>
      <c r="H833" s="149"/>
      <c r="I833" s="153"/>
      <c r="J833" s="153"/>
      <c r="K833" s="153"/>
      <c r="L833" s="153"/>
      <c r="M833" s="153"/>
      <c r="N833" s="153"/>
      <c r="O833" s="153"/>
      <c r="P833" s="153"/>
      <c r="Q833" s="153"/>
      <c r="R833" s="153"/>
    </row>
    <row r="834" spans="1:18">
      <c r="A834" s="16">
        <f t="shared" si="28"/>
        <v>834</v>
      </c>
      <c r="B834" s="94" t="s">
        <v>1973</v>
      </c>
      <c r="C834" s="94"/>
      <c r="D834" s="94" t="s">
        <v>1974</v>
      </c>
      <c r="E834" s="94"/>
      <c r="F834" s="94"/>
      <c r="G834" s="94"/>
      <c r="H834" s="95"/>
      <c r="I834" s="153">
        <f t="shared" ref="I834:R834" si="32">SUMIF($F$773:$F$825,"=WIND-O",I$773:I$825)</f>
        <v>6138.5999999999995</v>
      </c>
      <c r="J834" s="153">
        <f t="shared" si="32"/>
        <v>9248.1</v>
      </c>
      <c r="K834" s="153">
        <f t="shared" si="32"/>
        <v>9503.4</v>
      </c>
      <c r="L834" s="153">
        <f t="shared" si="32"/>
        <v>9503.4</v>
      </c>
      <c r="M834" s="153">
        <f t="shared" si="32"/>
        <v>9503.4</v>
      </c>
      <c r="N834" s="153">
        <f t="shared" si="32"/>
        <v>9503.4</v>
      </c>
      <c r="O834" s="153">
        <f t="shared" si="32"/>
        <v>9503.4</v>
      </c>
      <c r="P834" s="153">
        <f t="shared" si="32"/>
        <v>9503.4</v>
      </c>
      <c r="Q834" s="153">
        <f t="shared" si="32"/>
        <v>9503.4</v>
      </c>
      <c r="R834" s="153">
        <f t="shared" si="32"/>
        <v>9503.4</v>
      </c>
    </row>
    <row r="835" spans="1:18">
      <c r="A835" s="16">
        <f t="shared" si="28"/>
        <v>835</v>
      </c>
      <c r="B835" s="94" t="s">
        <v>1980</v>
      </c>
      <c r="C835" s="94"/>
      <c r="D835" s="94" t="s">
        <v>1975</v>
      </c>
      <c r="E835" s="94"/>
      <c r="F835" s="94"/>
      <c r="G835" s="94"/>
      <c r="H835" s="95"/>
      <c r="I835" s="153">
        <v>16</v>
      </c>
      <c r="J835" s="153">
        <v>16</v>
      </c>
      <c r="K835" s="153">
        <v>16</v>
      </c>
      <c r="L835" s="153">
        <v>16</v>
      </c>
      <c r="M835" s="153">
        <v>16</v>
      </c>
      <c r="N835" s="153">
        <v>16</v>
      </c>
      <c r="O835" s="153">
        <v>16</v>
      </c>
      <c r="P835" s="153">
        <v>16</v>
      </c>
      <c r="Q835" s="153">
        <v>16</v>
      </c>
      <c r="R835" s="153">
        <v>16</v>
      </c>
    </row>
    <row r="836" spans="1:18">
      <c r="A836" s="16">
        <f t="shared" si="28"/>
        <v>836</v>
      </c>
      <c r="B836" s="148"/>
      <c r="C836" s="148"/>
      <c r="D836" s="148"/>
      <c r="E836" s="148"/>
      <c r="F836" s="148"/>
      <c r="G836" s="148"/>
      <c r="H836" s="149"/>
      <c r="I836" s="153"/>
      <c r="J836" s="153"/>
      <c r="K836" s="153"/>
      <c r="L836" s="153"/>
      <c r="M836" s="153"/>
      <c r="N836" s="153"/>
      <c r="O836" s="153"/>
      <c r="P836" s="153"/>
      <c r="Q836" s="153"/>
      <c r="R836" s="153"/>
    </row>
    <row r="837" spans="1:18">
      <c r="A837" s="16">
        <f t="shared" si="28"/>
        <v>837</v>
      </c>
      <c r="B837" s="148" t="s">
        <v>1847</v>
      </c>
      <c r="C837" s="148"/>
      <c r="D837" s="148"/>
      <c r="E837" s="148"/>
      <c r="F837" s="148"/>
      <c r="G837" s="148"/>
      <c r="H837" s="149"/>
      <c r="I837" s="150"/>
      <c r="J837" s="150"/>
      <c r="K837" s="150"/>
      <c r="L837" s="151"/>
      <c r="M837" s="151"/>
      <c r="N837" s="151"/>
      <c r="O837" s="151"/>
      <c r="P837" s="151"/>
      <c r="Q837" s="151"/>
      <c r="R837" s="151"/>
    </row>
    <row r="838" spans="1:18">
      <c r="A838" s="16">
        <f t="shared" ref="A838:A901" si="33">A837+1</f>
        <v>838</v>
      </c>
      <c r="B838" s="94" t="s">
        <v>1864</v>
      </c>
      <c r="C838" s="94" t="s">
        <v>1865</v>
      </c>
      <c r="D838" s="94"/>
      <c r="E838" s="94" t="s">
        <v>1866</v>
      </c>
      <c r="F838" s="94" t="s">
        <v>59</v>
      </c>
      <c r="G838" s="94" t="s">
        <v>54</v>
      </c>
      <c r="H838" s="95">
        <v>2020</v>
      </c>
      <c r="I838" s="153">
        <v>201.5</v>
      </c>
      <c r="J838" s="153">
        <v>201.5</v>
      </c>
      <c r="K838" s="153">
        <v>201.5</v>
      </c>
      <c r="L838" s="152">
        <v>201.5</v>
      </c>
      <c r="M838" s="152">
        <v>201.5</v>
      </c>
      <c r="N838" s="152">
        <v>201.5</v>
      </c>
      <c r="O838" s="152">
        <v>201.5</v>
      </c>
      <c r="P838" s="152">
        <v>201.5</v>
      </c>
      <c r="Q838" s="152">
        <v>201.5</v>
      </c>
      <c r="R838" s="152">
        <v>201.5</v>
      </c>
    </row>
    <row r="839" spans="1:18" s="61" customFormat="1">
      <c r="A839" s="16">
        <f t="shared" si="33"/>
        <v>839</v>
      </c>
      <c r="B839" s="94" t="s">
        <v>1848</v>
      </c>
      <c r="C839" s="94" t="s">
        <v>1849</v>
      </c>
      <c r="D839" s="94"/>
      <c r="E839" s="94" t="s">
        <v>159</v>
      </c>
      <c r="F839" s="94" t="s">
        <v>59</v>
      </c>
      <c r="G839" s="94" t="s">
        <v>54</v>
      </c>
      <c r="H839" s="95">
        <v>2021</v>
      </c>
      <c r="I839" s="153">
        <v>0</v>
      </c>
      <c r="J839" s="153">
        <v>187.2</v>
      </c>
      <c r="K839" s="153">
        <v>187.2</v>
      </c>
      <c r="L839" s="152">
        <v>187.2</v>
      </c>
      <c r="M839" s="152">
        <v>187.2</v>
      </c>
      <c r="N839" s="152">
        <v>187.2</v>
      </c>
      <c r="O839" s="152">
        <v>187.2</v>
      </c>
      <c r="P839" s="152">
        <v>187.2</v>
      </c>
      <c r="Q839" s="152">
        <v>187.2</v>
      </c>
      <c r="R839" s="152">
        <v>187.2</v>
      </c>
    </row>
    <row r="840" spans="1:18">
      <c r="A840" s="16">
        <f t="shared" si="33"/>
        <v>840</v>
      </c>
      <c r="B840" s="94" t="s">
        <v>2079</v>
      </c>
      <c r="C840" s="94" t="s">
        <v>2080</v>
      </c>
      <c r="D840" s="94"/>
      <c r="E840" s="94" t="s">
        <v>1250</v>
      </c>
      <c r="F840" s="94" t="s">
        <v>59</v>
      </c>
      <c r="G840" s="94" t="s">
        <v>54</v>
      </c>
      <c r="H840" s="95">
        <v>2021</v>
      </c>
      <c r="I840" s="153">
        <v>227.4</v>
      </c>
      <c r="J840" s="153">
        <v>227.4</v>
      </c>
      <c r="K840" s="153">
        <v>227.4</v>
      </c>
      <c r="L840" s="152">
        <v>227.4</v>
      </c>
      <c r="M840" s="152">
        <v>227.4</v>
      </c>
      <c r="N840" s="152">
        <v>227.4</v>
      </c>
      <c r="O840" s="152">
        <v>227.4</v>
      </c>
      <c r="P840" s="152">
        <v>227.4</v>
      </c>
      <c r="Q840" s="152">
        <v>227.4</v>
      </c>
      <c r="R840" s="152">
        <v>227.4</v>
      </c>
    </row>
    <row r="841" spans="1:18">
      <c r="A841" s="16">
        <f t="shared" si="33"/>
        <v>841</v>
      </c>
      <c r="B841" s="94" t="s">
        <v>2081</v>
      </c>
      <c r="C841" s="94" t="s">
        <v>2082</v>
      </c>
      <c r="D841" s="94"/>
      <c r="E841" s="94" t="s">
        <v>1165</v>
      </c>
      <c r="F841" s="94" t="s">
        <v>59</v>
      </c>
      <c r="G841" s="94" t="s">
        <v>54</v>
      </c>
      <c r="H841" s="95">
        <v>2021</v>
      </c>
      <c r="I841" s="153">
        <v>115</v>
      </c>
      <c r="J841" s="153">
        <v>115</v>
      </c>
      <c r="K841" s="153">
        <v>115</v>
      </c>
      <c r="L841" s="152">
        <v>115</v>
      </c>
      <c r="M841" s="152">
        <v>115</v>
      </c>
      <c r="N841" s="152">
        <v>115</v>
      </c>
      <c r="O841" s="152">
        <v>115</v>
      </c>
      <c r="P841" s="152">
        <v>115</v>
      </c>
      <c r="Q841" s="152">
        <v>115</v>
      </c>
      <c r="R841" s="152">
        <v>115</v>
      </c>
    </row>
    <row r="842" spans="1:18">
      <c r="A842" s="16">
        <f t="shared" si="33"/>
        <v>842</v>
      </c>
      <c r="B842" s="94" t="s">
        <v>1869</v>
      </c>
      <c r="C842" s="94" t="s">
        <v>1870</v>
      </c>
      <c r="D842" s="94"/>
      <c r="E842" s="94" t="s">
        <v>1295</v>
      </c>
      <c r="F842" s="94" t="s">
        <v>59</v>
      </c>
      <c r="G842" s="94" t="s">
        <v>54</v>
      </c>
      <c r="H842" s="95">
        <v>2021</v>
      </c>
      <c r="I842" s="153">
        <v>200</v>
      </c>
      <c r="J842" s="153">
        <v>200</v>
      </c>
      <c r="K842" s="153">
        <v>200</v>
      </c>
      <c r="L842" s="152">
        <v>200</v>
      </c>
      <c r="M842" s="152">
        <v>200</v>
      </c>
      <c r="N842" s="152">
        <v>200</v>
      </c>
      <c r="O842" s="152">
        <v>200</v>
      </c>
      <c r="P842" s="152">
        <v>200</v>
      </c>
      <c r="Q842" s="152">
        <v>200</v>
      </c>
      <c r="R842" s="152">
        <v>200</v>
      </c>
    </row>
    <row r="843" spans="1:18">
      <c r="A843" s="16">
        <f t="shared" si="33"/>
        <v>843</v>
      </c>
      <c r="B843" s="94" t="s">
        <v>2083</v>
      </c>
      <c r="C843" s="94" t="s">
        <v>2084</v>
      </c>
      <c r="D843" s="94"/>
      <c r="E843" s="94" t="s">
        <v>1085</v>
      </c>
      <c r="F843" s="94" t="s">
        <v>59</v>
      </c>
      <c r="G843" s="94" t="s">
        <v>52</v>
      </c>
      <c r="H843" s="95">
        <v>2021</v>
      </c>
      <c r="I843" s="153">
        <v>128.1</v>
      </c>
      <c r="J843" s="153">
        <v>128.1</v>
      </c>
      <c r="K843" s="153">
        <v>128.1</v>
      </c>
      <c r="L843" s="152">
        <v>128.1</v>
      </c>
      <c r="M843" s="152">
        <v>128.1</v>
      </c>
      <c r="N843" s="152">
        <v>128.1</v>
      </c>
      <c r="O843" s="152">
        <v>128.1</v>
      </c>
      <c r="P843" s="152">
        <v>128.1</v>
      </c>
      <c r="Q843" s="152">
        <v>128.1</v>
      </c>
      <c r="R843" s="152">
        <v>128.1</v>
      </c>
    </row>
    <row r="844" spans="1:18">
      <c r="A844" s="16">
        <f t="shared" si="33"/>
        <v>844</v>
      </c>
      <c r="B844" s="94" t="s">
        <v>2085</v>
      </c>
      <c r="C844" s="94" t="s">
        <v>2086</v>
      </c>
      <c r="D844" s="94"/>
      <c r="E844" s="94" t="s">
        <v>662</v>
      </c>
      <c r="F844" s="94" t="s">
        <v>59</v>
      </c>
      <c r="G844" s="94" t="s">
        <v>53</v>
      </c>
      <c r="H844" s="95">
        <v>2021</v>
      </c>
      <c r="I844" s="153">
        <v>200</v>
      </c>
      <c r="J844" s="153">
        <v>200</v>
      </c>
      <c r="K844" s="153">
        <v>200</v>
      </c>
      <c r="L844" s="152">
        <v>200</v>
      </c>
      <c r="M844" s="152">
        <v>200</v>
      </c>
      <c r="N844" s="152">
        <v>200</v>
      </c>
      <c r="O844" s="152">
        <v>200</v>
      </c>
      <c r="P844" s="152">
        <v>200</v>
      </c>
      <c r="Q844" s="152">
        <v>200</v>
      </c>
      <c r="R844" s="152">
        <v>200</v>
      </c>
    </row>
    <row r="845" spans="1:18">
      <c r="A845" s="16">
        <f t="shared" si="33"/>
        <v>845</v>
      </c>
      <c r="B845" s="94" t="s">
        <v>1873</v>
      </c>
      <c r="C845" s="94" t="s">
        <v>1874</v>
      </c>
      <c r="D845" s="94"/>
      <c r="E845" s="94" t="s">
        <v>1735</v>
      </c>
      <c r="F845" s="94" t="s">
        <v>59</v>
      </c>
      <c r="G845" s="94" t="s">
        <v>98</v>
      </c>
      <c r="H845" s="95">
        <v>2021</v>
      </c>
      <c r="I845" s="153">
        <v>150</v>
      </c>
      <c r="J845" s="153">
        <v>150</v>
      </c>
      <c r="K845" s="153">
        <v>150</v>
      </c>
      <c r="L845" s="152">
        <v>150</v>
      </c>
      <c r="M845" s="152">
        <v>150</v>
      </c>
      <c r="N845" s="152">
        <v>150</v>
      </c>
      <c r="O845" s="152">
        <v>150</v>
      </c>
      <c r="P845" s="152">
        <v>150</v>
      </c>
      <c r="Q845" s="152">
        <v>150</v>
      </c>
      <c r="R845" s="152">
        <v>150</v>
      </c>
    </row>
    <row r="846" spans="1:18">
      <c r="A846" s="16">
        <f t="shared" si="33"/>
        <v>846</v>
      </c>
      <c r="B846" s="94" t="s">
        <v>2087</v>
      </c>
      <c r="C846" s="94" t="s">
        <v>2088</v>
      </c>
      <c r="D846" s="94"/>
      <c r="E846" s="94" t="s">
        <v>1866</v>
      </c>
      <c r="F846" s="94" t="s">
        <v>59</v>
      </c>
      <c r="G846" s="94" t="s">
        <v>54</v>
      </c>
      <c r="H846" s="95">
        <v>2021</v>
      </c>
      <c r="I846" s="153">
        <v>0</v>
      </c>
      <c r="J846" s="153">
        <v>400</v>
      </c>
      <c r="K846" s="153">
        <v>400</v>
      </c>
      <c r="L846" s="152">
        <v>400</v>
      </c>
      <c r="M846" s="152">
        <v>400</v>
      </c>
      <c r="N846" s="152">
        <v>400</v>
      </c>
      <c r="O846" s="152">
        <v>400</v>
      </c>
      <c r="P846" s="152">
        <v>400</v>
      </c>
      <c r="Q846" s="152">
        <v>400</v>
      </c>
      <c r="R846" s="152">
        <v>400</v>
      </c>
    </row>
    <row r="847" spans="1:18">
      <c r="A847" s="16">
        <f t="shared" si="33"/>
        <v>847</v>
      </c>
      <c r="B847" s="94" t="s">
        <v>2582</v>
      </c>
      <c r="C847" s="94" t="s">
        <v>2583</v>
      </c>
      <c r="D847" s="94"/>
      <c r="E847" s="94" t="s">
        <v>1866</v>
      </c>
      <c r="F847" s="94" t="s">
        <v>59</v>
      </c>
      <c r="G847" s="94" t="s">
        <v>54</v>
      </c>
      <c r="H847" s="95">
        <v>2022</v>
      </c>
      <c r="I847" s="153">
        <v>0</v>
      </c>
      <c r="J847" s="153">
        <v>200</v>
      </c>
      <c r="K847" s="153">
        <v>200</v>
      </c>
      <c r="L847" s="153">
        <v>200</v>
      </c>
      <c r="M847" s="153">
        <v>200</v>
      </c>
      <c r="N847" s="153">
        <v>200</v>
      </c>
      <c r="O847" s="153">
        <v>200</v>
      </c>
      <c r="P847" s="153">
        <v>200</v>
      </c>
      <c r="Q847" s="153">
        <v>200</v>
      </c>
      <c r="R847" s="153">
        <v>200</v>
      </c>
    </row>
    <row r="848" spans="1:18">
      <c r="A848" s="16">
        <f t="shared" si="33"/>
        <v>848</v>
      </c>
      <c r="B848" s="94" t="s">
        <v>2089</v>
      </c>
      <c r="C848" s="94" t="s">
        <v>2090</v>
      </c>
      <c r="D848" s="94"/>
      <c r="E848" s="94" t="s">
        <v>1735</v>
      </c>
      <c r="F848" s="94" t="s">
        <v>59</v>
      </c>
      <c r="G848" s="94" t="s">
        <v>98</v>
      </c>
      <c r="H848" s="95">
        <v>2021</v>
      </c>
      <c r="I848" s="153">
        <v>0</v>
      </c>
      <c r="J848" s="153">
        <v>200</v>
      </c>
      <c r="K848" s="153">
        <v>200</v>
      </c>
      <c r="L848" s="152">
        <v>200</v>
      </c>
      <c r="M848" s="152">
        <v>200</v>
      </c>
      <c r="N848" s="152">
        <v>200</v>
      </c>
      <c r="O848" s="152">
        <v>200</v>
      </c>
      <c r="P848" s="152">
        <v>200</v>
      </c>
      <c r="Q848" s="152">
        <v>200</v>
      </c>
      <c r="R848" s="152">
        <v>200</v>
      </c>
    </row>
    <row r="849" spans="1:18">
      <c r="A849" s="16">
        <f t="shared" si="33"/>
        <v>849</v>
      </c>
      <c r="B849" s="94" t="s">
        <v>2091</v>
      </c>
      <c r="C849" s="94" t="s">
        <v>2092</v>
      </c>
      <c r="D849" s="94"/>
      <c r="E849" s="94" t="s">
        <v>362</v>
      </c>
      <c r="F849" s="94" t="s">
        <v>59</v>
      </c>
      <c r="G849" s="94" t="s">
        <v>53</v>
      </c>
      <c r="H849" s="95">
        <v>2021</v>
      </c>
      <c r="I849" s="153">
        <v>201</v>
      </c>
      <c r="J849" s="153">
        <v>201</v>
      </c>
      <c r="K849" s="153">
        <v>201</v>
      </c>
      <c r="L849" s="152">
        <v>201</v>
      </c>
      <c r="M849" s="152">
        <v>201</v>
      </c>
      <c r="N849" s="152">
        <v>201</v>
      </c>
      <c r="O849" s="152">
        <v>201</v>
      </c>
      <c r="P849" s="152">
        <v>201</v>
      </c>
      <c r="Q849" s="152">
        <v>201</v>
      </c>
      <c r="R849" s="152">
        <v>201</v>
      </c>
    </row>
    <row r="850" spans="1:18">
      <c r="A850" s="16">
        <f t="shared" si="33"/>
        <v>850</v>
      </c>
      <c r="B850" s="94" t="s">
        <v>2093</v>
      </c>
      <c r="C850" s="94" t="s">
        <v>2094</v>
      </c>
      <c r="D850" s="94"/>
      <c r="E850" s="94" t="s">
        <v>362</v>
      </c>
      <c r="F850" s="94" t="s">
        <v>59</v>
      </c>
      <c r="G850" s="94" t="s">
        <v>53</v>
      </c>
      <c r="H850" s="95">
        <v>2021</v>
      </c>
      <c r="I850" s="153">
        <v>201</v>
      </c>
      <c r="J850" s="153">
        <v>201</v>
      </c>
      <c r="K850" s="153">
        <v>201</v>
      </c>
      <c r="L850" s="152">
        <v>201</v>
      </c>
      <c r="M850" s="152">
        <v>201</v>
      </c>
      <c r="N850" s="152">
        <v>201</v>
      </c>
      <c r="O850" s="152">
        <v>201</v>
      </c>
      <c r="P850" s="152">
        <v>201</v>
      </c>
      <c r="Q850" s="152">
        <v>201</v>
      </c>
      <c r="R850" s="152">
        <v>201</v>
      </c>
    </row>
    <row r="851" spans="1:18">
      <c r="A851" s="16">
        <f t="shared" si="33"/>
        <v>851</v>
      </c>
      <c r="B851" s="94" t="s">
        <v>2095</v>
      </c>
      <c r="C851" s="94" t="s">
        <v>2096</v>
      </c>
      <c r="D851" s="94"/>
      <c r="E851" s="94" t="s">
        <v>362</v>
      </c>
      <c r="F851" s="94" t="s">
        <v>59</v>
      </c>
      <c r="G851" s="94" t="s">
        <v>53</v>
      </c>
      <c r="H851" s="95">
        <v>2021</v>
      </c>
      <c r="I851" s="153">
        <v>201</v>
      </c>
      <c r="J851" s="153">
        <v>201</v>
      </c>
      <c r="K851" s="153">
        <v>201</v>
      </c>
      <c r="L851" s="152">
        <v>201</v>
      </c>
      <c r="M851" s="152">
        <v>201</v>
      </c>
      <c r="N851" s="152">
        <v>201</v>
      </c>
      <c r="O851" s="152">
        <v>201</v>
      </c>
      <c r="P851" s="152">
        <v>201</v>
      </c>
      <c r="Q851" s="152">
        <v>201</v>
      </c>
      <c r="R851" s="152">
        <v>201</v>
      </c>
    </row>
    <row r="852" spans="1:18">
      <c r="A852" s="16">
        <f t="shared" si="33"/>
        <v>852</v>
      </c>
      <c r="B852" s="94" t="s">
        <v>1875</v>
      </c>
      <c r="C852" s="94" t="s">
        <v>1876</v>
      </c>
      <c r="D852" s="94"/>
      <c r="E852" s="94" t="s">
        <v>800</v>
      </c>
      <c r="F852" s="94" t="s">
        <v>59</v>
      </c>
      <c r="G852" s="94" t="s">
        <v>53</v>
      </c>
      <c r="H852" s="95">
        <v>2021</v>
      </c>
      <c r="I852" s="153">
        <v>134</v>
      </c>
      <c r="J852" s="153">
        <v>134</v>
      </c>
      <c r="K852" s="153">
        <v>134</v>
      </c>
      <c r="L852" s="152">
        <v>134</v>
      </c>
      <c r="M852" s="152">
        <v>134</v>
      </c>
      <c r="N852" s="152">
        <v>134</v>
      </c>
      <c r="O852" s="152">
        <v>134</v>
      </c>
      <c r="P852" s="152">
        <v>134</v>
      </c>
      <c r="Q852" s="152">
        <v>134</v>
      </c>
      <c r="R852" s="152">
        <v>134</v>
      </c>
    </row>
    <row r="853" spans="1:18">
      <c r="A853" s="16">
        <f t="shared" si="33"/>
        <v>853</v>
      </c>
      <c r="B853" s="94" t="s">
        <v>1850</v>
      </c>
      <c r="C853" s="94" t="s">
        <v>1851</v>
      </c>
      <c r="D853" s="94"/>
      <c r="E853" s="94" t="s">
        <v>63</v>
      </c>
      <c r="F853" s="94" t="s">
        <v>59</v>
      </c>
      <c r="G853" s="94" t="s">
        <v>54</v>
      </c>
      <c r="H853" s="95">
        <v>2021</v>
      </c>
      <c r="I853" s="153">
        <v>108</v>
      </c>
      <c r="J853" s="153">
        <v>108</v>
      </c>
      <c r="K853" s="153">
        <v>108</v>
      </c>
      <c r="L853" s="152">
        <v>108</v>
      </c>
      <c r="M853" s="152">
        <v>108</v>
      </c>
      <c r="N853" s="152">
        <v>108</v>
      </c>
      <c r="O853" s="152">
        <v>108</v>
      </c>
      <c r="P853" s="152">
        <v>108</v>
      </c>
      <c r="Q853" s="152">
        <v>108</v>
      </c>
      <c r="R853" s="152">
        <v>108</v>
      </c>
    </row>
    <row r="854" spans="1:18">
      <c r="A854" s="16">
        <f t="shared" si="33"/>
        <v>854</v>
      </c>
      <c r="B854" s="94" t="s">
        <v>2097</v>
      </c>
      <c r="C854" s="94" t="s">
        <v>2098</v>
      </c>
      <c r="D854" s="94"/>
      <c r="E854" s="94" t="s">
        <v>133</v>
      </c>
      <c r="F854" s="94" t="s">
        <v>59</v>
      </c>
      <c r="G854" s="94" t="s">
        <v>54</v>
      </c>
      <c r="H854" s="95">
        <v>2020</v>
      </c>
      <c r="I854" s="153">
        <v>426.7</v>
      </c>
      <c r="J854" s="153">
        <v>426.7</v>
      </c>
      <c r="K854" s="153">
        <v>426.7</v>
      </c>
      <c r="L854" s="152">
        <v>426.7</v>
      </c>
      <c r="M854" s="152">
        <v>426.7</v>
      </c>
      <c r="N854" s="152">
        <v>426.7</v>
      </c>
      <c r="O854" s="152">
        <v>426.7</v>
      </c>
      <c r="P854" s="152">
        <v>426.7</v>
      </c>
      <c r="Q854" s="152">
        <v>426.7</v>
      </c>
      <c r="R854" s="152">
        <v>426.7</v>
      </c>
    </row>
    <row r="855" spans="1:18">
      <c r="A855" s="16">
        <f t="shared" si="33"/>
        <v>855</v>
      </c>
      <c r="B855" s="94" t="s">
        <v>1879</v>
      </c>
      <c r="C855" s="94" t="s">
        <v>1880</v>
      </c>
      <c r="D855" s="94"/>
      <c r="E855" s="94" t="s">
        <v>331</v>
      </c>
      <c r="F855" s="94" t="s">
        <v>59</v>
      </c>
      <c r="G855" s="94" t="s">
        <v>285</v>
      </c>
      <c r="H855" s="95">
        <v>2021</v>
      </c>
      <c r="I855" s="153">
        <v>240</v>
      </c>
      <c r="J855" s="153">
        <v>240</v>
      </c>
      <c r="K855" s="153">
        <v>240</v>
      </c>
      <c r="L855" s="152">
        <v>240</v>
      </c>
      <c r="M855" s="152">
        <v>240</v>
      </c>
      <c r="N855" s="152">
        <v>240</v>
      </c>
      <c r="O855" s="152">
        <v>240</v>
      </c>
      <c r="P855" s="152">
        <v>240</v>
      </c>
      <c r="Q855" s="152">
        <v>240</v>
      </c>
      <c r="R855" s="152">
        <v>240</v>
      </c>
    </row>
    <row r="856" spans="1:18">
      <c r="A856" s="16">
        <f t="shared" si="33"/>
        <v>856</v>
      </c>
      <c r="B856" s="94" t="s">
        <v>160</v>
      </c>
      <c r="C856" s="94" t="s">
        <v>161</v>
      </c>
      <c r="D856" s="94"/>
      <c r="E856" s="94" t="s">
        <v>162</v>
      </c>
      <c r="F856" s="94" t="s">
        <v>59</v>
      </c>
      <c r="G856" s="94" t="s">
        <v>54</v>
      </c>
      <c r="H856" s="95">
        <v>2020</v>
      </c>
      <c r="I856" s="153">
        <v>152.5</v>
      </c>
      <c r="J856" s="153">
        <v>152.5</v>
      </c>
      <c r="K856" s="153">
        <v>152.5</v>
      </c>
      <c r="L856" s="152">
        <v>152.5</v>
      </c>
      <c r="M856" s="152">
        <v>152.5</v>
      </c>
      <c r="N856" s="152">
        <v>152.5</v>
      </c>
      <c r="O856" s="152">
        <v>152.5</v>
      </c>
      <c r="P856" s="152">
        <v>152.5</v>
      </c>
      <c r="Q856" s="152">
        <v>152.5</v>
      </c>
      <c r="R856" s="152">
        <v>152.5</v>
      </c>
    </row>
    <row r="857" spans="1:18">
      <c r="A857" s="16">
        <f t="shared" si="33"/>
        <v>857</v>
      </c>
      <c r="B857" s="94" t="s">
        <v>2099</v>
      </c>
      <c r="C857" s="94" t="s">
        <v>1852</v>
      </c>
      <c r="D857" s="94"/>
      <c r="E857" s="94" t="s">
        <v>1749</v>
      </c>
      <c r="F857" s="94" t="s">
        <v>59</v>
      </c>
      <c r="G857" s="94" t="s">
        <v>54</v>
      </c>
      <c r="H857" s="95">
        <v>2021</v>
      </c>
      <c r="I857" s="153">
        <v>0</v>
      </c>
      <c r="J857" s="153">
        <v>250</v>
      </c>
      <c r="K857" s="153">
        <v>250</v>
      </c>
      <c r="L857" s="152">
        <v>250</v>
      </c>
      <c r="M857" s="152">
        <v>250</v>
      </c>
      <c r="N857" s="152">
        <v>250</v>
      </c>
      <c r="O857" s="152">
        <v>250</v>
      </c>
      <c r="P857" s="152">
        <v>250</v>
      </c>
      <c r="Q857" s="152">
        <v>250</v>
      </c>
      <c r="R857" s="152">
        <v>250</v>
      </c>
    </row>
    <row r="858" spans="1:18">
      <c r="A858" s="16">
        <f t="shared" si="33"/>
        <v>858</v>
      </c>
      <c r="B858" s="94" t="s">
        <v>2100</v>
      </c>
      <c r="C858" s="94" t="s">
        <v>2101</v>
      </c>
      <c r="D858" s="94"/>
      <c r="E858" s="94" t="s">
        <v>1749</v>
      </c>
      <c r="F858" s="94" t="s">
        <v>59</v>
      </c>
      <c r="G858" s="94" t="s">
        <v>54</v>
      </c>
      <c r="H858" s="95">
        <v>2021</v>
      </c>
      <c r="I858" s="153">
        <v>0</v>
      </c>
      <c r="J858" s="153">
        <v>110</v>
      </c>
      <c r="K858" s="153">
        <v>110</v>
      </c>
      <c r="L858" s="152">
        <v>110</v>
      </c>
      <c r="M858" s="152">
        <v>110</v>
      </c>
      <c r="N858" s="152">
        <v>110</v>
      </c>
      <c r="O858" s="152">
        <v>110</v>
      </c>
      <c r="P858" s="152">
        <v>110</v>
      </c>
      <c r="Q858" s="152">
        <v>110</v>
      </c>
      <c r="R858" s="152">
        <v>110</v>
      </c>
    </row>
    <row r="859" spans="1:18">
      <c r="A859" s="16">
        <f t="shared" si="33"/>
        <v>859</v>
      </c>
      <c r="B859" s="94" t="s">
        <v>163</v>
      </c>
      <c r="C859" s="94" t="s">
        <v>164</v>
      </c>
      <c r="D859" s="94"/>
      <c r="E859" s="94" t="s">
        <v>63</v>
      </c>
      <c r="F859" s="94" t="s">
        <v>59</v>
      </c>
      <c r="G859" s="94" t="s">
        <v>54</v>
      </c>
      <c r="H859" s="95">
        <v>2020</v>
      </c>
      <c r="I859" s="153">
        <v>255</v>
      </c>
      <c r="J859" s="153">
        <v>255</v>
      </c>
      <c r="K859" s="153">
        <v>255</v>
      </c>
      <c r="L859" s="152">
        <v>255</v>
      </c>
      <c r="M859" s="152">
        <v>255</v>
      </c>
      <c r="N859" s="152">
        <v>255</v>
      </c>
      <c r="O859" s="152">
        <v>255</v>
      </c>
      <c r="P859" s="152">
        <v>255</v>
      </c>
      <c r="Q859" s="152">
        <v>255</v>
      </c>
      <c r="R859" s="152">
        <v>255</v>
      </c>
    </row>
    <row r="860" spans="1:18">
      <c r="A860" s="16">
        <f t="shared" si="33"/>
        <v>860</v>
      </c>
      <c r="B860" s="94" t="s">
        <v>1853</v>
      </c>
      <c r="C860" s="94" t="s">
        <v>1854</v>
      </c>
      <c r="D860" s="94"/>
      <c r="E860" s="94" t="s">
        <v>1178</v>
      </c>
      <c r="F860" s="94" t="s">
        <v>59</v>
      </c>
      <c r="G860" s="94" t="s">
        <v>54</v>
      </c>
      <c r="H860" s="95">
        <v>2020</v>
      </c>
      <c r="I860" s="153">
        <v>204.5</v>
      </c>
      <c r="J860" s="153">
        <v>204.5</v>
      </c>
      <c r="K860" s="153">
        <v>204.5</v>
      </c>
      <c r="L860" s="152">
        <v>204.5</v>
      </c>
      <c r="M860" s="152">
        <v>204.5</v>
      </c>
      <c r="N860" s="152">
        <v>204.5</v>
      </c>
      <c r="O860" s="152">
        <v>204.5</v>
      </c>
      <c r="P860" s="152">
        <v>204.5</v>
      </c>
      <c r="Q860" s="152">
        <v>204.5</v>
      </c>
      <c r="R860" s="152">
        <v>204.5</v>
      </c>
    </row>
    <row r="861" spans="1:18">
      <c r="A861" s="16">
        <f t="shared" si="33"/>
        <v>861</v>
      </c>
      <c r="B861" s="94" t="s">
        <v>1889</v>
      </c>
      <c r="C861" s="94" t="s">
        <v>1890</v>
      </c>
      <c r="D861" s="94"/>
      <c r="E861" s="94" t="s">
        <v>800</v>
      </c>
      <c r="F861" s="94" t="s">
        <v>59</v>
      </c>
      <c r="G861" s="94" t="s">
        <v>53</v>
      </c>
      <c r="H861" s="95">
        <v>2021</v>
      </c>
      <c r="I861" s="153">
        <v>0</v>
      </c>
      <c r="J861" s="153">
        <v>204.1</v>
      </c>
      <c r="K861" s="153">
        <v>204.1</v>
      </c>
      <c r="L861" s="152">
        <v>204.1</v>
      </c>
      <c r="M861" s="152">
        <v>204.1</v>
      </c>
      <c r="N861" s="152">
        <v>204.1</v>
      </c>
      <c r="O861" s="152">
        <v>204.1</v>
      </c>
      <c r="P861" s="152">
        <v>204.1</v>
      </c>
      <c r="Q861" s="152">
        <v>204.1</v>
      </c>
      <c r="R861" s="152">
        <v>204.1</v>
      </c>
    </row>
    <row r="862" spans="1:18">
      <c r="A862" s="16">
        <f t="shared" si="33"/>
        <v>862</v>
      </c>
      <c r="B862" s="94" t="s">
        <v>1893</v>
      </c>
      <c r="C862" s="94" t="s">
        <v>1894</v>
      </c>
      <c r="D862" s="94"/>
      <c r="E862" s="94" t="s">
        <v>536</v>
      </c>
      <c r="F862" s="94" t="s">
        <v>59</v>
      </c>
      <c r="G862" s="94" t="s">
        <v>52</v>
      </c>
      <c r="H862" s="95">
        <v>2020</v>
      </c>
      <c r="I862" s="153">
        <v>198.6</v>
      </c>
      <c r="J862" s="153">
        <v>198.6</v>
      </c>
      <c r="K862" s="153">
        <v>198.6</v>
      </c>
      <c r="L862" s="152">
        <v>198.6</v>
      </c>
      <c r="M862" s="152">
        <v>198.6</v>
      </c>
      <c r="N862" s="152">
        <v>198.6</v>
      </c>
      <c r="O862" s="152">
        <v>198.6</v>
      </c>
      <c r="P862" s="152">
        <v>198.6</v>
      </c>
      <c r="Q862" s="152">
        <v>198.6</v>
      </c>
      <c r="R862" s="152">
        <v>198.6</v>
      </c>
    </row>
    <row r="863" spans="1:18">
      <c r="A863" s="16">
        <f t="shared" si="33"/>
        <v>863</v>
      </c>
      <c r="B863" s="94" t="s">
        <v>165</v>
      </c>
      <c r="C863" s="94" t="s">
        <v>166</v>
      </c>
      <c r="D863" s="94"/>
      <c r="E863" s="94" t="s">
        <v>159</v>
      </c>
      <c r="F863" s="94" t="s">
        <v>59</v>
      </c>
      <c r="G863" s="94" t="s">
        <v>54</v>
      </c>
      <c r="H863" s="95">
        <v>2021</v>
      </c>
      <c r="I863" s="153">
        <v>0</v>
      </c>
      <c r="J863" s="153">
        <v>270</v>
      </c>
      <c r="K863" s="153">
        <v>270</v>
      </c>
      <c r="L863" s="152">
        <v>270</v>
      </c>
      <c r="M863" s="152">
        <v>270</v>
      </c>
      <c r="N863" s="152">
        <v>270</v>
      </c>
      <c r="O863" s="152">
        <v>270</v>
      </c>
      <c r="P863" s="152">
        <v>270</v>
      </c>
      <c r="Q863" s="152">
        <v>270</v>
      </c>
      <c r="R863" s="152">
        <v>270</v>
      </c>
    </row>
    <row r="864" spans="1:18">
      <c r="A864" s="16">
        <f t="shared" si="33"/>
        <v>864</v>
      </c>
      <c r="B864" s="94" t="s">
        <v>2102</v>
      </c>
      <c r="C864" s="94" t="s">
        <v>167</v>
      </c>
      <c r="D864" s="94"/>
      <c r="E864" s="94" t="s">
        <v>56</v>
      </c>
      <c r="F864" s="94" t="s">
        <v>59</v>
      </c>
      <c r="G864" s="94" t="s">
        <v>54</v>
      </c>
      <c r="H864" s="95">
        <v>2021</v>
      </c>
      <c r="I864" s="153">
        <v>166.1</v>
      </c>
      <c r="J864" s="153">
        <v>166.1</v>
      </c>
      <c r="K864" s="153">
        <v>166.1</v>
      </c>
      <c r="L864" s="152">
        <v>166.1</v>
      </c>
      <c r="M864" s="152">
        <v>166.1</v>
      </c>
      <c r="N864" s="152">
        <v>166.1</v>
      </c>
      <c r="O864" s="152">
        <v>166.1</v>
      </c>
      <c r="P864" s="152">
        <v>166.1</v>
      </c>
      <c r="Q864" s="152">
        <v>166.1</v>
      </c>
      <c r="R864" s="152">
        <v>166.1</v>
      </c>
    </row>
    <row r="865" spans="1:18">
      <c r="A865" s="16">
        <f t="shared" si="33"/>
        <v>865</v>
      </c>
      <c r="B865" s="94" t="s">
        <v>2103</v>
      </c>
      <c r="C865" s="94" t="s">
        <v>2104</v>
      </c>
      <c r="D865" s="94"/>
      <c r="E865" s="94" t="s">
        <v>56</v>
      </c>
      <c r="F865" s="94" t="s">
        <v>59</v>
      </c>
      <c r="G865" s="94" t="s">
        <v>54</v>
      </c>
      <c r="H865" s="95">
        <v>2021</v>
      </c>
      <c r="I865" s="153">
        <v>0</v>
      </c>
      <c r="J865" s="153">
        <v>147.1</v>
      </c>
      <c r="K865" s="153">
        <v>147.1</v>
      </c>
      <c r="L865" s="152">
        <v>147.1</v>
      </c>
      <c r="M865" s="152">
        <v>147.1</v>
      </c>
      <c r="N865" s="152">
        <v>147.1</v>
      </c>
      <c r="O865" s="152">
        <v>147.1</v>
      </c>
      <c r="P865" s="152">
        <v>147.1</v>
      </c>
      <c r="Q865" s="152">
        <v>147.1</v>
      </c>
      <c r="R865" s="152">
        <v>147.1</v>
      </c>
    </row>
    <row r="866" spans="1:18">
      <c r="A866" s="16">
        <f t="shared" si="33"/>
        <v>866</v>
      </c>
      <c r="B866" s="94" t="s">
        <v>1899</v>
      </c>
      <c r="C866" s="94" t="s">
        <v>1900</v>
      </c>
      <c r="D866" s="94"/>
      <c r="E866" s="94" t="s">
        <v>1901</v>
      </c>
      <c r="F866" s="94" t="s">
        <v>59</v>
      </c>
      <c r="G866" s="94" t="s">
        <v>52</v>
      </c>
      <c r="H866" s="95">
        <v>2020</v>
      </c>
      <c r="I866" s="153">
        <v>61</v>
      </c>
      <c r="J866" s="153">
        <v>61</v>
      </c>
      <c r="K866" s="153">
        <v>61</v>
      </c>
      <c r="L866" s="152">
        <v>61</v>
      </c>
      <c r="M866" s="152">
        <v>61</v>
      </c>
      <c r="N866" s="152">
        <v>61</v>
      </c>
      <c r="O866" s="152">
        <v>61</v>
      </c>
      <c r="P866" s="152">
        <v>61</v>
      </c>
      <c r="Q866" s="152">
        <v>61</v>
      </c>
      <c r="R866" s="152">
        <v>61</v>
      </c>
    </row>
    <row r="867" spans="1:18">
      <c r="A867" s="16">
        <f t="shared" si="33"/>
        <v>867</v>
      </c>
      <c r="B867" s="94" t="s">
        <v>1902</v>
      </c>
      <c r="C867" s="94" t="s">
        <v>168</v>
      </c>
      <c r="D867" s="94"/>
      <c r="E867" s="94" t="s">
        <v>133</v>
      </c>
      <c r="F867" s="94" t="s">
        <v>59</v>
      </c>
      <c r="G867" s="94" t="s">
        <v>54</v>
      </c>
      <c r="H867" s="95">
        <v>2020</v>
      </c>
      <c r="I867" s="153">
        <v>100</v>
      </c>
      <c r="J867" s="153">
        <v>100</v>
      </c>
      <c r="K867" s="153">
        <v>100</v>
      </c>
      <c r="L867" s="152">
        <v>100</v>
      </c>
      <c r="M867" s="152">
        <v>100</v>
      </c>
      <c r="N867" s="152">
        <v>100</v>
      </c>
      <c r="O867" s="152">
        <v>100</v>
      </c>
      <c r="P867" s="152">
        <v>100</v>
      </c>
      <c r="Q867" s="152">
        <v>100</v>
      </c>
      <c r="R867" s="152">
        <v>100</v>
      </c>
    </row>
    <row r="868" spans="1:18">
      <c r="A868" s="16">
        <f t="shared" si="33"/>
        <v>868</v>
      </c>
      <c r="B868" s="94" t="s">
        <v>169</v>
      </c>
      <c r="C868" s="94" t="s">
        <v>170</v>
      </c>
      <c r="D868" s="94"/>
      <c r="E868" s="94" t="s">
        <v>66</v>
      </c>
      <c r="F868" s="94" t="s">
        <v>59</v>
      </c>
      <c r="G868" s="94" t="s">
        <v>52</v>
      </c>
      <c r="H868" s="95">
        <v>2021</v>
      </c>
      <c r="I868" s="153">
        <v>148.1</v>
      </c>
      <c r="J868" s="153">
        <v>148.1</v>
      </c>
      <c r="K868" s="153">
        <v>148.1</v>
      </c>
      <c r="L868" s="152">
        <v>148.1</v>
      </c>
      <c r="M868" s="152">
        <v>148.1</v>
      </c>
      <c r="N868" s="152">
        <v>148.1</v>
      </c>
      <c r="O868" s="152">
        <v>148.1</v>
      </c>
      <c r="P868" s="152">
        <v>148.1</v>
      </c>
      <c r="Q868" s="152">
        <v>148.1</v>
      </c>
      <c r="R868" s="152">
        <v>148.1</v>
      </c>
    </row>
    <row r="869" spans="1:18">
      <c r="A869" s="16">
        <f t="shared" si="33"/>
        <v>869</v>
      </c>
      <c r="B869" s="94" t="s">
        <v>1860</v>
      </c>
      <c r="C869" s="94" t="s">
        <v>1861</v>
      </c>
      <c r="D869" s="94"/>
      <c r="E869" s="94" t="s">
        <v>56</v>
      </c>
      <c r="F869" s="94" t="s">
        <v>59</v>
      </c>
      <c r="G869" s="94" t="s">
        <v>54</v>
      </c>
      <c r="H869" s="95">
        <v>2020</v>
      </c>
      <c r="I869" s="153">
        <v>226.7</v>
      </c>
      <c r="J869" s="153">
        <v>226.7</v>
      </c>
      <c r="K869" s="153">
        <v>226.7</v>
      </c>
      <c r="L869" s="152">
        <v>226.7</v>
      </c>
      <c r="M869" s="152">
        <v>226.7</v>
      </c>
      <c r="N869" s="152">
        <v>226.7</v>
      </c>
      <c r="O869" s="152">
        <v>226.7</v>
      </c>
      <c r="P869" s="152">
        <v>226.7</v>
      </c>
      <c r="Q869" s="152">
        <v>226.7</v>
      </c>
      <c r="R869" s="152">
        <v>226.7</v>
      </c>
    </row>
    <row r="870" spans="1:18">
      <c r="A870" s="16">
        <f t="shared" si="33"/>
        <v>870</v>
      </c>
      <c r="B870" s="94" t="s">
        <v>1907</v>
      </c>
      <c r="C870" s="94" t="s">
        <v>1908</v>
      </c>
      <c r="D870" s="94"/>
      <c r="E870" s="94" t="s">
        <v>1735</v>
      </c>
      <c r="F870" s="94" t="s">
        <v>59</v>
      </c>
      <c r="G870" s="94" t="s">
        <v>98</v>
      </c>
      <c r="H870" s="95">
        <v>2021</v>
      </c>
      <c r="I870" s="153">
        <v>0</v>
      </c>
      <c r="J870" s="153">
        <v>100</v>
      </c>
      <c r="K870" s="153">
        <v>100</v>
      </c>
      <c r="L870" s="152">
        <v>100</v>
      </c>
      <c r="M870" s="152">
        <v>100</v>
      </c>
      <c r="N870" s="152">
        <v>100</v>
      </c>
      <c r="O870" s="152">
        <v>100</v>
      </c>
      <c r="P870" s="152">
        <v>100</v>
      </c>
      <c r="Q870" s="152">
        <v>100</v>
      </c>
      <c r="R870" s="152">
        <v>100</v>
      </c>
    </row>
    <row r="871" spans="1:18">
      <c r="A871" s="16">
        <f t="shared" si="33"/>
        <v>871</v>
      </c>
      <c r="B871" s="94" t="s">
        <v>1862</v>
      </c>
      <c r="C871" s="94" t="s">
        <v>1863</v>
      </c>
      <c r="D871" s="94"/>
      <c r="E871" s="94" t="s">
        <v>171</v>
      </c>
      <c r="F871" s="94" t="s">
        <v>59</v>
      </c>
      <c r="G871" s="94" t="s">
        <v>62</v>
      </c>
      <c r="H871" s="95">
        <v>2020</v>
      </c>
      <c r="I871" s="153">
        <v>240.8</v>
      </c>
      <c r="J871" s="153">
        <v>240.8</v>
      </c>
      <c r="K871" s="153">
        <v>240.8</v>
      </c>
      <c r="L871" s="152">
        <v>240.8</v>
      </c>
      <c r="M871" s="152">
        <v>240.8</v>
      </c>
      <c r="N871" s="152">
        <v>240.8</v>
      </c>
      <c r="O871" s="152">
        <v>240.8</v>
      </c>
      <c r="P871" s="152">
        <v>240.8</v>
      </c>
      <c r="Q871" s="152">
        <v>240.8</v>
      </c>
      <c r="R871" s="152">
        <v>240.8</v>
      </c>
    </row>
    <row r="872" spans="1:18">
      <c r="A872" s="16">
        <f t="shared" si="33"/>
        <v>872</v>
      </c>
      <c r="B872" s="94" t="s">
        <v>172</v>
      </c>
      <c r="C872" s="94" t="s">
        <v>173</v>
      </c>
      <c r="D872" s="94"/>
      <c r="E872" s="94" t="s">
        <v>171</v>
      </c>
      <c r="F872" s="94" t="s">
        <v>59</v>
      </c>
      <c r="G872" s="94" t="s">
        <v>62</v>
      </c>
      <c r="H872" s="95">
        <v>2022</v>
      </c>
      <c r="I872" s="153">
        <v>0</v>
      </c>
      <c r="J872" s="153">
        <v>0</v>
      </c>
      <c r="K872" s="153">
        <v>517.29999999999995</v>
      </c>
      <c r="L872" s="152">
        <v>517.29999999999995</v>
      </c>
      <c r="M872" s="152">
        <v>517.29999999999995</v>
      </c>
      <c r="N872" s="152">
        <v>517.29999999999995</v>
      </c>
      <c r="O872" s="152">
        <v>517.29999999999995</v>
      </c>
      <c r="P872" s="152">
        <v>517.29999999999995</v>
      </c>
      <c r="Q872" s="152">
        <v>517.29999999999995</v>
      </c>
      <c r="R872" s="152">
        <v>517.29999999999995</v>
      </c>
    </row>
    <row r="873" spans="1:18">
      <c r="A873" s="16">
        <f t="shared" si="33"/>
        <v>873</v>
      </c>
      <c r="B873" s="94" t="s">
        <v>1911</v>
      </c>
      <c r="C873" s="94" t="s">
        <v>1912</v>
      </c>
      <c r="D873" s="94"/>
      <c r="E873" s="94" t="s">
        <v>800</v>
      </c>
      <c r="F873" s="94" t="s">
        <v>59</v>
      </c>
      <c r="G873" s="94" t="s">
        <v>53</v>
      </c>
      <c r="H873" s="95">
        <v>2022</v>
      </c>
      <c r="I873" s="153">
        <v>0</v>
      </c>
      <c r="J873" s="153">
        <v>204</v>
      </c>
      <c r="K873" s="153">
        <v>204</v>
      </c>
      <c r="L873" s="152">
        <v>204</v>
      </c>
      <c r="M873" s="152">
        <v>204</v>
      </c>
      <c r="N873" s="152">
        <v>204</v>
      </c>
      <c r="O873" s="152">
        <v>204</v>
      </c>
      <c r="P873" s="152">
        <v>204</v>
      </c>
      <c r="Q873" s="152">
        <v>204</v>
      </c>
      <c r="R873" s="152">
        <v>204</v>
      </c>
    </row>
    <row r="874" spans="1:18">
      <c r="A874" s="16">
        <f t="shared" si="33"/>
        <v>874</v>
      </c>
      <c r="B874" s="94" t="s">
        <v>174</v>
      </c>
      <c r="C874" s="94" t="s">
        <v>175</v>
      </c>
      <c r="D874" s="94"/>
      <c r="E874" s="94" t="s">
        <v>176</v>
      </c>
      <c r="F874" s="94" t="s">
        <v>59</v>
      </c>
      <c r="G874" s="94" t="s">
        <v>53</v>
      </c>
      <c r="H874" s="95">
        <v>2021</v>
      </c>
      <c r="I874" s="153">
        <v>150</v>
      </c>
      <c r="J874" s="153">
        <v>150</v>
      </c>
      <c r="K874" s="153">
        <v>150</v>
      </c>
      <c r="L874" s="152">
        <v>150</v>
      </c>
      <c r="M874" s="152">
        <v>150</v>
      </c>
      <c r="N874" s="152">
        <v>150</v>
      </c>
      <c r="O874" s="152">
        <v>150</v>
      </c>
      <c r="P874" s="152">
        <v>150</v>
      </c>
      <c r="Q874" s="152">
        <v>150</v>
      </c>
      <c r="R874" s="152">
        <v>150</v>
      </c>
    </row>
    <row r="875" spans="1:18">
      <c r="A875" s="16">
        <f t="shared" si="33"/>
        <v>875</v>
      </c>
      <c r="B875" s="94" t="s">
        <v>1914</v>
      </c>
      <c r="C875" s="94" t="s">
        <v>1915</v>
      </c>
      <c r="D875" s="94"/>
      <c r="E875" s="94" t="s">
        <v>1735</v>
      </c>
      <c r="F875" s="94" t="s">
        <v>59</v>
      </c>
      <c r="G875" s="94" t="s">
        <v>98</v>
      </c>
      <c r="H875" s="95">
        <v>2021</v>
      </c>
      <c r="I875" s="153">
        <v>240</v>
      </c>
      <c r="J875" s="153">
        <v>240</v>
      </c>
      <c r="K875" s="153">
        <v>240</v>
      </c>
      <c r="L875" s="152">
        <v>240</v>
      </c>
      <c r="M875" s="152">
        <v>240</v>
      </c>
      <c r="N875" s="152">
        <v>240</v>
      </c>
      <c r="O875" s="152">
        <v>240</v>
      </c>
      <c r="P875" s="152">
        <v>240</v>
      </c>
      <c r="Q875" s="152">
        <v>240</v>
      </c>
      <c r="R875" s="152">
        <v>240</v>
      </c>
    </row>
    <row r="876" spans="1:18">
      <c r="A876" s="16">
        <f t="shared" si="33"/>
        <v>876</v>
      </c>
      <c r="B876" s="94" t="s">
        <v>1867</v>
      </c>
      <c r="C876" s="94" t="s">
        <v>1868</v>
      </c>
      <c r="D876" s="94"/>
      <c r="E876" s="94" t="s">
        <v>1756</v>
      </c>
      <c r="F876" s="94" t="s">
        <v>59</v>
      </c>
      <c r="G876" s="94" t="s">
        <v>62</v>
      </c>
      <c r="H876" s="95">
        <v>2022</v>
      </c>
      <c r="I876" s="153">
        <v>0</v>
      </c>
      <c r="J876" s="153">
        <v>201</v>
      </c>
      <c r="K876" s="153">
        <v>201</v>
      </c>
      <c r="L876" s="152">
        <v>201</v>
      </c>
      <c r="M876" s="152">
        <v>201</v>
      </c>
      <c r="N876" s="152">
        <v>201</v>
      </c>
      <c r="O876" s="152">
        <v>201</v>
      </c>
      <c r="P876" s="152">
        <v>201</v>
      </c>
      <c r="Q876" s="152">
        <v>201</v>
      </c>
      <c r="R876" s="152">
        <v>201</v>
      </c>
    </row>
    <row r="877" spans="1:18">
      <c r="A877" s="16">
        <f t="shared" si="33"/>
        <v>877</v>
      </c>
      <c r="B877" s="94" t="s">
        <v>1916</v>
      </c>
      <c r="C877" s="94" t="s">
        <v>1917</v>
      </c>
      <c r="D877" s="94"/>
      <c r="E877" s="94" t="s">
        <v>1918</v>
      </c>
      <c r="F877" s="94" t="s">
        <v>59</v>
      </c>
      <c r="G877" s="94" t="s">
        <v>54</v>
      </c>
      <c r="H877" s="95">
        <v>2021</v>
      </c>
      <c r="I877" s="153">
        <v>0</v>
      </c>
      <c r="J877" s="153">
        <v>125</v>
      </c>
      <c r="K877" s="153">
        <v>125</v>
      </c>
      <c r="L877" s="152">
        <v>125</v>
      </c>
      <c r="M877" s="152">
        <v>125</v>
      </c>
      <c r="N877" s="152">
        <v>125</v>
      </c>
      <c r="O877" s="152">
        <v>125</v>
      </c>
      <c r="P877" s="152">
        <v>125</v>
      </c>
      <c r="Q877" s="152">
        <v>125</v>
      </c>
      <c r="R877" s="152">
        <v>125</v>
      </c>
    </row>
    <row r="878" spans="1:18" ht="15" customHeight="1">
      <c r="A878" s="16">
        <f t="shared" si="33"/>
        <v>878</v>
      </c>
      <c r="B878" s="94" t="s">
        <v>1871</v>
      </c>
      <c r="C878" s="94" t="s">
        <v>1872</v>
      </c>
      <c r="D878" s="94"/>
      <c r="E878" s="94" t="s">
        <v>64</v>
      </c>
      <c r="F878" s="94" t="s">
        <v>59</v>
      </c>
      <c r="G878" s="94" t="s">
        <v>54</v>
      </c>
      <c r="H878" s="95">
        <v>2020</v>
      </c>
      <c r="I878" s="153">
        <v>180</v>
      </c>
      <c r="J878" s="153">
        <v>180</v>
      </c>
      <c r="K878" s="153">
        <v>180</v>
      </c>
      <c r="L878" s="152">
        <v>180</v>
      </c>
      <c r="M878" s="152">
        <v>180</v>
      </c>
      <c r="N878" s="152">
        <v>180</v>
      </c>
      <c r="O878" s="152">
        <v>180</v>
      </c>
      <c r="P878" s="152">
        <v>180</v>
      </c>
      <c r="Q878" s="152">
        <v>180</v>
      </c>
      <c r="R878" s="152">
        <v>180</v>
      </c>
    </row>
    <row r="879" spans="1:18" ht="15" customHeight="1">
      <c r="A879" s="16">
        <f t="shared" si="33"/>
        <v>879</v>
      </c>
      <c r="B879" s="94" t="s">
        <v>2580</v>
      </c>
      <c r="C879" s="94" t="s">
        <v>2581</v>
      </c>
      <c r="D879" s="94"/>
      <c r="E879" s="94" t="s">
        <v>331</v>
      </c>
      <c r="F879" s="94" t="s">
        <v>59</v>
      </c>
      <c r="G879" s="94" t="s">
        <v>285</v>
      </c>
      <c r="H879" s="95">
        <v>2021</v>
      </c>
      <c r="I879" s="153">
        <v>0</v>
      </c>
      <c r="J879" s="153">
        <v>400</v>
      </c>
      <c r="K879" s="153">
        <v>400</v>
      </c>
      <c r="L879" s="153">
        <v>400</v>
      </c>
      <c r="M879" s="153">
        <v>400</v>
      </c>
      <c r="N879" s="153">
        <v>400</v>
      </c>
      <c r="O879" s="153">
        <v>400</v>
      </c>
      <c r="P879" s="153">
        <v>400</v>
      </c>
      <c r="Q879" s="153">
        <v>400</v>
      </c>
      <c r="R879" s="153">
        <v>400</v>
      </c>
    </row>
    <row r="880" spans="1:18" ht="15" customHeight="1">
      <c r="A880" s="16">
        <f t="shared" si="33"/>
        <v>880</v>
      </c>
      <c r="B880" s="94" t="s">
        <v>177</v>
      </c>
      <c r="C880" s="94" t="s">
        <v>178</v>
      </c>
      <c r="D880" s="94"/>
      <c r="E880" s="94" t="s">
        <v>64</v>
      </c>
      <c r="F880" s="94" t="s">
        <v>59</v>
      </c>
      <c r="G880" s="94" t="s">
        <v>54</v>
      </c>
      <c r="H880" s="95">
        <v>2020</v>
      </c>
      <c r="I880" s="153">
        <v>16.2</v>
      </c>
      <c r="J880" s="153">
        <v>16.2</v>
      </c>
      <c r="K880" s="153">
        <v>16.2</v>
      </c>
      <c r="L880" s="152">
        <v>16.2</v>
      </c>
      <c r="M880" s="152">
        <v>16.2</v>
      </c>
      <c r="N880" s="152">
        <v>16.2</v>
      </c>
      <c r="O880" s="152">
        <v>16.2</v>
      </c>
      <c r="P880" s="152">
        <v>16.2</v>
      </c>
      <c r="Q880" s="152">
        <v>16.2</v>
      </c>
      <c r="R880" s="152">
        <v>16.2</v>
      </c>
    </row>
    <row r="881" spans="1:18" ht="15" customHeight="1">
      <c r="A881" s="16">
        <f t="shared" si="33"/>
        <v>881</v>
      </c>
      <c r="B881" s="94" t="s">
        <v>1877</v>
      </c>
      <c r="C881" s="94" t="s">
        <v>1878</v>
      </c>
      <c r="D881" s="94"/>
      <c r="E881" s="94" t="s">
        <v>418</v>
      </c>
      <c r="F881" s="94" t="s">
        <v>59</v>
      </c>
      <c r="G881" s="94" t="s">
        <v>53</v>
      </c>
      <c r="H881" s="95">
        <v>2020</v>
      </c>
      <c r="I881" s="153">
        <v>144</v>
      </c>
      <c r="J881" s="153">
        <v>144</v>
      </c>
      <c r="K881" s="153">
        <v>144</v>
      </c>
      <c r="L881" s="152">
        <v>144</v>
      </c>
      <c r="M881" s="152">
        <v>144</v>
      </c>
      <c r="N881" s="152">
        <v>144</v>
      </c>
      <c r="O881" s="152">
        <v>144</v>
      </c>
      <c r="P881" s="152">
        <v>144</v>
      </c>
      <c r="Q881" s="152">
        <v>144</v>
      </c>
      <c r="R881" s="152">
        <v>144</v>
      </c>
    </row>
    <row r="882" spans="1:18" ht="15" customHeight="1">
      <c r="A882" s="16">
        <f t="shared" si="33"/>
        <v>882</v>
      </c>
      <c r="B882" s="94" t="s">
        <v>1921</v>
      </c>
      <c r="C882" s="94" t="s">
        <v>1922</v>
      </c>
      <c r="D882" s="94"/>
      <c r="E882" s="94" t="s">
        <v>1085</v>
      </c>
      <c r="F882" s="94" t="s">
        <v>59</v>
      </c>
      <c r="G882" s="94" t="s">
        <v>52</v>
      </c>
      <c r="H882" s="95">
        <v>2021</v>
      </c>
      <c r="I882" s="153">
        <v>82.3</v>
      </c>
      <c r="J882" s="153">
        <v>82.3</v>
      </c>
      <c r="K882" s="153">
        <v>82.3</v>
      </c>
      <c r="L882" s="152">
        <v>82.3</v>
      </c>
      <c r="M882" s="152">
        <v>82.3</v>
      </c>
      <c r="N882" s="152">
        <v>82.3</v>
      </c>
      <c r="O882" s="152">
        <v>82.3</v>
      </c>
      <c r="P882" s="152">
        <v>82.3</v>
      </c>
      <c r="Q882" s="152">
        <v>82.3</v>
      </c>
      <c r="R882" s="152">
        <v>82.3</v>
      </c>
    </row>
    <row r="883" spans="1:18" ht="15" customHeight="1">
      <c r="A883" s="16">
        <f t="shared" si="33"/>
        <v>883</v>
      </c>
      <c r="B883" s="94" t="s">
        <v>1881</v>
      </c>
      <c r="C883" s="94" t="s">
        <v>1882</v>
      </c>
      <c r="D883" s="94"/>
      <c r="E883" s="94" t="s">
        <v>133</v>
      </c>
      <c r="F883" s="94" t="s">
        <v>59</v>
      </c>
      <c r="G883" s="94" t="s">
        <v>54</v>
      </c>
      <c r="H883" s="95">
        <v>2020</v>
      </c>
      <c r="I883" s="153">
        <v>300</v>
      </c>
      <c r="J883" s="153">
        <v>300</v>
      </c>
      <c r="K883" s="153">
        <v>300</v>
      </c>
      <c r="L883" s="152">
        <v>300</v>
      </c>
      <c r="M883" s="152">
        <v>300</v>
      </c>
      <c r="N883" s="152">
        <v>300</v>
      </c>
      <c r="O883" s="152">
        <v>300</v>
      </c>
      <c r="P883" s="152">
        <v>300</v>
      </c>
      <c r="Q883" s="152">
        <v>300</v>
      </c>
      <c r="R883" s="152">
        <v>300</v>
      </c>
    </row>
    <row r="884" spans="1:18" ht="15" customHeight="1">
      <c r="A884" s="16">
        <f t="shared" si="33"/>
        <v>884</v>
      </c>
      <c r="B884" s="94" t="s">
        <v>2105</v>
      </c>
      <c r="C884" s="94" t="s">
        <v>2106</v>
      </c>
      <c r="D884" s="94"/>
      <c r="E884" s="94" t="s">
        <v>133</v>
      </c>
      <c r="F884" s="94" t="s">
        <v>59</v>
      </c>
      <c r="G884" s="94" t="s">
        <v>54</v>
      </c>
      <c r="H884" s="95">
        <v>2021</v>
      </c>
      <c r="I884" s="153">
        <v>0</v>
      </c>
      <c r="J884" s="153">
        <v>250</v>
      </c>
      <c r="K884" s="153">
        <v>250</v>
      </c>
      <c r="L884" s="152">
        <v>250</v>
      </c>
      <c r="M884" s="152">
        <v>250</v>
      </c>
      <c r="N884" s="152">
        <v>250</v>
      </c>
      <c r="O884" s="152">
        <v>250</v>
      </c>
      <c r="P884" s="152">
        <v>250</v>
      </c>
      <c r="Q884" s="152">
        <v>250</v>
      </c>
      <c r="R884" s="152">
        <v>250</v>
      </c>
    </row>
    <row r="885" spans="1:18" ht="15" customHeight="1">
      <c r="A885" s="16">
        <f t="shared" si="33"/>
        <v>885</v>
      </c>
      <c r="B885" s="94" t="s">
        <v>2108</v>
      </c>
      <c r="C885" s="94" t="s">
        <v>2109</v>
      </c>
      <c r="D885" s="94"/>
      <c r="E885" s="94" t="s">
        <v>68</v>
      </c>
      <c r="F885" s="94" t="s">
        <v>59</v>
      </c>
      <c r="G885" s="94" t="s">
        <v>54</v>
      </c>
      <c r="H885" s="95">
        <v>2020</v>
      </c>
      <c r="I885" s="153">
        <v>200</v>
      </c>
      <c r="J885" s="153">
        <v>200</v>
      </c>
      <c r="K885" s="153">
        <v>200</v>
      </c>
      <c r="L885" s="152">
        <v>200</v>
      </c>
      <c r="M885" s="152">
        <v>200</v>
      </c>
      <c r="N885" s="152">
        <v>200</v>
      </c>
      <c r="O885" s="152">
        <v>200</v>
      </c>
      <c r="P885" s="152">
        <v>200</v>
      </c>
      <c r="Q885" s="152">
        <v>200</v>
      </c>
      <c r="R885" s="152">
        <v>200</v>
      </c>
    </row>
    <row r="886" spans="1:18">
      <c r="A886" s="16">
        <f t="shared" si="33"/>
        <v>886</v>
      </c>
      <c r="B886" s="94" t="s">
        <v>1883</v>
      </c>
      <c r="C886" s="94" t="s">
        <v>1884</v>
      </c>
      <c r="D886" s="94"/>
      <c r="E886" s="94" t="s">
        <v>1295</v>
      </c>
      <c r="F886" s="94" t="s">
        <v>59</v>
      </c>
      <c r="G886" s="94" t="s">
        <v>54</v>
      </c>
      <c r="H886" s="95">
        <v>2020</v>
      </c>
      <c r="I886" s="153">
        <v>200</v>
      </c>
      <c r="J886" s="153">
        <v>200</v>
      </c>
      <c r="K886" s="153">
        <v>200</v>
      </c>
      <c r="L886" s="152">
        <v>200</v>
      </c>
      <c r="M886" s="152">
        <v>200</v>
      </c>
      <c r="N886" s="152">
        <v>200</v>
      </c>
      <c r="O886" s="152">
        <v>200</v>
      </c>
      <c r="P886" s="152">
        <v>200</v>
      </c>
      <c r="Q886" s="152">
        <v>200</v>
      </c>
      <c r="R886" s="152">
        <v>200</v>
      </c>
    </row>
    <row r="887" spans="1:18">
      <c r="A887" s="16">
        <f t="shared" si="33"/>
        <v>887</v>
      </c>
      <c r="B887" s="94" t="s">
        <v>179</v>
      </c>
      <c r="C887" s="94" t="s">
        <v>180</v>
      </c>
      <c r="D887" s="94"/>
      <c r="E887" s="94" t="s">
        <v>55</v>
      </c>
      <c r="F887" s="94" t="s">
        <v>59</v>
      </c>
      <c r="G887" s="94" t="s">
        <v>98</v>
      </c>
      <c r="H887" s="95">
        <v>2021</v>
      </c>
      <c r="I887" s="153">
        <v>0</v>
      </c>
      <c r="J887" s="153">
        <v>150</v>
      </c>
      <c r="K887" s="153">
        <v>150</v>
      </c>
      <c r="L887" s="152">
        <v>150</v>
      </c>
      <c r="M887" s="152">
        <v>150</v>
      </c>
      <c r="N887" s="152">
        <v>150</v>
      </c>
      <c r="O887" s="152">
        <v>150</v>
      </c>
      <c r="P887" s="152">
        <v>150</v>
      </c>
      <c r="Q887" s="152">
        <v>150</v>
      </c>
      <c r="R887" s="152">
        <v>150</v>
      </c>
    </row>
    <row r="888" spans="1:18">
      <c r="A888" s="16">
        <f t="shared" si="33"/>
        <v>888</v>
      </c>
      <c r="B888" s="94" t="s">
        <v>1885</v>
      </c>
      <c r="C888" s="94" t="s">
        <v>1886</v>
      </c>
      <c r="D888" s="94"/>
      <c r="E888" s="94" t="s">
        <v>63</v>
      </c>
      <c r="F888" s="94" t="s">
        <v>59</v>
      </c>
      <c r="G888" s="94" t="s">
        <v>54</v>
      </c>
      <c r="H888" s="95">
        <v>2021</v>
      </c>
      <c r="I888" s="153">
        <v>222</v>
      </c>
      <c r="J888" s="153">
        <v>222</v>
      </c>
      <c r="K888" s="153">
        <v>222</v>
      </c>
      <c r="L888" s="152">
        <v>222</v>
      </c>
      <c r="M888" s="152">
        <v>222</v>
      </c>
      <c r="N888" s="152">
        <v>222</v>
      </c>
      <c r="O888" s="152">
        <v>222</v>
      </c>
      <c r="P888" s="152">
        <v>222</v>
      </c>
      <c r="Q888" s="152">
        <v>222</v>
      </c>
      <c r="R888" s="152">
        <v>222</v>
      </c>
    </row>
    <row r="889" spans="1:18">
      <c r="A889" s="16">
        <f t="shared" si="33"/>
        <v>889</v>
      </c>
      <c r="B889" s="94" t="s">
        <v>1887</v>
      </c>
      <c r="C889" s="94" t="s">
        <v>1888</v>
      </c>
      <c r="D889" s="94"/>
      <c r="E889" s="94" t="s">
        <v>63</v>
      </c>
      <c r="F889" s="94" t="s">
        <v>59</v>
      </c>
      <c r="G889" s="94" t="s">
        <v>54</v>
      </c>
      <c r="H889" s="95">
        <v>2020</v>
      </c>
      <c r="I889" s="153">
        <v>28</v>
      </c>
      <c r="J889" s="153">
        <v>28</v>
      </c>
      <c r="K889" s="153">
        <v>28</v>
      </c>
      <c r="L889" s="152">
        <v>28</v>
      </c>
      <c r="M889" s="152">
        <v>28</v>
      </c>
      <c r="N889" s="152">
        <v>28</v>
      </c>
      <c r="O889" s="152">
        <v>28</v>
      </c>
      <c r="P889" s="152">
        <v>28</v>
      </c>
      <c r="Q889" s="152">
        <v>28</v>
      </c>
      <c r="R889" s="152">
        <v>28</v>
      </c>
    </row>
    <row r="890" spans="1:18">
      <c r="A890" s="16">
        <f t="shared" si="33"/>
        <v>890</v>
      </c>
      <c r="B890" s="94" t="s">
        <v>1891</v>
      </c>
      <c r="C890" s="94" t="s">
        <v>1892</v>
      </c>
      <c r="D890" s="94"/>
      <c r="E890" s="94" t="s">
        <v>63</v>
      </c>
      <c r="F890" s="94" t="s">
        <v>59</v>
      </c>
      <c r="G890" s="94" t="s">
        <v>54</v>
      </c>
      <c r="H890" s="95">
        <v>2021</v>
      </c>
      <c r="I890" s="153">
        <v>0</v>
      </c>
      <c r="J890" s="153">
        <v>250</v>
      </c>
      <c r="K890" s="153">
        <v>250</v>
      </c>
      <c r="L890" s="152">
        <v>250</v>
      </c>
      <c r="M890" s="152">
        <v>250</v>
      </c>
      <c r="N890" s="152">
        <v>250</v>
      </c>
      <c r="O890" s="152">
        <v>250</v>
      </c>
      <c r="P890" s="152">
        <v>250</v>
      </c>
      <c r="Q890" s="152">
        <v>250</v>
      </c>
      <c r="R890" s="152">
        <v>250</v>
      </c>
    </row>
    <row r="891" spans="1:18">
      <c r="A891" s="16">
        <f t="shared" si="33"/>
        <v>891</v>
      </c>
      <c r="B891" s="94" t="s">
        <v>1932</v>
      </c>
      <c r="C891" s="94" t="s">
        <v>1933</v>
      </c>
      <c r="D891" s="94"/>
      <c r="E891" s="94" t="s">
        <v>1473</v>
      </c>
      <c r="F891" s="94" t="s">
        <v>59</v>
      </c>
      <c r="G891" s="94" t="s">
        <v>52</v>
      </c>
      <c r="H891" s="95">
        <v>2020</v>
      </c>
      <c r="I891" s="153">
        <v>61</v>
      </c>
      <c r="J891" s="153">
        <v>61</v>
      </c>
      <c r="K891" s="153">
        <v>61</v>
      </c>
      <c r="L891" s="152">
        <v>61</v>
      </c>
      <c r="M891" s="152">
        <v>61</v>
      </c>
      <c r="N891" s="152">
        <v>61</v>
      </c>
      <c r="O891" s="152">
        <v>61</v>
      </c>
      <c r="P891" s="152">
        <v>61</v>
      </c>
      <c r="Q891" s="152">
        <v>61</v>
      </c>
      <c r="R891" s="152">
        <v>61</v>
      </c>
    </row>
    <row r="892" spans="1:18">
      <c r="A892" s="16">
        <f t="shared" si="33"/>
        <v>892</v>
      </c>
      <c r="B892" s="94" t="s">
        <v>1934</v>
      </c>
      <c r="C892" s="94" t="s">
        <v>1935</v>
      </c>
      <c r="D892" s="94"/>
      <c r="E892" s="94" t="s">
        <v>133</v>
      </c>
      <c r="F892" s="94" t="s">
        <v>59</v>
      </c>
      <c r="G892" s="94" t="s">
        <v>54</v>
      </c>
      <c r="H892" s="95">
        <v>2021</v>
      </c>
      <c r="I892" s="153">
        <v>200</v>
      </c>
      <c r="J892" s="153">
        <v>200</v>
      </c>
      <c r="K892" s="153">
        <v>200</v>
      </c>
      <c r="L892" s="152">
        <v>200</v>
      </c>
      <c r="M892" s="152">
        <v>200</v>
      </c>
      <c r="N892" s="152">
        <v>200</v>
      </c>
      <c r="O892" s="152">
        <v>200</v>
      </c>
      <c r="P892" s="152">
        <v>200</v>
      </c>
      <c r="Q892" s="152">
        <v>200</v>
      </c>
      <c r="R892" s="152">
        <v>200</v>
      </c>
    </row>
    <row r="893" spans="1:18">
      <c r="A893" s="16">
        <f t="shared" si="33"/>
        <v>893</v>
      </c>
      <c r="B893" s="94" t="s">
        <v>181</v>
      </c>
      <c r="C893" s="94" t="s">
        <v>182</v>
      </c>
      <c r="D893" s="94"/>
      <c r="E893" s="94" t="s">
        <v>183</v>
      </c>
      <c r="F893" s="94" t="s">
        <v>59</v>
      </c>
      <c r="G893" s="94" t="s">
        <v>53</v>
      </c>
      <c r="H893" s="95">
        <v>2021</v>
      </c>
      <c r="I893" s="153">
        <v>206</v>
      </c>
      <c r="J893" s="153">
        <v>206</v>
      </c>
      <c r="K893" s="153">
        <v>206</v>
      </c>
      <c r="L893" s="152">
        <v>206</v>
      </c>
      <c r="M893" s="152">
        <v>206</v>
      </c>
      <c r="N893" s="152">
        <v>206</v>
      </c>
      <c r="O893" s="152">
        <v>206</v>
      </c>
      <c r="P893" s="152">
        <v>206</v>
      </c>
      <c r="Q893" s="152">
        <v>206</v>
      </c>
      <c r="R893" s="152">
        <v>206</v>
      </c>
    </row>
    <row r="894" spans="1:18">
      <c r="A894" s="16">
        <f t="shared" si="33"/>
        <v>894</v>
      </c>
      <c r="B894" s="94" t="s">
        <v>1895</v>
      </c>
      <c r="C894" s="94" t="s">
        <v>1896</v>
      </c>
      <c r="D894" s="94"/>
      <c r="E894" s="94" t="s">
        <v>162</v>
      </c>
      <c r="F894" s="94" t="s">
        <v>59</v>
      </c>
      <c r="G894" s="94" t="s">
        <v>54</v>
      </c>
      <c r="H894" s="95">
        <v>2021</v>
      </c>
      <c r="I894" s="153">
        <v>202.6</v>
      </c>
      <c r="J894" s="153">
        <v>202.6</v>
      </c>
      <c r="K894" s="153">
        <v>202.6</v>
      </c>
      <c r="L894" s="152">
        <v>202.6</v>
      </c>
      <c r="M894" s="152">
        <v>202.6</v>
      </c>
      <c r="N894" s="152">
        <v>202.6</v>
      </c>
      <c r="O894" s="152">
        <v>202.6</v>
      </c>
      <c r="P894" s="152">
        <v>202.6</v>
      </c>
      <c r="Q894" s="152">
        <v>202.6</v>
      </c>
      <c r="R894" s="152">
        <v>202.6</v>
      </c>
    </row>
    <row r="895" spans="1:18">
      <c r="A895" s="16">
        <f t="shared" si="33"/>
        <v>895</v>
      </c>
      <c r="B895" s="94" t="s">
        <v>1897</v>
      </c>
      <c r="C895" s="94" t="s">
        <v>1898</v>
      </c>
      <c r="D895" s="94"/>
      <c r="E895" s="94" t="s">
        <v>162</v>
      </c>
      <c r="F895" s="94" t="s">
        <v>59</v>
      </c>
      <c r="G895" s="94" t="s">
        <v>54</v>
      </c>
      <c r="H895" s="95">
        <v>2021</v>
      </c>
      <c r="I895" s="153">
        <v>203</v>
      </c>
      <c r="J895" s="153">
        <v>203</v>
      </c>
      <c r="K895" s="153">
        <v>203</v>
      </c>
      <c r="L895" s="152">
        <v>203</v>
      </c>
      <c r="M895" s="152">
        <v>203</v>
      </c>
      <c r="N895" s="152">
        <v>203</v>
      </c>
      <c r="O895" s="152">
        <v>203</v>
      </c>
      <c r="P895" s="152">
        <v>203</v>
      </c>
      <c r="Q895" s="152">
        <v>203</v>
      </c>
      <c r="R895" s="152">
        <v>203</v>
      </c>
    </row>
    <row r="896" spans="1:18">
      <c r="A896" s="16">
        <f t="shared" si="33"/>
        <v>896</v>
      </c>
      <c r="B896" s="94" t="s">
        <v>2110</v>
      </c>
      <c r="C896" s="94" t="s">
        <v>2111</v>
      </c>
      <c r="D896" s="94"/>
      <c r="E896" s="94" t="s">
        <v>69</v>
      </c>
      <c r="F896" s="94" t="s">
        <v>59</v>
      </c>
      <c r="G896" s="94" t="s">
        <v>52</v>
      </c>
      <c r="H896" s="95">
        <v>2021</v>
      </c>
      <c r="I896" s="153">
        <v>0</v>
      </c>
      <c r="J896" s="153">
        <v>135</v>
      </c>
      <c r="K896" s="153">
        <v>135</v>
      </c>
      <c r="L896" s="152">
        <v>135</v>
      </c>
      <c r="M896" s="152">
        <v>135</v>
      </c>
      <c r="N896" s="152">
        <v>135</v>
      </c>
      <c r="O896" s="152">
        <v>135</v>
      </c>
      <c r="P896" s="152">
        <v>135</v>
      </c>
      <c r="Q896" s="152">
        <v>135</v>
      </c>
      <c r="R896" s="152">
        <v>135</v>
      </c>
    </row>
    <row r="897" spans="1:18">
      <c r="A897" s="16">
        <f t="shared" si="33"/>
        <v>897</v>
      </c>
      <c r="B897" s="94" t="s">
        <v>189</v>
      </c>
      <c r="C897" s="94" t="s">
        <v>190</v>
      </c>
      <c r="D897" s="94"/>
      <c r="E897" s="94" t="s">
        <v>63</v>
      </c>
      <c r="F897" s="94" t="s">
        <v>59</v>
      </c>
      <c r="G897" s="94" t="s">
        <v>54</v>
      </c>
      <c r="H897" s="95">
        <v>2021</v>
      </c>
      <c r="I897" s="153">
        <v>203.8</v>
      </c>
      <c r="J897" s="153">
        <v>203.8</v>
      </c>
      <c r="K897" s="153">
        <v>203.8</v>
      </c>
      <c r="L897" s="152">
        <v>203.8</v>
      </c>
      <c r="M897" s="152">
        <v>203.8</v>
      </c>
      <c r="N897" s="152">
        <v>203.8</v>
      </c>
      <c r="O897" s="152">
        <v>203.8</v>
      </c>
      <c r="P897" s="152">
        <v>203.8</v>
      </c>
      <c r="Q897" s="152">
        <v>203.8</v>
      </c>
      <c r="R897" s="152">
        <v>203.8</v>
      </c>
    </row>
    <row r="898" spans="1:18">
      <c r="A898" s="16">
        <f t="shared" si="33"/>
        <v>898</v>
      </c>
      <c r="B898" s="94" t="s">
        <v>187</v>
      </c>
      <c r="C898" s="94" t="s">
        <v>188</v>
      </c>
      <c r="D898" s="94"/>
      <c r="E898" s="94" t="s">
        <v>63</v>
      </c>
      <c r="F898" s="94" t="s">
        <v>59</v>
      </c>
      <c r="G898" s="94" t="s">
        <v>54</v>
      </c>
      <c r="H898" s="95">
        <v>2021</v>
      </c>
      <c r="I898" s="153">
        <v>255.1</v>
      </c>
      <c r="J898" s="153">
        <v>255.1</v>
      </c>
      <c r="K898" s="153">
        <v>255.1</v>
      </c>
      <c r="L898" s="152">
        <v>255.1</v>
      </c>
      <c r="M898" s="152">
        <v>255.1</v>
      </c>
      <c r="N898" s="152">
        <v>255.1</v>
      </c>
      <c r="O898" s="152">
        <v>255.1</v>
      </c>
      <c r="P898" s="152">
        <v>255.1</v>
      </c>
      <c r="Q898" s="152">
        <v>255.1</v>
      </c>
      <c r="R898" s="152">
        <v>255.1</v>
      </c>
    </row>
    <row r="899" spans="1:18">
      <c r="A899" s="16">
        <f t="shared" si="33"/>
        <v>899</v>
      </c>
      <c r="B899" s="94" t="s">
        <v>1937</v>
      </c>
      <c r="C899" s="94" t="s">
        <v>1938</v>
      </c>
      <c r="D899" s="94"/>
      <c r="E899" s="94" t="s">
        <v>1480</v>
      </c>
      <c r="F899" s="94" t="s">
        <v>59</v>
      </c>
      <c r="G899" s="94" t="s">
        <v>54</v>
      </c>
      <c r="H899" s="95">
        <v>2022</v>
      </c>
      <c r="I899" s="153">
        <v>0</v>
      </c>
      <c r="J899" s="153">
        <v>252.2</v>
      </c>
      <c r="K899" s="153">
        <v>252.2</v>
      </c>
      <c r="L899" s="152">
        <v>252.2</v>
      </c>
      <c r="M899" s="152">
        <v>252.2</v>
      </c>
      <c r="N899" s="152">
        <v>252.2</v>
      </c>
      <c r="O899" s="152">
        <v>252.2</v>
      </c>
      <c r="P899" s="152">
        <v>252.2</v>
      </c>
      <c r="Q899" s="152">
        <v>252.2</v>
      </c>
      <c r="R899" s="152">
        <v>252.2</v>
      </c>
    </row>
    <row r="900" spans="1:18">
      <c r="A900" s="16">
        <f t="shared" si="33"/>
        <v>900</v>
      </c>
      <c r="B900" s="94" t="s">
        <v>2115</v>
      </c>
      <c r="C900" s="94" t="s">
        <v>2116</v>
      </c>
      <c r="D900" s="94"/>
      <c r="E900" s="94" t="s">
        <v>68</v>
      </c>
      <c r="F900" s="94" t="s">
        <v>59</v>
      </c>
      <c r="G900" s="94" t="s">
        <v>54</v>
      </c>
      <c r="H900" s="95">
        <v>2021</v>
      </c>
      <c r="I900" s="153">
        <v>150</v>
      </c>
      <c r="J900" s="153">
        <v>150</v>
      </c>
      <c r="K900" s="153">
        <v>150</v>
      </c>
      <c r="L900" s="152">
        <v>150</v>
      </c>
      <c r="M900" s="152">
        <v>150</v>
      </c>
      <c r="N900" s="152">
        <v>150</v>
      </c>
      <c r="O900" s="152">
        <v>150</v>
      </c>
      <c r="P900" s="152">
        <v>150</v>
      </c>
      <c r="Q900" s="152">
        <v>150</v>
      </c>
      <c r="R900" s="152">
        <v>150</v>
      </c>
    </row>
    <row r="901" spans="1:18">
      <c r="A901" s="16">
        <f t="shared" si="33"/>
        <v>901</v>
      </c>
      <c r="B901" s="94" t="s">
        <v>1903</v>
      </c>
      <c r="C901" s="94" t="s">
        <v>1904</v>
      </c>
      <c r="D901" s="94"/>
      <c r="E901" s="94" t="s">
        <v>68</v>
      </c>
      <c r="F901" s="94" t="s">
        <v>59</v>
      </c>
      <c r="G901" s="94" t="s">
        <v>54</v>
      </c>
      <c r="H901" s="95">
        <v>2020</v>
      </c>
      <c r="I901" s="153">
        <v>104.6</v>
      </c>
      <c r="J901" s="153">
        <v>104.6</v>
      </c>
      <c r="K901" s="153">
        <v>104.6</v>
      </c>
      <c r="L901" s="152">
        <v>104.6</v>
      </c>
      <c r="M901" s="152">
        <v>104.6</v>
      </c>
      <c r="N901" s="152">
        <v>104.6</v>
      </c>
      <c r="O901" s="152">
        <v>104.6</v>
      </c>
      <c r="P901" s="152">
        <v>104.6</v>
      </c>
      <c r="Q901" s="152">
        <v>104.6</v>
      </c>
      <c r="R901" s="152">
        <v>104.6</v>
      </c>
    </row>
    <row r="902" spans="1:18">
      <c r="A902" s="16">
        <f t="shared" ref="A902:A958" si="34">A901+1</f>
        <v>902</v>
      </c>
      <c r="B902" s="94" t="s">
        <v>1940</v>
      </c>
      <c r="C902" s="94" t="s">
        <v>1941</v>
      </c>
      <c r="D902" s="94"/>
      <c r="E902" s="94" t="s">
        <v>1735</v>
      </c>
      <c r="F902" s="94" t="s">
        <v>59</v>
      </c>
      <c r="G902" s="94" t="s">
        <v>98</v>
      </c>
      <c r="H902" s="95">
        <v>2020</v>
      </c>
      <c r="I902" s="153">
        <v>120</v>
      </c>
      <c r="J902" s="153">
        <v>120</v>
      </c>
      <c r="K902" s="153">
        <v>120</v>
      </c>
      <c r="L902" s="152">
        <v>120</v>
      </c>
      <c r="M902" s="152">
        <v>120</v>
      </c>
      <c r="N902" s="152">
        <v>120</v>
      </c>
      <c r="O902" s="152">
        <v>120</v>
      </c>
      <c r="P902" s="152">
        <v>120</v>
      </c>
      <c r="Q902" s="152">
        <v>120</v>
      </c>
      <c r="R902" s="152">
        <v>120</v>
      </c>
    </row>
    <row r="903" spans="1:18">
      <c r="A903" s="16">
        <f t="shared" si="34"/>
        <v>903</v>
      </c>
      <c r="B903" s="94" t="s">
        <v>2117</v>
      </c>
      <c r="C903" s="94" t="s">
        <v>2118</v>
      </c>
      <c r="D903" s="94"/>
      <c r="E903" s="94" t="s">
        <v>1735</v>
      </c>
      <c r="F903" s="94" t="s">
        <v>59</v>
      </c>
      <c r="G903" s="94" t="s">
        <v>98</v>
      </c>
      <c r="H903" s="95">
        <v>2021</v>
      </c>
      <c r="I903" s="153">
        <v>0</v>
      </c>
      <c r="J903" s="153">
        <v>200</v>
      </c>
      <c r="K903" s="153">
        <v>200</v>
      </c>
      <c r="L903" s="152">
        <v>200</v>
      </c>
      <c r="M903" s="152">
        <v>200</v>
      </c>
      <c r="N903" s="152">
        <v>200</v>
      </c>
      <c r="O903" s="152">
        <v>200</v>
      </c>
      <c r="P903" s="152">
        <v>200</v>
      </c>
      <c r="Q903" s="152">
        <v>200</v>
      </c>
      <c r="R903" s="152">
        <v>200</v>
      </c>
    </row>
    <row r="904" spans="1:18">
      <c r="A904" s="16">
        <f t="shared" si="34"/>
        <v>904</v>
      </c>
      <c r="B904" s="148" t="s">
        <v>1909</v>
      </c>
      <c r="C904" s="148"/>
      <c r="D904" s="148"/>
      <c r="E904" s="148"/>
      <c r="F904" s="148"/>
      <c r="G904" s="148"/>
      <c r="H904" s="149"/>
      <c r="I904" s="150">
        <f t="shared" ref="I904:R904" si="35">SUM(I838:I903)</f>
        <v>7955.6000000000013</v>
      </c>
      <c r="J904" s="150">
        <f t="shared" si="35"/>
        <v>12191.200000000003</v>
      </c>
      <c r="K904" s="150">
        <f t="shared" si="35"/>
        <v>12708.500000000002</v>
      </c>
      <c r="L904" s="150">
        <f t="shared" si="35"/>
        <v>12708.500000000002</v>
      </c>
      <c r="M904" s="150">
        <f t="shared" si="35"/>
        <v>12708.500000000002</v>
      </c>
      <c r="N904" s="150">
        <f t="shared" si="35"/>
        <v>12708.500000000002</v>
      </c>
      <c r="O904" s="150">
        <f t="shared" si="35"/>
        <v>12708.500000000002</v>
      </c>
      <c r="P904" s="150">
        <f t="shared" si="35"/>
        <v>12708.500000000002</v>
      </c>
      <c r="Q904" s="150">
        <f t="shared" si="35"/>
        <v>12708.500000000002</v>
      </c>
      <c r="R904" s="150">
        <f t="shared" si="35"/>
        <v>12708.500000000002</v>
      </c>
    </row>
    <row r="905" spans="1:18">
      <c r="A905" s="16">
        <f t="shared" si="34"/>
        <v>905</v>
      </c>
      <c r="B905" s="94" t="s">
        <v>1686</v>
      </c>
      <c r="C905" s="94"/>
      <c r="D905" s="94" t="s">
        <v>1910</v>
      </c>
      <c r="E905" s="94" t="s">
        <v>1550</v>
      </c>
      <c r="F905" s="94"/>
      <c r="G905" s="94"/>
      <c r="H905" s="95"/>
      <c r="I905" s="153">
        <v>76</v>
      </c>
      <c r="J905" s="153">
        <v>76</v>
      </c>
      <c r="K905" s="153">
        <v>76</v>
      </c>
      <c r="L905" s="153">
        <v>76</v>
      </c>
      <c r="M905" s="153">
        <v>76</v>
      </c>
      <c r="N905" s="153">
        <v>76</v>
      </c>
      <c r="O905" s="153">
        <v>76</v>
      </c>
      <c r="P905" s="153">
        <v>76</v>
      </c>
      <c r="Q905" s="153">
        <v>76</v>
      </c>
      <c r="R905" s="153">
        <v>76</v>
      </c>
    </row>
    <row r="906" spans="1:18">
      <c r="A906" s="16">
        <f t="shared" si="34"/>
        <v>906</v>
      </c>
      <c r="B906" s="94"/>
      <c r="C906" s="94"/>
      <c r="D906" s="94"/>
      <c r="E906" s="94"/>
      <c r="F906" s="94"/>
      <c r="G906" s="94"/>
      <c r="H906" s="95"/>
      <c r="I906" s="153"/>
      <c r="J906" s="153"/>
      <c r="K906" s="153"/>
      <c r="L906" s="152"/>
      <c r="M906" s="152"/>
      <c r="N906" s="152"/>
      <c r="O906" s="152"/>
      <c r="P906" s="152"/>
      <c r="Q906" s="152"/>
      <c r="R906" s="152"/>
    </row>
    <row r="907" spans="1:18">
      <c r="A907" s="16">
        <f t="shared" si="34"/>
        <v>907</v>
      </c>
      <c r="B907" s="148" t="s">
        <v>1913</v>
      </c>
      <c r="C907" s="148"/>
      <c r="D907" s="148"/>
      <c r="E907" s="148"/>
      <c r="F907" s="148"/>
      <c r="G907" s="148"/>
      <c r="H907" s="149"/>
      <c r="I907" s="150"/>
      <c r="J907" s="150"/>
      <c r="K907" s="150"/>
      <c r="L907" s="151"/>
      <c r="M907" s="151"/>
      <c r="N907" s="151"/>
      <c r="O907" s="151"/>
      <c r="P907" s="151"/>
      <c r="Q907" s="151"/>
      <c r="R907" s="151"/>
    </row>
    <row r="908" spans="1:18">
      <c r="A908" s="16">
        <f t="shared" si="34"/>
        <v>908</v>
      </c>
      <c r="B908" s="94" t="s">
        <v>2119</v>
      </c>
      <c r="C908" s="94" t="s">
        <v>2120</v>
      </c>
      <c r="D908" s="94"/>
      <c r="E908" s="94" t="s">
        <v>1250</v>
      </c>
      <c r="F908" s="94" t="s">
        <v>1691</v>
      </c>
      <c r="G908" s="94" t="s">
        <v>54</v>
      </c>
      <c r="H908" s="95">
        <v>2021</v>
      </c>
      <c r="I908" s="153">
        <v>78.3</v>
      </c>
      <c r="J908" s="153">
        <v>78.3</v>
      </c>
      <c r="K908" s="153">
        <v>78.3</v>
      </c>
      <c r="L908" s="152">
        <v>78.3</v>
      </c>
      <c r="M908" s="152">
        <v>78.3</v>
      </c>
      <c r="N908" s="152">
        <v>78.3</v>
      </c>
      <c r="O908" s="152">
        <v>78.3</v>
      </c>
      <c r="P908" s="152">
        <v>78.3</v>
      </c>
      <c r="Q908" s="152">
        <v>78.3</v>
      </c>
      <c r="R908" s="152">
        <v>78.3</v>
      </c>
    </row>
    <row r="909" spans="1:18">
      <c r="A909" s="16">
        <f t="shared" si="34"/>
        <v>909</v>
      </c>
      <c r="B909" s="94" t="s">
        <v>2121</v>
      </c>
      <c r="C909" s="94" t="s">
        <v>2122</v>
      </c>
      <c r="D909" s="94"/>
      <c r="E909" s="94" t="s">
        <v>2123</v>
      </c>
      <c r="F909" s="94" t="s">
        <v>1691</v>
      </c>
      <c r="G909" s="94" t="s">
        <v>53</v>
      </c>
      <c r="H909" s="95">
        <v>2021</v>
      </c>
      <c r="I909" s="153">
        <v>100</v>
      </c>
      <c r="J909" s="153">
        <v>100</v>
      </c>
      <c r="K909" s="153">
        <v>100</v>
      </c>
      <c r="L909" s="152">
        <v>100</v>
      </c>
      <c r="M909" s="152">
        <v>100</v>
      </c>
      <c r="N909" s="152">
        <v>100</v>
      </c>
      <c r="O909" s="152">
        <v>100</v>
      </c>
      <c r="P909" s="152">
        <v>100</v>
      </c>
      <c r="Q909" s="152">
        <v>100</v>
      </c>
      <c r="R909" s="152">
        <v>100</v>
      </c>
    </row>
    <row r="910" spans="1:18">
      <c r="A910" s="16">
        <f t="shared" si="34"/>
        <v>910</v>
      </c>
      <c r="B910" s="94" t="s">
        <v>1943</v>
      </c>
      <c r="C910" s="94" t="s">
        <v>1944</v>
      </c>
      <c r="D910" s="94"/>
      <c r="E910" s="94" t="s">
        <v>604</v>
      </c>
      <c r="F910" s="94" t="s">
        <v>1691</v>
      </c>
      <c r="G910" s="94" t="s">
        <v>52</v>
      </c>
      <c r="H910" s="95">
        <v>2021</v>
      </c>
      <c r="I910" s="153">
        <v>200</v>
      </c>
      <c r="J910" s="153">
        <v>200</v>
      </c>
      <c r="K910" s="153">
        <v>200</v>
      </c>
      <c r="L910" s="152">
        <v>200</v>
      </c>
      <c r="M910" s="152">
        <v>200</v>
      </c>
      <c r="N910" s="152">
        <v>200</v>
      </c>
      <c r="O910" s="152">
        <v>200</v>
      </c>
      <c r="P910" s="152">
        <v>200</v>
      </c>
      <c r="Q910" s="152">
        <v>200</v>
      </c>
      <c r="R910" s="152">
        <v>200</v>
      </c>
    </row>
    <row r="911" spans="1:18">
      <c r="A911" s="16">
        <f t="shared" si="34"/>
        <v>911</v>
      </c>
      <c r="B911" s="94" t="s">
        <v>2124</v>
      </c>
      <c r="C911" s="94" t="s">
        <v>2125</v>
      </c>
      <c r="D911" s="94"/>
      <c r="E911" s="94" t="s">
        <v>133</v>
      </c>
      <c r="F911" s="94" t="s">
        <v>1691</v>
      </c>
      <c r="G911" s="94" t="s">
        <v>54</v>
      </c>
      <c r="H911" s="95">
        <v>2020</v>
      </c>
      <c r="I911" s="153">
        <v>40.299999999999997</v>
      </c>
      <c r="J911" s="153">
        <v>40.299999999999997</v>
      </c>
      <c r="K911" s="153">
        <v>40.299999999999997</v>
      </c>
      <c r="L911" s="152">
        <v>40.299999999999997</v>
      </c>
      <c r="M911" s="152">
        <v>40.299999999999997</v>
      </c>
      <c r="N911" s="152">
        <v>40.299999999999997</v>
      </c>
      <c r="O911" s="152">
        <v>40.299999999999997</v>
      </c>
      <c r="P911" s="152">
        <v>40.299999999999997</v>
      </c>
      <c r="Q911" s="152">
        <v>40.299999999999997</v>
      </c>
      <c r="R911" s="152">
        <v>40.299999999999997</v>
      </c>
    </row>
    <row r="912" spans="1:18">
      <c r="A912" s="16">
        <f t="shared" si="34"/>
        <v>912</v>
      </c>
      <c r="B912" s="94" t="s">
        <v>2126</v>
      </c>
      <c r="C912" s="94" t="s">
        <v>2127</v>
      </c>
      <c r="D912" s="94"/>
      <c r="E912" s="94" t="s">
        <v>70</v>
      </c>
      <c r="F912" s="94" t="s">
        <v>1691</v>
      </c>
      <c r="G912" s="94" t="s">
        <v>53</v>
      </c>
      <c r="H912" s="95">
        <v>2021</v>
      </c>
      <c r="I912" s="153">
        <v>202</v>
      </c>
      <c r="J912" s="153">
        <v>202</v>
      </c>
      <c r="K912" s="153">
        <v>202</v>
      </c>
      <c r="L912" s="152">
        <v>202</v>
      </c>
      <c r="M912" s="152">
        <v>202</v>
      </c>
      <c r="N912" s="152">
        <v>202</v>
      </c>
      <c r="O912" s="152">
        <v>202</v>
      </c>
      <c r="P912" s="152">
        <v>202</v>
      </c>
      <c r="Q912" s="152">
        <v>202</v>
      </c>
      <c r="R912" s="152">
        <v>202</v>
      </c>
    </row>
    <row r="913" spans="1:18">
      <c r="A913" s="16">
        <f t="shared" si="34"/>
        <v>913</v>
      </c>
      <c r="B913" s="94" t="s">
        <v>2591</v>
      </c>
      <c r="C913" s="94" t="s">
        <v>2592</v>
      </c>
      <c r="D913" s="94"/>
      <c r="E913" s="94" t="s">
        <v>195</v>
      </c>
      <c r="F913" s="94" t="s">
        <v>1691</v>
      </c>
      <c r="G913" s="94" t="s">
        <v>53</v>
      </c>
      <c r="H913" s="95">
        <v>2021</v>
      </c>
      <c r="I913" s="153">
        <v>100</v>
      </c>
      <c r="J913" s="153">
        <v>100</v>
      </c>
      <c r="K913" s="153">
        <v>100</v>
      </c>
      <c r="L913" s="153">
        <v>100</v>
      </c>
      <c r="M913" s="153">
        <v>100</v>
      </c>
      <c r="N913" s="153">
        <v>100</v>
      </c>
      <c r="O913" s="153">
        <v>100</v>
      </c>
      <c r="P913" s="153">
        <v>100</v>
      </c>
      <c r="Q913" s="153">
        <v>100</v>
      </c>
      <c r="R913" s="153">
        <v>100</v>
      </c>
    </row>
    <row r="914" spans="1:18">
      <c r="A914" s="16">
        <f t="shared" si="34"/>
        <v>914</v>
      </c>
      <c r="B914" s="94" t="s">
        <v>2128</v>
      </c>
      <c r="C914" s="94" t="s">
        <v>2129</v>
      </c>
      <c r="D914" s="94"/>
      <c r="E914" s="94" t="s">
        <v>418</v>
      </c>
      <c r="F914" s="94" t="s">
        <v>1691</v>
      </c>
      <c r="G914" s="94" t="s">
        <v>53</v>
      </c>
      <c r="H914" s="95">
        <v>2021</v>
      </c>
      <c r="I914" s="153">
        <v>0</v>
      </c>
      <c r="J914" s="153">
        <v>100</v>
      </c>
      <c r="K914" s="153">
        <v>100</v>
      </c>
      <c r="L914" s="152">
        <v>100</v>
      </c>
      <c r="M914" s="152">
        <v>100</v>
      </c>
      <c r="N914" s="152">
        <v>100</v>
      </c>
      <c r="O914" s="152">
        <v>100</v>
      </c>
      <c r="P914" s="152">
        <v>100</v>
      </c>
      <c r="Q914" s="152">
        <v>100</v>
      </c>
      <c r="R914" s="152">
        <v>100</v>
      </c>
    </row>
    <row r="915" spans="1:18">
      <c r="A915" s="16">
        <f t="shared" si="34"/>
        <v>915</v>
      </c>
      <c r="B915" s="94" t="s">
        <v>2130</v>
      </c>
      <c r="C915" s="94"/>
      <c r="D915" s="94" t="s">
        <v>2131</v>
      </c>
      <c r="E915" s="94" t="s">
        <v>1735</v>
      </c>
      <c r="F915" s="94" t="s">
        <v>1691</v>
      </c>
      <c r="G915" s="94" t="s">
        <v>98</v>
      </c>
      <c r="H915" s="95">
        <v>2020</v>
      </c>
      <c r="I915" s="153">
        <v>9.9</v>
      </c>
      <c r="J915" s="153">
        <v>9.9</v>
      </c>
      <c r="K915" s="153">
        <v>9.9</v>
      </c>
      <c r="L915" s="152">
        <v>9.9</v>
      </c>
      <c r="M915" s="152">
        <v>9.9</v>
      </c>
      <c r="N915" s="152">
        <v>9.9</v>
      </c>
      <c r="O915" s="152">
        <v>9.9</v>
      </c>
      <c r="P915" s="152">
        <v>9.9</v>
      </c>
      <c r="Q915" s="152">
        <v>9.9</v>
      </c>
      <c r="R915" s="152">
        <v>9.9</v>
      </c>
    </row>
    <row r="916" spans="1:18">
      <c r="A916" s="16">
        <f t="shared" si="34"/>
        <v>916</v>
      </c>
      <c r="B916" s="94" t="s">
        <v>2593</v>
      </c>
      <c r="C916" s="94"/>
      <c r="D916" s="94" t="s">
        <v>2594</v>
      </c>
      <c r="E916" s="94" t="s">
        <v>1735</v>
      </c>
      <c r="F916" s="94" t="s">
        <v>1691</v>
      </c>
      <c r="G916" s="94" t="s">
        <v>98</v>
      </c>
      <c r="H916" s="95">
        <v>2020</v>
      </c>
      <c r="I916" s="153">
        <v>9.9499999999999993</v>
      </c>
      <c r="J916" s="153">
        <v>9.9499999999999993</v>
      </c>
      <c r="K916" s="153">
        <v>9.9499999999999993</v>
      </c>
      <c r="L916" s="153">
        <v>9.9499999999999993</v>
      </c>
      <c r="M916" s="153">
        <v>9.9499999999999993</v>
      </c>
      <c r="N916" s="153">
        <v>9.9499999999999993</v>
      </c>
      <c r="O916" s="153">
        <v>9.9499999999999993</v>
      </c>
      <c r="P916" s="153">
        <v>9.9499999999999993</v>
      </c>
      <c r="Q916" s="153">
        <v>9.9499999999999993</v>
      </c>
      <c r="R916" s="153">
        <v>9.9499999999999993</v>
      </c>
    </row>
    <row r="917" spans="1:18">
      <c r="A917" s="16">
        <f t="shared" si="34"/>
        <v>917</v>
      </c>
      <c r="B917" s="94" t="s">
        <v>2595</v>
      </c>
      <c r="C917" s="94"/>
      <c r="D917" s="94" t="s">
        <v>2596</v>
      </c>
      <c r="E917" s="94" t="s">
        <v>1735</v>
      </c>
      <c r="F917" s="94" t="s">
        <v>1691</v>
      </c>
      <c r="G917" s="94" t="s">
        <v>98</v>
      </c>
      <c r="H917" s="95">
        <v>2020</v>
      </c>
      <c r="I917" s="153">
        <v>9.9499999999999993</v>
      </c>
      <c r="J917" s="153">
        <v>9.9499999999999993</v>
      </c>
      <c r="K917" s="153">
        <v>9.9499999999999993</v>
      </c>
      <c r="L917" s="153">
        <v>9.9499999999999993</v>
      </c>
      <c r="M917" s="153">
        <v>9.9499999999999993</v>
      </c>
      <c r="N917" s="153">
        <v>9.9499999999999993</v>
      </c>
      <c r="O917" s="153">
        <v>9.9499999999999993</v>
      </c>
      <c r="P917" s="153">
        <v>9.9499999999999993</v>
      </c>
      <c r="Q917" s="153">
        <v>9.9499999999999993</v>
      </c>
      <c r="R917" s="153">
        <v>9.9499999999999993</v>
      </c>
    </row>
    <row r="918" spans="1:18">
      <c r="A918" s="16">
        <f t="shared" si="34"/>
        <v>918</v>
      </c>
      <c r="B918" s="94" t="s">
        <v>2597</v>
      </c>
      <c r="C918" s="94"/>
      <c r="D918" s="94" t="s">
        <v>2598</v>
      </c>
      <c r="E918" s="94" t="s">
        <v>735</v>
      </c>
      <c r="F918" s="94" t="s">
        <v>1691</v>
      </c>
      <c r="G918" s="94" t="s">
        <v>285</v>
      </c>
      <c r="H918" s="95">
        <v>2020</v>
      </c>
      <c r="I918" s="153">
        <v>9.9499999999999993</v>
      </c>
      <c r="J918" s="153">
        <v>9.9499999999999993</v>
      </c>
      <c r="K918" s="153">
        <v>9.9499999999999993</v>
      </c>
      <c r="L918" s="153">
        <v>9.9499999999999993</v>
      </c>
      <c r="M918" s="153">
        <v>9.9499999999999993</v>
      </c>
      <c r="N918" s="153">
        <v>9.9499999999999993</v>
      </c>
      <c r="O918" s="153">
        <v>9.9499999999999993</v>
      </c>
      <c r="P918" s="153">
        <v>9.9499999999999993</v>
      </c>
      <c r="Q918" s="153">
        <v>9.9499999999999993</v>
      </c>
      <c r="R918" s="153">
        <v>9.9499999999999993</v>
      </c>
    </row>
    <row r="919" spans="1:18">
      <c r="A919" s="16">
        <f t="shared" si="34"/>
        <v>919</v>
      </c>
      <c r="B919" s="94" t="s">
        <v>2599</v>
      </c>
      <c r="C919" s="94"/>
      <c r="D919" s="94" t="s">
        <v>2600</v>
      </c>
      <c r="E919" s="94" t="s">
        <v>735</v>
      </c>
      <c r="F919" s="94" t="s">
        <v>1691</v>
      </c>
      <c r="G919" s="94" t="s">
        <v>285</v>
      </c>
      <c r="H919" s="95">
        <v>2020</v>
      </c>
      <c r="I919" s="153">
        <v>9.9499999999999993</v>
      </c>
      <c r="J919" s="153">
        <v>9.9499999999999993</v>
      </c>
      <c r="K919" s="153">
        <v>9.9499999999999993</v>
      </c>
      <c r="L919" s="153">
        <v>9.9499999999999993</v>
      </c>
      <c r="M919" s="153">
        <v>9.9499999999999993</v>
      </c>
      <c r="N919" s="153">
        <v>9.9499999999999993</v>
      </c>
      <c r="O919" s="153">
        <v>9.9499999999999993</v>
      </c>
      <c r="P919" s="153">
        <v>9.9499999999999993</v>
      </c>
      <c r="Q919" s="153">
        <v>9.9499999999999993</v>
      </c>
      <c r="R919" s="153">
        <v>9.9499999999999993</v>
      </c>
    </row>
    <row r="920" spans="1:18">
      <c r="A920" s="16">
        <f t="shared" si="34"/>
        <v>920</v>
      </c>
      <c r="B920" s="94" t="s">
        <v>2601</v>
      </c>
      <c r="C920" s="94"/>
      <c r="D920" s="94" t="s">
        <v>2602</v>
      </c>
      <c r="E920" s="94" t="s">
        <v>735</v>
      </c>
      <c r="F920" s="94" t="s">
        <v>1691</v>
      </c>
      <c r="G920" s="94" t="s">
        <v>285</v>
      </c>
      <c r="H920" s="95">
        <v>2020</v>
      </c>
      <c r="I920" s="153">
        <v>9.9499999999999993</v>
      </c>
      <c r="J920" s="153">
        <v>9.9499999999999993</v>
      </c>
      <c r="K920" s="153">
        <v>9.9499999999999993</v>
      </c>
      <c r="L920" s="153">
        <v>9.9499999999999993</v>
      </c>
      <c r="M920" s="153">
        <v>9.9499999999999993</v>
      </c>
      <c r="N920" s="153">
        <v>9.9499999999999993</v>
      </c>
      <c r="O920" s="153">
        <v>9.9499999999999993</v>
      </c>
      <c r="P920" s="153">
        <v>9.9499999999999993</v>
      </c>
      <c r="Q920" s="153">
        <v>9.9499999999999993</v>
      </c>
      <c r="R920" s="153">
        <v>9.9499999999999993</v>
      </c>
    </row>
    <row r="921" spans="1:18" ht="15" customHeight="1">
      <c r="A921" s="16">
        <f t="shared" si="34"/>
        <v>921</v>
      </c>
      <c r="B921" s="94" t="s">
        <v>2132</v>
      </c>
      <c r="C921" s="94"/>
      <c r="D921" s="94" t="s">
        <v>2133</v>
      </c>
      <c r="E921" s="94" t="s">
        <v>64</v>
      </c>
      <c r="F921" s="94" t="s">
        <v>1691</v>
      </c>
      <c r="G921" s="94" t="s">
        <v>54</v>
      </c>
      <c r="H921" s="95">
        <v>2020</v>
      </c>
      <c r="I921" s="153">
        <v>9.9</v>
      </c>
      <c r="J921" s="153">
        <v>9.9</v>
      </c>
      <c r="K921" s="153">
        <v>9.9</v>
      </c>
      <c r="L921" s="152">
        <v>9.9</v>
      </c>
      <c r="M921" s="152">
        <v>9.9</v>
      </c>
      <c r="N921" s="152">
        <v>9.9</v>
      </c>
      <c r="O921" s="152">
        <v>9.9</v>
      </c>
      <c r="P921" s="152">
        <v>9.9</v>
      </c>
      <c r="Q921" s="152">
        <v>9.9</v>
      </c>
      <c r="R921" s="152">
        <v>9.9</v>
      </c>
    </row>
    <row r="922" spans="1:18" ht="15" customHeight="1">
      <c r="A922" s="16">
        <f t="shared" si="34"/>
        <v>922</v>
      </c>
      <c r="B922" s="94" t="s">
        <v>193</v>
      </c>
      <c r="C922" s="94"/>
      <c r="D922" s="94" t="s">
        <v>2134</v>
      </c>
      <c r="E922" s="94" t="s">
        <v>58</v>
      </c>
      <c r="F922" s="94" t="s">
        <v>1691</v>
      </c>
      <c r="G922" s="94" t="s">
        <v>53</v>
      </c>
      <c r="H922" s="95">
        <v>2019</v>
      </c>
      <c r="I922" s="153">
        <v>10</v>
      </c>
      <c r="J922" s="153">
        <v>10</v>
      </c>
      <c r="K922" s="153">
        <v>10</v>
      </c>
      <c r="L922" s="152">
        <v>10</v>
      </c>
      <c r="M922" s="152">
        <v>10</v>
      </c>
      <c r="N922" s="152">
        <v>10</v>
      </c>
      <c r="O922" s="152">
        <v>10</v>
      </c>
      <c r="P922" s="152">
        <v>10</v>
      </c>
      <c r="Q922" s="152">
        <v>10</v>
      </c>
      <c r="R922" s="152">
        <v>10</v>
      </c>
    </row>
    <row r="923" spans="1:18" ht="15" customHeight="1">
      <c r="A923" s="16">
        <f t="shared" si="34"/>
        <v>923</v>
      </c>
      <c r="B923" s="94" t="s">
        <v>1945</v>
      </c>
      <c r="C923" s="94"/>
      <c r="D923" s="94" t="s">
        <v>1946</v>
      </c>
      <c r="E923" s="94" t="s">
        <v>1906</v>
      </c>
      <c r="F923" s="94" t="s">
        <v>1691</v>
      </c>
      <c r="G923" s="94" t="s">
        <v>54</v>
      </c>
      <c r="H923" s="95">
        <v>2019</v>
      </c>
      <c r="I923" s="153">
        <v>9.9</v>
      </c>
      <c r="J923" s="153">
        <v>9.9</v>
      </c>
      <c r="K923" s="153">
        <v>9.9</v>
      </c>
      <c r="L923" s="152">
        <v>9.9</v>
      </c>
      <c r="M923" s="152">
        <v>9.9</v>
      </c>
      <c r="N923" s="152">
        <v>9.9</v>
      </c>
      <c r="O923" s="152">
        <v>9.9</v>
      </c>
      <c r="P923" s="152">
        <v>9.9</v>
      </c>
      <c r="Q923" s="152">
        <v>9.9</v>
      </c>
      <c r="R923" s="152">
        <v>9.9</v>
      </c>
    </row>
    <row r="924" spans="1:18">
      <c r="A924" s="16">
        <f t="shared" si="34"/>
        <v>924</v>
      </c>
      <c r="B924" s="94" t="s">
        <v>191</v>
      </c>
      <c r="C924" s="94"/>
      <c r="D924" s="94" t="s">
        <v>2135</v>
      </c>
      <c r="E924" s="94" t="s">
        <v>192</v>
      </c>
      <c r="F924" s="94" t="s">
        <v>1691</v>
      </c>
      <c r="G924" s="94" t="s">
        <v>53</v>
      </c>
      <c r="H924" s="95">
        <v>2020</v>
      </c>
      <c r="I924" s="153">
        <v>2.2999999999999998</v>
      </c>
      <c r="J924" s="153">
        <v>2.2999999999999998</v>
      </c>
      <c r="K924" s="153">
        <v>2.2999999999999998</v>
      </c>
      <c r="L924" s="152">
        <v>2.2999999999999998</v>
      </c>
      <c r="M924" s="152">
        <v>2.2999999999999998</v>
      </c>
      <c r="N924" s="152">
        <v>2.2999999999999998</v>
      </c>
      <c r="O924" s="152">
        <v>2.2999999999999998</v>
      </c>
      <c r="P924" s="152">
        <v>2.2999999999999998</v>
      </c>
      <c r="Q924" s="152">
        <v>2.2999999999999998</v>
      </c>
      <c r="R924" s="152">
        <v>2.2999999999999998</v>
      </c>
    </row>
    <row r="925" spans="1:18">
      <c r="A925" s="16">
        <f t="shared" si="34"/>
        <v>925</v>
      </c>
      <c r="B925" s="148" t="s">
        <v>1919</v>
      </c>
      <c r="C925" s="148"/>
      <c r="D925" s="148"/>
      <c r="E925" s="148"/>
      <c r="F925" s="148"/>
      <c r="G925" s="148"/>
      <c r="H925" s="149"/>
      <c r="I925" s="150">
        <f t="shared" ref="I925:R925" si="36">SUM(I908:I924)</f>
        <v>812.35000000000014</v>
      </c>
      <c r="J925" s="150">
        <f t="shared" si="36"/>
        <v>912.35000000000014</v>
      </c>
      <c r="K925" s="150">
        <f t="shared" si="36"/>
        <v>912.35000000000014</v>
      </c>
      <c r="L925" s="151">
        <f t="shared" si="36"/>
        <v>912.35000000000014</v>
      </c>
      <c r="M925" s="151">
        <f t="shared" si="36"/>
        <v>912.35000000000014</v>
      </c>
      <c r="N925" s="151">
        <f t="shared" si="36"/>
        <v>912.35000000000014</v>
      </c>
      <c r="O925" s="151">
        <f t="shared" si="36"/>
        <v>912.35000000000014</v>
      </c>
      <c r="P925" s="151">
        <f t="shared" si="36"/>
        <v>912.35000000000014</v>
      </c>
      <c r="Q925" s="151">
        <f t="shared" si="36"/>
        <v>912.35000000000014</v>
      </c>
      <c r="R925" s="151">
        <f t="shared" si="36"/>
        <v>912.35000000000014</v>
      </c>
    </row>
    <row r="926" spans="1:18">
      <c r="A926" s="16">
        <f t="shared" si="34"/>
        <v>926</v>
      </c>
      <c r="B926" s="94" t="s">
        <v>1703</v>
      </c>
      <c r="C926" s="94"/>
      <c r="D926" s="94" t="s">
        <v>1920</v>
      </c>
      <c r="E926" s="94" t="s">
        <v>1550</v>
      </c>
      <c r="F926" s="94"/>
      <c r="G926" s="94"/>
      <c r="H926" s="95"/>
      <c r="I926" s="153">
        <v>0</v>
      </c>
      <c r="J926" s="153">
        <v>0</v>
      </c>
      <c r="K926" s="153">
        <v>0</v>
      </c>
      <c r="L926" s="152">
        <v>0</v>
      </c>
      <c r="M926" s="152">
        <v>0</v>
      </c>
      <c r="N926" s="152">
        <v>0</v>
      </c>
      <c r="O926" s="152">
        <v>0</v>
      </c>
      <c r="P926" s="152">
        <v>0</v>
      </c>
      <c r="Q926" s="152">
        <v>0</v>
      </c>
      <c r="R926" s="152">
        <v>0</v>
      </c>
    </row>
    <row r="927" spans="1:18">
      <c r="A927" s="16">
        <f t="shared" si="34"/>
        <v>927</v>
      </c>
      <c r="B927" s="94"/>
      <c r="C927" s="94"/>
      <c r="D927" s="94"/>
      <c r="E927" s="94"/>
      <c r="F927" s="94"/>
      <c r="G927" s="94"/>
      <c r="H927" s="95"/>
      <c r="I927" s="153"/>
      <c r="J927" s="153"/>
      <c r="K927" s="153"/>
      <c r="L927" s="152"/>
      <c r="M927" s="152"/>
      <c r="N927" s="152"/>
      <c r="O927" s="152"/>
      <c r="P927" s="152"/>
      <c r="Q927" s="152"/>
      <c r="R927" s="152"/>
    </row>
    <row r="928" spans="1:18">
      <c r="A928" s="16">
        <f t="shared" si="34"/>
        <v>928</v>
      </c>
      <c r="B928" s="148" t="s">
        <v>2136</v>
      </c>
      <c r="C928" s="148"/>
      <c r="D928" s="148"/>
      <c r="E928" s="148"/>
      <c r="F928" s="148"/>
      <c r="G928" s="148"/>
      <c r="H928" s="149"/>
      <c r="I928" s="150"/>
      <c r="J928" s="150"/>
      <c r="K928" s="150"/>
      <c r="L928" s="151"/>
      <c r="M928" s="151"/>
      <c r="N928" s="151"/>
      <c r="O928" s="151"/>
      <c r="P928" s="151"/>
      <c r="Q928" s="151"/>
      <c r="R928" s="151"/>
    </row>
    <row r="929" spans="1:18">
      <c r="A929" s="16">
        <f t="shared" si="34"/>
        <v>929</v>
      </c>
      <c r="B929" s="94" t="s">
        <v>1731</v>
      </c>
      <c r="C929" s="94" t="s">
        <v>1732</v>
      </c>
      <c r="D929" s="94"/>
      <c r="E929" s="94" t="s">
        <v>362</v>
      </c>
      <c r="F929" s="94" t="s">
        <v>294</v>
      </c>
      <c r="G929" s="94" t="s">
        <v>53</v>
      </c>
      <c r="H929" s="95">
        <v>2021</v>
      </c>
      <c r="I929" s="153">
        <v>484</v>
      </c>
      <c r="J929" s="153">
        <v>484</v>
      </c>
      <c r="K929" s="153">
        <v>484</v>
      </c>
      <c r="L929" s="152">
        <v>484</v>
      </c>
      <c r="M929" s="152">
        <v>484</v>
      </c>
      <c r="N929" s="152">
        <v>484</v>
      </c>
      <c r="O929" s="152">
        <v>484</v>
      </c>
      <c r="P929" s="152">
        <v>484</v>
      </c>
      <c r="Q929" s="152">
        <v>484</v>
      </c>
      <c r="R929" s="152">
        <v>484</v>
      </c>
    </row>
    <row r="930" spans="1:18">
      <c r="A930" s="16">
        <f t="shared" si="34"/>
        <v>930</v>
      </c>
      <c r="B930" s="94" t="s">
        <v>1786</v>
      </c>
      <c r="C930" s="94" t="s">
        <v>1787</v>
      </c>
      <c r="D930" s="94"/>
      <c r="E930" s="94" t="s">
        <v>1368</v>
      </c>
      <c r="F930" s="94" t="s">
        <v>1540</v>
      </c>
      <c r="G930" s="94" t="s">
        <v>62</v>
      </c>
      <c r="H930" s="95">
        <v>2020</v>
      </c>
      <c r="I930" s="153">
        <v>152.5</v>
      </c>
      <c r="J930" s="153">
        <v>152.5</v>
      </c>
      <c r="K930" s="153">
        <v>152.5</v>
      </c>
      <c r="L930" s="152">
        <v>152.5</v>
      </c>
      <c r="M930" s="152">
        <v>152.5</v>
      </c>
      <c r="N930" s="152">
        <v>152.5</v>
      </c>
      <c r="O930" s="152">
        <v>152.5</v>
      </c>
      <c r="P930" s="152">
        <v>152.5</v>
      </c>
      <c r="Q930" s="152">
        <v>152.5</v>
      </c>
      <c r="R930" s="152">
        <v>152.5</v>
      </c>
    </row>
    <row r="931" spans="1:18">
      <c r="A931" s="16">
        <f t="shared" si="34"/>
        <v>931</v>
      </c>
      <c r="B931" s="94" t="s">
        <v>1798</v>
      </c>
      <c r="C931" s="94" t="s">
        <v>1799</v>
      </c>
      <c r="D931" s="94"/>
      <c r="E931" s="94" t="s">
        <v>1220</v>
      </c>
      <c r="F931" s="94" t="s">
        <v>1540</v>
      </c>
      <c r="G931" s="94" t="s">
        <v>62</v>
      </c>
      <c r="H931" s="95">
        <v>2020</v>
      </c>
      <c r="I931" s="153">
        <v>150</v>
      </c>
      <c r="J931" s="153">
        <v>150</v>
      </c>
      <c r="K931" s="153">
        <v>150</v>
      </c>
      <c r="L931" s="152">
        <v>150</v>
      </c>
      <c r="M931" s="152">
        <v>150</v>
      </c>
      <c r="N931" s="152">
        <v>150</v>
      </c>
      <c r="O931" s="152">
        <v>150</v>
      </c>
      <c r="P931" s="152">
        <v>150</v>
      </c>
      <c r="Q931" s="152">
        <v>150</v>
      </c>
      <c r="R931" s="152">
        <v>150</v>
      </c>
    </row>
    <row r="932" spans="1:18">
      <c r="A932" s="16">
        <f t="shared" si="34"/>
        <v>932</v>
      </c>
      <c r="B932" s="94" t="s">
        <v>1803</v>
      </c>
      <c r="C932" s="94" t="s">
        <v>1804</v>
      </c>
      <c r="D932" s="94"/>
      <c r="E932" s="94" t="s">
        <v>1204</v>
      </c>
      <c r="F932" s="94" t="s">
        <v>1540</v>
      </c>
      <c r="G932" s="94" t="s">
        <v>62</v>
      </c>
      <c r="H932" s="95">
        <v>2022</v>
      </c>
      <c r="I932" s="153">
        <v>0</v>
      </c>
      <c r="J932" s="153">
        <v>0</v>
      </c>
      <c r="K932" s="153">
        <v>248</v>
      </c>
      <c r="L932" s="152">
        <v>248</v>
      </c>
      <c r="M932" s="152">
        <v>248</v>
      </c>
      <c r="N932" s="152">
        <v>248</v>
      </c>
      <c r="O932" s="152">
        <v>248</v>
      </c>
      <c r="P932" s="152">
        <v>248</v>
      </c>
      <c r="Q932" s="152">
        <v>248</v>
      </c>
      <c r="R932" s="152">
        <v>248</v>
      </c>
    </row>
    <row r="933" spans="1:18">
      <c r="A933" s="16">
        <f t="shared" si="34"/>
        <v>933</v>
      </c>
      <c r="B933" s="94" t="s">
        <v>1818</v>
      </c>
      <c r="C933" s="94" t="s">
        <v>1819</v>
      </c>
      <c r="D933" s="94"/>
      <c r="E933" s="94" t="s">
        <v>1820</v>
      </c>
      <c r="F933" s="94" t="s">
        <v>1540</v>
      </c>
      <c r="G933" s="94" t="s">
        <v>62</v>
      </c>
      <c r="H933" s="95">
        <v>2021</v>
      </c>
      <c r="I933" s="153">
        <v>0</v>
      </c>
      <c r="J933" s="153">
        <v>302.5</v>
      </c>
      <c r="K933" s="153">
        <v>302.5</v>
      </c>
      <c r="L933" s="152">
        <v>302.5</v>
      </c>
      <c r="M933" s="152">
        <v>302.5</v>
      </c>
      <c r="N933" s="152">
        <v>302.5</v>
      </c>
      <c r="O933" s="152">
        <v>302.5</v>
      </c>
      <c r="P933" s="152">
        <v>302.5</v>
      </c>
      <c r="Q933" s="152">
        <v>302.5</v>
      </c>
      <c r="R933" s="152">
        <v>302.5</v>
      </c>
    </row>
    <row r="934" spans="1:18">
      <c r="A934" s="16">
        <f t="shared" si="34"/>
        <v>934</v>
      </c>
      <c r="B934" s="94" t="s">
        <v>1781</v>
      </c>
      <c r="C934" s="94" t="s">
        <v>1782</v>
      </c>
      <c r="D934" s="94"/>
      <c r="E934" s="94" t="s">
        <v>1783</v>
      </c>
      <c r="F934" s="94" t="s">
        <v>1976</v>
      </c>
      <c r="G934" s="94" t="s">
        <v>53</v>
      </c>
      <c r="H934" s="95">
        <v>2021</v>
      </c>
      <c r="I934" s="153">
        <v>0</v>
      </c>
      <c r="J934" s="153">
        <v>200</v>
      </c>
      <c r="K934" s="153">
        <v>200</v>
      </c>
      <c r="L934" s="152">
        <v>200</v>
      </c>
      <c r="M934" s="152">
        <v>200</v>
      </c>
      <c r="N934" s="152">
        <v>200</v>
      </c>
      <c r="O934" s="152">
        <v>200</v>
      </c>
      <c r="P934" s="152">
        <v>200</v>
      </c>
      <c r="Q934" s="152">
        <v>200</v>
      </c>
      <c r="R934" s="152">
        <v>200</v>
      </c>
    </row>
    <row r="935" spans="1:18">
      <c r="A935" s="16">
        <f t="shared" si="34"/>
        <v>935</v>
      </c>
      <c r="B935" s="94" t="s">
        <v>157</v>
      </c>
      <c r="C935" s="94" t="s">
        <v>158</v>
      </c>
      <c r="D935" s="94"/>
      <c r="E935" s="94" t="s">
        <v>69</v>
      </c>
      <c r="F935" s="94" t="s">
        <v>59</v>
      </c>
      <c r="G935" s="94" t="s">
        <v>52</v>
      </c>
      <c r="H935" s="95">
        <v>2020</v>
      </c>
      <c r="I935" s="153">
        <v>60</v>
      </c>
      <c r="J935" s="153">
        <v>60</v>
      </c>
      <c r="K935" s="153">
        <v>60</v>
      </c>
      <c r="L935" s="152">
        <v>60</v>
      </c>
      <c r="M935" s="152">
        <v>60</v>
      </c>
      <c r="N935" s="152">
        <v>60</v>
      </c>
      <c r="O935" s="152">
        <v>60</v>
      </c>
      <c r="P935" s="152">
        <v>60</v>
      </c>
      <c r="Q935" s="152">
        <v>60</v>
      </c>
      <c r="R935" s="152">
        <v>60</v>
      </c>
    </row>
    <row r="936" spans="1:18">
      <c r="A936" s="16">
        <f t="shared" si="34"/>
        <v>936</v>
      </c>
      <c r="B936" s="94" t="s">
        <v>198</v>
      </c>
      <c r="C936" s="94" t="s">
        <v>199</v>
      </c>
      <c r="D936" s="94"/>
      <c r="E936" s="94" t="s">
        <v>195</v>
      </c>
      <c r="F936" s="94" t="s">
        <v>59</v>
      </c>
      <c r="G936" s="94" t="s">
        <v>53</v>
      </c>
      <c r="H936" s="95">
        <v>2020</v>
      </c>
      <c r="I936" s="153">
        <v>20</v>
      </c>
      <c r="J936" s="153">
        <v>20</v>
      </c>
      <c r="K936" s="153">
        <v>20</v>
      </c>
      <c r="L936" s="152">
        <v>20</v>
      </c>
      <c r="M936" s="152">
        <v>20</v>
      </c>
      <c r="N936" s="152">
        <v>20</v>
      </c>
      <c r="O936" s="152">
        <v>20</v>
      </c>
      <c r="P936" s="152">
        <v>20</v>
      </c>
      <c r="Q936" s="152">
        <v>20</v>
      </c>
      <c r="R936" s="152">
        <v>20</v>
      </c>
    </row>
    <row r="937" spans="1:18">
      <c r="A937" s="16">
        <f t="shared" si="34"/>
        <v>937</v>
      </c>
      <c r="B937" s="94" t="s">
        <v>1855</v>
      </c>
      <c r="C937" s="94" t="s">
        <v>1856</v>
      </c>
      <c r="D937" s="94"/>
      <c r="E937" s="94" t="s">
        <v>63</v>
      </c>
      <c r="F937" s="94" t="s">
        <v>59</v>
      </c>
      <c r="G937" s="94" t="s">
        <v>54</v>
      </c>
      <c r="H937" s="95">
        <v>2020</v>
      </c>
      <c r="I937" s="153">
        <v>7.4</v>
      </c>
      <c r="J937" s="153">
        <v>7.4</v>
      </c>
      <c r="K937" s="153">
        <v>7.4</v>
      </c>
      <c r="L937" s="152">
        <v>7.4</v>
      </c>
      <c r="M937" s="152">
        <v>7.4</v>
      </c>
      <c r="N937" s="152">
        <v>7.4</v>
      </c>
      <c r="O937" s="152">
        <v>7.4</v>
      </c>
      <c r="P937" s="152">
        <v>7.4</v>
      </c>
      <c r="Q937" s="152">
        <v>7.4</v>
      </c>
      <c r="R937" s="152">
        <v>7.4</v>
      </c>
    </row>
    <row r="938" spans="1:18">
      <c r="A938" s="16">
        <f t="shared" si="34"/>
        <v>938</v>
      </c>
      <c r="B938" s="94" t="s">
        <v>184</v>
      </c>
      <c r="C938" s="94" t="s">
        <v>185</v>
      </c>
      <c r="D938" s="94"/>
      <c r="E938" s="94" t="s">
        <v>186</v>
      </c>
      <c r="F938" s="94" t="s">
        <v>59</v>
      </c>
      <c r="G938" s="94" t="s">
        <v>53</v>
      </c>
      <c r="H938" s="95">
        <v>2020</v>
      </c>
      <c r="I938" s="153">
        <v>30</v>
      </c>
      <c r="J938" s="153">
        <v>30</v>
      </c>
      <c r="K938" s="153">
        <v>30</v>
      </c>
      <c r="L938" s="152">
        <v>30</v>
      </c>
      <c r="M938" s="152">
        <v>30</v>
      </c>
      <c r="N938" s="152">
        <v>30</v>
      </c>
      <c r="O938" s="152">
        <v>30</v>
      </c>
      <c r="P938" s="152">
        <v>30</v>
      </c>
      <c r="Q938" s="152">
        <v>30</v>
      </c>
      <c r="R938" s="152">
        <v>30</v>
      </c>
    </row>
    <row r="939" spans="1:18">
      <c r="A939" s="16">
        <f t="shared" si="34"/>
        <v>939</v>
      </c>
      <c r="B939" s="94" t="s">
        <v>2112</v>
      </c>
      <c r="C939" s="94" t="s">
        <v>2113</v>
      </c>
      <c r="D939" s="94"/>
      <c r="E939" s="94" t="s">
        <v>2114</v>
      </c>
      <c r="F939" s="94" t="s">
        <v>59</v>
      </c>
      <c r="G939" s="94" t="s">
        <v>52</v>
      </c>
      <c r="H939" s="95">
        <v>2021</v>
      </c>
      <c r="I939" s="153">
        <v>0</v>
      </c>
      <c r="J939" s="153">
        <v>250</v>
      </c>
      <c r="K939" s="153">
        <v>250</v>
      </c>
      <c r="L939" s="152">
        <v>250</v>
      </c>
      <c r="M939" s="152">
        <v>250</v>
      </c>
      <c r="N939" s="152">
        <v>250</v>
      </c>
      <c r="O939" s="152">
        <v>250</v>
      </c>
      <c r="P939" s="152">
        <v>250</v>
      </c>
      <c r="Q939" s="152">
        <v>250</v>
      </c>
      <c r="R939" s="152">
        <v>250</v>
      </c>
    </row>
    <row r="940" spans="1:18">
      <c r="A940" s="16">
        <f t="shared" si="34"/>
        <v>940</v>
      </c>
      <c r="B940" s="148" t="s">
        <v>2137</v>
      </c>
      <c r="C940" s="148"/>
      <c r="D940" s="148"/>
      <c r="E940" s="148"/>
      <c r="F940" s="148"/>
      <c r="G940" s="148"/>
      <c r="H940" s="149"/>
      <c r="I940" s="150">
        <f t="shared" ref="I940:R940" si="37">SUM(I929:I939)</f>
        <v>903.9</v>
      </c>
      <c r="J940" s="150">
        <f t="shared" si="37"/>
        <v>1656.4</v>
      </c>
      <c r="K940" s="150">
        <f t="shared" si="37"/>
        <v>1904.4</v>
      </c>
      <c r="L940" s="151">
        <f t="shared" si="37"/>
        <v>1904.4</v>
      </c>
      <c r="M940" s="151">
        <f t="shared" si="37"/>
        <v>1904.4</v>
      </c>
      <c r="N940" s="151">
        <f t="shared" si="37"/>
        <v>1904.4</v>
      </c>
      <c r="O940" s="151">
        <f t="shared" si="37"/>
        <v>1904.4</v>
      </c>
      <c r="P940" s="151">
        <f t="shared" si="37"/>
        <v>1904.4</v>
      </c>
      <c r="Q940" s="151">
        <f t="shared" si="37"/>
        <v>1904.4</v>
      </c>
      <c r="R940" s="151">
        <f t="shared" si="37"/>
        <v>1904.4</v>
      </c>
    </row>
    <row r="941" spans="1:18">
      <c r="A941" s="16">
        <f t="shared" si="34"/>
        <v>941</v>
      </c>
      <c r="B941" s="148"/>
      <c r="C941" s="148"/>
      <c r="D941" s="148"/>
      <c r="E941" s="148"/>
      <c r="F941" s="148"/>
      <c r="G941" s="148"/>
      <c r="H941" s="149"/>
      <c r="I941" s="150"/>
      <c r="J941" s="150"/>
      <c r="K941" s="150"/>
      <c r="L941" s="151"/>
      <c r="M941" s="151"/>
      <c r="N941" s="151"/>
      <c r="O941" s="151"/>
      <c r="P941" s="151"/>
      <c r="Q941" s="151"/>
      <c r="R941" s="151"/>
    </row>
    <row r="942" spans="1:18">
      <c r="A942" s="16">
        <f t="shared" si="34"/>
        <v>942</v>
      </c>
      <c r="B942" s="148" t="s">
        <v>1923</v>
      </c>
      <c r="C942" s="148"/>
      <c r="D942" s="148"/>
      <c r="E942" s="148"/>
      <c r="F942" s="148"/>
      <c r="G942" s="148"/>
      <c r="H942" s="149"/>
      <c r="I942" s="150"/>
      <c r="J942" s="150"/>
      <c r="K942" s="150"/>
      <c r="L942" s="151"/>
      <c r="M942" s="151"/>
      <c r="N942" s="151"/>
      <c r="O942" s="151"/>
      <c r="P942" s="151"/>
      <c r="Q942" s="151"/>
      <c r="R942" s="151"/>
    </row>
    <row r="943" spans="1:18">
      <c r="A943" s="16">
        <f t="shared" si="34"/>
        <v>943</v>
      </c>
      <c r="B943" s="94" t="s">
        <v>2590</v>
      </c>
      <c r="C943" s="94"/>
      <c r="D943" s="94" t="s">
        <v>459</v>
      </c>
      <c r="E943" s="94" t="s">
        <v>460</v>
      </c>
      <c r="F943" s="94" t="s">
        <v>294</v>
      </c>
      <c r="G943" s="94" t="s">
        <v>98</v>
      </c>
      <c r="H943" s="95">
        <v>2000</v>
      </c>
      <c r="I943" s="153">
        <v>145</v>
      </c>
      <c r="J943" s="153">
        <v>145</v>
      </c>
      <c r="K943" s="153">
        <v>145</v>
      </c>
      <c r="L943" s="152">
        <v>145</v>
      </c>
      <c r="M943" s="152">
        <v>145</v>
      </c>
      <c r="N943" s="152">
        <v>145</v>
      </c>
      <c r="O943" s="152">
        <v>145</v>
      </c>
      <c r="P943" s="152">
        <v>145</v>
      </c>
      <c r="Q943" s="152">
        <v>145</v>
      </c>
      <c r="R943" s="152">
        <v>145</v>
      </c>
    </row>
    <row r="944" spans="1:18">
      <c r="A944" s="16">
        <f t="shared" si="34"/>
        <v>944</v>
      </c>
      <c r="B944" s="94" t="s">
        <v>2589</v>
      </c>
      <c r="C944" s="94"/>
      <c r="D944" s="94" t="s">
        <v>464</v>
      </c>
      <c r="E944" s="94" t="s">
        <v>460</v>
      </c>
      <c r="F944" s="94" t="s">
        <v>294</v>
      </c>
      <c r="G944" s="94" t="s">
        <v>98</v>
      </c>
      <c r="H944" s="95">
        <v>2000</v>
      </c>
      <c r="I944" s="153">
        <v>145</v>
      </c>
      <c r="J944" s="153">
        <v>145</v>
      </c>
      <c r="K944" s="153">
        <v>145</v>
      </c>
      <c r="L944" s="152">
        <v>145</v>
      </c>
      <c r="M944" s="152">
        <v>145</v>
      </c>
      <c r="N944" s="152">
        <v>145</v>
      </c>
      <c r="O944" s="152">
        <v>145</v>
      </c>
      <c r="P944" s="152">
        <v>145</v>
      </c>
      <c r="Q944" s="152">
        <v>145</v>
      </c>
      <c r="R944" s="152">
        <v>145</v>
      </c>
    </row>
    <row r="945" spans="1:18">
      <c r="A945" s="16">
        <f t="shared" si="34"/>
        <v>945</v>
      </c>
      <c r="B945" s="94" t="s">
        <v>2588</v>
      </c>
      <c r="C945" s="94"/>
      <c r="D945" s="94" t="s">
        <v>467</v>
      </c>
      <c r="E945" s="94" t="s">
        <v>460</v>
      </c>
      <c r="F945" s="94" t="s">
        <v>294</v>
      </c>
      <c r="G945" s="94" t="s">
        <v>98</v>
      </c>
      <c r="H945" s="95">
        <v>2000</v>
      </c>
      <c r="I945" s="153">
        <v>75</v>
      </c>
      <c r="J945" s="153">
        <v>75</v>
      </c>
      <c r="K945" s="153">
        <v>75</v>
      </c>
      <c r="L945" s="152">
        <v>75</v>
      </c>
      <c r="M945" s="152">
        <v>75</v>
      </c>
      <c r="N945" s="152">
        <v>75</v>
      </c>
      <c r="O945" s="152">
        <v>75</v>
      </c>
      <c r="P945" s="152">
        <v>75</v>
      </c>
      <c r="Q945" s="152">
        <v>75</v>
      </c>
      <c r="R945" s="152">
        <v>75</v>
      </c>
    </row>
    <row r="946" spans="1:18">
      <c r="A946" s="16">
        <f t="shared" si="34"/>
        <v>946</v>
      </c>
      <c r="B946" s="94" t="s">
        <v>2586</v>
      </c>
      <c r="C946" s="94"/>
      <c r="D946" s="94" t="s">
        <v>1924</v>
      </c>
      <c r="E946" s="94" t="s">
        <v>463</v>
      </c>
      <c r="F946" s="94" t="s">
        <v>294</v>
      </c>
      <c r="G946" s="94" t="s">
        <v>52</v>
      </c>
      <c r="H946" s="95">
        <v>1966</v>
      </c>
      <c r="I946" s="153">
        <v>57</v>
      </c>
      <c r="J946" s="153">
        <v>57</v>
      </c>
      <c r="K946" s="153">
        <v>57</v>
      </c>
      <c r="L946" s="152">
        <v>57</v>
      </c>
      <c r="M946" s="152">
        <v>57</v>
      </c>
      <c r="N946" s="152">
        <v>57</v>
      </c>
      <c r="O946" s="152">
        <v>57</v>
      </c>
      <c r="P946" s="152">
        <v>57</v>
      </c>
      <c r="Q946" s="152">
        <v>57</v>
      </c>
      <c r="R946" s="152">
        <v>57</v>
      </c>
    </row>
    <row r="947" spans="1:18">
      <c r="A947" s="16">
        <f t="shared" si="34"/>
        <v>947</v>
      </c>
      <c r="B947" s="94" t="s">
        <v>2587</v>
      </c>
      <c r="C947" s="94"/>
      <c r="D947" s="94" t="s">
        <v>1925</v>
      </c>
      <c r="E947" s="94" t="s">
        <v>463</v>
      </c>
      <c r="F947" s="94" t="s">
        <v>294</v>
      </c>
      <c r="G947" s="94" t="s">
        <v>52</v>
      </c>
      <c r="H947" s="95">
        <v>1973</v>
      </c>
      <c r="I947" s="153">
        <v>61</v>
      </c>
      <c r="J947" s="153">
        <v>61</v>
      </c>
      <c r="K947" s="153">
        <v>61</v>
      </c>
      <c r="L947" s="152">
        <v>61</v>
      </c>
      <c r="M947" s="152">
        <v>61</v>
      </c>
      <c r="N947" s="152">
        <v>61</v>
      </c>
      <c r="O947" s="152">
        <v>61</v>
      </c>
      <c r="P947" s="152">
        <v>61</v>
      </c>
      <c r="Q947" s="152">
        <v>61</v>
      </c>
      <c r="R947" s="152">
        <v>61</v>
      </c>
    </row>
    <row r="948" spans="1:18">
      <c r="A948" s="16">
        <f t="shared" si="34"/>
        <v>948</v>
      </c>
      <c r="B948" s="148" t="s">
        <v>1926</v>
      </c>
      <c r="C948" s="148"/>
      <c r="D948" s="148"/>
      <c r="E948" s="148"/>
      <c r="F948" s="148"/>
      <c r="G948" s="148"/>
      <c r="H948" s="149"/>
      <c r="I948" s="150">
        <f t="shared" ref="I948:R948" si="38">SUM(I943:I947)</f>
        <v>483</v>
      </c>
      <c r="J948" s="150">
        <f t="shared" si="38"/>
        <v>483</v>
      </c>
      <c r="K948" s="150">
        <f t="shared" si="38"/>
        <v>483</v>
      </c>
      <c r="L948" s="151">
        <f t="shared" si="38"/>
        <v>483</v>
      </c>
      <c r="M948" s="151">
        <f t="shared" si="38"/>
        <v>483</v>
      </c>
      <c r="N948" s="151">
        <f t="shared" si="38"/>
        <v>483</v>
      </c>
      <c r="O948" s="151">
        <f t="shared" si="38"/>
        <v>483</v>
      </c>
      <c r="P948" s="151">
        <f t="shared" si="38"/>
        <v>483</v>
      </c>
      <c r="Q948" s="151">
        <f t="shared" si="38"/>
        <v>483</v>
      </c>
      <c r="R948" s="151">
        <f t="shared" si="38"/>
        <v>483</v>
      </c>
    </row>
    <row r="949" spans="1:18">
      <c r="A949" s="16">
        <f t="shared" si="34"/>
        <v>949</v>
      </c>
      <c r="B949" s="148"/>
      <c r="C949" s="148"/>
      <c r="D949" s="148"/>
      <c r="E949" s="148"/>
      <c r="F949" s="148"/>
      <c r="G949" s="148"/>
      <c r="H949" s="149"/>
      <c r="I949" s="150"/>
      <c r="J949" s="150"/>
      <c r="K949" s="150"/>
      <c r="L949" s="151"/>
      <c r="M949" s="151"/>
      <c r="N949" s="151"/>
      <c r="O949" s="151"/>
      <c r="P949" s="151"/>
      <c r="Q949" s="151"/>
      <c r="R949" s="151"/>
    </row>
    <row r="950" spans="1:18">
      <c r="A950" s="16">
        <f t="shared" si="34"/>
        <v>950</v>
      </c>
      <c r="B950" s="148" t="s">
        <v>1927</v>
      </c>
      <c r="C950" s="148"/>
      <c r="D950" s="148"/>
      <c r="E950" s="148"/>
      <c r="F950" s="148"/>
      <c r="G950" s="148"/>
      <c r="H950" s="149"/>
      <c r="I950" s="150"/>
      <c r="J950" s="150"/>
      <c r="K950" s="150"/>
      <c r="L950" s="151"/>
      <c r="M950" s="151"/>
      <c r="N950" s="151"/>
      <c r="O950" s="151"/>
      <c r="P950" s="151"/>
      <c r="Q950" s="151"/>
      <c r="R950" s="151"/>
    </row>
    <row r="951" spans="1:18">
      <c r="A951" s="16">
        <f t="shared" si="34"/>
        <v>951</v>
      </c>
      <c r="B951" s="94" t="s">
        <v>1928</v>
      </c>
      <c r="C951" s="94"/>
      <c r="D951" s="94" t="s">
        <v>1929</v>
      </c>
      <c r="E951" s="94" t="s">
        <v>58</v>
      </c>
      <c r="F951" s="94" t="s">
        <v>249</v>
      </c>
      <c r="G951" s="94" t="s">
        <v>53</v>
      </c>
      <c r="H951" s="95">
        <v>1977</v>
      </c>
      <c r="I951" s="153">
        <v>420</v>
      </c>
      <c r="J951" s="153">
        <v>420</v>
      </c>
      <c r="K951" s="153">
        <v>420</v>
      </c>
      <c r="L951" s="152">
        <v>420</v>
      </c>
      <c r="M951" s="152">
        <v>420</v>
      </c>
      <c r="N951" s="152">
        <v>420</v>
      </c>
      <c r="O951" s="152">
        <v>420</v>
      </c>
      <c r="P951" s="152">
        <v>420</v>
      </c>
      <c r="Q951" s="152">
        <v>420</v>
      </c>
      <c r="R951" s="152">
        <v>420</v>
      </c>
    </row>
    <row r="952" spans="1:18">
      <c r="A952" s="16">
        <f t="shared" si="34"/>
        <v>952</v>
      </c>
      <c r="B952" s="94" t="s">
        <v>1930</v>
      </c>
      <c r="C952" s="94"/>
      <c r="D952" s="94" t="s">
        <v>1931</v>
      </c>
      <c r="E952" s="94" t="s">
        <v>58</v>
      </c>
      <c r="F952" s="94" t="s">
        <v>249</v>
      </c>
      <c r="G952" s="94" t="s">
        <v>53</v>
      </c>
      <c r="H952" s="95">
        <v>1978</v>
      </c>
      <c r="I952" s="153">
        <v>420</v>
      </c>
      <c r="J952" s="153">
        <v>420</v>
      </c>
      <c r="K952" s="153">
        <v>420</v>
      </c>
      <c r="L952" s="152">
        <v>420</v>
      </c>
      <c r="M952" s="152">
        <v>420</v>
      </c>
      <c r="N952" s="152">
        <v>420</v>
      </c>
      <c r="O952" s="152">
        <v>420</v>
      </c>
      <c r="P952" s="152">
        <v>420</v>
      </c>
      <c r="Q952" s="152">
        <v>420</v>
      </c>
      <c r="R952" s="152">
        <v>420</v>
      </c>
    </row>
    <row r="953" spans="1:18">
      <c r="A953" s="16">
        <f t="shared" si="34"/>
        <v>953</v>
      </c>
      <c r="B953" s="148" t="s">
        <v>1936</v>
      </c>
      <c r="C953" s="148"/>
      <c r="D953" s="148"/>
      <c r="E953" s="148"/>
      <c r="F953" s="148"/>
      <c r="G953" s="148"/>
      <c r="H953" s="149"/>
      <c r="I953" s="150">
        <f t="shared" ref="I953:R953" si="39">SUM(I951:I952)</f>
        <v>840</v>
      </c>
      <c r="J953" s="150">
        <f t="shared" si="39"/>
        <v>840</v>
      </c>
      <c r="K953" s="150">
        <f t="shared" si="39"/>
        <v>840</v>
      </c>
      <c r="L953" s="151">
        <f t="shared" si="39"/>
        <v>840</v>
      </c>
      <c r="M953" s="151">
        <f t="shared" si="39"/>
        <v>840</v>
      </c>
      <c r="N953" s="151">
        <f t="shared" si="39"/>
        <v>840</v>
      </c>
      <c r="O953" s="151">
        <f t="shared" si="39"/>
        <v>840</v>
      </c>
      <c r="P953" s="151">
        <f t="shared" si="39"/>
        <v>840</v>
      </c>
      <c r="Q953" s="151">
        <f t="shared" si="39"/>
        <v>840</v>
      </c>
      <c r="R953" s="151">
        <f t="shared" si="39"/>
        <v>840</v>
      </c>
    </row>
    <row r="954" spans="1:18">
      <c r="A954" s="16">
        <f t="shared" si="34"/>
        <v>954</v>
      </c>
      <c r="B954" s="148"/>
      <c r="C954" s="148"/>
      <c r="D954" s="148"/>
      <c r="E954" s="148"/>
      <c r="F954" s="148"/>
      <c r="G954" s="148"/>
      <c r="H954" s="149"/>
      <c r="I954" s="150"/>
      <c r="J954" s="150"/>
      <c r="K954" s="150"/>
      <c r="L954" s="151"/>
      <c r="M954" s="151"/>
      <c r="N954" s="151"/>
      <c r="O954" s="151"/>
      <c r="P954" s="151"/>
      <c r="Q954" s="151"/>
      <c r="R954" s="151"/>
    </row>
    <row r="955" spans="1:18">
      <c r="A955" s="16">
        <f t="shared" si="34"/>
        <v>955</v>
      </c>
      <c r="B955" s="148" t="s">
        <v>1954</v>
      </c>
      <c r="C955" s="148"/>
      <c r="D955" s="148"/>
      <c r="E955" s="148"/>
      <c r="F955" s="148"/>
      <c r="G955" s="148"/>
      <c r="H955" s="149"/>
      <c r="I955" s="150"/>
      <c r="J955" s="150"/>
      <c r="K955" s="150"/>
      <c r="L955" s="151"/>
      <c r="M955" s="151"/>
      <c r="N955" s="151"/>
      <c r="O955" s="151"/>
      <c r="P955" s="151"/>
      <c r="Q955" s="151"/>
      <c r="R955" s="151"/>
    </row>
    <row r="956" spans="1:18">
      <c r="A956" s="16">
        <f t="shared" si="34"/>
        <v>956</v>
      </c>
      <c r="B956" s="94" t="s">
        <v>2574</v>
      </c>
      <c r="C956" s="94" t="s">
        <v>781</v>
      </c>
      <c r="D956" s="94" t="s">
        <v>1047</v>
      </c>
      <c r="E956" s="94" t="s">
        <v>1048</v>
      </c>
      <c r="F956" s="94" t="s">
        <v>996</v>
      </c>
      <c r="G956" s="94" t="s">
        <v>53</v>
      </c>
      <c r="H956" s="95">
        <v>1986</v>
      </c>
      <c r="I956" s="174">
        <v>1.5</v>
      </c>
      <c r="J956" s="174">
        <v>1.5</v>
      </c>
      <c r="K956" s="174">
        <v>1.5</v>
      </c>
      <c r="L956" s="174">
        <v>1.5</v>
      </c>
      <c r="M956" s="174">
        <v>1.5</v>
      </c>
      <c r="N956" s="174">
        <v>1.5</v>
      </c>
      <c r="O956" s="174">
        <v>1.5</v>
      </c>
      <c r="P956" s="174">
        <v>1.5</v>
      </c>
      <c r="Q956" s="174">
        <v>1.5</v>
      </c>
      <c r="R956" s="174">
        <v>1.5</v>
      </c>
    </row>
    <row r="957" spans="1:18">
      <c r="A957" s="16">
        <f t="shared" si="34"/>
        <v>957</v>
      </c>
      <c r="B957" s="94" t="s">
        <v>2138</v>
      </c>
      <c r="C957" s="94"/>
      <c r="D957" s="94" t="s">
        <v>1720</v>
      </c>
      <c r="E957" s="94" t="s">
        <v>1015</v>
      </c>
      <c r="F957" s="94" t="s">
        <v>65</v>
      </c>
      <c r="G957" s="94" t="s">
        <v>53</v>
      </c>
      <c r="H957" s="95"/>
      <c r="I957" s="153">
        <v>30</v>
      </c>
      <c r="J957" s="153">
        <v>30</v>
      </c>
      <c r="K957" s="153">
        <v>30</v>
      </c>
      <c r="L957" s="152">
        <v>30</v>
      </c>
      <c r="M957" s="152">
        <v>30</v>
      </c>
      <c r="N957" s="152">
        <v>30</v>
      </c>
      <c r="O957" s="152">
        <v>30</v>
      </c>
      <c r="P957" s="152">
        <v>30</v>
      </c>
      <c r="Q957" s="152">
        <v>30</v>
      </c>
      <c r="R957" s="152">
        <v>30</v>
      </c>
    </row>
    <row r="958" spans="1:18">
      <c r="A958" s="16">
        <f t="shared" si="34"/>
        <v>958</v>
      </c>
      <c r="B958" s="94" t="s">
        <v>2139</v>
      </c>
      <c r="C958" s="94"/>
      <c r="D958" s="94" t="s">
        <v>45</v>
      </c>
      <c r="E958" s="94" t="s">
        <v>272</v>
      </c>
      <c r="F958" s="94" t="s">
        <v>249</v>
      </c>
      <c r="G958" s="94" t="s">
        <v>54</v>
      </c>
      <c r="H958" s="95">
        <v>1986</v>
      </c>
      <c r="I958" s="153">
        <v>650</v>
      </c>
      <c r="J958" s="153">
        <v>650</v>
      </c>
      <c r="K958" s="153">
        <v>650</v>
      </c>
      <c r="L958" s="152">
        <v>650</v>
      </c>
      <c r="M958" s="152">
        <v>650</v>
      </c>
      <c r="N958" s="152">
        <v>650</v>
      </c>
      <c r="O958" s="152">
        <v>650</v>
      </c>
      <c r="P958" s="152">
        <v>650</v>
      </c>
      <c r="Q958" s="152">
        <v>650</v>
      </c>
      <c r="R958" s="152">
        <v>650</v>
      </c>
    </row>
    <row r="959" spans="1:18">
      <c r="A959" s="16">
        <f t="shared" ref="A959" si="40">A958+1</f>
        <v>959</v>
      </c>
      <c r="B959" s="148" t="s">
        <v>1939</v>
      </c>
      <c r="C959" s="148"/>
      <c r="D959" s="148"/>
      <c r="E959" s="148"/>
      <c r="F959" s="148"/>
      <c r="G959" s="148"/>
      <c r="H959" s="149"/>
      <c r="I959" s="150">
        <f>SUM(I956:I958)</f>
        <v>681.5</v>
      </c>
      <c r="J959" s="150">
        <f t="shared" ref="J959:R959" si="41">SUM(J956:J958)</f>
        <v>681.5</v>
      </c>
      <c r="K959" s="150">
        <f t="shared" si="41"/>
        <v>681.5</v>
      </c>
      <c r="L959" s="150">
        <f t="shared" si="41"/>
        <v>681.5</v>
      </c>
      <c r="M959" s="150">
        <f t="shared" si="41"/>
        <v>681.5</v>
      </c>
      <c r="N959" s="150">
        <f t="shared" si="41"/>
        <v>681.5</v>
      </c>
      <c r="O959" s="150">
        <f t="shared" si="41"/>
        <v>681.5</v>
      </c>
      <c r="P959" s="150">
        <f t="shared" si="41"/>
        <v>681.5</v>
      </c>
      <c r="Q959" s="150">
        <f t="shared" si="41"/>
        <v>681.5</v>
      </c>
      <c r="R959" s="150">
        <f t="shared" si="41"/>
        <v>681.5</v>
      </c>
    </row>
    <row r="960" spans="1:18">
      <c r="A960"/>
      <c r="B960"/>
      <c r="C960"/>
      <c r="D960"/>
      <c r="E960"/>
      <c r="F960"/>
      <c r="G960"/>
      <c r="H960"/>
      <c r="I960"/>
      <c r="J960"/>
      <c r="K960"/>
      <c r="L960"/>
      <c r="M960"/>
      <c r="N960"/>
      <c r="O960"/>
      <c r="P960"/>
      <c r="Q960"/>
      <c r="R960"/>
    </row>
    <row r="961" spans="1:18">
      <c r="A961"/>
      <c r="B961" s="65" t="s">
        <v>1942</v>
      </c>
      <c r="C961" s="65"/>
      <c r="D961" s="65"/>
      <c r="E961" s="65"/>
      <c r="F961" s="65"/>
      <c r="G961" s="65"/>
      <c r="H961" s="66"/>
      <c r="I961" s="64"/>
      <c r="J961"/>
      <c r="K961"/>
      <c r="L961"/>
      <c r="M961"/>
      <c r="N961"/>
      <c r="O961"/>
      <c r="P961"/>
      <c r="Q961"/>
      <c r="R961"/>
    </row>
    <row r="962" spans="1:18" ht="45" customHeight="1">
      <c r="A962"/>
      <c r="B962" s="259" t="s">
        <v>2140</v>
      </c>
      <c r="C962" s="259"/>
      <c r="D962" s="259"/>
      <c r="E962" s="259"/>
      <c r="F962" s="259"/>
      <c r="G962" s="259"/>
      <c r="H962" s="259"/>
      <c r="I962" s="259"/>
      <c r="J962"/>
      <c r="K962"/>
      <c r="L962"/>
      <c r="M962"/>
      <c r="N962"/>
      <c r="O962"/>
      <c r="P962"/>
      <c r="Q962"/>
      <c r="R962"/>
    </row>
    <row r="963" spans="1:18" ht="45" customHeight="1">
      <c r="A963"/>
      <c r="B963" s="259" t="s">
        <v>1955</v>
      </c>
      <c r="C963" s="259"/>
      <c r="D963" s="259"/>
      <c r="E963" s="259"/>
      <c r="F963" s="259"/>
      <c r="G963" s="259"/>
      <c r="H963" s="259"/>
      <c r="I963" s="259"/>
      <c r="J963"/>
      <c r="K963"/>
      <c r="L963"/>
      <c r="M963"/>
      <c r="N963"/>
      <c r="O963"/>
      <c r="P963"/>
      <c r="Q963"/>
      <c r="R963"/>
    </row>
    <row r="964" spans="1:18" ht="45" customHeight="1">
      <c r="A964"/>
      <c r="B964" s="259" t="s">
        <v>2141</v>
      </c>
      <c r="C964" s="259"/>
      <c r="D964" s="259"/>
      <c r="E964" s="259"/>
      <c r="F964" s="259"/>
      <c r="G964" s="259"/>
      <c r="H964" s="259"/>
      <c r="I964" s="259"/>
      <c r="J964"/>
      <c r="K964"/>
      <c r="L964"/>
      <c r="M964"/>
      <c r="N964"/>
      <c r="O964"/>
      <c r="P964"/>
      <c r="Q964"/>
      <c r="R964"/>
    </row>
    <row r="965" spans="1:18" ht="45" customHeight="1">
      <c r="B965" s="259" t="s">
        <v>2585</v>
      </c>
      <c r="C965" s="259"/>
      <c r="D965" s="259"/>
      <c r="E965" s="259"/>
      <c r="F965" s="259"/>
      <c r="G965" s="259"/>
      <c r="H965" s="259"/>
      <c r="I965" s="259"/>
    </row>
  </sheetData>
  <mergeCells count="5">
    <mergeCell ref="B963:I963"/>
    <mergeCell ref="B964:I964"/>
    <mergeCell ref="P1:R1"/>
    <mergeCell ref="B962:I962"/>
    <mergeCell ref="B965:I965"/>
  </mergeCells>
  <pageMargins left="0.5" right="0.5" top="0.75" bottom="0.75" header="0.3" footer="0.3"/>
  <pageSetup scale="32" orientation="portrait" r:id="rId1"/>
  <headerFooter>
    <oddFooter>&amp;C&amp;P</oddFooter>
  </headerFooter>
  <rowBreaks count="2" manualBreakCount="2">
    <brk id="782" max="17" man="1"/>
    <brk id="896"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O91"/>
  <sheetViews>
    <sheetView zoomScaleNormal="100" zoomScaleSheetLayoutView="100" workbookViewId="0"/>
  </sheetViews>
  <sheetFormatPr defaultRowHeight="12.75"/>
  <cols>
    <col min="1" max="1" width="2" bestFit="1" customWidth="1"/>
    <col min="2" max="2" width="12.85546875" customWidth="1"/>
    <col min="3" max="3" width="13.42578125" customWidth="1"/>
    <col min="4" max="4" width="10.85546875" customWidth="1"/>
    <col min="5" max="8" width="11.140625" customWidth="1"/>
    <col min="9" max="19" width="10.85546875" customWidth="1"/>
    <col min="20" max="21" width="4.7109375" customWidth="1"/>
    <col min="22" max="28" width="10.85546875" customWidth="1"/>
    <col min="29" max="30" width="4.7109375" customWidth="1"/>
    <col min="31" max="37" width="10.85546875" customWidth="1"/>
    <col min="38" max="38" width="4.7109375" customWidth="1"/>
  </cols>
  <sheetData>
    <row r="1" spans="1:15" ht="12.75" customHeight="1">
      <c r="A1" s="16"/>
      <c r="B1" s="262" t="s">
        <v>21</v>
      </c>
      <c r="C1" s="262"/>
      <c r="D1" s="262"/>
      <c r="E1" s="262"/>
      <c r="F1" s="262"/>
      <c r="G1" s="262"/>
      <c r="H1" s="262"/>
      <c r="I1" s="262"/>
      <c r="J1" s="262"/>
      <c r="K1" s="262"/>
      <c r="L1" s="262"/>
      <c r="M1" s="262"/>
    </row>
    <row r="2" spans="1:15" ht="12.75" customHeight="1">
      <c r="B2" s="262"/>
      <c r="C2" s="262"/>
      <c r="D2" s="262"/>
      <c r="E2" s="262"/>
      <c r="F2" s="262"/>
      <c r="G2" s="262"/>
      <c r="H2" s="262"/>
      <c r="I2" s="262"/>
      <c r="J2" s="262"/>
      <c r="K2" s="262"/>
      <c r="L2" s="262"/>
      <c r="M2" s="262"/>
    </row>
    <row r="3" spans="1:15" ht="12.75" customHeight="1">
      <c r="A3" s="2"/>
      <c r="B3" s="1"/>
      <c r="C3" s="1"/>
      <c r="D3" s="1"/>
      <c r="E3" s="1"/>
      <c r="F3" s="1"/>
      <c r="G3" s="1"/>
      <c r="H3" s="1"/>
    </row>
    <row r="4" spans="1:15" ht="84.6" customHeight="1">
      <c r="A4" s="2"/>
      <c r="B4" s="250" t="s">
        <v>1988</v>
      </c>
      <c r="C4" s="250"/>
      <c r="D4" s="250"/>
      <c r="E4" s="250"/>
      <c r="F4" s="250"/>
      <c r="G4" s="250"/>
      <c r="H4" s="250"/>
      <c r="I4" s="250"/>
      <c r="J4" s="250"/>
      <c r="K4" s="250"/>
      <c r="L4" s="250"/>
      <c r="M4" s="250"/>
    </row>
    <row r="5" spans="1:15" ht="12.75" customHeight="1">
      <c r="A5" s="2"/>
      <c r="B5" s="4"/>
      <c r="C5" s="4"/>
    </row>
    <row r="6" spans="1:15" ht="12.75" customHeight="1">
      <c r="A6" s="2"/>
      <c r="B6" s="4"/>
      <c r="C6" s="4"/>
      <c r="D6" s="14"/>
      <c r="E6" s="14"/>
      <c r="F6" s="14"/>
      <c r="G6" s="14"/>
      <c r="H6" s="14"/>
    </row>
    <row r="7" spans="1:15" ht="15" customHeight="1">
      <c r="B7" s="263" t="s">
        <v>25</v>
      </c>
      <c r="C7" s="263"/>
      <c r="D7" s="263"/>
      <c r="E7" s="263"/>
      <c r="F7" s="263"/>
      <c r="G7" s="263"/>
      <c r="H7" s="263"/>
      <c r="I7" s="263"/>
      <c r="J7" s="263"/>
      <c r="K7" s="263"/>
      <c r="L7" s="263"/>
      <c r="M7" s="263"/>
    </row>
    <row r="8" spans="1:15" ht="39.6" customHeight="1">
      <c r="B8" s="6" t="s">
        <v>83</v>
      </c>
      <c r="C8" s="28" t="s">
        <v>93</v>
      </c>
      <c r="D8" s="29">
        <f>SummerCapacities!I2</f>
        <v>2021</v>
      </c>
      <c r="E8" s="29">
        <f>SummerCapacities!J2</f>
        <v>2022</v>
      </c>
      <c r="F8" s="29">
        <f>SummerCapacities!K2</f>
        <v>2023</v>
      </c>
      <c r="G8" s="29">
        <f>SummerCapacities!L2</f>
        <v>2024</v>
      </c>
      <c r="H8" s="29">
        <f>SummerCapacities!M2</f>
        <v>2025</v>
      </c>
      <c r="I8" s="29">
        <f>SummerCapacities!N2</f>
        <v>2026</v>
      </c>
      <c r="J8" s="29">
        <f>SummerCapacities!O2</f>
        <v>2027</v>
      </c>
      <c r="K8" s="29">
        <f>SummerCapacities!P2</f>
        <v>2028</v>
      </c>
      <c r="L8" s="29">
        <f>SummerCapacities!Q2</f>
        <v>2029</v>
      </c>
      <c r="M8" s="29">
        <f>SummerCapacities!R2</f>
        <v>2030</v>
      </c>
    </row>
    <row r="9" spans="1:15">
      <c r="B9" s="6"/>
      <c r="C9" s="6"/>
      <c r="D9" s="26"/>
      <c r="E9" s="7"/>
      <c r="F9" s="7"/>
      <c r="G9" s="7"/>
      <c r="H9" s="7"/>
      <c r="I9" s="26"/>
      <c r="J9" s="7"/>
      <c r="K9" s="7"/>
      <c r="L9" s="7"/>
      <c r="M9" s="7"/>
    </row>
    <row r="10" spans="1:15">
      <c r="B10" s="10" t="s">
        <v>26</v>
      </c>
      <c r="C10" s="23">
        <v>1</v>
      </c>
      <c r="D10" s="30">
        <f>SUMIF(SummerCapacities!$F$4:$F$897,SummerFuelTypes!$B10,SummerCapacities!I$4:I$897)*$C10</f>
        <v>169.2</v>
      </c>
      <c r="E10" s="30">
        <f>SUMIF(SummerCapacities!$F$4:$F$897,SummerFuelTypes!$B10,SummerCapacities!J$4:J$897)*$C10</f>
        <v>169.2</v>
      </c>
      <c r="F10" s="30">
        <f>SUMIF(SummerCapacities!$F$4:$F$897,SummerFuelTypes!$B10,SummerCapacities!K$4:K$897)*$C10</f>
        <v>169.2</v>
      </c>
      <c r="G10" s="30">
        <f>SUMIF(SummerCapacities!$F$4:$F$897,SummerFuelTypes!$B10,SummerCapacities!L$4:L$897)*$C10</f>
        <v>169.2</v>
      </c>
      <c r="H10" s="30">
        <f>SUMIF(SummerCapacities!$F$4:$F$897,SummerFuelTypes!$B10,SummerCapacities!M$4:M$897)*$C10</f>
        <v>169.2</v>
      </c>
      <c r="I10" s="30">
        <f>SUMIF(SummerCapacities!$F$4:$F$897,SummerFuelTypes!$B10,SummerCapacities!N$4:N$897)*$C10</f>
        <v>169.2</v>
      </c>
      <c r="J10" s="30">
        <f>SUMIF(SummerCapacities!$F$4:$F$897,SummerFuelTypes!$B10,SummerCapacities!O$4:O$897)*$C10</f>
        <v>169.2</v>
      </c>
      <c r="K10" s="30">
        <f>SUMIF(SummerCapacities!$F$4:$F$897,SummerFuelTypes!$B10,SummerCapacities!P$4:P$897)*$C10</f>
        <v>169.2</v>
      </c>
      <c r="L10" s="30">
        <f>SUMIF(SummerCapacities!$F$4:$F$897,SummerFuelTypes!$B10,SummerCapacities!Q$4:Q$897)*$C10</f>
        <v>169.2</v>
      </c>
      <c r="M10" s="30">
        <f>SUMIF(SummerCapacities!$F$4:$F$897,SummerFuelTypes!$B10,SummerCapacities!R$4:R$897)*$C10</f>
        <v>169.2</v>
      </c>
    </row>
    <row r="11" spans="1:15" ht="12.75" customHeight="1">
      <c r="B11" s="10" t="s">
        <v>27</v>
      </c>
      <c r="C11" s="23">
        <v>1</v>
      </c>
      <c r="D11" s="30">
        <f>SUMIF(SummerCapacities!$F$4:$F$897,SummerFuelTypes!$B11,SummerCapacities!I$4:I$897)*$C11</f>
        <v>13995</v>
      </c>
      <c r="E11" s="30">
        <f>SUMIF(SummerCapacities!$F$4:$F$897,SummerFuelTypes!$B11,SummerCapacities!J$4:J$897)*$C11</f>
        <v>13995</v>
      </c>
      <c r="F11" s="30">
        <f>SUMIF(SummerCapacities!$F$4:$F$897,SummerFuelTypes!$B11,SummerCapacities!K$4:K$897)*$C11</f>
        <v>13995</v>
      </c>
      <c r="G11" s="30">
        <f>SUMIF(SummerCapacities!$F$4:$F$897,SummerFuelTypes!$B11,SummerCapacities!L$4:L$897)*$C11</f>
        <v>13995</v>
      </c>
      <c r="H11" s="30">
        <f>SUMIF(SummerCapacities!$F$4:$F$897,SummerFuelTypes!$B11,SummerCapacities!M$4:M$897)*$C11</f>
        <v>13995</v>
      </c>
      <c r="I11" s="30">
        <f>SUMIF(SummerCapacities!$F$4:$F$897,SummerFuelTypes!$B11,SummerCapacities!N$4:N$897)*$C11</f>
        <v>13995</v>
      </c>
      <c r="J11" s="30">
        <f>SUMIF(SummerCapacities!$F$4:$F$897,SummerFuelTypes!$B11,SummerCapacities!O$4:O$897)*$C11</f>
        <v>13995</v>
      </c>
      <c r="K11" s="30">
        <f>SUMIF(SummerCapacities!$F$4:$F$897,SummerFuelTypes!$B11,SummerCapacities!P$4:P$897)*$C11</f>
        <v>13995</v>
      </c>
      <c r="L11" s="30">
        <f>SUMIF(SummerCapacities!$F$4:$F$897,SummerFuelTypes!$B11,SummerCapacities!Q$4:Q$897)*$C11</f>
        <v>13995</v>
      </c>
      <c r="M11" s="30">
        <f>SUMIF(SummerCapacities!$F$4:$F$897,SummerFuelTypes!$B11,SummerCapacities!R$4:R$897)*$C11</f>
        <v>13995</v>
      </c>
    </row>
    <row r="12" spans="1:15" ht="12.75" customHeight="1">
      <c r="B12" s="6" t="s">
        <v>35</v>
      </c>
      <c r="C12" s="23">
        <v>1</v>
      </c>
      <c r="D12" s="30">
        <f>SUMIF(SummerCapacities!$F$4:$F$897,SummerFuelTypes!$B12,SummerCapacities!I$4:I$897)*$C12</f>
        <v>52125.345445727551</v>
      </c>
      <c r="E12" s="30">
        <f>SUMIF(SummerCapacities!$F$4:$F$897,SummerFuelTypes!$B12,SummerCapacities!J$4:J$897)*$C12</f>
        <v>52038.345445727551</v>
      </c>
      <c r="F12" s="30">
        <f>SUMIF(SummerCapacities!$F$4:$F$897,SummerFuelTypes!$B12,SummerCapacities!K$4:K$897)*$C12</f>
        <v>52033.345445727551</v>
      </c>
      <c r="G12" s="30">
        <f>SUMIF(SummerCapacities!$F$4:$F$897,SummerFuelTypes!$B12,SummerCapacities!L$4:L$897)*$C12</f>
        <v>51988.345445727551</v>
      </c>
      <c r="H12" s="30">
        <f>SUMIF(SummerCapacities!$F$4:$F$897,SummerFuelTypes!$B12,SummerCapacities!M$4:M$897)*$C12</f>
        <v>51948.345445727551</v>
      </c>
      <c r="I12" s="30">
        <f>SUMIF(SummerCapacities!$F$4:$F$897,SummerFuelTypes!$B12,SummerCapacities!N$4:N$897)*$C12</f>
        <v>51733.345445727551</v>
      </c>
      <c r="J12" s="30">
        <f>SUMIF(SummerCapacities!$F$4:$F$897,SummerFuelTypes!$B12,SummerCapacities!O$4:O$897)*$C12</f>
        <v>51733.345445727551</v>
      </c>
      <c r="K12" s="30">
        <f>SUMIF(SummerCapacities!$F$4:$F$897,SummerFuelTypes!$B12,SummerCapacities!P$4:P$897)*$C12</f>
        <v>51728.345445727551</v>
      </c>
      <c r="L12" s="30">
        <f>SUMIF(SummerCapacities!$F$4:$F$897,SummerFuelTypes!$B12,SummerCapacities!Q$4:Q$897)*$C12</f>
        <v>51728.345445727551</v>
      </c>
      <c r="M12" s="30">
        <f>SUMIF(SummerCapacities!$F$4:$F$897,SummerFuelTypes!$B12,SummerCapacities!R$4:R$897)*$C12</f>
        <v>51728.345445727551</v>
      </c>
      <c r="N12" s="15"/>
      <c r="O12" s="16"/>
    </row>
    <row r="13" spans="1:15" ht="12.75" customHeight="1">
      <c r="B13" s="10" t="s">
        <v>29</v>
      </c>
      <c r="C13" s="23">
        <v>1</v>
      </c>
      <c r="D13" s="30">
        <f>SUMIF(SummerCapacities!$F$4:$F$897,SummerFuelTypes!$B13,SummerCapacities!I$4:I$897)*$C13</f>
        <v>4973.2</v>
      </c>
      <c r="E13" s="30">
        <f>SUMIF(SummerCapacities!$F$4:$F$897,SummerFuelTypes!$B13,SummerCapacities!J$4:J$897)*$C13</f>
        <v>4973.2</v>
      </c>
      <c r="F13" s="30">
        <f>SUMIF(SummerCapacities!$F$4:$F$897,SummerFuelTypes!$B13,SummerCapacities!K$4:K$897)*$C13</f>
        <v>4973.2</v>
      </c>
      <c r="G13" s="30">
        <f>SUMIF(SummerCapacities!$F$4:$F$897,SummerFuelTypes!$B13,SummerCapacities!L$4:L$897)*$C13</f>
        <v>4973.2</v>
      </c>
      <c r="H13" s="30">
        <f>SUMIF(SummerCapacities!$F$4:$F$897,SummerFuelTypes!$B13,SummerCapacities!M$4:M$897)*$C13</f>
        <v>4973.2</v>
      </c>
      <c r="I13" s="30">
        <f>SUMIF(SummerCapacities!$F$4:$F$897,SummerFuelTypes!$B13,SummerCapacities!N$4:N$897)*$C13</f>
        <v>4973.2</v>
      </c>
      <c r="J13" s="30">
        <f>SUMIF(SummerCapacities!$F$4:$F$897,SummerFuelTypes!$B13,SummerCapacities!O$4:O$897)*$C13</f>
        <v>4973.2</v>
      </c>
      <c r="K13" s="30">
        <f>SUMIF(SummerCapacities!$F$4:$F$897,SummerFuelTypes!$B13,SummerCapacities!P$4:P$897)*$C13</f>
        <v>4973.2</v>
      </c>
      <c r="L13" s="30">
        <f>SUMIF(SummerCapacities!$F$4:$F$897,SummerFuelTypes!$B13,SummerCapacities!Q$4:Q$897)*$C13</f>
        <v>4973.2</v>
      </c>
      <c r="M13" s="30">
        <f>SUMIF(SummerCapacities!$F$4:$F$897,SummerFuelTypes!$B13,SummerCapacities!R$4:R$897)*$C13</f>
        <v>4973.2</v>
      </c>
      <c r="O13" s="16"/>
    </row>
    <row r="14" spans="1:15" ht="12.75" customHeight="1">
      <c r="B14" s="10" t="s">
        <v>30</v>
      </c>
      <c r="C14" s="23">
        <f>SummerCapacities!I762/100</f>
        <v>0.69669999999999999</v>
      </c>
      <c r="D14" s="30">
        <f>SUMIF(SummerCapacities!$F$4:$F$897,SummerFuelTypes!$B14,SummerCapacities!I$4:I$897)*$C14</f>
        <v>849.97399999999993</v>
      </c>
      <c r="E14" s="30">
        <f>SUMIF(SummerCapacities!$F$4:$F$897,SummerFuelTypes!$B14,SummerCapacities!J$4:J$897)*$C14</f>
        <v>849.97399999999993</v>
      </c>
      <c r="F14" s="30">
        <f>SUMIF(SummerCapacities!$F$4:$F$897,SummerFuelTypes!$B14,SummerCapacities!K$4:K$897)*$C14</f>
        <v>849.97399999999993</v>
      </c>
      <c r="G14" s="30">
        <f>SUMIF(SummerCapacities!$F$4:$F$897,SummerFuelTypes!$B14,SummerCapacities!L$4:L$897)*$C14</f>
        <v>849.97399999999993</v>
      </c>
      <c r="H14" s="30">
        <f>SUMIF(SummerCapacities!$F$4:$F$897,SummerFuelTypes!$B14,SummerCapacities!M$4:M$897)*$C14</f>
        <v>849.97399999999993</v>
      </c>
      <c r="I14" s="30">
        <f>SUMIF(SummerCapacities!$F$4:$F$897,SummerFuelTypes!$B14,SummerCapacities!N$4:N$897)*$C14</f>
        <v>849.97399999999993</v>
      </c>
      <c r="J14" s="30">
        <f>SUMIF(SummerCapacities!$F$4:$F$897,SummerFuelTypes!$B14,SummerCapacities!O$4:O$897)*$C14</f>
        <v>849.97399999999993</v>
      </c>
      <c r="K14" s="30">
        <f>SUMIF(SummerCapacities!$F$4:$F$897,SummerFuelTypes!$B14,SummerCapacities!P$4:P$897)*$C14</f>
        <v>849.97399999999993</v>
      </c>
      <c r="L14" s="30">
        <f>SUMIF(SummerCapacities!$F$4:$F$897,SummerFuelTypes!$B14,SummerCapacities!Q$4:Q$897)*$C14</f>
        <v>849.97399999999993</v>
      </c>
      <c r="M14" s="30">
        <f>SUMIF(SummerCapacities!$F$4:$F$897,SummerFuelTypes!$B14,SummerCapacities!R$4:R$897)*$C14</f>
        <v>849.97399999999993</v>
      </c>
      <c r="O14" s="16"/>
    </row>
    <row r="15" spans="1:15" ht="12.75" customHeight="1">
      <c r="B15" s="10" t="s">
        <v>23</v>
      </c>
      <c r="C15" s="23">
        <f>SummerCapacities!I389/SummerCapacities!I388</f>
        <v>0.84981663710997657</v>
      </c>
      <c r="D15" s="30">
        <f>SUMIF(SummerCapacities!$F$4:$F$897,SummerFuelTypes!$B15,SummerCapacities!I$4:I$897)*$C15</f>
        <v>474.28266517107795</v>
      </c>
      <c r="E15" s="30">
        <f>SUMIF(SummerCapacities!$F$4:$F$897,SummerFuelTypes!$B15,SummerCapacities!J$4:J$897)*$C15</f>
        <v>474.28266517107795</v>
      </c>
      <c r="F15" s="30">
        <f>SUMIF(SummerCapacities!$F$4:$F$897,SummerFuelTypes!$B15,SummerCapacities!K$4:K$897)*$C15</f>
        <v>474.28266517107795</v>
      </c>
      <c r="G15" s="30">
        <f>SUMIF(SummerCapacities!$F$4:$F$897,SummerFuelTypes!$B15,SummerCapacities!L$4:L$897)*$C15</f>
        <v>474.28266517107795</v>
      </c>
      <c r="H15" s="30">
        <f>SUMIF(SummerCapacities!$F$4:$F$897,SummerFuelTypes!$B15,SummerCapacities!M$4:M$897)*$C15</f>
        <v>474.28266517107795</v>
      </c>
      <c r="I15" s="30">
        <f>SUMIF(SummerCapacities!$F$4:$F$897,SummerFuelTypes!$B15,SummerCapacities!N$4:N$897)*$C15</f>
        <v>474.28266517107795</v>
      </c>
      <c r="J15" s="30">
        <f>SUMIF(SummerCapacities!$F$4:$F$897,SummerFuelTypes!$B15,SummerCapacities!O$4:O$897)*$C15</f>
        <v>474.28266517107795</v>
      </c>
      <c r="K15" s="30">
        <f>SUMIF(SummerCapacities!$F$4:$F$897,SummerFuelTypes!$B15,SummerCapacities!P$4:P$897)*$C15</f>
        <v>474.28266517107795</v>
      </c>
      <c r="L15" s="30">
        <f>SUMIF(SummerCapacities!$F$4:$F$897,SummerFuelTypes!$B15,SummerCapacities!Q$4:Q$897)*$C15</f>
        <v>474.28266517107795</v>
      </c>
      <c r="M15" s="30">
        <f>SUMIF(SummerCapacities!$F$4:$F$897,SummerFuelTypes!$B15,SummerCapacities!R$4:R$897)*$C15</f>
        <v>474.28266517107795</v>
      </c>
      <c r="O15" s="16"/>
    </row>
    <row r="16" spans="1:15" ht="12.75" customHeight="1">
      <c r="B16" s="10" t="s">
        <v>79</v>
      </c>
      <c r="C16" s="23">
        <f>SummerCapacities!I659/100</f>
        <v>0.63</v>
      </c>
      <c r="D16" s="30">
        <f>SUMIF(SummerCapacities!$F$4:$F$897,SummerFuelTypes!$B16,SummerCapacities!I$4:I$897)*$C16</f>
        <v>3209.9760000000001</v>
      </c>
      <c r="E16" s="30">
        <f>SUMIF(SummerCapacities!$F$4:$F$897,SummerFuelTypes!$B16,SummerCapacities!J$4:J$897)*$C16</f>
        <v>3477.6</v>
      </c>
      <c r="F16" s="30">
        <f>SUMIF(SummerCapacities!$F$4:$F$897,SummerFuelTypes!$B16,SummerCapacities!K$4:K$897)*$C16</f>
        <v>3477.6</v>
      </c>
      <c r="G16" s="30">
        <f>SUMIF(SummerCapacities!$F$4:$F$897,SummerFuelTypes!$B16,SummerCapacities!L$4:L$897)*$C16</f>
        <v>3477.6</v>
      </c>
      <c r="H16" s="30">
        <f>SUMIF(SummerCapacities!$F$4:$F$897,SummerFuelTypes!$B16,SummerCapacities!M$4:M$897)*$C16</f>
        <v>3477.6</v>
      </c>
      <c r="I16" s="30">
        <f>SUMIF(SummerCapacities!$F$4:$F$897,SummerFuelTypes!$B16,SummerCapacities!N$4:N$897)*$C16</f>
        <v>3477.6</v>
      </c>
      <c r="J16" s="30">
        <f>SUMIF(SummerCapacities!$F$4:$F$897,SummerFuelTypes!$B16,SummerCapacities!O$4:O$897)*$C16</f>
        <v>3477.6</v>
      </c>
      <c r="K16" s="30">
        <f>SUMIF(SummerCapacities!$F$4:$F$897,SummerFuelTypes!$B16,SummerCapacities!P$4:P$897)*$C16</f>
        <v>3477.6</v>
      </c>
      <c r="L16" s="30">
        <f>SUMIF(SummerCapacities!$F$4:$F$897,SummerFuelTypes!$B16,SummerCapacities!Q$4:Q$897)*$C16</f>
        <v>3477.6</v>
      </c>
      <c r="M16" s="30">
        <f>SUMIF(SummerCapacities!$F$4:$F$897,SummerFuelTypes!$B16,SummerCapacities!R$4:R$897)*$C16</f>
        <v>3477.6</v>
      </c>
      <c r="O16" s="16"/>
    </row>
    <row r="17" spans="1:15" ht="12.75" customHeight="1">
      <c r="B17" s="10" t="s">
        <v>1970</v>
      </c>
      <c r="C17" s="23">
        <f>SummerCapacities!I662/100</f>
        <v>0.28999999999999998</v>
      </c>
      <c r="D17" s="30">
        <f>SUMIF(SummerCapacities!$F$4:$F$897,SummerFuelTypes!$B17,SummerCapacities!I$4:I$897)*$C17</f>
        <v>1359.9839999999997</v>
      </c>
      <c r="E17" s="30">
        <f>SUMIF(SummerCapacities!$F$4:$F$897,SummerFuelTypes!$B17,SummerCapacities!J$4:J$897)*$C17</f>
        <v>1549.7599999999995</v>
      </c>
      <c r="F17" s="30">
        <f>SUMIF(SummerCapacities!$F$4:$F$897,SummerFuelTypes!$B17,SummerCapacities!K$4:K$897)*$C17</f>
        <v>1549.7599999999995</v>
      </c>
      <c r="G17" s="30">
        <f>SUMIF(SummerCapacities!$F$4:$F$897,SummerFuelTypes!$B17,SummerCapacities!L$4:L$897)*$C17</f>
        <v>1549.7599999999995</v>
      </c>
      <c r="H17" s="30">
        <f>SUMIF(SummerCapacities!$F$4:$F$897,SummerFuelTypes!$B17,SummerCapacities!M$4:M$897)*$C17</f>
        <v>1549.7599999999995</v>
      </c>
      <c r="I17" s="30">
        <f>SUMIF(SummerCapacities!$F$4:$F$897,SummerFuelTypes!$B17,SummerCapacities!N$4:N$897)*$C17</f>
        <v>1549.7599999999995</v>
      </c>
      <c r="J17" s="30">
        <f>SUMIF(SummerCapacities!$F$4:$F$897,SummerFuelTypes!$B17,SummerCapacities!O$4:O$897)*$C17</f>
        <v>1549.7599999999995</v>
      </c>
      <c r="K17" s="30">
        <f>SUMIF(SummerCapacities!$F$4:$F$897,SummerFuelTypes!$B17,SummerCapacities!P$4:P$897)*$C17</f>
        <v>1549.7599999999995</v>
      </c>
      <c r="L17" s="30">
        <f>SUMIF(SummerCapacities!$F$4:$F$897,SummerFuelTypes!$B17,SummerCapacities!Q$4:Q$897)*$C17</f>
        <v>1549.7599999999995</v>
      </c>
      <c r="M17" s="30">
        <f>SUMIF(SummerCapacities!$F$4:$F$897,SummerFuelTypes!$B17,SummerCapacities!R$4:R$897)*$C17</f>
        <v>1549.7599999999995</v>
      </c>
      <c r="O17" s="16"/>
    </row>
    <row r="18" spans="1:15" ht="12.75" customHeight="1">
      <c r="B18" s="10" t="s">
        <v>1987</v>
      </c>
      <c r="C18" s="23">
        <f>SummerCapacities!I665/100</f>
        <v>0.16</v>
      </c>
      <c r="D18" s="30">
        <f>SUMIF(SummerCapacities!$F$4:$F$897,SummerFuelTypes!$B18,SummerCapacities!I$4:I$897)*$C18</f>
        <v>3685.248</v>
      </c>
      <c r="E18" s="30">
        <f>SUMIF(SummerCapacities!$F$4:$F$897,SummerFuelTypes!$B18,SummerCapacities!J$4:J$897)*$C18</f>
        <v>4182.768</v>
      </c>
      <c r="F18" s="30">
        <f>SUMIF(SummerCapacities!$F$4:$F$897,SummerFuelTypes!$B18,SummerCapacities!K$4:K$897)*$C18</f>
        <v>4223.616</v>
      </c>
      <c r="G18" s="30">
        <f>SUMIF(SummerCapacities!$F$4:$F$897,SummerFuelTypes!$B18,SummerCapacities!L$4:L$897)*$C18</f>
        <v>4223.616</v>
      </c>
      <c r="H18" s="30">
        <f>SUMIF(SummerCapacities!$F$4:$F$897,SummerFuelTypes!$B18,SummerCapacities!M$4:M$897)*$C18</f>
        <v>4223.616</v>
      </c>
      <c r="I18" s="30">
        <f>SUMIF(SummerCapacities!$F$4:$F$897,SummerFuelTypes!$B18,SummerCapacities!N$4:N$897)*$C18</f>
        <v>4223.616</v>
      </c>
      <c r="J18" s="30">
        <f>SUMIF(SummerCapacities!$F$4:$F$897,SummerFuelTypes!$B18,SummerCapacities!O$4:O$897)*$C18</f>
        <v>4223.616</v>
      </c>
      <c r="K18" s="30">
        <f>SUMIF(SummerCapacities!$F$4:$F$897,SummerFuelTypes!$B18,SummerCapacities!P$4:P$897)*$C18</f>
        <v>4223.616</v>
      </c>
      <c r="L18" s="30">
        <f>SUMIF(SummerCapacities!$F$4:$F$897,SummerFuelTypes!$B18,SummerCapacities!Q$4:Q$897)*$C18</f>
        <v>4223.616</v>
      </c>
      <c r="M18" s="30">
        <f>SUMIF(SummerCapacities!$F$4:$F$897,SummerFuelTypes!$B18,SummerCapacities!R$4:R$897)*$C18</f>
        <v>4223.616</v>
      </c>
      <c r="O18" s="16"/>
    </row>
    <row r="19" spans="1:15" ht="12.75" customHeight="1">
      <c r="B19" s="10" t="s">
        <v>46</v>
      </c>
      <c r="C19" s="23">
        <f>SummerCapacities!I732/100</f>
        <v>0.76</v>
      </c>
      <c r="D19" s="30">
        <f>SUMIF(SummerCapacities!$F$4:$F$897,SummerFuelTypes!$B19,SummerCapacities!I$4:I$897)*$C19</f>
        <v>7451.0400000000018</v>
      </c>
      <c r="E19" s="30">
        <f>SUMIF(SummerCapacities!$F$4:$F$897,SummerFuelTypes!$B19,SummerCapacities!J$4:J$897)*$C19</f>
        <v>10326.424000000001</v>
      </c>
      <c r="F19" s="30">
        <f>SUMIF(SummerCapacities!$F$4:$F$897,SummerFuelTypes!$B19,SummerCapacities!K$4:K$897)*$C19</f>
        <v>10719.572</v>
      </c>
      <c r="G19" s="30">
        <f>SUMIF(SummerCapacities!$F$4:$F$897,SummerFuelTypes!$B19,SummerCapacities!L$4:L$897)*$C19</f>
        <v>10719.572</v>
      </c>
      <c r="H19" s="30">
        <f>SUMIF(SummerCapacities!$F$4:$F$897,SummerFuelTypes!$B19,SummerCapacities!M$4:M$897)*$C19</f>
        <v>10719.572</v>
      </c>
      <c r="I19" s="30">
        <f>SUMIF(SummerCapacities!$F$4:$F$897,SummerFuelTypes!$B19,SummerCapacities!N$4:N$897)*$C19</f>
        <v>10719.572</v>
      </c>
      <c r="J19" s="30">
        <f>SUMIF(SummerCapacities!$F$4:$F$897,SummerFuelTypes!$B19,SummerCapacities!O$4:O$897)*$C19</f>
        <v>10719.572</v>
      </c>
      <c r="K19" s="30">
        <f>SUMIF(SummerCapacities!$F$4:$F$897,SummerFuelTypes!$B19,SummerCapacities!P$4:P$897)*$C19</f>
        <v>10719.572</v>
      </c>
      <c r="L19" s="30">
        <f>SUMIF(SummerCapacities!$F$4:$F$897,SummerFuelTypes!$B19,SummerCapacities!Q$4:Q$897)*$C19</f>
        <v>10719.572</v>
      </c>
      <c r="M19" s="30">
        <f>SUMIF(SummerCapacities!$F$4:$F$897,SummerFuelTypes!$B19,SummerCapacities!R$4:R$897)*$C19</f>
        <v>10719.572</v>
      </c>
      <c r="O19" s="16"/>
    </row>
    <row r="20" spans="1:15" ht="12.75" customHeight="1">
      <c r="B20" s="10" t="s">
        <v>51</v>
      </c>
      <c r="C20" s="23">
        <v>0</v>
      </c>
      <c r="D20" s="30">
        <f>SUMIF(SummerCapacities!$F$4:$F$897,SummerFuelTypes!$B20,SummerCapacities!I$4:I$897)*$C20</f>
        <v>0</v>
      </c>
      <c r="E20" s="30">
        <f>SUMIF(SummerCapacities!$F$4:$F$897,SummerFuelTypes!$B20,SummerCapacities!J$4:J$897)*$C20</f>
        <v>0</v>
      </c>
      <c r="F20" s="30">
        <f>SUMIF(SummerCapacities!$F$4:$F$897,SummerFuelTypes!$B20,SummerCapacities!K$4:K$897)*$C20</f>
        <v>0</v>
      </c>
      <c r="G20" s="30">
        <f>SUMIF(SummerCapacities!$F$4:$F$897,SummerFuelTypes!$B20,SummerCapacities!L$4:L$897)*$C20</f>
        <v>0</v>
      </c>
      <c r="H20" s="30">
        <f>SUMIF(SummerCapacities!$F$4:$F$897,SummerFuelTypes!$B20,SummerCapacities!M$4:M$897)*$C20</f>
        <v>0</v>
      </c>
      <c r="I20" s="30">
        <f>SUMIF(SummerCapacities!$F$4:$F$897,SummerFuelTypes!$B20,SummerCapacities!N$4:N$897)*$C20</f>
        <v>0</v>
      </c>
      <c r="J20" s="30">
        <f>SUMIF(SummerCapacities!$F$4:$F$897,SummerFuelTypes!$B20,SummerCapacities!O$4:O$897)*$C20</f>
        <v>0</v>
      </c>
      <c r="K20" s="30">
        <f>SUMIF(SummerCapacities!$F$4:$F$897,SummerFuelTypes!$B20,SummerCapacities!P$4:P$897)*$C20</f>
        <v>0</v>
      </c>
      <c r="L20" s="30">
        <f>SUMIF(SummerCapacities!$F$4:$F$897,SummerFuelTypes!$B20,SummerCapacities!Q$4:Q$897)*$C20</f>
        <v>0</v>
      </c>
      <c r="M20" s="30">
        <f>SUMIF(SummerCapacities!$F$4:$F$897,SummerFuelTypes!$B20,SummerCapacities!R$4:R$897)*$C20</f>
        <v>0</v>
      </c>
    </row>
    <row r="21" spans="1:15" ht="12.75" customHeight="1">
      <c r="B21" s="5" t="s">
        <v>31</v>
      </c>
      <c r="C21" s="5"/>
      <c r="D21" s="24">
        <f>SUM(D10:D20)</f>
        <v>88293.250110898633</v>
      </c>
      <c r="E21" s="24">
        <f t="shared" ref="E21:H21" si="0">SUM(E10:E20)</f>
        <v>92036.554110898622</v>
      </c>
      <c r="F21" s="24">
        <f t="shared" si="0"/>
        <v>92465.550110898621</v>
      </c>
      <c r="G21" s="24">
        <f t="shared" si="0"/>
        <v>92420.550110898621</v>
      </c>
      <c r="H21" s="24">
        <f t="shared" si="0"/>
        <v>92380.550110898621</v>
      </c>
      <c r="I21" s="24">
        <f>SUM(I10:I20)</f>
        <v>92165.550110898621</v>
      </c>
      <c r="J21" s="24">
        <f t="shared" ref="J21:M21" si="1">SUM(J10:J20)</f>
        <v>92165.550110898621</v>
      </c>
      <c r="K21" s="24">
        <f t="shared" si="1"/>
        <v>92160.550110898621</v>
      </c>
      <c r="L21" s="24">
        <f t="shared" si="1"/>
        <v>92160.550110898621</v>
      </c>
      <c r="M21" s="24">
        <f t="shared" si="1"/>
        <v>92160.550110898621</v>
      </c>
      <c r="N21" s="15"/>
    </row>
    <row r="22" spans="1:15" ht="12.75" customHeight="1">
      <c r="B22" s="5"/>
      <c r="C22" s="5"/>
      <c r="D22" s="8"/>
      <c r="E22" s="8"/>
      <c r="F22" s="8"/>
      <c r="G22" s="8"/>
      <c r="H22" s="8"/>
      <c r="J22" s="15"/>
      <c r="K22" s="15"/>
      <c r="L22" s="15"/>
      <c r="M22" s="15"/>
      <c r="N22" s="15"/>
    </row>
    <row r="23" spans="1:15" ht="12.75" customHeight="1">
      <c r="A23" s="17"/>
      <c r="B23" s="5"/>
      <c r="C23" s="5"/>
      <c r="D23" s="8"/>
      <c r="E23" s="8"/>
      <c r="F23" s="8"/>
      <c r="G23" s="8"/>
      <c r="H23" s="8"/>
      <c r="I23" s="8"/>
      <c r="J23" s="8"/>
      <c r="K23" s="8"/>
      <c r="L23" s="8"/>
      <c r="M23" s="8"/>
    </row>
    <row r="24" spans="1:15" ht="12.75" customHeight="1">
      <c r="B24" s="263" t="s">
        <v>32</v>
      </c>
      <c r="C24" s="263"/>
      <c r="D24" s="263"/>
      <c r="E24" s="263"/>
      <c r="F24" s="263"/>
      <c r="G24" s="263"/>
      <c r="H24" s="263"/>
      <c r="I24" s="263"/>
      <c r="J24" s="263"/>
      <c r="K24" s="263"/>
      <c r="L24" s="263"/>
      <c r="M24" s="263"/>
    </row>
    <row r="25" spans="1:15" ht="12.75" customHeight="1">
      <c r="B25" s="6" t="s">
        <v>83</v>
      </c>
      <c r="C25" s="6"/>
      <c r="D25" s="7">
        <f t="shared" ref="D25:H25" si="2">+D8</f>
        <v>2021</v>
      </c>
      <c r="E25" s="7">
        <f t="shared" si="2"/>
        <v>2022</v>
      </c>
      <c r="F25" s="7">
        <f t="shared" si="2"/>
        <v>2023</v>
      </c>
      <c r="G25" s="7">
        <f t="shared" si="2"/>
        <v>2024</v>
      </c>
      <c r="H25" s="7">
        <f t="shared" si="2"/>
        <v>2025</v>
      </c>
      <c r="I25" s="7">
        <f t="shared" ref="I25:M25" si="3">+I8</f>
        <v>2026</v>
      </c>
      <c r="J25" s="7">
        <f t="shared" si="3"/>
        <v>2027</v>
      </c>
      <c r="K25" s="7">
        <f t="shared" si="3"/>
        <v>2028</v>
      </c>
      <c r="L25" s="7">
        <f t="shared" si="3"/>
        <v>2029</v>
      </c>
      <c r="M25" s="7">
        <f t="shared" si="3"/>
        <v>2030</v>
      </c>
    </row>
    <row r="26" spans="1:15" ht="12.75" customHeight="1">
      <c r="B26" s="6"/>
      <c r="C26" s="6"/>
      <c r="D26" s="8"/>
      <c r="E26" s="8"/>
      <c r="F26" s="8"/>
      <c r="G26" s="8"/>
      <c r="H26" s="8"/>
      <c r="I26" s="8"/>
      <c r="J26" s="8"/>
      <c r="K26" s="8"/>
      <c r="L26" s="8"/>
      <c r="M26" s="8"/>
    </row>
    <row r="27" spans="1:15" ht="12.75" customHeight="1">
      <c r="B27" s="10" t="s">
        <v>26</v>
      </c>
      <c r="C27" s="23"/>
      <c r="D27" s="9">
        <f>D10/D$21</f>
        <v>1.9163412807601981E-3</v>
      </c>
      <c r="E27" s="9">
        <f>E10/E$21</f>
        <v>1.8383999882929554E-3</v>
      </c>
      <c r="F27" s="9">
        <f t="shared" ref="D27:H35" si="4">F10/F$21</f>
        <v>1.8298706901875331E-3</v>
      </c>
      <c r="G27" s="9">
        <f t="shared" si="4"/>
        <v>1.8307616628225113E-3</v>
      </c>
      <c r="H27" s="9">
        <f t="shared" si="4"/>
        <v>1.831554367200489E-3</v>
      </c>
      <c r="I27" s="9">
        <f t="shared" ref="I27:M27" si="5">I10/I$21</f>
        <v>1.8358269418064484E-3</v>
      </c>
      <c r="J27" s="9">
        <f t="shared" si="5"/>
        <v>1.8358269418064484E-3</v>
      </c>
      <c r="K27" s="9">
        <f t="shared" si="5"/>
        <v>1.8359265411979232E-3</v>
      </c>
      <c r="L27" s="9">
        <f t="shared" si="5"/>
        <v>1.8359265411979232E-3</v>
      </c>
      <c r="M27" s="9">
        <f t="shared" si="5"/>
        <v>1.8359265411979232E-3</v>
      </c>
    </row>
    <row r="28" spans="1:15" ht="12.75" customHeight="1">
      <c r="B28" s="10" t="s">
        <v>27</v>
      </c>
      <c r="C28" s="23"/>
      <c r="D28" s="9">
        <f t="shared" si="4"/>
        <v>0.15850588785011213</v>
      </c>
      <c r="E28" s="9">
        <f t="shared" si="4"/>
        <v>0.1520591479678482</v>
      </c>
      <c r="F28" s="9">
        <f t="shared" si="4"/>
        <v>0.15135366612987308</v>
      </c>
      <c r="G28" s="9">
        <f t="shared" si="4"/>
        <v>0.15142736094090453</v>
      </c>
      <c r="H28" s="9">
        <f t="shared" si="4"/>
        <v>0.15149292771259365</v>
      </c>
      <c r="I28" s="9">
        <f t="shared" ref="I28:M28" si="6">I11/I$21</f>
        <v>0.1518463241760121</v>
      </c>
      <c r="J28" s="9">
        <f t="shared" si="6"/>
        <v>0.1518463241760121</v>
      </c>
      <c r="K28" s="9">
        <f t="shared" si="6"/>
        <v>0.15185456231716865</v>
      </c>
      <c r="L28" s="9">
        <f t="shared" si="6"/>
        <v>0.15185456231716865</v>
      </c>
      <c r="M28" s="9">
        <f t="shared" si="6"/>
        <v>0.15185456231716865</v>
      </c>
    </row>
    <row r="29" spans="1:15">
      <c r="B29" s="6" t="s">
        <v>28</v>
      </c>
      <c r="C29" s="23"/>
      <c r="D29" s="9">
        <f t="shared" si="4"/>
        <v>0.59036614214854199</v>
      </c>
      <c r="E29" s="9">
        <f t="shared" si="4"/>
        <v>0.56540953698705854</v>
      </c>
      <c r="F29" s="9">
        <f t="shared" si="4"/>
        <v>0.56273223252683102</v>
      </c>
      <c r="G29" s="9">
        <f t="shared" si="4"/>
        <v>0.56251932479675715</v>
      </c>
      <c r="H29" s="9">
        <f t="shared" si="4"/>
        <v>0.56232989934965683</v>
      </c>
      <c r="I29" s="9">
        <f t="shared" ref="I29:M29" si="7">I12/I$21</f>
        <v>0.56130892056174098</v>
      </c>
      <c r="J29" s="9">
        <f t="shared" si="7"/>
        <v>0.56130892056174098</v>
      </c>
      <c r="K29" s="9">
        <f t="shared" si="7"/>
        <v>0.56128512018951504</v>
      </c>
      <c r="L29" s="9">
        <f t="shared" si="7"/>
        <v>0.56128512018951504</v>
      </c>
      <c r="M29" s="9">
        <f t="shared" si="7"/>
        <v>0.56128512018951504</v>
      </c>
    </row>
    <row r="30" spans="1:15">
      <c r="B30" s="10" t="s">
        <v>29</v>
      </c>
      <c r="C30" s="23"/>
      <c r="D30" s="9">
        <f t="shared" si="4"/>
        <v>5.6325936509909087E-2</v>
      </c>
      <c r="E30" s="9">
        <f t="shared" si="4"/>
        <v>5.4035052138170961E-2</v>
      </c>
      <c r="F30" s="9">
        <f t="shared" si="4"/>
        <v>5.3784355298112527E-2</v>
      </c>
      <c r="G30" s="9">
        <f t="shared" si="4"/>
        <v>5.3810543153362374E-2</v>
      </c>
      <c r="H30" s="9">
        <f t="shared" si="4"/>
        <v>5.3833842665256926E-2</v>
      </c>
      <c r="I30" s="9">
        <f t="shared" ref="I30:M30" si="8">I13/I$21</f>
        <v>5.395942403659474E-2</v>
      </c>
      <c r="J30" s="9">
        <f t="shared" si="8"/>
        <v>5.395942403659474E-2</v>
      </c>
      <c r="K30" s="9">
        <f t="shared" si="8"/>
        <v>5.3962351505233527E-2</v>
      </c>
      <c r="L30" s="9">
        <f t="shared" si="8"/>
        <v>5.3962351505233527E-2</v>
      </c>
      <c r="M30" s="9">
        <f t="shared" si="8"/>
        <v>5.3962351505233527E-2</v>
      </c>
    </row>
    <row r="31" spans="1:15">
      <c r="B31" s="10" t="s">
        <v>30</v>
      </c>
      <c r="C31" s="23"/>
      <c r="D31" s="9">
        <f t="shared" si="4"/>
        <v>9.6267155069318482E-3</v>
      </c>
      <c r="E31" s="9">
        <f t="shared" si="4"/>
        <v>9.2351784376437148E-3</v>
      </c>
      <c r="F31" s="9">
        <f t="shared" si="4"/>
        <v>9.1923316195121653E-3</v>
      </c>
      <c r="G31" s="9">
        <f t="shared" si="4"/>
        <v>9.1968074089592271E-3</v>
      </c>
      <c r="H31" s="9">
        <f t="shared" si="4"/>
        <v>9.2007895490949666E-3</v>
      </c>
      <c r="I31" s="9">
        <f t="shared" ref="I31:M31" si="9">I14/I$21</f>
        <v>9.2222527720744341E-3</v>
      </c>
      <c r="J31" s="9">
        <f t="shared" si="9"/>
        <v>9.2222527720744341E-3</v>
      </c>
      <c r="K31" s="9">
        <f t="shared" si="9"/>
        <v>9.2227531083224797E-3</v>
      </c>
      <c r="L31" s="9">
        <f t="shared" si="9"/>
        <v>9.2227531083224797E-3</v>
      </c>
      <c r="M31" s="9">
        <f t="shared" si="9"/>
        <v>9.2227531083224797E-3</v>
      </c>
    </row>
    <row r="32" spans="1:15">
      <c r="B32" s="10" t="s">
        <v>23</v>
      </c>
      <c r="C32" s="23"/>
      <c r="D32" s="9">
        <f t="shared" si="4"/>
        <v>5.3716752365029772E-3</v>
      </c>
      <c r="E32" s="9">
        <f t="shared" si="4"/>
        <v>5.1531988540074554E-3</v>
      </c>
      <c r="F32" s="9">
        <f t="shared" si="4"/>
        <v>5.1292904719892618E-3</v>
      </c>
      <c r="G32" s="9">
        <f t="shared" si="4"/>
        <v>5.1317879476152194E-3</v>
      </c>
      <c r="H32" s="9">
        <f t="shared" si="4"/>
        <v>5.1340099685672292E-3</v>
      </c>
      <c r="I32" s="9">
        <f t="shared" ref="I32:M32" si="10">I15/I$21</f>
        <v>5.1459863756077532E-3</v>
      </c>
      <c r="J32" s="9">
        <f t="shared" si="10"/>
        <v>5.1459863756077532E-3</v>
      </c>
      <c r="K32" s="9">
        <f t="shared" si="10"/>
        <v>5.1462655615701538E-3</v>
      </c>
      <c r="L32" s="9">
        <f t="shared" si="10"/>
        <v>5.1462655615701538E-3</v>
      </c>
      <c r="M32" s="9">
        <f t="shared" si="10"/>
        <v>5.1462655615701538E-3</v>
      </c>
    </row>
    <row r="33" spans="2:13">
      <c r="B33" s="10" t="s">
        <v>79</v>
      </c>
      <c r="C33" s="23"/>
      <c r="D33" s="9">
        <f t="shared" si="4"/>
        <v>3.6355848221332733E-2</v>
      </c>
      <c r="E33" s="9">
        <f t="shared" si="4"/>
        <v>3.7784986993425425E-2</v>
      </c>
      <c r="F33" s="9">
        <f t="shared" si="4"/>
        <v>3.7609682696194829E-2</v>
      </c>
      <c r="G33" s="9">
        <f t="shared" si="4"/>
        <v>3.7627995027373316E-2</v>
      </c>
      <c r="H33" s="9">
        <f t="shared" si="4"/>
        <v>3.7644287632248349E-2</v>
      </c>
      <c r="I33" s="9">
        <f t="shared" ref="I33:M33" si="11">I16/I$21</f>
        <v>3.7732102676277218E-2</v>
      </c>
      <c r="J33" s="9">
        <f t="shared" si="11"/>
        <v>3.7732102676277218E-2</v>
      </c>
      <c r="K33" s="9">
        <f t="shared" si="11"/>
        <v>3.7734149761642424E-2</v>
      </c>
      <c r="L33" s="9">
        <f t="shared" si="11"/>
        <v>3.7734149761642424E-2</v>
      </c>
      <c r="M33" s="9">
        <f t="shared" si="11"/>
        <v>3.7734149761642424E-2</v>
      </c>
    </row>
    <row r="34" spans="2:13">
      <c r="B34" s="10" t="s">
        <v>1970</v>
      </c>
      <c r="C34" s="23"/>
      <c r="D34" s="9">
        <f t="shared" si="4"/>
        <v>1.5403034753979769E-2</v>
      </c>
      <c r="E34" s="9">
        <f t="shared" si="4"/>
        <v>1.68385269849698E-2</v>
      </c>
      <c r="F34" s="9">
        <f t="shared" si="4"/>
        <v>1.6760404260195216E-2</v>
      </c>
      <c r="G34" s="9">
        <f t="shared" si="4"/>
        <v>1.6768564979762497E-2</v>
      </c>
      <c r="H34" s="9">
        <f t="shared" si="4"/>
        <v>1.67758256271432E-2</v>
      </c>
      <c r="I34" s="9">
        <f t="shared" ref="I34:M34" si="12">I17/I$21</f>
        <v>1.6814959582352015E-2</v>
      </c>
      <c r="J34" s="9">
        <f t="shared" si="12"/>
        <v>1.6814959582352015E-2</v>
      </c>
      <c r="K34" s="9">
        <f t="shared" si="12"/>
        <v>1.681587184684925E-2</v>
      </c>
      <c r="L34" s="9">
        <f t="shared" si="12"/>
        <v>1.681587184684925E-2</v>
      </c>
      <c r="M34" s="9">
        <f t="shared" si="12"/>
        <v>1.681587184684925E-2</v>
      </c>
    </row>
    <row r="35" spans="2:13">
      <c r="B35" s="10" t="s">
        <v>1987</v>
      </c>
      <c r="C35" s="23"/>
      <c r="D35" s="9">
        <f t="shared" si="4"/>
        <v>4.173872855933191E-2</v>
      </c>
      <c r="E35" s="9">
        <f t="shared" si="4"/>
        <v>4.5446812306336577E-2</v>
      </c>
      <c r="F35" s="9">
        <f t="shared" si="4"/>
        <v>4.5677725325101115E-2</v>
      </c>
      <c r="G35" s="9">
        <f t="shared" si="4"/>
        <v>4.5699966024135723E-2</v>
      </c>
      <c r="H35" s="9">
        <f t="shared" si="4"/>
        <v>4.5719753724455442E-2</v>
      </c>
      <c r="I35" s="9">
        <f t="shared" ref="I35:M35" si="13">I18/I$21</f>
        <v>4.5826406883243409E-2</v>
      </c>
      <c r="J35" s="9">
        <f t="shared" si="13"/>
        <v>4.5826406883243409E-2</v>
      </c>
      <c r="K35" s="9">
        <f t="shared" si="13"/>
        <v>4.5828893110095796E-2</v>
      </c>
      <c r="L35" s="9">
        <f t="shared" si="13"/>
        <v>4.5828893110095796E-2</v>
      </c>
      <c r="M35" s="9">
        <f t="shared" si="13"/>
        <v>4.5828893110095796E-2</v>
      </c>
    </row>
    <row r="36" spans="2:13">
      <c r="B36" s="6" t="s">
        <v>46</v>
      </c>
      <c r="C36" s="23"/>
      <c r="D36" s="9">
        <f t="shared" ref="D36:H37" si="14">D19/D$21</f>
        <v>8.438968993259735E-2</v>
      </c>
      <c r="E36" s="9">
        <f t="shared" si="14"/>
        <v>0.11219915934224643</v>
      </c>
      <c r="F36" s="9">
        <f t="shared" si="14"/>
        <v>0.11593044098200329</v>
      </c>
      <c r="G36" s="9">
        <f t="shared" si="14"/>
        <v>0.11598688805830754</v>
      </c>
      <c r="H36" s="9">
        <f t="shared" si="14"/>
        <v>0.11603710940378299</v>
      </c>
      <c r="I36" s="9">
        <f t="shared" ref="I36:M36" si="15">I19/I$21</f>
        <v>0.11630779599429099</v>
      </c>
      <c r="J36" s="9">
        <f t="shared" si="15"/>
        <v>0.11630779599429099</v>
      </c>
      <c r="K36" s="9">
        <f t="shared" si="15"/>
        <v>0.11631410605840488</v>
      </c>
      <c r="L36" s="9">
        <f t="shared" si="15"/>
        <v>0.11631410605840488</v>
      </c>
      <c r="M36" s="9">
        <f t="shared" si="15"/>
        <v>0.11631410605840488</v>
      </c>
    </row>
    <row r="37" spans="2:13">
      <c r="B37" s="6" t="s">
        <v>51</v>
      </c>
      <c r="C37" s="23"/>
      <c r="D37" s="9">
        <f t="shared" si="14"/>
        <v>0</v>
      </c>
      <c r="E37" s="9">
        <f t="shared" si="14"/>
        <v>0</v>
      </c>
      <c r="F37" s="9">
        <f t="shared" si="14"/>
        <v>0</v>
      </c>
      <c r="G37" s="9">
        <f t="shared" si="14"/>
        <v>0</v>
      </c>
      <c r="H37" s="9">
        <f t="shared" si="14"/>
        <v>0</v>
      </c>
      <c r="I37" s="9">
        <f t="shared" ref="I37:M37" si="16">I20/I$21</f>
        <v>0</v>
      </c>
      <c r="J37" s="9">
        <f t="shared" si="16"/>
        <v>0</v>
      </c>
      <c r="K37" s="9">
        <f t="shared" si="16"/>
        <v>0</v>
      </c>
      <c r="L37" s="9">
        <f t="shared" si="16"/>
        <v>0</v>
      </c>
      <c r="M37" s="9">
        <f t="shared" si="16"/>
        <v>0</v>
      </c>
    </row>
    <row r="38" spans="2:13" ht="12.75" customHeight="1">
      <c r="B38" s="5" t="s">
        <v>31</v>
      </c>
      <c r="C38" s="5"/>
      <c r="D38" s="25">
        <f>SUM(D27:D37)</f>
        <v>1</v>
      </c>
      <c r="E38" s="25">
        <f t="shared" ref="E38:H38" si="17">SUM(E27:E37)</f>
        <v>1.0000000000000002</v>
      </c>
      <c r="F38" s="25">
        <f t="shared" si="17"/>
        <v>1</v>
      </c>
      <c r="G38" s="25">
        <f t="shared" si="17"/>
        <v>1.0000000000000002</v>
      </c>
      <c r="H38" s="25">
        <f t="shared" si="17"/>
        <v>1.0000000000000002</v>
      </c>
      <c r="I38" s="25">
        <f>SUM(I27:I37)</f>
        <v>1.0000000000000002</v>
      </c>
      <c r="J38" s="25">
        <f t="shared" ref="J38:M38" si="18">SUM(J27:J37)</f>
        <v>1.0000000000000002</v>
      </c>
      <c r="K38" s="25">
        <f t="shared" si="18"/>
        <v>1.0000000000000002</v>
      </c>
      <c r="L38" s="25">
        <f t="shared" si="18"/>
        <v>1.0000000000000002</v>
      </c>
      <c r="M38" s="25">
        <f t="shared" si="18"/>
        <v>1.0000000000000002</v>
      </c>
    </row>
    <row r="39" spans="2:13" ht="12.75" customHeight="1">
      <c r="D39" s="20"/>
      <c r="E39" s="20"/>
      <c r="F39" s="20"/>
      <c r="G39" s="20"/>
      <c r="H39" s="20"/>
    </row>
    <row r="40" spans="2:13" ht="12.75" customHeight="1">
      <c r="D40" s="21"/>
      <c r="E40" s="21"/>
      <c r="F40" s="21"/>
      <c r="G40" s="21"/>
      <c r="H40" s="21"/>
    </row>
    <row r="41" spans="2:13" ht="12.75" customHeight="1"/>
    <row r="42" spans="2:13" ht="12.75" customHeight="1">
      <c r="B42" s="16"/>
      <c r="C42" s="16"/>
      <c r="D42" s="3"/>
    </row>
    <row r="43" spans="2:13" ht="12.75" customHeight="1">
      <c r="B43" s="16"/>
      <c r="C43" s="16"/>
      <c r="D43" s="3"/>
    </row>
    <row r="44" spans="2:13" ht="12.75" customHeight="1">
      <c r="B44" s="16"/>
      <c r="C44" s="16"/>
      <c r="D44" s="3"/>
    </row>
    <row r="45" spans="2:13" ht="12.75" customHeight="1">
      <c r="B45" s="16"/>
      <c r="C45" s="16"/>
      <c r="D45" s="3"/>
    </row>
    <row r="46" spans="2:13" ht="12.75" customHeight="1">
      <c r="B46" s="16"/>
      <c r="C46" s="16"/>
      <c r="D46" s="3"/>
    </row>
    <row r="47" spans="2:13" ht="12.75" customHeight="1">
      <c r="B47" s="10"/>
      <c r="C47" s="10"/>
      <c r="D47" s="3"/>
    </row>
    <row r="48" spans="2:13" ht="12.75" customHeight="1">
      <c r="B48" s="10"/>
      <c r="C48" s="10"/>
      <c r="D48" s="3"/>
    </row>
    <row r="49" spans="2:4" ht="12.75" customHeight="1">
      <c r="B49" s="10"/>
      <c r="C49" s="10"/>
      <c r="D49" s="3"/>
    </row>
    <row r="50" spans="2:4" ht="12.75" customHeight="1">
      <c r="B50" s="10"/>
      <c r="C50" s="10"/>
      <c r="D50" s="3"/>
    </row>
    <row r="51" spans="2:4" ht="12.75" customHeight="1">
      <c r="B51" s="10"/>
      <c r="C51" s="10"/>
      <c r="D51" s="3"/>
    </row>
    <row r="52" spans="2:4" ht="12.75" customHeight="1">
      <c r="B52" s="16"/>
      <c r="C52" s="16"/>
      <c r="D52" s="3"/>
    </row>
    <row r="53" spans="2:4" ht="12.75" customHeight="1">
      <c r="B53" s="16"/>
      <c r="C53" s="16"/>
      <c r="D53" s="3"/>
    </row>
    <row r="54" spans="2:4" ht="12.75" customHeight="1">
      <c r="B54" s="16"/>
      <c r="C54" s="16"/>
      <c r="D54" s="3"/>
    </row>
    <row r="55" spans="2:4" ht="12.75" customHeight="1">
      <c r="B55" s="16"/>
      <c r="C55" s="16"/>
      <c r="D55" s="3"/>
    </row>
    <row r="56" spans="2:4" ht="12.75" customHeight="1">
      <c r="B56" s="16"/>
      <c r="C56" s="16"/>
      <c r="D56" s="3"/>
    </row>
    <row r="57" spans="2:4" ht="12.75" customHeight="1">
      <c r="B57" s="10"/>
      <c r="C57" s="10"/>
      <c r="D57" s="3"/>
    </row>
    <row r="58" spans="2:4" ht="12.75" customHeight="1">
      <c r="B58" s="10"/>
      <c r="C58" s="10"/>
      <c r="D58" s="3"/>
    </row>
    <row r="59" spans="2:4" ht="12.75" customHeight="1">
      <c r="B59" s="10"/>
      <c r="C59" s="10"/>
      <c r="D59" s="3"/>
    </row>
    <row r="60" spans="2:4" ht="12.75" customHeight="1">
      <c r="B60" s="10"/>
      <c r="C60" s="10"/>
      <c r="D60" s="3"/>
    </row>
    <row r="61" spans="2:4" ht="12.75" customHeight="1">
      <c r="D61" s="3"/>
    </row>
    <row r="62" spans="2:4" ht="12.75" customHeight="1"/>
    <row r="63" spans="2:4" ht="12.75" customHeight="1"/>
    <row r="64" spans="2:4" ht="12.75" customHeight="1"/>
    <row r="65" ht="12.75" customHeight="1"/>
    <row r="66" ht="12.75" customHeight="1"/>
    <row r="86" spans="2:3">
      <c r="B86" s="6"/>
      <c r="C86" s="6"/>
    </row>
    <row r="87" spans="2:3">
      <c r="B87" s="6"/>
      <c r="C87" s="6"/>
    </row>
    <row r="88" spans="2:3">
      <c r="B88" s="6"/>
      <c r="C88" s="6"/>
    </row>
    <row r="89" spans="2:3">
      <c r="B89" s="6"/>
      <c r="C89" s="6"/>
    </row>
    <row r="90" spans="2:3">
      <c r="B90" s="5"/>
      <c r="C90" s="5"/>
    </row>
    <row r="91" spans="2:3">
      <c r="B91" s="6"/>
      <c r="C91" s="6"/>
    </row>
  </sheetData>
  <mergeCells count="4">
    <mergeCell ref="B4:M4"/>
    <mergeCell ref="B1:M2"/>
    <mergeCell ref="B7:M7"/>
    <mergeCell ref="B24:M24"/>
  </mergeCells>
  <phoneticPr fontId="23" type="noConversion"/>
  <printOptions horizontalCentered="1"/>
  <pageMargins left="0.75" right="0.75" top="1" bottom="1" header="0.5" footer="0.5"/>
  <pageSetup scale="79" firstPageNumber="31" orientation="landscape" horizontalDpi="300" verticalDpi="300" r:id="rId1"/>
  <headerFooter alignWithMargins="0">
    <oddFooter>&amp;C&amp;P</oddFooter>
  </headerFooter>
  <colBreaks count="2" manualBreakCount="2">
    <brk id="20" max="30" man="1"/>
    <brk id="29"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TitlePage</vt:lpstr>
      <vt:lpstr>Contents</vt:lpstr>
      <vt:lpstr>Disclaimer</vt:lpstr>
      <vt:lpstr>Changes</vt:lpstr>
      <vt:lpstr>Definitions</vt:lpstr>
      <vt:lpstr>Executive_Summary</vt:lpstr>
      <vt:lpstr>SummerSummary</vt:lpstr>
      <vt:lpstr>SummerCapacities</vt:lpstr>
      <vt:lpstr>SummerFuelTypes</vt:lpstr>
      <vt:lpstr>WinterSummary</vt:lpstr>
      <vt:lpstr>WinterCapacities</vt:lpstr>
      <vt:lpstr>WinterFuelTypes</vt:lpstr>
      <vt:lpstr>Generation Resource Scenarios</vt:lpstr>
      <vt:lpstr>Load Scenario - COVID-19 Impact</vt:lpstr>
      <vt:lpstr>Rooftop Solar Scenarios</vt:lpstr>
      <vt:lpstr>Fossil Fuel SODG Capacities</vt:lpstr>
      <vt:lpstr>Changes!Print_Area</vt:lpstr>
      <vt:lpstr>Contents!Print_Area</vt:lpstr>
      <vt:lpstr>Definitions!Print_Area</vt:lpstr>
      <vt:lpstr>Executive_Summary!Print_Area</vt:lpstr>
      <vt:lpstr>'Generation Resource Scenarios'!Print_Area</vt:lpstr>
      <vt:lpstr>'Load Scenario - COVID-19 Impact'!Print_Area</vt:lpstr>
      <vt:lpstr>'Rooftop Solar Scenarios'!Print_Area</vt:lpstr>
      <vt:lpstr>SummerFuelTypes!Print_Area</vt:lpstr>
      <vt:lpstr>SummerSummary!Print_Area</vt:lpstr>
      <vt:lpstr>TitlePage!Print_Area</vt:lpstr>
      <vt:lpstr>WinterFuelTypes!Print_Area</vt:lpstr>
      <vt:lpstr>WinterSummary!Print_Area</vt:lpstr>
      <vt:lpstr>'Fossil Fuel SODG Capacities'!Print_Titles</vt:lpstr>
      <vt:lpstr>SummerCapacities!Print_Titles</vt:lpstr>
      <vt:lpstr>WinterCapacities!Print_Titles</vt:lpstr>
    </vt:vector>
  </TitlesOfParts>
  <Manager>Pete.Warnken@ercot.com</Manager>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2020-05-11T23:06:34Z</cp:lastPrinted>
  <dcterms:created xsi:type="dcterms:W3CDTF">2008-05-08T20:14:27Z</dcterms:created>
  <dcterms:modified xsi:type="dcterms:W3CDTF">2020-05-12T19:42:47Z</dcterms:modified>
</cp:coreProperties>
</file>