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lbracht\Desktop\"/>
    </mc:Choice>
  </mc:AlternateContent>
  <bookViews>
    <workbookView xWindow="0" yWindow="0" windowWidth="15345" windowHeight="4635"/>
  </bookViews>
  <sheets>
    <sheet name="SPP into ERCOT" sheetId="1" r:id="rId1"/>
    <sheet name="tyson" sheetId="2" r:id="rId2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D8" i="2"/>
  <c r="E20" i="1" l="1"/>
  <c r="E17" i="1"/>
  <c r="E11" i="1"/>
  <c r="E8" i="1"/>
  <c r="G11" i="2" l="1"/>
  <c r="G13" i="2" s="1"/>
  <c r="I10" i="1"/>
  <c r="H10" i="1"/>
  <c r="E12" i="1"/>
  <c r="G6" i="2"/>
  <c r="D6" i="2"/>
  <c r="D10" i="2" s="1"/>
  <c r="G7" i="2"/>
  <c r="H20" i="1"/>
  <c r="H22" i="1"/>
  <c r="I20" i="1"/>
  <c r="I22" i="1"/>
  <c r="G14" i="2" l="1"/>
  <c r="I21" i="1"/>
  <c r="I25" i="1" s="1"/>
  <c r="I27" i="1" s="1"/>
  <c r="I31" i="1" s="1"/>
  <c r="H21" i="1"/>
  <c r="H25" i="1" s="1"/>
  <c r="H27" i="1" s="1"/>
  <c r="H31" i="1" s="1"/>
</calcChain>
</file>

<file path=xl/comments1.xml><?xml version="1.0" encoding="utf-8"?>
<comments xmlns="http://schemas.openxmlformats.org/spreadsheetml/2006/main">
  <authors>
    <author>tc={EC7CEDFB-DCC5-4ACE-88B1-994379E497FB}</author>
    <author>tc={1C4A428E-132C-41EB-86D6-7A11F7646D42}</author>
    <author>tc={F5F6C4D6-4E3D-456C-BAC3-592F9984BF4B}</author>
    <author>tc={DD5FDDB6-C051-430C-8C87-56FDCB9C556F}</author>
    <author>tc={DC4E1201-F0F9-4557-B40E-2585FE6C2D99}</author>
    <author>tc={95805F9B-753A-4BC1-8B09-C1AFC9B52956}</author>
    <author>tc={C9513D60-D8CC-4B83-A3F6-40FDE94E7C08}</author>
    <author>tc={54B83F35-62F8-443B-A498-D28744F5F763}</author>
    <author>tc={B30CAE81-8F28-4A7D-9DEC-0D23E4F5FCDB}</author>
    <author>tc={225DBA9B-7E9F-4F4D-B94A-6435746CF382}</author>
    <author>tc={9ED72BC2-E576-4C00-BB44-7874260D6936}</author>
    <author>tc={00056D34-7F1C-4EFA-A767-FB867CC7F127}</author>
    <author>tc={36C9BD78-C30A-4EAB-901A-2EAB97F48906}</author>
    <author>tc={D6224EF6-F6DD-4682-A6D0-D5B6B0874D85}</author>
    <author>tc={6BC7E683-56A7-4051-B540-BF2A56051A49}</author>
    <author>tc={DFE1BF95-7D4A-4A7C-A47E-061D6CDB0245}</author>
    <author>tc={81768451-5430-4A95-B054-99DC3F0E990F}</author>
  </authors>
  <commentList>
    <comment ref="C7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Day Ahead Cleared Quantity MWs. This only represents a quantity  clearing for one energy resource for a 1 hour interval in the day ahead.</t>
        </r>
      </text>
    </comment>
    <comment ref="D7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Day Ahead LMP. This represents a Locational Marginal Price (LMP) for one energy resource for a 1 hour interval in the day ahead.</t>
        </r>
      </text>
    </comment>
    <comment ref="E7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Day Ahead total Revenue from Day Ahead Clearing for 1 hour interval on one resource.</t>
        </r>
      </text>
    </comment>
    <comment ref="H8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Formula: SPP DA (clrd) - SPP RT (buyback) - ERCOT RT (real time run revenue)</t>
        </r>
      </text>
    </comment>
    <comment ref="I8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Formula: SPP RT (buyback) - ERCOT RT (real time run revenue)</t>
        </r>
      </text>
    </comment>
    <comment ref="C10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Real Time Energy Quantity 5 minute intervals (12) averaged to a 1 hour interval buy back amount.</t>
        </r>
      </text>
    </comment>
    <comment ref="D10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Real Time Locational Marginal Price (LMP) 5 minute intervals (12) averaged to a 1 hour interval.</t>
        </r>
      </text>
    </comment>
    <comment ref="E10" authorId="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Real Time buy-back total cost.</t>
        </r>
      </text>
    </comment>
    <comment ref="E12" authorId="8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SPP Day Ahead Revenue minus the costs of SPP Real Time buy-back of that energy at the new SPP Real Time Locational Marginal Price (LMP).</t>
        </r>
      </text>
    </comment>
    <comment ref="C16" authorId="9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ERCOT Day Ahead Cleared Quantity MWs. This only represents a quantity  clearing for one energy resource for a 1 hour interval in the day ahead. There will be no clearings in ERCOT because there were clearings in SPP.</t>
        </r>
      </text>
    </comment>
    <comment ref="D16" authorId="1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ERCOT Day Ahead LMP. This represents a Locational Marginal Price (LMP) for one energy resource for a 1 hour interval in the day ahead.</t>
        </r>
      </text>
    </comment>
    <comment ref="E16" authorId="1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ERCOT Day Ahead total Revenue from Day Ahead Clearing for 1 hour interval on one resource.</t>
        </r>
      </text>
    </comment>
    <comment ref="H17" authorId="1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Formula: SPP DA (clrd) - SPP RT (buyback) - ERCOT RT (real time run revenue)</t>
        </r>
      </text>
    </comment>
    <comment ref="I17" authorId="1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Formula: SPP RT (buyback) - ERCOT RT (real time run revenue)</t>
        </r>
      </text>
    </comment>
    <comment ref="C19" authorId="1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ERCOT Real Time Energy Quantity 15 minute intervals (4) averaged to a 1 hour interval buy back amount.</t>
        </r>
      </text>
    </comment>
    <comment ref="D19" authorId="1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ERCOT Real Time Locational Marginal Price (LMP) 15 minute intervals (4) averaged to a 1 hour interval.</t>
        </r>
      </text>
    </comment>
    <comment ref="E19" authorId="1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ERCOT Real Time total revenue.</t>
        </r>
      </text>
    </comment>
  </commentList>
</comments>
</file>

<file path=xl/sharedStrings.xml><?xml version="1.0" encoding="utf-8"?>
<sst xmlns="http://schemas.openxmlformats.org/spreadsheetml/2006/main" count="55" uniqueCount="37">
  <si>
    <t>* should be no worse off than our DA position before RUC'd (DA Rev $15,000 - Operating Cost $2,000 = Margin $13,000)</t>
  </si>
  <si>
    <t xml:space="preserve">SPP </t>
  </si>
  <si>
    <t>ERCOT MWP OPTIONS</t>
  </si>
  <si>
    <t>DA Clrd</t>
  </si>
  <si>
    <t>DA LMP</t>
  </si>
  <si>
    <t xml:space="preserve">DA Rev. </t>
  </si>
  <si>
    <t>ERCOT (Curent)</t>
  </si>
  <si>
    <t>GSEC (Proposed)</t>
  </si>
  <si>
    <t>Clrd</t>
  </si>
  <si>
    <t>DA/RT - ER RT</t>
  </si>
  <si>
    <t>SPP RT - ER RT</t>
  </si>
  <si>
    <t>MWP</t>
  </si>
  <si>
    <t>Rt En.</t>
  </si>
  <si>
    <t>RT LMP</t>
  </si>
  <si>
    <t>RT Rev.</t>
  </si>
  <si>
    <t>Buy Back</t>
  </si>
  <si>
    <t>SPP Shortfall</t>
  </si>
  <si>
    <t>ERCOT</t>
  </si>
  <si>
    <t>Total Revenues to GSEC</t>
  </si>
  <si>
    <t>Rev</t>
  </si>
  <si>
    <t>RT Run</t>
  </si>
  <si>
    <t>1) SPP DA Rev</t>
  </si>
  <si>
    <t>2) ERCOT MWP</t>
  </si>
  <si>
    <t>3) ERCOT RT Rev</t>
  </si>
  <si>
    <t>Total (1-3)</t>
  </si>
  <si>
    <t>Operational Cost</t>
  </si>
  <si>
    <t>Margin</t>
  </si>
  <si>
    <t>No switch</t>
  </si>
  <si>
    <t>Switch</t>
  </si>
  <si>
    <t>SPP DA</t>
  </si>
  <si>
    <t>Cost</t>
  </si>
  <si>
    <t>ERCOT RT</t>
  </si>
  <si>
    <t>Operating Cost</t>
  </si>
  <si>
    <t>SPP avoided Op cost</t>
  </si>
  <si>
    <t>Net</t>
  </si>
  <si>
    <t>SPP Buyback</t>
  </si>
  <si>
    <t>MWP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</si>
</sst>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4" fontId="0" fillId="0" borderId="0" xfId="1" applyFont="1"/>
    <xf numFmtId="0" fontId="6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44" fontId="0" fillId="0" borderId="0" xfId="0" applyNumberFormat="1"/>
    <xf numFmtId="44" fontId="8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/>
    <xf numFmtId="44" fontId="0" fillId="5" borderId="0" xfId="0" applyNumberFormat="1" applyFill="1"/>
    <xf numFmtId="44" fontId="8" fillId="0" borderId="0" xfId="0" applyNumberFormat="1" applyFont="1" applyFill="1"/>
    <xf numFmtId="44" fontId="0" fillId="0" borderId="0" xfId="0" applyNumberFormat="1" applyFill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e Dan Wilson" id="{2FC70360-B60A-49A4-9A82-94228FB8C222}" userId="S::jwilson@gsec.coop::9de97bce-4fcf-49bc-847e-311d7b2ac6a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0-01-14T14:58:13.79" personId="{2FC70360-B60A-49A4-9A82-94228FB8C222}" id="{EC7CEDFB-DCC5-4ACE-88B1-994379E497FB}">
    <text>SPP Day Ahead Cleared Quantity MWs. This only represents a quantity  clearing for one energy resource for a 1 hour interval in the day ahead.</text>
  </threadedComment>
  <threadedComment ref="D7" dT="2020-01-14T15:00:02.05" personId="{2FC70360-B60A-49A4-9A82-94228FB8C222}" id="{1C4A428E-132C-41EB-86D6-7A11F7646D42}">
    <text>SPP Day Ahead LMP. This represents a Locational Marginal Price (LMP) for one energy resource for a 1 hour interval in the day ahead.</text>
  </threadedComment>
  <threadedComment ref="E7" dT="2020-01-14T15:13:09.25" personId="{2FC70360-B60A-49A4-9A82-94228FB8C222}" id="{F5F6C4D6-4E3D-456C-BAC3-592F9984BF4B}">
    <text>SPP Day Ahead total Revenue from Day Ahead Clearing for 1 hour interval on one resource.</text>
  </threadedComment>
  <threadedComment ref="H8" dT="2020-01-15T15:28:04.55" personId="{2FC70360-B60A-49A4-9A82-94228FB8C222}" id="{DD5FDDB6-C051-430C-8C87-56FDCB9C556F}">
    <text>Formula: SPP DA (clrd) - SPP RT (buyback) - ERCOT RT (real time run revenue)</text>
  </threadedComment>
  <threadedComment ref="I8" dT="2020-01-15T15:30:31.50" personId="{2FC70360-B60A-49A4-9A82-94228FB8C222}" id="{DC4E1201-F0F9-4557-B40E-2585FE6C2D99}">
    <text>Formula: SPP RT (buyback) - ERCOT RT (real time run revenue)</text>
  </threadedComment>
  <threadedComment ref="C10" dT="2020-01-14T15:17:19.98" personId="{2FC70360-B60A-49A4-9A82-94228FB8C222}" id="{95805F9B-753A-4BC1-8B09-C1AFC9B52956}">
    <text>SPP Real Time Energy Quantity 5 minute intervals (12) averaged to a 1 hour interval buy back amount.</text>
  </threadedComment>
  <threadedComment ref="D10" dT="2020-01-14T15:18:13.69" personId="{2FC70360-B60A-49A4-9A82-94228FB8C222}" id="{C9513D60-D8CC-4B83-A3F6-40FDE94E7C08}">
    <text>SPP Real Time Locational Marginal Price (LMP) 5 minute intervals (12) averaged to a 1 hour interval.</text>
  </threadedComment>
  <threadedComment ref="E10" dT="2020-01-14T15:19:24.53" personId="{2FC70360-B60A-49A4-9A82-94228FB8C222}" id="{54B83F35-62F8-443B-A498-D28744F5F763}">
    <text>SPP Real Time buy-back total cost.</text>
  </threadedComment>
  <threadedComment ref="E12" dT="2020-01-14T15:20:28.81" personId="{2FC70360-B60A-49A4-9A82-94228FB8C222}" id="{B30CAE81-8F28-4A7D-9DEC-0D23E4F5FCDB}">
    <text>SPP Day Ahead Revenue minus the costs of SPP Real Time buy-back of that energy at the new SPP Real Time Locational Marginal Price (LMP).</text>
  </threadedComment>
  <threadedComment ref="C16" dT="2020-01-15T15:10:52.62" personId="{2FC70360-B60A-49A4-9A82-94228FB8C222}" id="{225DBA9B-7E9F-4F4D-B94A-6435746CF382}">
    <text>ERCOT Day Ahead Cleared Quantity MWs. This only represents a quantity  clearing for one energy resource for a 1 hour interval in the day ahead. There will be no clearings in ERCOT because there were clearings in SPP.</text>
  </threadedComment>
  <threadedComment ref="D16" dT="2020-01-15T15:13:35.49" personId="{2FC70360-B60A-49A4-9A82-94228FB8C222}" id="{9ED72BC2-E576-4C00-BB44-7874260D6936}">
    <text>ERCOT Day Ahead LMP. This represents a Locational Marginal Price (LMP) for one energy resource for a 1 hour interval in the day ahead.</text>
  </threadedComment>
  <threadedComment ref="E16" dT="2020-01-15T15:14:25.35" personId="{2FC70360-B60A-49A4-9A82-94228FB8C222}" id="{00056D34-7F1C-4EFA-A767-FB867CC7F127}">
    <text>ERCOT Day Ahead total Revenue from Day Ahead Clearing for 1 hour interval on one resource.</text>
  </threadedComment>
  <threadedComment ref="H17" dT="2020-01-15T15:28:04.55" personId="{2FC70360-B60A-49A4-9A82-94228FB8C222}" id="{36C9BD78-C30A-4EAB-901A-2EAB97F48906}">
    <text>Formula: SPP DA (clrd) - SPP RT (buyback) - ERCOT RT (real time run revenue)</text>
  </threadedComment>
  <threadedComment ref="I17" dT="2020-01-15T15:30:31.50" personId="{2FC70360-B60A-49A4-9A82-94228FB8C222}" id="{D6224EF6-F6DD-4682-A6D0-D5B6B0874D85}">
    <text>Formula: SPP RT (buyback) - ERCOT RT (real time run revenue)</text>
  </threadedComment>
  <threadedComment ref="C19" dT="2020-01-15T15:20:22.94" personId="{2FC70360-B60A-49A4-9A82-94228FB8C222}" id="{6BC7E683-56A7-4051-B540-BF2A56051A49}">
    <text>ERCOT Real Time Energy Quantity 15 minute intervals (4) averaged to a 1 hour interval buy back amount.</text>
  </threadedComment>
  <threadedComment ref="D19" dT="2020-01-15T15:20:50.20" personId="{2FC70360-B60A-49A4-9A82-94228FB8C222}" id="{DFE1BF95-7D4A-4A7C-A47E-061D6CDB0245}">
    <text>ERCOT Real Time Locational Marginal Price (LMP) 15 minute intervals (4) averaged to a 1 hour interval.</text>
  </threadedComment>
  <threadedComment ref="E19" dT="2020-01-15T15:21:50.50" personId="{2FC70360-B60A-49A4-9A82-94228FB8C222}" id="{81768451-5430-4A95-B054-99DC3F0E990F}">
    <text>ERCOT Real Time total revenue.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2:I31"/>
  <sheetViews>
    <sheetView tabSelected="1" workbookViewId="0">
      <selection activeCell="D12" sqref="D12"/>
    </sheetView>
  </sheetViews>
  <sheetFormatPr defaultRowHeight="15" x14ac:dyDescent="0.25"/>
  <cols>
    <col min="1" max="1" width="4.140625" customWidth="1"/>
    <col min="2" max="2" width="9.5703125" style="1" bestFit="1" customWidth="1"/>
    <col min="5" max="5" width="12.28515625" bestFit="1" customWidth="1"/>
    <col min="6" max="6" width="12" customWidth="1"/>
    <col min="7" max="7" width="17.85546875" customWidth="1"/>
    <col min="8" max="8" width="15.7109375" customWidth="1"/>
    <col min="9" max="9" width="16.140625" customWidth="1"/>
  </cols>
  <sheetData>
    <row r="2" spans="2:9" x14ac:dyDescent="0.25">
      <c r="C2" t="s">
        <v>0</v>
      </c>
    </row>
    <row r="5" spans="2:9" ht="15" customHeight="1" x14ac:dyDescent="0.25">
      <c r="C5" s="22" t="s">
        <v>1</v>
      </c>
      <c r="D5" s="22"/>
      <c r="E5" s="22"/>
      <c r="H5" s="23" t="s">
        <v>2</v>
      </c>
      <c r="I5" s="23"/>
    </row>
    <row r="6" spans="2:9" ht="8.25" customHeight="1" x14ac:dyDescent="0.25">
      <c r="C6" s="22"/>
      <c r="D6" s="22"/>
      <c r="E6" s="22"/>
      <c r="H6" s="23"/>
      <c r="I6" s="23"/>
    </row>
    <row r="7" spans="2:9" x14ac:dyDescent="0.25">
      <c r="C7" s="2" t="s">
        <v>3</v>
      </c>
      <c r="D7" s="2" t="s">
        <v>4</v>
      </c>
      <c r="E7" s="2" t="s">
        <v>5</v>
      </c>
      <c r="F7" s="3"/>
      <c r="H7" s="16" t="s">
        <v>6</v>
      </c>
      <c r="I7" s="17" t="s">
        <v>7</v>
      </c>
    </row>
    <row r="8" spans="2:9" x14ac:dyDescent="0.25">
      <c r="B8" s="4" t="s">
        <v>8</v>
      </c>
      <c r="C8">
        <v>100</v>
      </c>
      <c r="D8" s="5">
        <v>150</v>
      </c>
      <c r="E8" s="5">
        <f>C8*D8</f>
        <v>15000</v>
      </c>
      <c r="F8" s="5"/>
      <c r="H8" s="6" t="s">
        <v>9</v>
      </c>
      <c r="I8" s="6" t="s">
        <v>10</v>
      </c>
    </row>
    <row r="9" spans="2:9" ht="11.25" customHeight="1" x14ac:dyDescent="0.25">
      <c r="B9" s="4"/>
      <c r="H9" s="7" t="s">
        <v>11</v>
      </c>
      <c r="I9" s="7" t="s">
        <v>11</v>
      </c>
    </row>
    <row r="10" spans="2:9" x14ac:dyDescent="0.25">
      <c r="B10" s="4"/>
      <c r="C10" s="2" t="s">
        <v>12</v>
      </c>
      <c r="D10" s="2" t="s">
        <v>13</v>
      </c>
      <c r="E10" s="2" t="s">
        <v>14</v>
      </c>
      <c r="F10" s="3"/>
      <c r="H10" s="8">
        <f>IF(E20&gt;-E11,0,IF(((E8+E11)+E20)&gt;0,0,((E8+E11)+E20)))</f>
        <v>0</v>
      </c>
      <c r="I10" s="8">
        <f>IF(E20&gt;-E11,0,E11+E20)</f>
        <v>-2500</v>
      </c>
    </row>
    <row r="11" spans="2:9" ht="17.25" x14ac:dyDescent="0.4">
      <c r="B11" s="4" t="s">
        <v>15</v>
      </c>
      <c r="C11">
        <v>100</v>
      </c>
      <c r="D11" s="5">
        <v>125</v>
      </c>
      <c r="E11" s="9">
        <f>C11*D11*-1</f>
        <v>-12500</v>
      </c>
      <c r="F11" s="9"/>
    </row>
    <row r="12" spans="2:9" x14ac:dyDescent="0.25">
      <c r="B12" s="10" t="s">
        <v>16</v>
      </c>
      <c r="E12" s="8">
        <f>E8+E11</f>
        <v>2500</v>
      </c>
      <c r="F12" s="8"/>
    </row>
    <row r="13" spans="2:9" x14ac:dyDescent="0.25">
      <c r="B13" s="4"/>
    </row>
    <row r="14" spans="2:9" x14ac:dyDescent="0.25">
      <c r="B14" s="4"/>
      <c r="C14" s="24" t="s">
        <v>17</v>
      </c>
      <c r="D14" s="24"/>
      <c r="E14" s="24"/>
      <c r="H14" s="25" t="s">
        <v>18</v>
      </c>
      <c r="I14" s="25"/>
    </row>
    <row r="15" spans="2:9" ht="8.25" customHeight="1" x14ac:dyDescent="0.25">
      <c r="B15" s="4"/>
      <c r="C15" s="24"/>
      <c r="D15" s="24"/>
      <c r="E15" s="24"/>
      <c r="H15" s="25"/>
      <c r="I15" s="25"/>
    </row>
    <row r="16" spans="2:9" x14ac:dyDescent="0.25">
      <c r="B16" s="4"/>
      <c r="C16" s="2" t="s">
        <v>3</v>
      </c>
      <c r="D16" s="2" t="s">
        <v>4</v>
      </c>
      <c r="E16" s="2" t="s">
        <v>5</v>
      </c>
      <c r="F16" s="3"/>
      <c r="H16" s="16" t="s">
        <v>6</v>
      </c>
      <c r="I16" s="17" t="s">
        <v>7</v>
      </c>
    </row>
    <row r="17" spans="2:9" x14ac:dyDescent="0.25">
      <c r="B17" s="4"/>
      <c r="C17">
        <v>0</v>
      </c>
      <c r="D17" s="5">
        <v>100</v>
      </c>
      <c r="E17" s="5">
        <f>C17*D17</f>
        <v>0</v>
      </c>
      <c r="F17" s="5"/>
      <c r="H17" s="6" t="s">
        <v>9</v>
      </c>
      <c r="I17" s="6" t="s">
        <v>10</v>
      </c>
    </row>
    <row r="18" spans="2:9" ht="11.25" customHeight="1" x14ac:dyDescent="0.25">
      <c r="B18" s="4"/>
      <c r="H18" s="7" t="s">
        <v>19</v>
      </c>
      <c r="I18" s="7" t="s">
        <v>19</v>
      </c>
    </row>
    <row r="19" spans="2:9" x14ac:dyDescent="0.25">
      <c r="C19" s="2" t="s">
        <v>12</v>
      </c>
      <c r="D19" s="2" t="s">
        <v>13</v>
      </c>
      <c r="E19" s="2" t="s">
        <v>14</v>
      </c>
      <c r="F19" s="3"/>
    </row>
    <row r="20" spans="2:9" x14ac:dyDescent="0.25">
      <c r="B20" s="4" t="s">
        <v>20</v>
      </c>
      <c r="C20">
        <v>100</v>
      </c>
      <c r="D20" s="5">
        <v>100</v>
      </c>
      <c r="E20" s="8">
        <f>C20*D20</f>
        <v>10000</v>
      </c>
      <c r="F20" s="8"/>
      <c r="G20" s="11" t="s">
        <v>21</v>
      </c>
      <c r="H20" s="8">
        <f>E8</f>
        <v>15000</v>
      </c>
      <c r="I20" s="8">
        <f>E8</f>
        <v>15000</v>
      </c>
    </row>
    <row r="21" spans="2:9" x14ac:dyDescent="0.25">
      <c r="B21" s="4"/>
      <c r="D21" s="5"/>
      <c r="E21" s="8"/>
      <c r="G21" s="11" t="s">
        <v>22</v>
      </c>
      <c r="H21" s="8">
        <f>-H10</f>
        <v>0</v>
      </c>
      <c r="I21" s="8">
        <f>-I10</f>
        <v>2500</v>
      </c>
    </row>
    <row r="22" spans="2:9" x14ac:dyDescent="0.25">
      <c r="G22" s="11" t="s">
        <v>23</v>
      </c>
      <c r="H22" s="8">
        <f>E20</f>
        <v>10000</v>
      </c>
      <c r="I22" s="8">
        <f>E20</f>
        <v>10000</v>
      </c>
    </row>
    <row r="23" spans="2:9" x14ac:dyDescent="0.25">
      <c r="G23" s="11"/>
      <c r="H23" s="8"/>
      <c r="I23" s="8"/>
    </row>
    <row r="24" spans="2:9" x14ac:dyDescent="0.25">
      <c r="G24" s="12"/>
      <c r="H24" s="8"/>
      <c r="I24" s="8"/>
    </row>
    <row r="25" spans="2:9" x14ac:dyDescent="0.25">
      <c r="G25" s="13" t="s">
        <v>24</v>
      </c>
      <c r="H25" s="8">
        <f>SUM(H20:H23)</f>
        <v>25000</v>
      </c>
      <c r="I25" s="8">
        <f t="shared" ref="I25" si="0">SUM(I20:I23)</f>
        <v>27500</v>
      </c>
    </row>
    <row r="26" spans="2:9" ht="17.25" x14ac:dyDescent="0.4">
      <c r="G26" s="14"/>
      <c r="H26" s="20">
        <v>22500</v>
      </c>
      <c r="I26" s="9">
        <v>22500</v>
      </c>
    </row>
    <row r="27" spans="2:9" x14ac:dyDescent="0.25">
      <c r="G27" s="14"/>
      <c r="H27" s="21">
        <f>H25-H26</f>
        <v>2500</v>
      </c>
      <c r="I27" s="8">
        <f t="shared" ref="I27" si="1">I25-I26</f>
        <v>5000</v>
      </c>
    </row>
    <row r="28" spans="2:9" x14ac:dyDescent="0.25">
      <c r="H28" s="15"/>
      <c r="I28" s="15"/>
    </row>
    <row r="30" spans="2:9" ht="17.25" x14ac:dyDescent="0.4">
      <c r="G30" s="11" t="s">
        <v>25</v>
      </c>
      <c r="H30" s="9">
        <v>2000</v>
      </c>
      <c r="I30" s="9">
        <v>2000</v>
      </c>
    </row>
    <row r="31" spans="2:9" x14ac:dyDescent="0.25">
      <c r="G31" s="11" t="s">
        <v>26</v>
      </c>
      <c r="H31" s="8">
        <f>H27-H30</f>
        <v>500</v>
      </c>
      <c r="I31" s="8">
        <f t="shared" ref="I31" si="2">I27-I30</f>
        <v>3000</v>
      </c>
    </row>
  </sheetData>
  <mergeCells count="4">
    <mergeCell ref="C5:E6"/>
    <mergeCell ref="H5:I6"/>
    <mergeCell ref="C14:E15"/>
    <mergeCell ref="H14:I15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4"/>
  <sheetViews>
    <sheetView workbookViewId="0">
      <selection activeCell="E21" sqref="E21"/>
    </sheetView>
  </sheetViews>
  <sheetFormatPr defaultRowHeight="15" x14ac:dyDescent="0.25"/>
  <cols>
    <col min="3" max="3" width="14.42578125" bestFit="1" customWidth="1"/>
    <col min="4" max="4" width="11.140625" bestFit="1" customWidth="1"/>
    <col min="6" max="6" width="19.28515625" bestFit="1" customWidth="1"/>
    <col min="7" max="7" width="12.140625" bestFit="1" customWidth="1"/>
  </cols>
  <sheetData>
    <row r="4" spans="3:7" x14ac:dyDescent="0.25">
      <c r="C4" s="26" t="s">
        <v>27</v>
      </c>
      <c r="D4" s="26"/>
      <c r="F4" s="26" t="s">
        <v>28</v>
      </c>
      <c r="G4" s="26"/>
    </row>
    <row r="5" spans="3:7" x14ac:dyDescent="0.25">
      <c r="C5" t="s">
        <v>19</v>
      </c>
      <c r="F5" t="s">
        <v>19</v>
      </c>
    </row>
    <row r="6" spans="3:7" x14ac:dyDescent="0.25">
      <c r="C6" s="1" t="s">
        <v>29</v>
      </c>
      <c r="D6" s="8">
        <f>'SPP into ERCOT'!E8</f>
        <v>15000</v>
      </c>
      <c r="F6" s="1" t="s">
        <v>29</v>
      </c>
      <c r="G6" s="8">
        <f>'SPP into ERCOT'!E8</f>
        <v>15000</v>
      </c>
    </row>
    <row r="7" spans="3:7" x14ac:dyDescent="0.25">
      <c r="C7" t="s">
        <v>30</v>
      </c>
      <c r="F7" s="1" t="s">
        <v>31</v>
      </c>
      <c r="G7" s="8">
        <f>'SPP into ERCOT'!E20</f>
        <v>10000</v>
      </c>
    </row>
    <row r="8" spans="3:7" x14ac:dyDescent="0.25">
      <c r="C8" s="1" t="s">
        <v>32</v>
      </c>
      <c r="D8" s="8">
        <f>-'SPP into ERCOT'!I30</f>
        <v>-2000</v>
      </c>
      <c r="F8" s="1" t="s">
        <v>33</v>
      </c>
      <c r="G8" s="8">
        <v>2000</v>
      </c>
    </row>
    <row r="9" spans="3:7" x14ac:dyDescent="0.25">
      <c r="C9" t="s">
        <v>34</v>
      </c>
      <c r="F9" t="s">
        <v>30</v>
      </c>
    </row>
    <row r="10" spans="3:7" x14ac:dyDescent="0.25">
      <c r="D10" s="8">
        <f>SUM(D6:D9)</f>
        <v>13000</v>
      </c>
      <c r="F10" s="1" t="s">
        <v>32</v>
      </c>
      <c r="G10" s="8">
        <f>-'SPP into ERCOT'!I30</f>
        <v>-2000</v>
      </c>
    </row>
    <row r="11" spans="3:7" x14ac:dyDescent="0.25">
      <c r="F11" s="1" t="s">
        <v>35</v>
      </c>
      <c r="G11" s="8">
        <f>'SPP into ERCOT'!E11</f>
        <v>-12500</v>
      </c>
    </row>
    <row r="12" spans="3:7" x14ac:dyDescent="0.25">
      <c r="F12" t="s">
        <v>34</v>
      </c>
    </row>
    <row r="13" spans="3:7" x14ac:dyDescent="0.25">
      <c r="G13" s="8">
        <f>SUM(G6:G12)</f>
        <v>12500</v>
      </c>
    </row>
    <row r="14" spans="3:7" x14ac:dyDescent="0.25">
      <c r="F14" s="18" t="s">
        <v>36</v>
      </c>
      <c r="G14" s="19">
        <f>IF(D10-G13&lt;0,0,D10-G13)</f>
        <v>500</v>
      </c>
    </row>
  </sheetData>
  <mergeCells count="2">
    <mergeCell ref="C4:D4"/>
    <mergeCell ref="F4:G4"/>
  </mergeCells>
  <conditionalFormatting sqref="G13">
    <cfRule type="cellIs" dxfId="1" priority="2" operator="lessThan">
      <formula>$D$10</formula>
    </cfRule>
  </conditionalFormatting>
  <conditionalFormatting sqref="G13">
    <cfRule type="cellIs" dxfId="0" priority="1" operator="equal">
      <formula>$D$10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34F44D030D648A0892A8FA632F824" ma:contentTypeVersion="6" ma:contentTypeDescription="Create a new document." ma:contentTypeScope="" ma:versionID="3f156c3531b29888543a04f50f1d2ef5">
  <xsd:schema xmlns:xsd="http://www.w3.org/2001/XMLSchema" xmlns:xs="http://www.w3.org/2001/XMLSchema" xmlns:p="http://schemas.microsoft.com/office/2006/metadata/properties" xmlns:ns2="938b368f-8918-4d9c-8180-9116211810db" xmlns:ns3="401d9f00-da75-486b-80a0-abbbda3f71b5" targetNamespace="http://schemas.microsoft.com/office/2006/metadata/properties" ma:root="true" ma:fieldsID="b9de0e99a2931e6a91464de7c65e33f9" ns2:_="" ns3:_="">
    <xsd:import namespace="938b368f-8918-4d9c-8180-9116211810db"/>
    <xsd:import namespace="401d9f00-da75-486b-80a0-abbbda3f71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b368f-8918-4d9c-8180-9116211810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d9f00-da75-486b-80a0-abbbda3f7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DD217F-F362-493C-AFA6-68AB7F03BF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3B807-ED68-4D26-9025-2477ECB30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b368f-8918-4d9c-8180-9116211810db"/>
    <ds:schemaRef ds:uri="401d9f00-da75-486b-80a0-abbbda3f71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E1C359-7912-4851-BF45-8F12B54CEC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938b368f-8918-4d9c-8180-9116211810db"/>
    <ds:schemaRef ds:uri="http://schemas.microsoft.com/office/infopath/2007/PartnerControls"/>
    <ds:schemaRef ds:uri="401d9f00-da75-486b-80a0-abbbda3f71b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SPP into ERCOT</vt:lpstr>
      <vt:lpstr>tyson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Dan Wilson</dc:creator>
  <cp:keywords/>
  <dc:description/>
  <cp:lastModifiedBy>Brittney Albracht</cp:lastModifiedBy>
  <cp:revision/>
  <dcterms:created xsi:type="dcterms:W3CDTF">2020-01-15T15:43:13Z</dcterms:created>
  <dcterms:modified xsi:type="dcterms:W3CDTF">2020-02-17T18:46:36Z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0x0101000D234F44D030D648A0892A8FA632F824</vt:lpwstr>
  </property>
</Properties>
</file>