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2019 RTP\Report\TSP Review\"/>
    </mc:Choice>
  </mc:AlternateContent>
  <bookViews>
    <workbookView xWindow="0" yWindow="0" windowWidth="19200" windowHeight="7155" tabRatio="928" firstSheet="7" activeTab="11"/>
  </bookViews>
  <sheets>
    <sheet name="Index" sheetId="1" r:id="rId1"/>
    <sheet name="Start Cases" sheetId="25" r:id="rId2"/>
    <sheet name="Recently Approved RPG Project" sheetId="22" r:id="rId3"/>
    <sheet name="Model Updates &amp; Corrections" sheetId="5" r:id="rId4"/>
    <sheet name="Transmission &amp; Gen Outages" sheetId="6" r:id="rId5"/>
    <sheet name="CMP" sheetId="17" r:id="rId6"/>
    <sheet name="Gen Add, Ret. and Mothball" sheetId="23" r:id="rId7"/>
    <sheet name="Renewable Generation Dispatch" sheetId="24" r:id="rId8"/>
    <sheet name="Switchable Generation" sheetId="9" r:id="rId9"/>
    <sheet name="DC Tie Modeling &amp; Dispatch" sheetId="10" r:id="rId10"/>
    <sheet name="Reserve Requirement" sheetId="11" r:id="rId11"/>
    <sheet name="Fuel Price Assumptions" sheetId="12" r:id="rId12"/>
    <sheet name="Emission Cost Assumptions" sheetId="13" r:id="rId13"/>
    <sheet name="Economic Case-Load Forecast" sheetId="15" r:id="rId14"/>
  </sheets>
  <definedNames>
    <definedName name="_xlnm._FilterDatabase" localSheetId="6" hidden="1">'Gen Add, Ret. and Mothball'!$A$7:$K$43</definedName>
    <definedName name="Load_Forecast__Economic__Weather_Year_Assumption">Index!$B$17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N9" i="12" l="1"/>
  <c r="N10" i="12"/>
  <c r="N11" i="12"/>
  <c r="N12" i="12"/>
  <c r="N13" i="12"/>
  <c r="N14" i="12"/>
  <c r="N8" i="12"/>
  <c r="D17" i="1" l="1"/>
  <c r="D13" i="1"/>
  <c r="D15" i="1" l="1"/>
  <c r="D12" i="1" l="1"/>
  <c r="D11" i="1"/>
  <c r="D10" i="1"/>
  <c r="D3" i="1"/>
  <c r="C6" i="1" l="1"/>
  <c r="D6" i="1"/>
  <c r="D5" i="1" l="1"/>
  <c r="C5" i="1"/>
  <c r="D9" i="1"/>
  <c r="D4" i="1" l="1"/>
  <c r="H13" i="9" l="1"/>
  <c r="G13" i="9"/>
  <c r="D7" i="1" l="1"/>
  <c r="C7" i="1"/>
  <c r="C17" i="1" l="1"/>
  <c r="C11" i="1" l="1"/>
</calcChain>
</file>

<file path=xl/sharedStrings.xml><?xml version="1.0" encoding="utf-8"?>
<sst xmlns="http://schemas.openxmlformats.org/spreadsheetml/2006/main" count="624" uniqueCount="295">
  <si>
    <t>Transmission Topology</t>
  </si>
  <si>
    <t>3.1.1</t>
  </si>
  <si>
    <t>Start Cases</t>
  </si>
  <si>
    <t>3.1.2</t>
  </si>
  <si>
    <t>3.1.3</t>
  </si>
  <si>
    <t>Transmission &amp; Generation Outages</t>
  </si>
  <si>
    <t>Generation</t>
  </si>
  <si>
    <t>3.2.1</t>
  </si>
  <si>
    <t>3.2.2</t>
  </si>
  <si>
    <t>3.2.3</t>
  </si>
  <si>
    <t>3.2.4</t>
  </si>
  <si>
    <t>3.2.5</t>
  </si>
  <si>
    <t>Reserve Requirements</t>
  </si>
  <si>
    <t>3.2.6</t>
  </si>
  <si>
    <t>Emission Cost Assumptions</t>
  </si>
  <si>
    <t>Demand</t>
  </si>
  <si>
    <t>RTP Scope Section Number</t>
  </si>
  <si>
    <t>Input Assumption</t>
  </si>
  <si>
    <t>Date Last Updated:</t>
  </si>
  <si>
    <t>Back</t>
  </si>
  <si>
    <t>Status</t>
  </si>
  <si>
    <t>Solar</t>
  </si>
  <si>
    <t>Wind</t>
  </si>
  <si>
    <t>Hydro</t>
  </si>
  <si>
    <t>UNIT NAME</t>
  </si>
  <si>
    <t>UNIT CODE</t>
  </si>
  <si>
    <t>COUNTY</t>
  </si>
  <si>
    <t>FUEL</t>
  </si>
  <si>
    <t>ZONE</t>
  </si>
  <si>
    <t>IN SERVICE</t>
  </si>
  <si>
    <t>Operational Resources (Switchable)</t>
  </si>
  <si>
    <t>Date</t>
  </si>
  <si>
    <t>DC_E</t>
  </si>
  <si>
    <t>DC_N</t>
  </si>
  <si>
    <t>DC_L*</t>
  </si>
  <si>
    <t>DC_R*</t>
  </si>
  <si>
    <t>DC_S*</t>
  </si>
  <si>
    <t>Final</t>
  </si>
  <si>
    <t>Generation Additions, Retirements and Mothballs</t>
  </si>
  <si>
    <t>Transmission Changes</t>
  </si>
  <si>
    <t>TO</t>
  </si>
  <si>
    <t>Comments</t>
  </si>
  <si>
    <t>Generation Changes</t>
  </si>
  <si>
    <t>Load Changes</t>
  </si>
  <si>
    <t>Source</t>
  </si>
  <si>
    <t xml:space="preserve">Switchable Generation </t>
  </si>
  <si>
    <t>CMP Location and Description</t>
  </si>
  <si>
    <t>N-1</t>
  </si>
  <si>
    <t>NOx (Annual)</t>
  </si>
  <si>
    <t>NOx (Seasonal)</t>
  </si>
  <si>
    <t xml:space="preserve">SO2 </t>
  </si>
  <si>
    <t>$/ton</t>
  </si>
  <si>
    <t>CO2</t>
  </si>
  <si>
    <t>Weather year assumption</t>
  </si>
  <si>
    <t>Load forecast (economic)</t>
  </si>
  <si>
    <t>Average</t>
  </si>
  <si>
    <t>New generators that met PG 6.9 requirements</t>
  </si>
  <si>
    <t xml:space="preserve">GINR Reference Number                     </t>
  </si>
  <si>
    <t>Project Name</t>
  </si>
  <si>
    <t>County</t>
  </si>
  <si>
    <t>Projected Date</t>
  </si>
  <si>
    <t>Fuel</t>
  </si>
  <si>
    <t xml:space="preserve">MW For Grid </t>
  </si>
  <si>
    <t>Changes From Last Report</t>
  </si>
  <si>
    <t>Meets Section 6.9 Requirements (1)(b) through (1)(d)</t>
  </si>
  <si>
    <t>Retired units</t>
  </si>
  <si>
    <t>Unit Name</t>
  </si>
  <si>
    <t>MW For Grid</t>
  </si>
  <si>
    <t>Mothballed units</t>
  </si>
  <si>
    <t>Year</t>
  </si>
  <si>
    <t>Emission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</si>
  <si>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</si>
  <si>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</si>
  <si>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</si>
  <si>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</si>
  <si>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</si>
  <si>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</si>
  <si>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</si>
  <si>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</si>
  <si>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</si>
  <si>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</si>
  <si>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</si>
  <si>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</si>
  <si>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Economic Analysis</t>
  </si>
  <si>
    <t>DC Tie dispatch - 8760-hour assumptions</t>
  </si>
  <si>
    <t>Bus Voltage Changes</t>
  </si>
  <si>
    <t>Capacitor Bank Changes</t>
  </si>
  <si>
    <t xml:space="preserve">Based on GIS report dated: </t>
  </si>
  <si>
    <t>ANTELOPE IC 1</t>
  </si>
  <si>
    <t>HALE</t>
  </si>
  <si>
    <t>GAS</t>
  </si>
  <si>
    <t>WEST</t>
  </si>
  <si>
    <t>ANTELOPE IC 2</t>
  </si>
  <si>
    <t>ANTELOPE IC 3</t>
  </si>
  <si>
    <t>ELK STATION CTG 1</t>
  </si>
  <si>
    <t>AEEC_ELK_1</t>
  </si>
  <si>
    <t>ELK STATION CTG 2</t>
  </si>
  <si>
    <t>AEEC_ELK_2</t>
  </si>
  <si>
    <t>TENASKA FRONTIER STATION CTG 1</t>
  </si>
  <si>
    <t>FTR_FTR_G1</t>
  </si>
  <si>
    <t>GRIMES</t>
  </si>
  <si>
    <t>NORTH</t>
  </si>
  <si>
    <t>TENASKA FRONTIER STATION CTG 2</t>
  </si>
  <si>
    <t>FTR_FTR_G2</t>
  </si>
  <si>
    <t>Switchable Capacity Unavailable to ERCOT</t>
  </si>
  <si>
    <t>SWITCH_UNAVAIL</t>
  </si>
  <si>
    <t>Updated</t>
  </si>
  <si>
    <t>ANTLP_G1</t>
  </si>
  <si>
    <t>ANTLP_G2</t>
  </si>
  <si>
    <t>ANTLP_G3</t>
  </si>
  <si>
    <t>Import + export</t>
  </si>
  <si>
    <t>Export only</t>
  </si>
  <si>
    <t>Demand profile developed based on the historical operational data</t>
  </si>
  <si>
    <t>Modeled as a pseudo-generator and a demand profile with characteristics developed based on historical operational data.</t>
  </si>
  <si>
    <t>EPA website</t>
  </si>
  <si>
    <t>Phase Shifters</t>
  </si>
  <si>
    <t>8183 Thomaston</t>
  </si>
  <si>
    <t>AEP</t>
  </si>
  <si>
    <t>X</t>
  </si>
  <si>
    <t>Control is normally on in normal operation</t>
  </si>
  <si>
    <t>8255 Hamilton Road</t>
  </si>
  <si>
    <t>8909 North Laredo Switch</t>
  </si>
  <si>
    <t>85007 Nelson Sharpe</t>
  </si>
  <si>
    <t>Yes</t>
  </si>
  <si>
    <t>Glasscock</t>
  </si>
  <si>
    <t>Starr</t>
  </si>
  <si>
    <t>San Patricio</t>
  </si>
  <si>
    <t>Wilbarger</t>
  </si>
  <si>
    <t>TDSP</t>
  </si>
  <si>
    <t>Approve Date</t>
  </si>
  <si>
    <t>B M DAVIS STG U1 (B_DAVIS_B_DAVIG1)</t>
  </si>
  <si>
    <t>SPENCER (STG U4, STG U5)</t>
  </si>
  <si>
    <t>Per Dec 2017 CDR: As of 1/3/2018</t>
  </si>
  <si>
    <t>J T DEELY U1 &amp; U2</t>
  </si>
  <si>
    <t>Per Dec 2017 CDR: As of 12/31/2018</t>
  </si>
  <si>
    <t>Per Dec 2017 CDR: On 12/31/2017</t>
  </si>
  <si>
    <t>-</t>
  </si>
  <si>
    <t>Model Corrections/Updates Made to the 2018 RTP Cases</t>
  </si>
  <si>
    <t>Based on ERCOT Wind Patterns for Existing Sites, 1980-2017 file posted on ERCOT.com (http://www.ercot.com/content/wcm/lists/143979/ERCOT_WindPatterns_1980-2017_ExistingSites_6-26-2018.zip)</t>
  </si>
  <si>
    <t>Weather year's used for analysis</t>
  </si>
  <si>
    <t>Base</t>
  </si>
  <si>
    <t>Sensitivity</t>
  </si>
  <si>
    <t>Based on ERCOT Solar Profiles 1997-2015 Central Station Existing, 20161106 file posted on ERCOT.com (http://www.ercot.com/content/wcm/lists/114800/ERCOT_SolarProfiles_1997-2015_CentralStation_Existing_20161106.zip)</t>
  </si>
  <si>
    <t>Unit specific monthly capacity factors modeled based on historical dispatch levels during the last three years.</t>
  </si>
  <si>
    <t>12INR0055</t>
  </si>
  <si>
    <t>16INR0019</t>
  </si>
  <si>
    <t>BlueBell Solar</t>
  </si>
  <si>
    <t>16INR0081</t>
  </si>
  <si>
    <t>18INR0014</t>
  </si>
  <si>
    <t>Karankawa Wind</t>
  </si>
  <si>
    <t>18INR0018</t>
  </si>
  <si>
    <t>Peyton Creek Wind</t>
  </si>
  <si>
    <t>18INR0068</t>
  </si>
  <si>
    <t>Loraine Windpark Phase III</t>
  </si>
  <si>
    <t>18INR0070</t>
  </si>
  <si>
    <t>Blue Summit II</t>
  </si>
  <si>
    <t>19INR0029</t>
  </si>
  <si>
    <t>Phoebe Solar</t>
  </si>
  <si>
    <t>19INR0074</t>
  </si>
  <si>
    <t>Karankawa 2 Wind</t>
  </si>
  <si>
    <t>19INR0099a</t>
  </si>
  <si>
    <t>19INR0099b</t>
  </si>
  <si>
    <t>Baylor</t>
  </si>
  <si>
    <t>Coke</t>
  </si>
  <si>
    <t>Matagorda</t>
  </si>
  <si>
    <t>Mitchell</t>
  </si>
  <si>
    <t>Winkler</t>
  </si>
  <si>
    <t>Barrow Ranch</t>
  </si>
  <si>
    <t>Foard City Wind</t>
  </si>
  <si>
    <t>Oveja Wind</t>
  </si>
  <si>
    <t>Ranchero Wind</t>
  </si>
  <si>
    <t>S_Hills Wind</t>
  </si>
  <si>
    <t>Andrews</t>
  </si>
  <si>
    <t>Foard</t>
  </si>
  <si>
    <t>Irion</t>
  </si>
  <si>
    <t>Crockett</t>
  </si>
  <si>
    <t>18INR0033</t>
  </si>
  <si>
    <t>20INR0011</t>
  </si>
  <si>
    <t>19INR0019</t>
  </si>
  <si>
    <t>18INR0038</t>
  </si>
  <si>
    <t>The peak and hourly profile information will be posted along with the case information</t>
  </si>
  <si>
    <t>Automated maintenance schedules modeled by UPLAN</t>
  </si>
  <si>
    <t xml:space="preserve">*Note: the Tenaska Frontier is going to keep 300 MW switched out but it won’t be necessarily from particular units. </t>
  </si>
  <si>
    <t>Based on 2018 RTP final summer peak reliability cases for years 2021 and 2024</t>
  </si>
  <si>
    <t>WETT</t>
  </si>
  <si>
    <t>2021 SUM</t>
  </si>
  <si>
    <t>2024 SUM</t>
  </si>
  <si>
    <t>Constraint Management Plans Modeled in 2019 Regional Transmission Plan Economic Planning Studies</t>
  </si>
  <si>
    <t>Canadian Breaks Wind</t>
  </si>
  <si>
    <t>Mesteno Windpower</t>
  </si>
  <si>
    <t xml:space="preserve">Las Lomas Wind </t>
  </si>
  <si>
    <t>Palmas Altas Wind</t>
  </si>
  <si>
    <t>Misae Solar</t>
  </si>
  <si>
    <t>Raymond Wind</t>
  </si>
  <si>
    <t>Gopher Creek Wind</t>
  </si>
  <si>
    <t>Rayos Del Sol</t>
  </si>
  <si>
    <t>Oberon Solar</t>
  </si>
  <si>
    <t>Kontiki 1 Wind (ERIK)</t>
  </si>
  <si>
    <t>Kontiki 2 Wind (ERNEST)</t>
  </si>
  <si>
    <t>Cranel Wind</t>
  </si>
  <si>
    <t>Oxy Solar</t>
  </si>
  <si>
    <t>Chalupa Wind</t>
  </si>
  <si>
    <t>Shaffer</t>
  </si>
  <si>
    <t>High Lonesome W</t>
  </si>
  <si>
    <t>Whitehorse Wind</t>
  </si>
  <si>
    <t>Sage Draw Wind</t>
  </si>
  <si>
    <t>Lapetus Solar 2</t>
  </si>
  <si>
    <t>WIN</t>
  </si>
  <si>
    <t>13INR0026</t>
  </si>
  <si>
    <t>Oldham</t>
  </si>
  <si>
    <t>SOL</t>
  </si>
  <si>
    <t>16INR0111</t>
  </si>
  <si>
    <t>17INR0037</t>
  </si>
  <si>
    <t>Cameron</t>
  </si>
  <si>
    <t>18INR0045</t>
  </si>
  <si>
    <t>Childress</t>
  </si>
  <si>
    <t>18INR0059</t>
  </si>
  <si>
    <t>Willacy</t>
  </si>
  <si>
    <t>18INR0067</t>
  </si>
  <si>
    <t>Borden</t>
  </si>
  <si>
    <t>19INR0045</t>
  </si>
  <si>
    <t>19INR0083</t>
  </si>
  <si>
    <t>Ector</t>
  </si>
  <si>
    <t>19INR0112</t>
  </si>
  <si>
    <t>Refugio</t>
  </si>
  <si>
    <t>19INR0184</t>
  </si>
  <si>
    <t>20INR0042</t>
  </si>
  <si>
    <t>11INR0062</t>
  </si>
  <si>
    <t>Nueces</t>
  </si>
  <si>
    <t>19INR0038</t>
  </si>
  <si>
    <t>19INR0080</t>
  </si>
  <si>
    <t>Fisher</t>
  </si>
  <si>
    <t>19INR0163</t>
  </si>
  <si>
    <t>Lynn</t>
  </si>
  <si>
    <t>19INR0185</t>
  </si>
  <si>
    <t>Outaged Element</t>
  </si>
  <si>
    <t>Associated TO/RE</t>
  </si>
  <si>
    <t>Notes</t>
  </si>
  <si>
    <t>Decker Unit #1 (170151)</t>
  </si>
  <si>
    <t>AEN</t>
  </si>
  <si>
    <t>Notified by AEN, and based on AEN's public announcement   https://www.austintexas.gov/edims/document.cfm?id=317748</t>
  </si>
  <si>
    <t>Decker Unit #2 (170152)</t>
  </si>
  <si>
    <t>OKLAUNION U1</t>
  </si>
  <si>
    <t xml:space="preserve">Based on AEP's public announcement   https://aep.com/Assets/docs/investors/AnnualReportsProxies/docs/18annrep/2018AnnualReportAppendixAtoProxy.pdf
 </t>
  </si>
  <si>
    <t>Friday, May 31, 2019</t>
  </si>
  <si>
    <t>Base: 2013</t>
  </si>
  <si>
    <t>Note that the 2013 weather scenario is the base weather scenario used as the starting point in the economic analysis.</t>
  </si>
  <si>
    <t>2004 and 2010</t>
  </si>
  <si>
    <t>EIA 2019 AEO Reference Case</t>
  </si>
  <si>
    <t>Gregory Power Partners, LLC</t>
  </si>
  <si>
    <t>LGE_GT1,LGE_GT2,LGE_STG</t>
  </si>
  <si>
    <t>Based on May 2019 Notice of Suspension of Operations
rpt.00013043.0000000000000000.20190523.151615784.2019_05_23_West_Texas_Wind_Energy_Partners_LP_SW_MESA_SW_MESA_NSO.pdf</t>
  </si>
  <si>
    <t>West Texas Wind Energy Partners, LP</t>
  </si>
  <si>
    <t>SW_M_SW_MESA</t>
  </si>
  <si>
    <t>GIBCRK_GIB_CRG1</t>
  </si>
  <si>
    <t>City of Garland</t>
  </si>
  <si>
    <t xml:space="preserve">Based on Dec 2018 Notice of Suspension of Operations
rpt.00013043.0000000000000000.20181221.161838015.2018_12_21_CITY_OF_GARLAND_GIBCRK_GIB_CRG1_NSO.pdf </t>
  </si>
  <si>
    <t xml:space="preserve">Based on Jul 2019 Notice of Suspension of Operations
rpt.00013043.0000000000000000.20190719.163211848.Gregory_Power_Partners_LLC_LGE_LGE_GT1_LGE_LGE_GT2_LGE_LGE_STG_NSO.pdf </t>
  </si>
  <si>
    <t>18INR0055</t>
  </si>
  <si>
    <t>Long Draw Solar</t>
  </si>
  <si>
    <t>19INR0102</t>
  </si>
  <si>
    <t>Queen Solar</t>
  </si>
  <si>
    <t>19INR0182</t>
  </si>
  <si>
    <t>Blue Summit Wind III</t>
  </si>
  <si>
    <t>20INR0054</t>
  </si>
  <si>
    <t>Taygete Solar</t>
  </si>
  <si>
    <t>Upton</t>
  </si>
  <si>
    <t>Nextera</t>
  </si>
  <si>
    <t>Pecos</t>
  </si>
  <si>
    <t>DENTON</t>
  </si>
  <si>
    <t>ONCOR</t>
  </si>
  <si>
    <t>Identified as reliability projects in the 2019 RTP</t>
  </si>
  <si>
    <t>Tier 4</t>
  </si>
  <si>
    <t>CNP</t>
  </si>
  <si>
    <t>LCRA</t>
  </si>
  <si>
    <t>Naval Base - North Padre 69-kV Transmission Project</t>
  </si>
  <si>
    <t>Recently Approved RPG Projects</t>
  </si>
  <si>
    <t>Model Updates/Corrections</t>
  </si>
  <si>
    <t xml:space="preserve">CMP Modeled in RTP </t>
  </si>
  <si>
    <t>Renewable Generation Dispatch</t>
  </si>
  <si>
    <t>DC Tie Modeling and Dispatch</t>
  </si>
  <si>
    <t>Fuel Price Assumptions</t>
  </si>
  <si>
    <t>Load Forecast (Economic) Weather Year Assumption</t>
  </si>
  <si>
    <t>Rebuild remaining portions of the Concho to Live Oak 69-kV line</t>
  </si>
  <si>
    <t>Install Hutto Switch second 345/138-kV autotransformer</t>
  </si>
  <si>
    <t>DME CooperCrk-Arco 138-kV upgrade</t>
  </si>
  <si>
    <t xml:space="preserve">Upgrade Cico - Comfort 138-kV line ratings  </t>
  </si>
  <si>
    <t xml:space="preserve">Replace Ballinger 138/69-kV autotransformer </t>
  </si>
  <si>
    <t>AEP Whitepoint area 138-kV improvements</t>
  </si>
  <si>
    <t>Jones Creek - Copper 138-kV system   reconfiguration project</t>
  </si>
  <si>
    <t>3.1.4</t>
  </si>
  <si>
    <t>3.3.1</t>
  </si>
  <si>
    <t>Bearkat Area Transmission Improvements Project</t>
  </si>
  <si>
    <t xml:space="preserve">Ancillary Service in economic cases is modelled based on "ERCOT AS Quantities 2019" Responsive Reserve and Regulation Up requirements.
RPT.00013036.0000000000000000.20190110.121001288.Projected_Ancillary_Service_Requirement.zip 
</t>
  </si>
  <si>
    <t>BrookHollow - Port Lavaca 69-kV circuit upgrade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</si>
</sst>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(* #,##0_);_(* \(#,##0\);_(* &quot;-&quot;??_);_(@_)"/>
    <numFmt numFmtId="165" formatCode="0.0%"/>
    <numFmt numFmtId="166" formatCode="[$-F800]dddd\,\ mmmm\ dd\,\ yyyy"/>
    <numFmt numFmtId="167" formatCode="m/yyyy"/>
    <numFmt numFmtId="168" formatCode="m/d/yy;@"/>
  </numFmts>
  <fonts count="21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2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1"/>
      <name val="Calibri"/>
      <family val="2"/>
    </font>
    <font>
      <sz val="10"/>
      <color theme="1"/>
      <name val="Arial"/>
      <family val="2"/>
    </font>
    <font>
      <u/>
      <sz val="11"/>
      <color theme="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1"/>
        <bgColor theme="1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 tint="-0.34998626667073579"/>
        <bgColor theme="0" tint="-0.34998626667073579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</fills>
  <borders count="43">
    <border>
      <left/>
      <right/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/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double">
        <color auto="1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auto="1"/>
      </left>
      <right style="double">
        <color indexed="64"/>
      </right>
      <top style="medium">
        <color auto="1"/>
      </top>
      <bottom/>
      <diagonal/>
    </border>
    <border>
      <left style="thin">
        <color auto="1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2" fillId="0" borderId="0" applyNumberFormat="0" applyFill="0" applyBorder="0" applyAlignment="0" applyProtection="0"/>
    <xf numFmtId="9" fontId="5" fillId="0" borderId="0" applyFont="0" applyFill="0" applyBorder="0" applyAlignment="0" applyProtection="0"/>
    <xf numFmtId="0" fontId="10" fillId="0" borderId="0"/>
    <xf numFmtId="0" fontId="14" fillId="0" borderId="0"/>
    <xf numFmtId="0" fontId="14" fillId="0" borderId="0"/>
  </cellStyleXfs>
  <cellXfs count="191">
    <xf numFmtId="0" fontId="0" fillId="0" borderId="0" xfId="0"/>
    <xf numFmtId="0" fontId="0" fillId="0" borderId="0" xfId="0" applyAlignment="1">
      <alignment wrapText="1"/>
    </xf>
    <xf numFmtId="0" fontId="2" fillId="0" borderId="0" xfId="1"/>
    <xf numFmtId="0" fontId="1" fillId="3" borderId="0" xfId="0" applyFont="1" applyFill="1" applyBorder="1" applyAlignment="1">
      <alignment horizontal="center" wrapText="1"/>
    </xf>
    <xf numFmtId="0" fontId="1" fillId="3" borderId="2" xfId="0" applyFont="1" applyFill="1" applyBorder="1" applyAlignment="1">
      <alignment horizontal="center"/>
    </xf>
    <xf numFmtId="0" fontId="2" fillId="4" borderId="3" xfId="1" applyFont="1" applyFill="1" applyBorder="1" applyAlignment="1">
      <alignment horizontal="center"/>
    </xf>
    <xf numFmtId="0" fontId="2" fillId="5" borderId="3" xfId="1" applyFont="1" applyFill="1" applyBorder="1" applyAlignment="1">
      <alignment horizontal="center"/>
    </xf>
    <xf numFmtId="0" fontId="3" fillId="0" borderId="0" xfId="0" applyFont="1"/>
    <xf numFmtId="0" fontId="4" fillId="0" borderId="0" xfId="0" applyFont="1"/>
    <xf numFmtId="165" fontId="8" fillId="0" borderId="0" xfId="2" applyNumberFormat="1" applyFont="1" applyAlignment="1">
      <alignment vertical="top" wrapText="1"/>
    </xf>
    <xf numFmtId="14" fontId="0" fillId="0" borderId="0" xfId="0" applyNumberFormat="1"/>
    <xf numFmtId="0" fontId="3" fillId="0" borderId="0" xfId="0" applyFont="1" applyFill="1" applyBorder="1" applyAlignment="1">
      <alignment horizontal="left"/>
    </xf>
    <xf numFmtId="0" fontId="0" fillId="0" borderId="4" xfId="0" applyBorder="1"/>
    <xf numFmtId="166" fontId="0" fillId="0" borderId="0" xfId="0" applyNumberFormat="1"/>
    <xf numFmtId="166" fontId="1" fillId="3" borderId="2" xfId="0" applyNumberFormat="1" applyFont="1" applyFill="1" applyBorder="1" applyAlignment="1">
      <alignment horizontal="center"/>
    </xf>
    <xf numFmtId="0" fontId="0" fillId="0" borderId="0" xfId="0" applyAlignment="1"/>
    <xf numFmtId="0" fontId="0" fillId="0" borderId="0" xfId="0" applyAlignment="1">
      <alignment vertical="center"/>
    </xf>
    <xf numFmtId="0" fontId="2" fillId="4" borderId="1" xfId="1" applyFont="1" applyFill="1" applyBorder="1" applyAlignment="1">
      <alignment horizontal="left"/>
    </xf>
    <xf numFmtId="0" fontId="2" fillId="4" borderId="1" xfId="1" applyFill="1" applyBorder="1" applyAlignment="1">
      <alignment horizontal="left"/>
    </xf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vertical="center"/>
    </xf>
    <xf numFmtId="0" fontId="0" fillId="0" borderId="0" xfId="0"/>
    <xf numFmtId="0" fontId="12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0" fillId="0" borderId="12" xfId="0" applyFill="1" applyBorder="1" applyAlignment="1">
      <alignment wrapText="1"/>
    </xf>
    <xf numFmtId="0" fontId="0" fillId="0" borderId="13" xfId="0" applyFill="1" applyBorder="1" applyAlignment="1">
      <alignment wrapText="1"/>
    </xf>
    <xf numFmtId="0" fontId="0" fillId="0" borderId="14" xfId="0" applyBorder="1"/>
    <xf numFmtId="0" fontId="0" fillId="0" borderId="15" xfId="0" applyBorder="1"/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1" fontId="15" fillId="0" borderId="0" xfId="5" applyNumberFormat="1" applyFont="1" applyFill="1" applyBorder="1" applyAlignment="1">
      <alignment horizontal="center"/>
    </xf>
    <xf numFmtId="0" fontId="6" fillId="7" borderId="24" xfId="0" applyFont="1" applyFill="1" applyBorder="1" applyAlignment="1">
      <alignment vertical="center"/>
    </xf>
    <xf numFmtId="0" fontId="6" fillId="7" borderId="25" xfId="0" applyFont="1" applyFill="1" applyBorder="1" applyAlignment="1">
      <alignment vertical="center"/>
    </xf>
    <xf numFmtId="0" fontId="6" fillId="7" borderId="21" xfId="0" applyFont="1" applyFill="1" applyBorder="1" applyAlignment="1">
      <alignment vertical="center"/>
    </xf>
    <xf numFmtId="0" fontId="6" fillId="7" borderId="23" xfId="0" applyFont="1" applyFill="1" applyBorder="1" applyAlignment="1">
      <alignment vertical="center"/>
    </xf>
    <xf numFmtId="2" fontId="0" fillId="0" borderId="8" xfId="0" applyNumberFormat="1" applyBorder="1" applyAlignment="1">
      <alignment vertical="center"/>
    </xf>
    <xf numFmtId="2" fontId="0" fillId="0" borderId="10" xfId="0" applyNumberFormat="1" applyBorder="1" applyAlignment="1">
      <alignment vertical="center"/>
    </xf>
    <xf numFmtId="0" fontId="2" fillId="4" borderId="3" xfId="1" applyFill="1" applyBorder="1" applyAlignment="1">
      <alignment horizontal="center"/>
    </xf>
    <xf numFmtId="0" fontId="0" fillId="0" borderId="0" xfId="0" applyAlignment="1">
      <alignment vertical="center" wrapText="1"/>
    </xf>
    <xf numFmtId="0" fontId="2" fillId="0" borderId="0" xfId="1" applyAlignment="1">
      <alignment vertical="center"/>
    </xf>
    <xf numFmtId="0" fontId="0" fillId="0" borderId="0" xfId="0" applyAlignment="1">
      <alignment horizontal="center" vertical="center" wrapText="1"/>
    </xf>
    <xf numFmtId="166" fontId="0" fillId="0" borderId="0" xfId="0" applyNumberFormat="1" applyAlignment="1">
      <alignment horizontal="left" vertical="center" wrapText="1"/>
    </xf>
    <xf numFmtId="0" fontId="0" fillId="0" borderId="4" xfId="0" applyBorder="1" applyAlignment="1">
      <alignment horizontal="center" vertical="center" wrapText="1"/>
    </xf>
    <xf numFmtId="0" fontId="2" fillId="4" borderId="0" xfId="1" applyFill="1" applyBorder="1" applyAlignment="1">
      <alignment horizontal="left"/>
    </xf>
    <xf numFmtId="0" fontId="7" fillId="0" borderId="27" xfId="0" applyFont="1" applyFill="1" applyBorder="1" applyAlignment="1">
      <alignment horizontal="center" vertical="center" wrapText="1"/>
    </xf>
    <xf numFmtId="0" fontId="6" fillId="0" borderId="0" xfId="0" applyFont="1"/>
    <xf numFmtId="0" fontId="7" fillId="0" borderId="27" xfId="0" applyFont="1" applyFill="1" applyBorder="1" applyAlignment="1">
      <alignment vertical="center" wrapText="1"/>
    </xf>
    <xf numFmtId="0" fontId="7" fillId="0" borderId="26" xfId="0" applyFont="1" applyFill="1" applyBorder="1" applyAlignment="1">
      <alignment vertical="center" wrapText="1"/>
    </xf>
    <xf numFmtId="0" fontId="7" fillId="0" borderId="24" xfId="0" applyFont="1" applyFill="1" applyBorder="1" applyAlignment="1">
      <alignment horizontal="left" vertical="center" wrapText="1"/>
    </xf>
    <xf numFmtId="0" fontId="7" fillId="0" borderId="25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24" xfId="0" applyBorder="1" applyAlignment="1"/>
    <xf numFmtId="0" fontId="0" fillId="0" borderId="4" xfId="0" applyBorder="1" applyAlignment="1"/>
    <xf numFmtId="0" fontId="0" fillId="0" borderId="25" xfId="0" applyBorder="1" applyAlignment="1">
      <alignment wrapText="1"/>
    </xf>
    <xf numFmtId="0" fontId="0" fillId="0" borderId="9" xfId="0" applyBorder="1" applyAlignment="1"/>
    <xf numFmtId="0" fontId="6" fillId="0" borderId="4" xfId="0" applyFont="1" applyBorder="1"/>
    <xf numFmtId="0" fontId="0" fillId="0" borderId="9" xfId="0" applyBorder="1" applyAlignment="1">
      <alignment horizontal="center" vertical="center" wrapText="1"/>
    </xf>
    <xf numFmtId="0" fontId="0" fillId="0" borderId="0" xfId="0" applyAlignment="1">
      <alignment horizontal="right"/>
    </xf>
    <xf numFmtId="17" fontId="0" fillId="0" borderId="0" xfId="0" applyNumberFormat="1"/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167" fontId="7" fillId="0" borderId="4" xfId="0" applyNumberFormat="1" applyFont="1" applyFill="1" applyBorder="1" applyAlignment="1">
      <alignment horizontal="center" vertical="center" wrapText="1"/>
    </xf>
    <xf numFmtId="1" fontId="7" fillId="0" borderId="4" xfId="0" applyNumberFormat="1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wrapText="1"/>
    </xf>
    <xf numFmtId="0" fontId="0" fillId="0" borderId="4" xfId="0" applyBorder="1" applyAlignment="1">
      <alignment horizontal="center" vertical="center"/>
    </xf>
    <xf numFmtId="0" fontId="0" fillId="0" borderId="0" xfId="0" applyFont="1" applyFill="1" applyBorder="1"/>
    <xf numFmtId="0" fontId="0" fillId="0" borderId="0" xfId="0" applyFont="1" applyFill="1" applyBorder="1" applyAlignment="1">
      <alignment wrapText="1"/>
    </xf>
    <xf numFmtId="14" fontId="0" fillId="0" borderId="0" xfId="0" applyNumberFormat="1" applyFont="1" applyFill="1" applyBorder="1"/>
    <xf numFmtId="0" fontId="0" fillId="0" borderId="0" xfId="0" applyFill="1" applyBorder="1"/>
    <xf numFmtId="0" fontId="0" fillId="0" borderId="0" xfId="0" applyAlignment="1">
      <alignment horizontal="right" vertical="center"/>
    </xf>
    <xf numFmtId="166" fontId="0" fillId="0" borderId="0" xfId="0" applyNumberFormat="1" applyAlignment="1">
      <alignment horizontal="right" vertical="center"/>
    </xf>
    <xf numFmtId="0" fontId="7" fillId="0" borderId="29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0" fillId="0" borderId="29" xfId="0" applyBorder="1"/>
    <xf numFmtId="0" fontId="0" fillId="0" borderId="30" xfId="0" applyBorder="1"/>
    <xf numFmtId="166" fontId="0" fillId="0" borderId="0" xfId="0" applyNumberFormat="1" applyAlignment="1">
      <alignment horizontal="right"/>
    </xf>
    <xf numFmtId="165" fontId="8" fillId="0" borderId="0" xfId="2" applyNumberFormat="1" applyFont="1" applyAlignment="1">
      <alignment horizontal="left" vertical="top" wrapText="1"/>
    </xf>
    <xf numFmtId="0" fontId="0" fillId="0" borderId="0" xfId="0" applyAlignment="1">
      <alignment horizontal="left" wrapText="1"/>
    </xf>
    <xf numFmtId="166" fontId="0" fillId="0" borderId="0" xfId="0" applyNumberFormat="1" applyAlignment="1">
      <alignment horizontal="left"/>
    </xf>
    <xf numFmtId="0" fontId="6" fillId="0" borderId="0" xfId="0" applyFont="1" applyAlignment="1">
      <alignment wrapText="1"/>
    </xf>
    <xf numFmtId="0" fontId="7" fillId="0" borderId="0" xfId="0" applyFont="1" applyFill="1" applyBorder="1" applyAlignment="1">
      <alignment wrapText="1"/>
    </xf>
    <xf numFmtId="0" fontId="13" fillId="0" borderId="0" xfId="0" applyFont="1" applyFill="1" applyBorder="1" applyAlignment="1">
      <alignment horizontal="left" vertical="center" wrapText="1"/>
    </xf>
    <xf numFmtId="0" fontId="17" fillId="0" borderId="0" xfId="4" applyFont="1" applyFill="1" applyBorder="1" applyAlignment="1">
      <alignment wrapText="1"/>
    </xf>
    <xf numFmtId="0" fontId="15" fillId="0" borderId="0" xfId="4" applyFont="1" applyFill="1" applyBorder="1" applyAlignment="1">
      <alignment wrapText="1"/>
    </xf>
    <xf numFmtId="0" fontId="7" fillId="0" borderId="7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9" xfId="0" applyBorder="1" applyAlignment="1">
      <alignment horizontal="center"/>
    </xf>
    <xf numFmtId="164" fontId="0" fillId="0" borderId="0" xfId="0" applyNumberFormat="1"/>
    <xf numFmtId="0" fontId="0" fillId="0" borderId="4" xfId="0" applyFont="1" applyBorder="1" applyAlignment="1">
      <alignment wrapText="1"/>
    </xf>
    <xf numFmtId="0" fontId="0" fillId="0" borderId="4" xfId="0" applyFont="1" applyBorder="1" applyAlignment="1">
      <alignment horizontal="center" wrapText="1"/>
    </xf>
    <xf numFmtId="15" fontId="0" fillId="0" borderId="4" xfId="0" applyNumberFormat="1" applyFont="1" applyBorder="1" applyAlignment="1">
      <alignment wrapText="1"/>
    </xf>
    <xf numFmtId="0" fontId="0" fillId="0" borderId="0" xfId="0" applyAlignment="1">
      <alignment horizontal="left" vertical="center" wrapText="1"/>
    </xf>
    <xf numFmtId="165" fontId="8" fillId="0" borderId="0" xfId="2" applyNumberFormat="1" applyFont="1" applyAlignment="1">
      <alignment vertical="center" wrapText="1"/>
    </xf>
    <xf numFmtId="0" fontId="7" fillId="0" borderId="22" xfId="0" applyFont="1" applyFill="1" applyBorder="1" applyAlignment="1">
      <alignment horizontal="center" vertical="center" wrapText="1"/>
    </xf>
    <xf numFmtId="15" fontId="0" fillId="0" borderId="28" xfId="0" applyNumberFormat="1" applyFont="1" applyBorder="1"/>
    <xf numFmtId="0" fontId="0" fillId="0" borderId="28" xfId="0" applyBorder="1" applyAlignment="1">
      <alignment horizontal="center" vertical="center"/>
    </xf>
    <xf numFmtId="0" fontId="0" fillId="0" borderId="31" xfId="0" applyFont="1" applyFill="1" applyBorder="1" applyAlignment="1">
      <alignment horizontal="center"/>
    </xf>
    <xf numFmtId="0" fontId="0" fillId="0" borderId="32" xfId="0" applyFont="1" applyFill="1" applyBorder="1" applyAlignment="1">
      <alignment horizontal="center"/>
    </xf>
    <xf numFmtId="0" fontId="0" fillId="0" borderId="33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34" xfId="0" applyFill="1" applyBorder="1"/>
    <xf numFmtId="0" fontId="13" fillId="0" borderId="4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left" vertical="center"/>
    </xf>
    <xf numFmtId="0" fontId="6" fillId="8" borderId="4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2" fontId="6" fillId="0" borderId="26" xfId="0" applyNumberFormat="1" applyFon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2" fontId="0" fillId="0" borderId="21" xfId="0" applyNumberFormat="1" applyBorder="1" applyAlignment="1">
      <alignment horizontal="center"/>
    </xf>
    <xf numFmtId="2" fontId="0" fillId="0" borderId="22" xfId="0" applyNumberFormat="1" applyBorder="1" applyAlignment="1">
      <alignment horizontal="center"/>
    </xf>
    <xf numFmtId="2" fontId="0" fillId="0" borderId="23" xfId="0" applyNumberFormat="1" applyBorder="1" applyAlignment="1">
      <alignment horizontal="center"/>
    </xf>
    <xf numFmtId="2" fontId="0" fillId="0" borderId="24" xfId="0" applyNumberFormat="1" applyBorder="1" applyAlignment="1">
      <alignment horizontal="center"/>
    </xf>
    <xf numFmtId="2" fontId="0" fillId="0" borderId="8" xfId="0" applyNumberFormat="1" applyBorder="1" applyAlignment="1">
      <alignment horizontal="center"/>
    </xf>
    <xf numFmtId="2" fontId="0" fillId="0" borderId="25" xfId="0" applyNumberFormat="1" applyBorder="1" applyAlignment="1">
      <alignment horizontal="center"/>
    </xf>
    <xf numFmtId="2" fontId="0" fillId="0" borderId="9" xfId="0" applyNumberFormat="1" applyBorder="1" applyAlignment="1">
      <alignment horizontal="center"/>
    </xf>
    <xf numFmtId="2" fontId="0" fillId="0" borderId="10" xfId="0" applyNumberFormat="1" applyBorder="1" applyAlignment="1">
      <alignment horizontal="center"/>
    </xf>
    <xf numFmtId="0" fontId="6" fillId="0" borderId="36" xfId="0" applyNumberFormat="1" applyFont="1" applyBorder="1" applyAlignment="1">
      <alignment horizontal="center"/>
    </xf>
    <xf numFmtId="0" fontId="6" fillId="0" borderId="37" xfId="0" applyNumberFormat="1" applyFont="1" applyBorder="1" applyAlignment="1">
      <alignment horizontal="center"/>
    </xf>
    <xf numFmtId="0" fontId="6" fillId="0" borderId="38" xfId="0" applyNumberFormat="1" applyFont="1" applyBorder="1" applyAlignment="1">
      <alignment horizontal="center"/>
    </xf>
    <xf numFmtId="2" fontId="0" fillId="0" borderId="39" xfId="0" applyNumberFormat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2" fontId="6" fillId="0" borderId="40" xfId="0" applyNumberFormat="1" applyFont="1" applyBorder="1" applyAlignment="1">
      <alignment horizontal="center"/>
    </xf>
    <xf numFmtId="2" fontId="6" fillId="0" borderId="18" xfId="0" applyNumberFormat="1" applyFont="1" applyBorder="1" applyAlignment="1">
      <alignment horizontal="center"/>
    </xf>
    <xf numFmtId="2" fontId="6" fillId="0" borderId="35" xfId="0" applyNumberFormat="1" applyFont="1" applyBorder="1" applyAlignment="1">
      <alignment horizontal="center"/>
    </xf>
    <xf numFmtId="2" fontId="0" fillId="0" borderId="41" xfId="0" applyNumberFormat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168" fontId="0" fillId="0" borderId="4" xfId="0" applyNumberFormat="1" applyBorder="1"/>
    <xf numFmtId="0" fontId="0" fillId="0" borderId="0" xfId="0" applyBorder="1"/>
    <xf numFmtId="0" fontId="18" fillId="0" borderId="4" xfId="0" applyFont="1" applyBorder="1" applyAlignment="1">
      <alignment vertical="center"/>
    </xf>
    <xf numFmtId="0" fontId="13" fillId="0" borderId="4" xfId="0" applyFont="1" applyBorder="1"/>
    <xf numFmtId="14" fontId="18" fillId="0" borderId="4" xfId="0" applyNumberFormat="1" applyFont="1" applyBorder="1" applyAlignment="1">
      <alignment vertical="center"/>
    </xf>
    <xf numFmtId="0" fontId="6" fillId="0" borderId="42" xfId="0" applyFont="1" applyBorder="1"/>
    <xf numFmtId="0" fontId="2" fillId="5" borderId="1" xfId="1" applyFill="1" applyBorder="1" applyAlignment="1">
      <alignment horizontal="left"/>
    </xf>
    <xf numFmtId="0" fontId="20" fillId="4" borderId="1" xfId="1" applyFont="1" applyFill="1" applyBorder="1" applyAlignment="1">
      <alignment horizontal="left"/>
    </xf>
    <xf numFmtId="0" fontId="20" fillId="4" borderId="3" xfId="1" applyFont="1" applyFill="1" applyBorder="1" applyAlignment="1">
      <alignment horizontal="center"/>
    </xf>
    <xf numFmtId="0" fontId="2" fillId="4" borderId="0" xfId="1" applyFill="1" applyBorder="1" applyAlignment="1">
      <alignment horizontal="center"/>
    </xf>
    <xf numFmtId="0" fontId="2" fillId="5" borderId="3" xfId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0" fillId="0" borderId="24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25" xfId="0" applyBorder="1" applyAlignment="1">
      <alignment vertical="center" wrapText="1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vertical="center" wrapText="1"/>
    </xf>
    <xf numFmtId="0" fontId="19" fillId="0" borderId="8" xfId="0" applyFont="1" applyBorder="1" applyAlignment="1">
      <alignment horizontal="center" vertical="center" wrapText="1"/>
    </xf>
    <xf numFmtId="0" fontId="0" fillId="0" borderId="24" xfId="0" applyBorder="1"/>
    <xf numFmtId="0" fontId="0" fillId="0" borderId="8" xfId="0" applyBorder="1" applyAlignment="1">
      <alignment horizontal="center" vertical="center"/>
    </xf>
    <xf numFmtId="0" fontId="0" fillId="0" borderId="24" xfId="0" applyFill="1" applyBorder="1" applyAlignment="1">
      <alignment vertical="center" wrapText="1"/>
    </xf>
    <xf numFmtId="0" fontId="0" fillId="0" borderId="25" xfId="0" applyBorder="1" applyAlignment="1">
      <alignment horizontal="left" vertical="center" wrapText="1"/>
    </xf>
    <xf numFmtId="0" fontId="0" fillId="0" borderId="10" xfId="0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0" fillId="2" borderId="0" xfId="0" applyFont="1" applyFill="1" applyBorder="1" applyAlignment="1">
      <alignment horizontal="center"/>
    </xf>
    <xf numFmtId="0" fontId="0" fillId="2" borderId="0" xfId="0" applyFont="1" applyFill="1" applyBorder="1" applyAlignment="1">
      <alignment horizont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6" fillId="0" borderId="0" xfId="0" applyFont="1" applyAlignment="1">
      <alignment horizontal="center" wrapText="1"/>
    </xf>
    <xf numFmtId="0" fontId="12" fillId="0" borderId="16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2" fillId="0" borderId="17" xfId="0" applyFont="1" applyBorder="1" applyAlignment="1">
      <alignment horizontal="center" vertical="center"/>
    </xf>
    <xf numFmtId="0" fontId="12" fillId="0" borderId="5" xfId="0" applyFont="1" applyFill="1" applyBorder="1" applyAlignment="1">
      <alignment horizontal="center"/>
    </xf>
    <xf numFmtId="0" fontId="12" fillId="0" borderId="6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 wrapText="1"/>
    </xf>
    <xf numFmtId="0" fontId="9" fillId="6" borderId="0" xfId="0" applyFont="1" applyFill="1" applyAlignment="1">
      <alignment horizontal="center" vertical="center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4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165" fontId="13" fillId="0" borderId="4" xfId="2" applyNumberFormat="1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4" xfId="0" applyFont="1" applyBorder="1" applyAlignment="1">
      <alignment wrapText="1"/>
    </xf>
  </cellXfs>
  <cellStyles count="6">
    <cellStyle name="Hyperlink" xfId="1" builtinId="8"/>
    <cellStyle name="Normal" xfId="0" builtinId="0"/>
    <cellStyle name="Normal 12" xfId="3"/>
    <cellStyle name="Normal_Cancelled" xfId="4"/>
    <cellStyle name="Normal_Sheet1" xfId="5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workbookViewId="0">
      <selection activeCell="B14" sqref="B14"/>
    </sheetView>
  </sheetViews>
  <sheetFormatPr defaultRowHeight="15" x14ac:dyDescent="0.25"/>
  <cols>
    <col min="1" max="1" width="15.5703125" customWidth="1"/>
    <col min="2" max="2" width="50.140625" bestFit="1" customWidth="1"/>
    <col min="3" max="3" width="16.28515625" bestFit="1" customWidth="1"/>
    <col min="4" max="4" width="27.140625" style="13" bestFit="1" customWidth="1"/>
  </cols>
  <sheetData>
    <row r="1" spans="1:4" ht="30" x14ac:dyDescent="0.25">
      <c r="A1" s="3" t="s">
        <v>16</v>
      </c>
      <c r="B1" s="4" t="s">
        <v>17</v>
      </c>
      <c r="C1" s="4" t="s">
        <v>20</v>
      </c>
      <c r="D1" s="14" t="s">
        <v>31</v>
      </c>
    </row>
    <row r="2" spans="1:4" x14ac:dyDescent="0.25">
      <c r="A2" s="156" t="s">
        <v>0</v>
      </c>
      <c r="B2" s="156"/>
      <c r="C2" s="156"/>
      <c r="D2" s="156"/>
    </row>
    <row r="3" spans="1:4" x14ac:dyDescent="0.25">
      <c r="A3" s="5" t="s">
        <v>1</v>
      </c>
      <c r="B3" s="17" t="s">
        <v>2</v>
      </c>
      <c r="C3" t="s">
        <v>37</v>
      </c>
      <c r="D3" s="13">
        <f>IF('Start Cases'!B1= "","N/A",'Start Cases'!B1)</f>
        <v>43616</v>
      </c>
    </row>
    <row r="4" spans="1:4" x14ac:dyDescent="0.25">
      <c r="A4" s="41" t="s">
        <v>3</v>
      </c>
      <c r="B4" s="18" t="s">
        <v>276</v>
      </c>
      <c r="C4" s="23" t="s">
        <v>37</v>
      </c>
      <c r="D4" s="13">
        <f>'Recently Approved RPG Project'!B1</f>
        <v>43616</v>
      </c>
    </row>
    <row r="5" spans="1:4" x14ac:dyDescent="0.25">
      <c r="A5" s="6" t="s">
        <v>3</v>
      </c>
      <c r="B5" s="138" t="s">
        <v>277</v>
      </c>
      <c r="C5" t="str">
        <f>'Model Updates &amp; Corrections'!B2</f>
        <v>Final</v>
      </c>
      <c r="D5" s="13">
        <f>'Model Updates &amp; Corrections'!B1</f>
        <v>43777</v>
      </c>
    </row>
    <row r="6" spans="1:4" x14ac:dyDescent="0.25">
      <c r="A6" s="5" t="s">
        <v>4</v>
      </c>
      <c r="B6" s="17" t="s">
        <v>5</v>
      </c>
      <c r="C6" t="str">
        <f>'Transmission &amp; Gen Outages'!B2</f>
        <v>Final</v>
      </c>
      <c r="D6" s="13">
        <f>IF('Transmission &amp; Gen Outages'!B1= "","N/A",'Transmission &amp; Gen Outages'!B1)</f>
        <v>43777</v>
      </c>
    </row>
    <row r="7" spans="1:4" s="23" customFormat="1" x14ac:dyDescent="0.25">
      <c r="A7" s="141" t="s">
        <v>290</v>
      </c>
      <c r="B7" s="47" t="s">
        <v>278</v>
      </c>
      <c r="C7" s="23" t="str">
        <f>CMP!B2</f>
        <v>Final</v>
      </c>
      <c r="D7" s="13">
        <f>IF(CMP!B1= "","N/A",CMP!B1)</f>
        <v>43616</v>
      </c>
    </row>
    <row r="8" spans="1:4" x14ac:dyDescent="0.25">
      <c r="A8" s="157" t="s">
        <v>6</v>
      </c>
      <c r="B8" s="157"/>
      <c r="C8" s="157"/>
      <c r="D8" s="157"/>
    </row>
    <row r="9" spans="1:4" x14ac:dyDescent="0.25">
      <c r="A9" s="5" t="s">
        <v>7</v>
      </c>
      <c r="B9" s="17" t="s">
        <v>38</v>
      </c>
      <c r="C9" t="s">
        <v>37</v>
      </c>
      <c r="D9" s="13">
        <f>'Gen Add, Ret. and Mothball'!B1</f>
        <v>43777</v>
      </c>
    </row>
    <row r="10" spans="1:4" x14ac:dyDescent="0.25">
      <c r="A10" s="6" t="s">
        <v>8</v>
      </c>
      <c r="B10" s="138" t="s">
        <v>279</v>
      </c>
      <c r="C10" t="s">
        <v>37</v>
      </c>
      <c r="D10" s="13">
        <f>IF('Renewable Generation Dispatch'!B1= "","N/A",'Renewable Generation Dispatch'!B1)</f>
        <v>43616</v>
      </c>
    </row>
    <row r="11" spans="1:4" x14ac:dyDescent="0.25">
      <c r="A11" s="5" t="s">
        <v>9</v>
      </c>
      <c r="B11" s="139" t="s">
        <v>45</v>
      </c>
      <c r="C11" t="str">
        <f>'Switchable Generation'!B2</f>
        <v>Final</v>
      </c>
      <c r="D11" s="79" t="str">
        <f>IF('Switchable Generation'!B1= "","N/A",'Switchable Generation'!B1)</f>
        <v>Friday, May 31, 2019</v>
      </c>
    </row>
    <row r="12" spans="1:4" x14ac:dyDescent="0.25">
      <c r="A12" s="6" t="s">
        <v>10</v>
      </c>
      <c r="B12" s="138" t="s">
        <v>280</v>
      </c>
      <c r="C12" t="s">
        <v>37</v>
      </c>
      <c r="D12" s="13">
        <f>IF('DC Tie Modeling &amp; Dispatch'!B1= "","N/A",'DC Tie Modeling &amp; Dispatch'!B1)</f>
        <v>43777</v>
      </c>
    </row>
    <row r="13" spans="1:4" x14ac:dyDescent="0.25">
      <c r="A13" s="140" t="s">
        <v>11</v>
      </c>
      <c r="B13" s="139" t="s">
        <v>12</v>
      </c>
      <c r="C13" t="s">
        <v>37</v>
      </c>
      <c r="D13" s="13">
        <f>IF('Reserve Requirement'!B1= "","N/A",'Reserve Requirement'!B1)</f>
        <v>43777</v>
      </c>
    </row>
    <row r="14" spans="1:4" x14ac:dyDescent="0.25">
      <c r="A14" s="6" t="s">
        <v>13</v>
      </c>
      <c r="B14" s="138" t="s">
        <v>281</v>
      </c>
      <c r="C14" t="s">
        <v>37</v>
      </c>
      <c r="D14" s="13">
        <f>IF('Fuel Price Assumptions'!B1= "","N/A",'Fuel Price Assumptions'!B1)</f>
        <v>43777</v>
      </c>
    </row>
    <row r="15" spans="1:4" x14ac:dyDescent="0.25">
      <c r="A15" s="5" t="s">
        <v>13</v>
      </c>
      <c r="B15" s="17" t="s">
        <v>14</v>
      </c>
      <c r="C15" t="s">
        <v>37</v>
      </c>
      <c r="D15" s="13">
        <f>IF('Emission Cost Assumptions'!B1= "","N/A",'Emission Cost Assumptions'!B1)</f>
        <v>43616</v>
      </c>
    </row>
    <row r="16" spans="1:4" x14ac:dyDescent="0.25">
      <c r="A16" s="156" t="s">
        <v>15</v>
      </c>
      <c r="B16" s="156"/>
      <c r="C16" s="156"/>
      <c r="D16" s="156"/>
    </row>
    <row r="17" spans="1:4" x14ac:dyDescent="0.25">
      <c r="A17" s="142" t="s">
        <v>291</v>
      </c>
      <c r="B17" s="139" t="s">
        <v>282</v>
      </c>
      <c r="C17" s="54" t="str">
        <f>'Economic Case-Load Forecast'!B2</f>
        <v>Final</v>
      </c>
      <c r="D17" s="74">
        <f>IF('Economic Case-Load Forecast'!B1= "","N/A",'Economic Case-Load Forecast'!B1)</f>
        <v>43616</v>
      </c>
    </row>
  </sheetData>
  <mergeCells count="3">
    <mergeCell ref="A2:D2"/>
    <mergeCell ref="A8:D8"/>
    <mergeCell ref="A16:D16"/>
  </mergeCells>
  <hyperlinks>
    <hyperlink ref="A3" location="'Start Cases'!A1" display="3.1.1"/>
    <hyperlink ref="A4" location="'Recently approved RPG project'!A1" display="3.1.2"/>
    <hyperlink ref="A5" location="'Model updates &amp; corrections'!A1" display="3.1.2"/>
    <hyperlink ref="A5:B5" location="'Model updates &amp; corrections'!A1" display="3.1.2"/>
    <hyperlink ref="A4:B4" location="'Recently approved RPG project'!A1" display="3.1.2"/>
    <hyperlink ref="A3:B3" location="'Start Cases'!A1" display="3.1.1"/>
    <hyperlink ref="A6:B6" location="'Transmission &amp; Gen Outages'!A1" display="3.1.3"/>
    <hyperlink ref="A9:B9" location="'Gen add, ret. and mothball'!A1" display="3.2.1"/>
    <hyperlink ref="A10:B10" location="'Renewable Generation Dispatch'!A1" display="3.2.2"/>
    <hyperlink ref="A11:B11" location="'Switchable Generation'!A1" display="3.2.3"/>
    <hyperlink ref="A12:B12" location="'DC Tie modeling &amp; dispatch'!A1" display="3.2.4"/>
    <hyperlink ref="A13:B13" location="'Reserve Requirement'!A1" display="3.2.5"/>
    <hyperlink ref="A14:B14" location="'Fuel Price Assumptions'!A1" display="3.2.6"/>
    <hyperlink ref="A15:B15" location="'Emission Cost Assumptions'!A1" display="3.2.6"/>
    <hyperlink ref="B11" location="'Switchable Generation'!A1" display="Switchable Generation "/>
    <hyperlink ref="B4" location="'Recently approved RPG project'!A1" display="Recently Approved RPG Projects"/>
    <hyperlink ref="B7" location="CMP!A1" display="CMP Modeled in RTP "/>
    <hyperlink ref="B5" location="'Model updates &amp; corrections'!A1" display="Model Updates/Corrections"/>
    <hyperlink ref="B10" location="'Renewable Generation Dispatch'!A1" display="Renewable Generation Dispatch"/>
    <hyperlink ref="B12" location="'DC Tie modeling &amp; dispatch'!A1" display="DC Tie Modeling and Dispatch"/>
    <hyperlink ref="B14" location="'Fuel Price Assumptions'!A1" display="Fuel Price Assumptions"/>
    <hyperlink ref="B17" location="'Economic Case-Load Forecast'!A1" display="Load Forecast (Economic) Weather Year Assumption"/>
    <hyperlink ref="A7" location="CMP!A1" display="3.1.4"/>
    <hyperlink ref="A17" location="'Economic Case-Load Forecast'!A1" display="3.3.1"/>
  </hyperlink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workbookViewId="0">
      <selection activeCell="H12" sqref="H12"/>
    </sheetView>
  </sheetViews>
  <sheetFormatPr defaultRowHeight="15" x14ac:dyDescent="0.25"/>
  <cols>
    <col min="1" max="1" width="17.85546875" bestFit="1" customWidth="1"/>
    <col min="2" max="2" width="23.7109375" bestFit="1" customWidth="1"/>
    <col min="3" max="3" width="23.28515625" bestFit="1" customWidth="1"/>
  </cols>
  <sheetData>
    <row r="1" spans="1:7" x14ac:dyDescent="0.25">
      <c r="A1" t="s">
        <v>18</v>
      </c>
      <c r="B1" s="74">
        <v>43777</v>
      </c>
      <c r="C1" s="13"/>
      <c r="G1" s="2" t="s">
        <v>19</v>
      </c>
    </row>
    <row r="2" spans="1:7" x14ac:dyDescent="0.25">
      <c r="A2" t="s">
        <v>20</v>
      </c>
      <c r="B2" s="33" t="s">
        <v>37</v>
      </c>
    </row>
    <row r="3" spans="1:7" s="23" customFormat="1" x14ac:dyDescent="0.25">
      <c r="B3" s="33"/>
    </row>
    <row r="4" spans="1:7" ht="15.75" thickBot="1" x14ac:dyDescent="0.3">
      <c r="A4" s="49" t="s">
        <v>83</v>
      </c>
    </row>
    <row r="5" spans="1:7" ht="45" customHeight="1" x14ac:dyDescent="0.25">
      <c r="A5" s="183" t="s">
        <v>84</v>
      </c>
      <c r="B5" s="184"/>
      <c r="C5" s="184"/>
      <c r="D5" s="184"/>
      <c r="E5" s="185"/>
    </row>
    <row r="6" spans="1:7" ht="60.75" customHeight="1" x14ac:dyDescent="0.25">
      <c r="A6" s="52" t="s">
        <v>32</v>
      </c>
      <c r="B6" s="46" t="s">
        <v>110</v>
      </c>
      <c r="C6" s="181" t="s">
        <v>113</v>
      </c>
      <c r="D6" s="181"/>
      <c r="E6" s="182"/>
    </row>
    <row r="7" spans="1:7" ht="61.5" customHeight="1" x14ac:dyDescent="0.25">
      <c r="A7" s="52" t="s">
        <v>33</v>
      </c>
      <c r="B7" s="46" t="s">
        <v>110</v>
      </c>
      <c r="C7" s="181" t="s">
        <v>113</v>
      </c>
      <c r="D7" s="181"/>
      <c r="E7" s="182"/>
    </row>
    <row r="8" spans="1:7" ht="15" customHeight="1" x14ac:dyDescent="0.25">
      <c r="A8" s="52" t="s">
        <v>34</v>
      </c>
      <c r="B8" s="46" t="s">
        <v>111</v>
      </c>
      <c r="C8" s="181" t="s">
        <v>112</v>
      </c>
      <c r="D8" s="181"/>
      <c r="E8" s="182"/>
    </row>
    <row r="9" spans="1:7" x14ac:dyDescent="0.25">
      <c r="A9" s="52" t="s">
        <v>35</v>
      </c>
      <c r="B9" s="46" t="s">
        <v>111</v>
      </c>
      <c r="C9" s="181"/>
      <c r="D9" s="181"/>
      <c r="E9" s="182"/>
    </row>
    <row r="10" spans="1:7" ht="15.75" thickBot="1" x14ac:dyDescent="0.3">
      <c r="A10" s="53" t="s">
        <v>36</v>
      </c>
      <c r="B10" s="60" t="s">
        <v>111</v>
      </c>
      <c r="C10" s="186"/>
      <c r="D10" s="186"/>
      <c r="E10" s="187"/>
    </row>
  </sheetData>
  <mergeCells count="4">
    <mergeCell ref="C6:E6"/>
    <mergeCell ref="A5:E5"/>
    <mergeCell ref="C7:E7"/>
    <mergeCell ref="C8:E10"/>
  </mergeCells>
  <hyperlinks>
    <hyperlink ref="G1" location="Index!A1" display="Back"/>
  </hyperlinks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workbookViewId="0">
      <selection activeCell="A6" sqref="A6:G9"/>
    </sheetView>
  </sheetViews>
  <sheetFormatPr defaultRowHeight="15" x14ac:dyDescent="0.25"/>
  <cols>
    <col min="1" max="1" width="18.140625" customWidth="1"/>
    <col min="2" max="2" width="11.7109375" customWidth="1"/>
    <col min="3" max="3" width="23.28515625" bestFit="1" customWidth="1"/>
  </cols>
  <sheetData>
    <row r="1" spans="1:7" x14ac:dyDescent="0.25">
      <c r="A1" t="s">
        <v>18</v>
      </c>
      <c r="B1" s="32">
        <v>43777</v>
      </c>
      <c r="G1" s="2" t="s">
        <v>19</v>
      </c>
    </row>
    <row r="2" spans="1:7" x14ac:dyDescent="0.25">
      <c r="A2" t="s">
        <v>20</v>
      </c>
      <c r="B2" s="33" t="s">
        <v>37</v>
      </c>
    </row>
    <row r="4" spans="1:7" x14ac:dyDescent="0.25">
      <c r="C4" s="23"/>
      <c r="D4" s="23"/>
      <c r="E4" s="23"/>
      <c r="F4" s="23"/>
      <c r="G4" s="23"/>
    </row>
    <row r="5" spans="1:7" x14ac:dyDescent="0.25">
      <c r="A5" s="137" t="s">
        <v>83</v>
      </c>
      <c r="B5" s="133"/>
    </row>
    <row r="6" spans="1:7" ht="10.5" customHeight="1" x14ac:dyDescent="0.25">
      <c r="A6" s="188" t="s">
        <v>293</v>
      </c>
      <c r="B6" s="189"/>
      <c r="C6" s="190"/>
      <c r="D6" s="190"/>
      <c r="E6" s="190"/>
      <c r="F6" s="190"/>
      <c r="G6" s="190"/>
    </row>
    <row r="7" spans="1:7" ht="10.5" customHeight="1" x14ac:dyDescent="0.25">
      <c r="A7" s="189"/>
      <c r="B7" s="189"/>
      <c r="C7" s="190"/>
      <c r="D7" s="190"/>
      <c r="E7" s="190"/>
      <c r="F7" s="190"/>
      <c r="G7" s="190"/>
    </row>
    <row r="8" spans="1:7" x14ac:dyDescent="0.25">
      <c r="A8" s="189"/>
      <c r="B8" s="189"/>
      <c r="C8" s="190"/>
      <c r="D8" s="190"/>
      <c r="E8" s="190"/>
      <c r="F8" s="190"/>
      <c r="G8" s="190"/>
    </row>
    <row r="9" spans="1:7" x14ac:dyDescent="0.25">
      <c r="A9" s="189"/>
      <c r="B9" s="189"/>
      <c r="C9" s="190"/>
      <c r="D9" s="190"/>
      <c r="E9" s="190"/>
      <c r="F9" s="190"/>
      <c r="G9" s="190"/>
    </row>
  </sheetData>
  <mergeCells count="1">
    <mergeCell ref="A6:G9"/>
  </mergeCells>
  <hyperlinks>
    <hyperlink ref="G1" location="Index!A1" display="Back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"/>
  <sheetViews>
    <sheetView tabSelected="1" workbookViewId="0">
      <selection activeCell="J29" sqref="J29"/>
    </sheetView>
  </sheetViews>
  <sheetFormatPr defaultRowHeight="15" x14ac:dyDescent="0.25"/>
  <cols>
    <col min="1" max="1" width="18.140625" customWidth="1"/>
    <col min="2" max="2" width="11.5703125" customWidth="1"/>
    <col min="3" max="13" width="8.7109375" customWidth="1"/>
  </cols>
  <sheetData>
    <row r="1" spans="1:14" x14ac:dyDescent="0.25">
      <c r="A1" t="s">
        <v>18</v>
      </c>
      <c r="B1" s="32">
        <v>43777</v>
      </c>
      <c r="C1" s="10"/>
      <c r="G1" s="2" t="s">
        <v>19</v>
      </c>
    </row>
    <row r="2" spans="1:14" x14ac:dyDescent="0.25">
      <c r="A2" t="s">
        <v>20</v>
      </c>
      <c r="B2" s="33" t="s">
        <v>37</v>
      </c>
    </row>
    <row r="3" spans="1:14" ht="15.75" customHeight="1" x14ac:dyDescent="0.25">
      <c r="A3" t="s">
        <v>44</v>
      </c>
      <c r="B3" s="22" t="s">
        <v>248</v>
      </c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</row>
    <row r="4" spans="1:14" s="20" customFormat="1" x14ac:dyDescent="0.25"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</row>
    <row r="6" spans="1:14" ht="15.75" thickBot="1" x14ac:dyDescent="0.3"/>
    <row r="7" spans="1:14" ht="15.75" thickBot="1" x14ac:dyDescent="0.3">
      <c r="A7" s="111" t="s">
        <v>69</v>
      </c>
      <c r="B7" s="127" t="s">
        <v>71</v>
      </c>
      <c r="C7" s="128" t="s">
        <v>72</v>
      </c>
      <c r="D7" s="128" t="s">
        <v>73</v>
      </c>
      <c r="E7" s="128" t="s">
        <v>74</v>
      </c>
      <c r="F7" s="128" t="s">
        <v>75</v>
      </c>
      <c r="G7" s="128" t="s">
        <v>76</v>
      </c>
      <c r="H7" s="128" t="s">
        <v>77</v>
      </c>
      <c r="I7" s="128" t="s">
        <v>78</v>
      </c>
      <c r="J7" s="128" t="s">
        <v>79</v>
      </c>
      <c r="K7" s="128" t="s">
        <v>80</v>
      </c>
      <c r="L7" s="128" t="s">
        <v>81</v>
      </c>
      <c r="M7" s="128" t="s">
        <v>82</v>
      </c>
      <c r="N7" s="126" t="s">
        <v>55</v>
      </c>
    </row>
    <row r="8" spans="1:14" x14ac:dyDescent="0.25">
      <c r="A8" s="121">
        <v>2018</v>
      </c>
      <c r="B8" s="113">
        <v>3.0967669238329232</v>
      </c>
      <c r="C8" s="114">
        <v>3.0791215282555284</v>
      </c>
      <c r="D8" s="114">
        <v>3.0350080393120389</v>
      </c>
      <c r="E8" s="114">
        <v>2.8938448746928738</v>
      </c>
      <c r="F8" s="114">
        <v>2.8938448746928738</v>
      </c>
      <c r="G8" s="114">
        <v>2.902667572481572</v>
      </c>
      <c r="H8" s="114">
        <v>2.9291356658476655</v>
      </c>
      <c r="I8" s="114">
        <v>2.9467810614250607</v>
      </c>
      <c r="J8" s="114">
        <v>2.9467810614250607</v>
      </c>
      <c r="K8" s="114">
        <v>2.9732491547911546</v>
      </c>
      <c r="L8" s="114">
        <v>3.0438307371007367</v>
      </c>
      <c r="M8" s="129">
        <v>3.1673485061425053</v>
      </c>
      <c r="N8" s="115">
        <f>AVERAGE(B8:M8)</f>
        <v>2.9923649999999991</v>
      </c>
    </row>
    <row r="9" spans="1:14" x14ac:dyDescent="0.25">
      <c r="A9" s="122">
        <v>2019</v>
      </c>
      <c r="B9" s="116">
        <v>3.2073051916317987</v>
      </c>
      <c r="C9" s="112">
        <v>3.1917357489539744</v>
      </c>
      <c r="D9" s="112">
        <v>3.1450274209205018</v>
      </c>
      <c r="E9" s="112">
        <v>2.997117715481171</v>
      </c>
      <c r="F9" s="112">
        <v>2.997117715481171</v>
      </c>
      <c r="G9" s="112">
        <v>3.0126871581589953</v>
      </c>
      <c r="H9" s="112">
        <v>3.0360413221757314</v>
      </c>
      <c r="I9" s="112">
        <v>3.0593954861924684</v>
      </c>
      <c r="J9" s="112">
        <v>3.0593954861924684</v>
      </c>
      <c r="K9" s="112">
        <v>3.0749649288702927</v>
      </c>
      <c r="L9" s="112">
        <v>3.1528121422594135</v>
      </c>
      <c r="M9" s="125">
        <v>3.2773676836820078</v>
      </c>
      <c r="N9" s="117">
        <f t="shared" ref="N9:N14" si="0">AVERAGE(B9:M9)</f>
        <v>3.1009139999999995</v>
      </c>
    </row>
    <row r="10" spans="1:14" x14ac:dyDescent="0.25">
      <c r="A10" s="122">
        <v>2020</v>
      </c>
      <c r="B10" s="116">
        <v>3.3563554780567939</v>
      </c>
      <c r="C10" s="112">
        <v>3.3472100952827977</v>
      </c>
      <c r="D10" s="112">
        <v>3.2923377986388176</v>
      </c>
      <c r="E10" s="112">
        <v>3.1460116742548698</v>
      </c>
      <c r="F10" s="112">
        <v>3.1460116742548698</v>
      </c>
      <c r="G10" s="112">
        <v>3.1460116742548698</v>
      </c>
      <c r="H10" s="112">
        <v>3.1825932053508565</v>
      </c>
      <c r="I10" s="112">
        <v>3.2008839708988504</v>
      </c>
      <c r="J10" s="112">
        <v>3.2008839708988504</v>
      </c>
      <c r="K10" s="112">
        <v>3.2191747364468433</v>
      </c>
      <c r="L10" s="112">
        <v>3.3014831814128143</v>
      </c>
      <c r="M10" s="125">
        <v>3.4295185402487678</v>
      </c>
      <c r="N10" s="117">
        <f t="shared" si="0"/>
        <v>3.2473729999999996</v>
      </c>
    </row>
    <row r="11" spans="1:14" x14ac:dyDescent="0.25">
      <c r="A11" s="122">
        <v>2021</v>
      </c>
      <c r="B11" s="116">
        <v>3.3588857748136531</v>
      </c>
      <c r="C11" s="112">
        <v>3.3359842808944689</v>
      </c>
      <c r="D11" s="112">
        <v>3.2901812930561003</v>
      </c>
      <c r="E11" s="112">
        <v>3.1375046669282076</v>
      </c>
      <c r="F11" s="112">
        <v>3.1375046669282076</v>
      </c>
      <c r="G11" s="112">
        <v>3.1451384982346018</v>
      </c>
      <c r="H11" s="112">
        <v>3.1756738234601811</v>
      </c>
      <c r="I11" s="112">
        <v>3.198575317379365</v>
      </c>
      <c r="J11" s="112">
        <v>3.198575317379365</v>
      </c>
      <c r="K11" s="112">
        <v>3.2138429799921537</v>
      </c>
      <c r="L11" s="112">
        <v>3.2978151243624954</v>
      </c>
      <c r="M11" s="125">
        <v>3.4275902565712046</v>
      </c>
      <c r="N11" s="117">
        <f t="shared" si="0"/>
        <v>3.2431060000000005</v>
      </c>
    </row>
    <row r="12" spans="1:14" x14ac:dyDescent="0.25">
      <c r="A12" s="122">
        <v>2022</v>
      </c>
      <c r="B12" s="116">
        <v>3.4430713787487597</v>
      </c>
      <c r="C12" s="112">
        <v>3.4272046903674291</v>
      </c>
      <c r="D12" s="112">
        <v>3.3716712810327714</v>
      </c>
      <c r="E12" s="112">
        <v>3.2209377414101295</v>
      </c>
      <c r="F12" s="112">
        <v>3.2209377414101295</v>
      </c>
      <c r="G12" s="112">
        <v>3.2288710856007956</v>
      </c>
      <c r="H12" s="112">
        <v>3.2606044623634571</v>
      </c>
      <c r="I12" s="112">
        <v>3.2844044949354525</v>
      </c>
      <c r="J12" s="112">
        <v>3.2844044949354525</v>
      </c>
      <c r="K12" s="112">
        <v>3.3002711833167835</v>
      </c>
      <c r="L12" s="112">
        <v>3.3875379694141019</v>
      </c>
      <c r="M12" s="125">
        <v>3.5144714764647476</v>
      </c>
      <c r="N12" s="117">
        <f t="shared" si="0"/>
        <v>3.3286990000000007</v>
      </c>
    </row>
    <row r="13" spans="1:14" x14ac:dyDescent="0.25">
      <c r="A13" s="122">
        <v>2023</v>
      </c>
      <c r="B13" s="116">
        <v>3.6780356060664237</v>
      </c>
      <c r="C13" s="112">
        <v>3.6616523739681321</v>
      </c>
      <c r="D13" s="112">
        <v>3.6043110616241121</v>
      </c>
      <c r="E13" s="112">
        <v>3.4404787406411983</v>
      </c>
      <c r="F13" s="112">
        <v>3.4404787406411983</v>
      </c>
      <c r="G13" s="112">
        <v>3.4486703566903438</v>
      </c>
      <c r="H13" s="112">
        <v>3.4814368208869264</v>
      </c>
      <c r="I13" s="112">
        <v>3.5060116690343639</v>
      </c>
      <c r="J13" s="112">
        <v>3.5060116690343639</v>
      </c>
      <c r="K13" s="112">
        <v>3.5305865171818005</v>
      </c>
      <c r="L13" s="112">
        <v>3.6125026776732581</v>
      </c>
      <c r="M13" s="125">
        <v>3.7599517665578808</v>
      </c>
      <c r="N13" s="117">
        <f t="shared" si="0"/>
        <v>3.5558440000000004</v>
      </c>
    </row>
    <row r="14" spans="1:14" ht="15.75" thickBot="1" x14ac:dyDescent="0.3">
      <c r="A14" s="123">
        <v>2024</v>
      </c>
      <c r="B14" s="118">
        <v>3.979178289182745</v>
      </c>
      <c r="C14" s="119">
        <v>3.9591824183828317</v>
      </c>
      <c r="D14" s="119">
        <v>3.8991948059830919</v>
      </c>
      <c r="E14" s="119">
        <v>3.7092340333839156</v>
      </c>
      <c r="F14" s="119">
        <v>3.7192319687838724</v>
      </c>
      <c r="G14" s="119">
        <v>3.7392278395837857</v>
      </c>
      <c r="H14" s="119">
        <v>3.7592237103836985</v>
      </c>
      <c r="I14" s="119">
        <v>3.7892175165835686</v>
      </c>
      <c r="J14" s="119">
        <v>3.7892175165835686</v>
      </c>
      <c r="K14" s="119">
        <v>3.8092133873834824</v>
      </c>
      <c r="L14" s="119">
        <v>3.9091927413830487</v>
      </c>
      <c r="M14" s="124">
        <v>4.0591617723823976</v>
      </c>
      <c r="N14" s="120">
        <f t="shared" si="0"/>
        <v>3.8433730000000002</v>
      </c>
    </row>
  </sheetData>
  <hyperlinks>
    <hyperlink ref="G1" location="Index!A1" display="Back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workbookViewId="0">
      <selection activeCell="B3" sqref="B3"/>
    </sheetView>
  </sheetViews>
  <sheetFormatPr defaultRowHeight="15" x14ac:dyDescent="0.25"/>
  <cols>
    <col min="1" max="1" width="17.85546875" bestFit="1" customWidth="1"/>
    <col min="2" max="2" width="15.140625" customWidth="1"/>
  </cols>
  <sheetData>
    <row r="1" spans="1:7" x14ac:dyDescent="0.25">
      <c r="A1" s="15" t="s">
        <v>18</v>
      </c>
      <c r="B1" s="32">
        <v>43616</v>
      </c>
      <c r="G1" s="2" t="s">
        <v>19</v>
      </c>
    </row>
    <row r="2" spans="1:7" x14ac:dyDescent="0.25">
      <c r="A2" t="s">
        <v>20</v>
      </c>
      <c r="B2" s="33" t="s">
        <v>37</v>
      </c>
    </row>
    <row r="3" spans="1:7" x14ac:dyDescent="0.25">
      <c r="A3" s="23" t="s">
        <v>44</v>
      </c>
      <c r="B3" t="s">
        <v>114</v>
      </c>
    </row>
    <row r="4" spans="1:7" s="23" customFormat="1" ht="15.75" thickBot="1" x14ac:dyDescent="0.3"/>
    <row r="5" spans="1:7" x14ac:dyDescent="0.25">
      <c r="A5" s="37" t="s">
        <v>70</v>
      </c>
      <c r="B5" s="38" t="s">
        <v>51</v>
      </c>
    </row>
    <row r="6" spans="1:7" x14ac:dyDescent="0.25">
      <c r="A6" s="35" t="s">
        <v>49</v>
      </c>
      <c r="B6" s="39">
        <v>200</v>
      </c>
    </row>
    <row r="7" spans="1:7" x14ac:dyDescent="0.25">
      <c r="A7" s="35" t="s">
        <v>48</v>
      </c>
      <c r="B7" s="39">
        <v>0</v>
      </c>
    </row>
    <row r="8" spans="1:7" x14ac:dyDescent="0.25">
      <c r="A8" s="35" t="s">
        <v>50</v>
      </c>
      <c r="B8" s="39">
        <v>0</v>
      </c>
    </row>
    <row r="9" spans="1:7" ht="15.75" thickBot="1" x14ac:dyDescent="0.3">
      <c r="A9" s="36" t="s">
        <v>52</v>
      </c>
      <c r="B9" s="40">
        <v>0</v>
      </c>
    </row>
  </sheetData>
  <hyperlinks>
    <hyperlink ref="G1" location="Index!A1" display="Back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zoomScale="115" zoomScaleNormal="115" workbookViewId="0"/>
  </sheetViews>
  <sheetFormatPr defaultRowHeight="15" x14ac:dyDescent="0.25"/>
  <cols>
    <col min="1" max="1" width="24.140625" bestFit="1" customWidth="1"/>
    <col min="2" max="2" width="11.42578125" customWidth="1"/>
    <col min="3" max="3" width="7.28515625" bestFit="1" customWidth="1"/>
    <col min="4" max="4" width="8.85546875" bestFit="1" customWidth="1"/>
    <col min="5" max="5" width="7.28515625" bestFit="1" customWidth="1"/>
    <col min="6" max="7" width="13.140625" bestFit="1" customWidth="1"/>
    <col min="8" max="8" width="9.140625" bestFit="1" customWidth="1"/>
    <col min="9" max="9" width="7.28515625" bestFit="1" customWidth="1"/>
    <col min="10" max="10" width="15.140625" bestFit="1" customWidth="1"/>
  </cols>
  <sheetData>
    <row r="1" spans="1:10" x14ac:dyDescent="0.25">
      <c r="A1" t="s">
        <v>18</v>
      </c>
      <c r="B1" s="32">
        <v>43616</v>
      </c>
      <c r="G1" s="2" t="s">
        <v>19</v>
      </c>
    </row>
    <row r="2" spans="1:10" x14ac:dyDescent="0.25">
      <c r="A2" t="s">
        <v>20</v>
      </c>
      <c r="B2" t="s">
        <v>37</v>
      </c>
    </row>
    <row r="4" spans="1:10" s="23" customFormat="1" x14ac:dyDescent="0.25">
      <c r="A4" s="8" t="s">
        <v>54</v>
      </c>
    </row>
    <row r="5" spans="1:10" s="23" customFormat="1" x14ac:dyDescent="0.25">
      <c r="A5" s="23" t="s">
        <v>53</v>
      </c>
      <c r="B5" s="33" t="s">
        <v>245</v>
      </c>
    </row>
    <row r="6" spans="1:10" x14ac:dyDescent="0.25">
      <c r="A6" t="s">
        <v>180</v>
      </c>
      <c r="B6" s="33"/>
    </row>
    <row r="7" spans="1:10" s="23" customFormat="1" x14ac:dyDescent="0.25">
      <c r="B7" s="33"/>
    </row>
    <row r="8" spans="1:10" x14ac:dyDescent="0.25">
      <c r="A8" s="23" t="s">
        <v>246</v>
      </c>
    </row>
    <row r="13" spans="1:10" x14ac:dyDescent="0.25">
      <c r="B13" s="91"/>
      <c r="C13" s="91"/>
      <c r="D13" s="91"/>
      <c r="E13" s="91"/>
      <c r="F13" s="91"/>
      <c r="G13" s="91"/>
      <c r="H13" s="91"/>
      <c r="I13" s="91"/>
      <c r="J13" s="91"/>
    </row>
  </sheetData>
  <hyperlinks>
    <hyperlink ref="G1" location="Index!A1" display="Back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workbookViewId="0"/>
  </sheetViews>
  <sheetFormatPr defaultRowHeight="15" x14ac:dyDescent="0.25"/>
  <cols>
    <col min="1" max="1" width="41.5703125" style="23" bestFit="1" customWidth="1"/>
    <col min="2" max="2" width="27.140625" style="33" bestFit="1" customWidth="1"/>
    <col min="3" max="3" width="2.42578125" style="23" customWidth="1"/>
    <col min="4" max="16384" width="9.140625" style="23"/>
  </cols>
  <sheetData>
    <row r="1" spans="1:4" x14ac:dyDescent="0.25">
      <c r="A1" s="23" t="s">
        <v>18</v>
      </c>
      <c r="B1" s="82">
        <v>43616</v>
      </c>
      <c r="D1" s="2" t="s">
        <v>19</v>
      </c>
    </row>
    <row r="2" spans="1:4" x14ac:dyDescent="0.25">
      <c r="A2" s="23" t="s">
        <v>20</v>
      </c>
      <c r="B2" s="33" t="s">
        <v>37</v>
      </c>
    </row>
    <row r="4" spans="1:4" x14ac:dyDescent="0.25">
      <c r="A4" s="16" t="s">
        <v>183</v>
      </c>
      <c r="B4" s="81"/>
    </row>
  </sheetData>
  <hyperlinks>
    <hyperlink ref="D1" location="Index!A1" display="Back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workbookViewId="0">
      <selection activeCell="B15" sqref="B15"/>
    </sheetView>
  </sheetViews>
  <sheetFormatPr defaultRowHeight="15" x14ac:dyDescent="0.25"/>
  <cols>
    <col min="1" max="1" width="48.140625" style="23" bestFit="1" customWidth="1"/>
    <col min="2" max="2" width="27" style="23" bestFit="1" customWidth="1"/>
    <col min="3" max="3" width="13.28515625" style="23" bestFit="1" customWidth="1"/>
    <col min="4" max="5" width="9.7109375" style="23" bestFit="1" customWidth="1"/>
    <col min="6" max="6" width="22.85546875" style="23" customWidth="1"/>
    <col min="7" max="7" width="43" style="23" customWidth="1"/>
    <col min="8" max="8" width="35.7109375" style="23" customWidth="1"/>
    <col min="9" max="9" width="26.5703125" style="23" customWidth="1"/>
    <col min="10" max="10" width="22.5703125" style="23" customWidth="1"/>
    <col min="11" max="11" width="45.140625" style="23" customWidth="1"/>
    <col min="12" max="12" width="35.85546875" style="23" customWidth="1"/>
    <col min="13" max="13" width="32.85546875" style="23" customWidth="1"/>
    <col min="14" max="14" width="50.5703125" style="23" customWidth="1"/>
    <col min="15" max="15" width="17.42578125" style="23" customWidth="1"/>
    <col min="16" max="16" width="23.85546875" style="23" customWidth="1"/>
    <col min="17" max="17" width="51.85546875" style="23" customWidth="1"/>
    <col min="18" max="18" width="32" style="23" customWidth="1"/>
    <col min="19" max="19" width="52.140625" style="23" customWidth="1"/>
    <col min="20" max="20" width="53.42578125" style="23" customWidth="1"/>
    <col min="21" max="21" width="70.42578125" style="23" customWidth="1"/>
    <col min="22" max="22" width="22.140625" style="23" customWidth="1"/>
    <col min="23" max="23" width="50.28515625" style="23" customWidth="1"/>
    <col min="24" max="24" width="38.85546875" style="23" customWidth="1"/>
    <col min="25" max="25" width="45.28515625" style="23" customWidth="1"/>
    <col min="26" max="26" width="55.28515625" style="23" customWidth="1"/>
    <col min="27" max="27" width="47.140625" style="23" customWidth="1"/>
    <col min="28" max="28" width="22.5703125" style="23" customWidth="1"/>
    <col min="29" max="29" width="43" style="23" customWidth="1"/>
    <col min="30" max="30" width="17.85546875" style="23" customWidth="1"/>
    <col min="31" max="31" width="16.140625" style="23" customWidth="1"/>
    <col min="32" max="32" width="22" style="23" customWidth="1"/>
    <col min="33" max="16384" width="9.140625" style="23"/>
  </cols>
  <sheetData>
    <row r="1" spans="1:7" x14ac:dyDescent="0.25">
      <c r="A1" s="23" t="s">
        <v>18</v>
      </c>
      <c r="B1" s="74">
        <v>43616</v>
      </c>
      <c r="D1" s="2" t="s">
        <v>19</v>
      </c>
      <c r="G1" s="2" t="s">
        <v>19</v>
      </c>
    </row>
    <row r="2" spans="1:7" x14ac:dyDescent="0.25">
      <c r="A2" s="23" t="s">
        <v>20</v>
      </c>
      <c r="B2" s="73" t="s">
        <v>37</v>
      </c>
    </row>
    <row r="3" spans="1:7" ht="15.75" thickBot="1" x14ac:dyDescent="0.3"/>
    <row r="4" spans="1:7" ht="15.75" thickBot="1" x14ac:dyDescent="0.3">
      <c r="A4" s="100" t="s">
        <v>58</v>
      </c>
      <c r="B4" s="101" t="s">
        <v>128</v>
      </c>
      <c r="C4" s="101" t="s">
        <v>129</v>
      </c>
      <c r="D4" s="101" t="s">
        <v>185</v>
      </c>
      <c r="E4" s="102" t="s">
        <v>186</v>
      </c>
    </row>
    <row r="5" spans="1:7" x14ac:dyDescent="0.25">
      <c r="A5" s="104" t="s">
        <v>275</v>
      </c>
      <c r="B5" s="103" t="s">
        <v>117</v>
      </c>
      <c r="C5" s="98">
        <v>43543</v>
      </c>
      <c r="D5" s="99" t="s">
        <v>118</v>
      </c>
      <c r="E5" s="99" t="s">
        <v>118</v>
      </c>
    </row>
    <row r="6" spans="1:7" x14ac:dyDescent="0.25">
      <c r="A6" s="92" t="s">
        <v>292</v>
      </c>
      <c r="B6" s="93" t="s">
        <v>184</v>
      </c>
      <c r="C6" s="94">
        <v>43344</v>
      </c>
      <c r="D6" s="68" t="s">
        <v>118</v>
      </c>
      <c r="E6" s="68" t="s">
        <v>118</v>
      </c>
    </row>
    <row r="10" spans="1:7" x14ac:dyDescent="0.25">
      <c r="C10" s="10"/>
    </row>
    <row r="11" spans="1:7" x14ac:dyDescent="0.25">
      <c r="C11" s="62"/>
    </row>
  </sheetData>
  <hyperlinks>
    <hyperlink ref="G1" location="Index!A1" display="Back"/>
    <hyperlink ref="D1" location="Index!A1" display="Back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topLeftCell="A16" workbookViewId="0">
      <selection activeCell="G21" sqref="G21"/>
    </sheetView>
  </sheetViews>
  <sheetFormatPr defaultRowHeight="15" x14ac:dyDescent="0.25"/>
  <cols>
    <col min="1" max="1" width="41.5703125" style="42" bestFit="1" customWidth="1"/>
    <col min="2" max="2" width="27.140625" style="16" bestFit="1" customWidth="1"/>
    <col min="3" max="4" width="9.7109375" style="16" bestFit="1" customWidth="1"/>
    <col min="5" max="5" width="47.85546875" style="42" customWidth="1"/>
    <col min="6" max="16384" width="9.140625" style="16"/>
  </cols>
  <sheetData>
    <row r="1" spans="1:5" x14ac:dyDescent="0.25">
      <c r="A1" s="42" t="s">
        <v>18</v>
      </c>
      <c r="B1" s="45">
        <v>43777</v>
      </c>
      <c r="C1" s="43" t="s">
        <v>19</v>
      </c>
    </row>
    <row r="2" spans="1:5" x14ac:dyDescent="0.25">
      <c r="A2" s="42" t="s">
        <v>20</v>
      </c>
      <c r="B2" s="16" t="s">
        <v>37</v>
      </c>
    </row>
    <row r="4" spans="1:5" ht="21.75" thickBot="1" x14ac:dyDescent="0.3">
      <c r="A4" s="167" t="s">
        <v>137</v>
      </c>
      <c r="B4" s="167"/>
      <c r="C4" s="167"/>
      <c r="D4" s="167"/>
      <c r="E4" s="167"/>
    </row>
    <row r="5" spans="1:5" x14ac:dyDescent="0.25">
      <c r="A5" s="158" t="s">
        <v>39</v>
      </c>
      <c r="B5" s="160" t="s">
        <v>40</v>
      </c>
      <c r="C5" s="160"/>
      <c r="D5" s="160"/>
      <c r="E5" s="162" t="s">
        <v>41</v>
      </c>
    </row>
    <row r="6" spans="1:5" x14ac:dyDescent="0.25">
      <c r="A6" s="159"/>
      <c r="B6" s="161"/>
      <c r="C6" s="143" t="s">
        <v>185</v>
      </c>
      <c r="D6" s="143" t="s">
        <v>186</v>
      </c>
      <c r="E6" s="163"/>
    </row>
    <row r="7" spans="1:5" x14ac:dyDescent="0.25">
      <c r="A7" s="144" t="s">
        <v>286</v>
      </c>
      <c r="B7" s="68" t="s">
        <v>274</v>
      </c>
      <c r="C7" s="68" t="s">
        <v>118</v>
      </c>
      <c r="D7" s="68" t="s">
        <v>118</v>
      </c>
      <c r="E7" s="149" t="s">
        <v>272</v>
      </c>
    </row>
    <row r="8" spans="1:5" x14ac:dyDescent="0.25">
      <c r="A8" s="144" t="s">
        <v>287</v>
      </c>
      <c r="B8" s="68" t="s">
        <v>117</v>
      </c>
      <c r="C8" s="68" t="s">
        <v>118</v>
      </c>
      <c r="D8" s="68" t="s">
        <v>118</v>
      </c>
      <c r="E8" s="149" t="s">
        <v>272</v>
      </c>
    </row>
    <row r="9" spans="1:5" x14ac:dyDescent="0.25">
      <c r="A9" s="144" t="s">
        <v>288</v>
      </c>
      <c r="B9" s="68" t="s">
        <v>117</v>
      </c>
      <c r="C9" s="68"/>
      <c r="D9" s="68" t="s">
        <v>118</v>
      </c>
      <c r="E9" s="149" t="s">
        <v>272</v>
      </c>
    </row>
    <row r="10" spans="1:5" ht="30" x14ac:dyDescent="0.25">
      <c r="A10" s="144" t="s">
        <v>283</v>
      </c>
      <c r="B10" s="68" t="s">
        <v>117</v>
      </c>
      <c r="C10" s="68" t="s">
        <v>118</v>
      </c>
      <c r="D10" s="68" t="s">
        <v>118</v>
      </c>
      <c r="E10" s="149" t="s">
        <v>272</v>
      </c>
    </row>
    <row r="11" spans="1:5" x14ac:dyDescent="0.25">
      <c r="A11" s="150" t="s">
        <v>285</v>
      </c>
      <c r="B11" s="68" t="s">
        <v>269</v>
      </c>
      <c r="C11" s="68" t="s">
        <v>118</v>
      </c>
      <c r="D11" s="68" t="s">
        <v>118</v>
      </c>
      <c r="E11" s="149" t="s">
        <v>272</v>
      </c>
    </row>
    <row r="12" spans="1:5" ht="30" x14ac:dyDescent="0.25">
      <c r="A12" s="144" t="s">
        <v>284</v>
      </c>
      <c r="B12" s="68" t="s">
        <v>270</v>
      </c>
      <c r="C12" s="68"/>
      <c r="D12" s="68" t="s">
        <v>118</v>
      </c>
      <c r="E12" s="151" t="s">
        <v>271</v>
      </c>
    </row>
    <row r="13" spans="1:5" ht="30" x14ac:dyDescent="0.25">
      <c r="A13" s="152" t="s">
        <v>289</v>
      </c>
      <c r="B13" s="68" t="s">
        <v>273</v>
      </c>
      <c r="C13" s="68"/>
      <c r="D13" s="68" t="s">
        <v>118</v>
      </c>
      <c r="E13" s="151" t="s">
        <v>271</v>
      </c>
    </row>
    <row r="14" spans="1:5" ht="30.75" thickBot="1" x14ac:dyDescent="0.3">
      <c r="A14" s="153" t="s">
        <v>294</v>
      </c>
      <c r="B14" s="147" t="s">
        <v>117</v>
      </c>
      <c r="C14" s="147"/>
      <c r="D14" s="147" t="s">
        <v>118</v>
      </c>
      <c r="E14" s="154" t="s">
        <v>271</v>
      </c>
    </row>
    <row r="15" spans="1:5" x14ac:dyDescent="0.25">
      <c r="A15" s="133"/>
      <c r="B15" s="130"/>
      <c r="C15" s="130"/>
      <c r="D15" s="130"/>
      <c r="E15" s="131"/>
    </row>
    <row r="16" spans="1:5" ht="15.75" thickBot="1" x14ac:dyDescent="0.3">
      <c r="B16" s="19"/>
      <c r="C16" s="19"/>
      <c r="D16" s="19"/>
      <c r="E16" s="44"/>
    </row>
    <row r="17" spans="1:5" x14ac:dyDescent="0.25">
      <c r="A17" s="158" t="s">
        <v>42</v>
      </c>
      <c r="B17" s="160" t="s">
        <v>40</v>
      </c>
      <c r="C17" s="160"/>
      <c r="D17" s="160"/>
      <c r="E17" s="162" t="s">
        <v>41</v>
      </c>
    </row>
    <row r="18" spans="1:5" ht="15.75" thickBot="1" x14ac:dyDescent="0.3">
      <c r="A18" s="164"/>
      <c r="B18" s="165"/>
      <c r="C18" s="155" t="s">
        <v>185</v>
      </c>
      <c r="D18" s="155" t="s">
        <v>186</v>
      </c>
      <c r="E18" s="166"/>
    </row>
    <row r="19" spans="1:5" x14ac:dyDescent="0.25">
      <c r="B19" s="19"/>
      <c r="C19" s="19"/>
      <c r="D19" s="19"/>
      <c r="E19" s="95"/>
    </row>
    <row r="20" spans="1:5" ht="15.75" thickBot="1" x14ac:dyDescent="0.3">
      <c r="B20" s="19"/>
      <c r="C20" s="19"/>
      <c r="D20" s="19"/>
      <c r="E20" s="44"/>
    </row>
    <row r="21" spans="1:5" x14ac:dyDescent="0.25">
      <c r="A21" s="158" t="s">
        <v>43</v>
      </c>
      <c r="B21" s="160" t="s">
        <v>40</v>
      </c>
      <c r="C21" s="160"/>
      <c r="D21" s="160"/>
      <c r="E21" s="162" t="s">
        <v>41</v>
      </c>
    </row>
    <row r="22" spans="1:5" ht="15.75" thickBot="1" x14ac:dyDescent="0.3">
      <c r="A22" s="164"/>
      <c r="B22" s="165"/>
      <c r="C22" s="155" t="s">
        <v>185</v>
      </c>
      <c r="D22" s="155" t="s">
        <v>186</v>
      </c>
      <c r="E22" s="166"/>
    </row>
    <row r="24" spans="1:5" ht="15.75" thickBot="1" x14ac:dyDescent="0.3"/>
    <row r="25" spans="1:5" x14ac:dyDescent="0.25">
      <c r="A25" s="158" t="s">
        <v>85</v>
      </c>
      <c r="B25" s="160" t="s">
        <v>40</v>
      </c>
      <c r="C25" s="160"/>
      <c r="D25" s="160"/>
      <c r="E25" s="162" t="s">
        <v>41</v>
      </c>
    </row>
    <row r="26" spans="1:5" ht="15.75" thickBot="1" x14ac:dyDescent="0.3">
      <c r="A26" s="164"/>
      <c r="B26" s="165"/>
      <c r="C26" s="155" t="s">
        <v>185</v>
      </c>
      <c r="D26" s="155" t="s">
        <v>186</v>
      </c>
      <c r="E26" s="166"/>
    </row>
    <row r="27" spans="1:5" x14ac:dyDescent="0.25">
      <c r="C27" s="19"/>
      <c r="D27" s="19"/>
    </row>
    <row r="28" spans="1:5" ht="15.75" thickBot="1" x14ac:dyDescent="0.3">
      <c r="C28" s="19"/>
      <c r="D28" s="19"/>
    </row>
    <row r="29" spans="1:5" x14ac:dyDescent="0.25">
      <c r="A29" s="158" t="s">
        <v>86</v>
      </c>
      <c r="B29" s="160" t="s">
        <v>40</v>
      </c>
      <c r="C29" s="160"/>
      <c r="D29" s="160"/>
      <c r="E29" s="162" t="s">
        <v>41</v>
      </c>
    </row>
    <row r="30" spans="1:5" ht="15.75" thickBot="1" x14ac:dyDescent="0.3">
      <c r="A30" s="164"/>
      <c r="B30" s="165"/>
      <c r="C30" s="155" t="s">
        <v>185</v>
      </c>
      <c r="D30" s="155" t="s">
        <v>186</v>
      </c>
      <c r="E30" s="166"/>
    </row>
    <row r="32" spans="1:5" ht="15.75" thickBot="1" x14ac:dyDescent="0.3"/>
    <row r="33" spans="1:5" x14ac:dyDescent="0.25">
      <c r="A33" s="158" t="s">
        <v>115</v>
      </c>
      <c r="B33" s="160" t="s">
        <v>40</v>
      </c>
      <c r="C33" s="160"/>
      <c r="D33" s="160"/>
      <c r="E33" s="162" t="s">
        <v>41</v>
      </c>
    </row>
    <row r="34" spans="1:5" x14ac:dyDescent="0.25">
      <c r="A34" s="159"/>
      <c r="B34" s="161"/>
      <c r="C34" s="143" t="s">
        <v>185</v>
      </c>
      <c r="D34" s="143" t="s">
        <v>186</v>
      </c>
      <c r="E34" s="163"/>
    </row>
    <row r="35" spans="1:5" ht="18" customHeight="1" x14ac:dyDescent="0.25">
      <c r="A35" s="144" t="s">
        <v>116</v>
      </c>
      <c r="B35" s="68" t="s">
        <v>117</v>
      </c>
      <c r="C35" s="68" t="s">
        <v>118</v>
      </c>
      <c r="D35" s="68" t="s">
        <v>118</v>
      </c>
      <c r="E35" s="145" t="s">
        <v>119</v>
      </c>
    </row>
    <row r="36" spans="1:5" ht="18" customHeight="1" x14ac:dyDescent="0.25">
      <c r="A36" s="144" t="s">
        <v>120</v>
      </c>
      <c r="B36" s="68" t="s">
        <v>117</v>
      </c>
      <c r="C36" s="68" t="s">
        <v>118</v>
      </c>
      <c r="D36" s="68" t="s">
        <v>118</v>
      </c>
      <c r="E36" s="145" t="s">
        <v>119</v>
      </c>
    </row>
    <row r="37" spans="1:5" ht="18" customHeight="1" x14ac:dyDescent="0.25">
      <c r="A37" s="144" t="s">
        <v>121</v>
      </c>
      <c r="B37" s="68" t="s">
        <v>117</v>
      </c>
      <c r="C37" s="68" t="s">
        <v>118</v>
      </c>
      <c r="D37" s="68" t="s">
        <v>118</v>
      </c>
      <c r="E37" s="145" t="s">
        <v>119</v>
      </c>
    </row>
    <row r="38" spans="1:5" ht="18" customHeight="1" thickBot="1" x14ac:dyDescent="0.3">
      <c r="A38" s="146" t="s">
        <v>122</v>
      </c>
      <c r="B38" s="147" t="s">
        <v>117</v>
      </c>
      <c r="C38" s="147" t="s">
        <v>118</v>
      </c>
      <c r="D38" s="147" t="s">
        <v>118</v>
      </c>
      <c r="E38" s="148" t="s">
        <v>119</v>
      </c>
    </row>
  </sheetData>
  <mergeCells count="25">
    <mergeCell ref="A17:A18"/>
    <mergeCell ref="B17:B18"/>
    <mergeCell ref="C17:D17"/>
    <mergeCell ref="E17:E18"/>
    <mergeCell ref="A4:E4"/>
    <mergeCell ref="A5:A6"/>
    <mergeCell ref="B5:B6"/>
    <mergeCell ref="E5:E6"/>
    <mergeCell ref="C5:D5"/>
    <mergeCell ref="A21:A22"/>
    <mergeCell ref="B21:B22"/>
    <mergeCell ref="C21:D21"/>
    <mergeCell ref="E21:E22"/>
    <mergeCell ref="A25:A26"/>
    <mergeCell ref="B25:B26"/>
    <mergeCell ref="C25:D25"/>
    <mergeCell ref="E25:E26"/>
    <mergeCell ref="A33:A34"/>
    <mergeCell ref="B33:B34"/>
    <mergeCell ref="C33:D33"/>
    <mergeCell ref="E33:E34"/>
    <mergeCell ref="A29:A30"/>
    <mergeCell ref="B29:B30"/>
    <mergeCell ref="C29:D29"/>
    <mergeCell ref="E29:E30"/>
  </mergeCells>
  <hyperlinks>
    <hyperlink ref="C1" location="Index!A1" display="Back"/>
  </hyperlink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topLeftCell="A10" workbookViewId="0">
      <selection activeCell="H7" sqref="H7"/>
    </sheetView>
  </sheetViews>
  <sheetFormatPr defaultRowHeight="15" x14ac:dyDescent="0.25"/>
  <cols>
    <col min="1" max="1" width="27.85546875" bestFit="1" customWidth="1"/>
    <col min="2" max="2" width="34.28515625" bestFit="1" customWidth="1"/>
    <col min="3" max="3" width="9.7109375" bestFit="1" customWidth="1"/>
    <col min="5" max="5" width="69.5703125" customWidth="1"/>
    <col min="9" max="9" width="62.85546875" customWidth="1"/>
  </cols>
  <sheetData>
    <row r="1" spans="1:9" x14ac:dyDescent="0.25">
      <c r="A1" t="s">
        <v>18</v>
      </c>
      <c r="B1" s="45">
        <v>43777</v>
      </c>
      <c r="C1" s="13"/>
      <c r="G1" s="2" t="s">
        <v>19</v>
      </c>
    </row>
    <row r="2" spans="1:9" x14ac:dyDescent="0.25">
      <c r="A2" t="s">
        <v>20</v>
      </c>
      <c r="B2" t="s">
        <v>37</v>
      </c>
    </row>
    <row r="3" spans="1:9" x14ac:dyDescent="0.25">
      <c r="A3" s="23"/>
      <c r="B3" s="23"/>
      <c r="C3" s="23"/>
      <c r="D3" s="23"/>
      <c r="E3" s="23"/>
      <c r="F3" s="23"/>
      <c r="G3" s="23"/>
      <c r="H3" s="23"/>
      <c r="I3" s="23"/>
    </row>
    <row r="4" spans="1:9" x14ac:dyDescent="0.25">
      <c r="A4" s="59" t="s">
        <v>235</v>
      </c>
      <c r="B4" s="59" t="s">
        <v>236</v>
      </c>
      <c r="C4" s="109" t="s">
        <v>185</v>
      </c>
      <c r="D4" s="109" t="s">
        <v>186</v>
      </c>
      <c r="E4" s="109" t="s">
        <v>237</v>
      </c>
    </row>
    <row r="5" spans="1:9" ht="30" x14ac:dyDescent="0.25">
      <c r="A5" s="12" t="s">
        <v>238</v>
      </c>
      <c r="B5" s="89" t="s">
        <v>239</v>
      </c>
      <c r="C5" s="108" t="s">
        <v>118</v>
      </c>
      <c r="D5" s="108" t="s">
        <v>118</v>
      </c>
      <c r="E5" s="93" t="s">
        <v>240</v>
      </c>
    </row>
    <row r="6" spans="1:9" ht="30" x14ac:dyDescent="0.25">
      <c r="A6" s="12" t="s">
        <v>241</v>
      </c>
      <c r="B6" s="89" t="s">
        <v>239</v>
      </c>
      <c r="C6" s="108" t="s">
        <v>118</v>
      </c>
      <c r="D6" s="108" t="s">
        <v>118</v>
      </c>
      <c r="E6" s="93" t="s">
        <v>240</v>
      </c>
    </row>
    <row r="7" spans="1:9" ht="60" x14ac:dyDescent="0.25">
      <c r="A7" s="105" t="s">
        <v>242</v>
      </c>
      <c r="B7" s="106" t="s">
        <v>117</v>
      </c>
      <c r="C7" s="108" t="s">
        <v>118</v>
      </c>
      <c r="D7" s="108" t="s">
        <v>118</v>
      </c>
      <c r="E7" s="110" t="s">
        <v>243</v>
      </c>
    </row>
    <row r="8" spans="1:9" s="23" customFormat="1" ht="45" x14ac:dyDescent="0.25">
      <c r="A8" s="105" t="s">
        <v>254</v>
      </c>
      <c r="B8" s="106" t="s">
        <v>255</v>
      </c>
      <c r="C8" s="108" t="s">
        <v>118</v>
      </c>
      <c r="D8" s="108" t="s">
        <v>118</v>
      </c>
      <c r="E8" s="110" t="s">
        <v>256</v>
      </c>
    </row>
    <row r="9" spans="1:9" s="23" customFormat="1" ht="45" x14ac:dyDescent="0.25">
      <c r="A9" s="105" t="s">
        <v>253</v>
      </c>
      <c r="B9" s="106" t="s">
        <v>252</v>
      </c>
      <c r="C9" s="108" t="s">
        <v>118</v>
      </c>
      <c r="D9" s="108" t="s">
        <v>118</v>
      </c>
      <c r="E9" s="110" t="s">
        <v>251</v>
      </c>
    </row>
    <row r="10" spans="1:9" s="23" customFormat="1" ht="45" x14ac:dyDescent="0.25">
      <c r="A10" s="105" t="s">
        <v>250</v>
      </c>
      <c r="B10" s="106" t="s">
        <v>249</v>
      </c>
      <c r="C10" s="108" t="s">
        <v>118</v>
      </c>
      <c r="D10" s="108" t="s">
        <v>118</v>
      </c>
      <c r="E10" s="110" t="s">
        <v>257</v>
      </c>
    </row>
    <row r="12" spans="1:9" ht="30" x14ac:dyDescent="0.25">
      <c r="A12" s="1" t="s">
        <v>181</v>
      </c>
    </row>
  </sheetData>
  <hyperlinks>
    <hyperlink ref="G1" location="Index!A1" display="Back"/>
  </hyperlink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activeCell="F18" sqref="F18"/>
    </sheetView>
  </sheetViews>
  <sheetFormatPr defaultRowHeight="15" x14ac:dyDescent="0.25"/>
  <cols>
    <col min="1" max="1" width="17.85546875" bestFit="1" customWidth="1"/>
    <col min="2" max="2" width="10.7109375" bestFit="1" customWidth="1"/>
    <col min="3" max="5" width="11.140625" customWidth="1"/>
  </cols>
  <sheetData>
    <row r="1" spans="1:5" x14ac:dyDescent="0.25">
      <c r="A1" s="23" t="s">
        <v>18</v>
      </c>
      <c r="B1" s="10">
        <v>43616</v>
      </c>
      <c r="D1" s="2" t="s">
        <v>19</v>
      </c>
      <c r="E1" s="23"/>
    </row>
    <row r="2" spans="1:5" x14ac:dyDescent="0.25">
      <c r="A2" s="23" t="s">
        <v>20</v>
      </c>
      <c r="B2" s="23" t="s">
        <v>37</v>
      </c>
      <c r="D2" s="23"/>
      <c r="E2" s="23"/>
    </row>
    <row r="3" spans="1:5" x14ac:dyDescent="0.25">
      <c r="A3" s="23"/>
      <c r="B3" s="23"/>
      <c r="D3" s="23"/>
      <c r="E3" s="23"/>
    </row>
    <row r="4" spans="1:5" ht="16.5" thickBot="1" x14ac:dyDescent="0.3">
      <c r="A4" s="171" t="s">
        <v>187</v>
      </c>
      <c r="B4" s="171"/>
      <c r="C4" s="171"/>
      <c r="D4" s="171"/>
    </row>
    <row r="5" spans="1:5" ht="15.75" x14ac:dyDescent="0.25">
      <c r="A5" s="168" t="s">
        <v>46</v>
      </c>
      <c r="B5" s="172" t="s">
        <v>40</v>
      </c>
      <c r="C5" s="175"/>
      <c r="D5" s="176"/>
    </row>
    <row r="6" spans="1:5" ht="15.75" x14ac:dyDescent="0.25">
      <c r="A6" s="169"/>
      <c r="B6" s="173"/>
      <c r="C6" s="24">
        <v>2021</v>
      </c>
      <c r="D6" s="25">
        <v>2024</v>
      </c>
    </row>
    <row r="7" spans="1:5" ht="16.5" thickBot="1" x14ac:dyDescent="0.3">
      <c r="A7" s="170"/>
      <c r="B7" s="174"/>
      <c r="C7" s="26" t="s">
        <v>47</v>
      </c>
      <c r="D7" s="27" t="s">
        <v>47</v>
      </c>
    </row>
    <row r="8" spans="1:5" ht="15.75" thickBot="1" x14ac:dyDescent="0.3">
      <c r="A8" s="28" t="s">
        <v>136</v>
      </c>
      <c r="B8" s="29" t="s">
        <v>136</v>
      </c>
      <c r="C8" s="30" t="s">
        <v>136</v>
      </c>
      <c r="D8" s="31" t="s">
        <v>136</v>
      </c>
    </row>
  </sheetData>
  <mergeCells count="4">
    <mergeCell ref="A5:A7"/>
    <mergeCell ref="A4:D4"/>
    <mergeCell ref="B5:B7"/>
    <mergeCell ref="C5:D5"/>
  </mergeCells>
  <hyperlinks>
    <hyperlink ref="D1" location="Index!A1" display="Back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workbookViewId="0">
      <selection activeCell="C3" sqref="C3"/>
    </sheetView>
  </sheetViews>
  <sheetFormatPr defaultRowHeight="15" x14ac:dyDescent="0.25"/>
  <cols>
    <col min="1" max="1" width="25.140625" style="1" customWidth="1"/>
    <col min="2" max="2" width="29.7109375" style="23" customWidth="1"/>
    <col min="3" max="3" width="23" style="23" bestFit="1" customWidth="1"/>
    <col min="4" max="4" width="12.42578125" style="23" bestFit="1" customWidth="1"/>
    <col min="5" max="5" width="10.140625" style="23" bestFit="1" customWidth="1"/>
    <col min="6" max="6" width="12.7109375" style="23" bestFit="1" customWidth="1"/>
    <col min="7" max="7" width="14.7109375" style="23" customWidth="1"/>
    <col min="8" max="8" width="17" style="23" customWidth="1"/>
    <col min="9" max="9" width="10.5703125" style="23" bestFit="1" customWidth="1"/>
    <col min="10" max="10" width="9.5703125" style="23" bestFit="1" customWidth="1"/>
    <col min="11" max="13" width="41.7109375" style="23" customWidth="1"/>
    <col min="14" max="14" width="9.5703125" style="23" bestFit="1" customWidth="1"/>
    <col min="15" max="15" width="9.5703125" style="23" customWidth="1"/>
    <col min="16" max="16" width="35.5703125" style="23" customWidth="1"/>
    <col min="17" max="16384" width="9.140625" style="23"/>
  </cols>
  <sheetData>
    <row r="1" spans="1:11" x14ac:dyDescent="0.25">
      <c r="A1" s="1" t="s">
        <v>18</v>
      </c>
      <c r="B1" s="45">
        <v>43777</v>
      </c>
      <c r="G1" s="2" t="s">
        <v>19</v>
      </c>
    </row>
    <row r="2" spans="1:11" x14ac:dyDescent="0.25">
      <c r="A2" s="1" t="s">
        <v>20</v>
      </c>
      <c r="B2" s="61" t="s">
        <v>106</v>
      </c>
    </row>
    <row r="3" spans="1:11" x14ac:dyDescent="0.25">
      <c r="A3" s="1" t="s">
        <v>87</v>
      </c>
      <c r="B3" s="62">
        <v>43621</v>
      </c>
    </row>
    <row r="5" spans="1:11" ht="30" x14ac:dyDescent="0.25">
      <c r="A5" s="83" t="s">
        <v>56</v>
      </c>
    </row>
    <row r="7" spans="1:11" ht="66.75" customHeight="1" x14ac:dyDescent="0.25">
      <c r="A7" s="63" t="s">
        <v>57</v>
      </c>
      <c r="B7" s="64" t="s">
        <v>58</v>
      </c>
      <c r="C7" s="64" t="s">
        <v>59</v>
      </c>
      <c r="D7" s="65" t="s">
        <v>60</v>
      </c>
      <c r="E7" s="64" t="s">
        <v>61</v>
      </c>
      <c r="F7" s="66" t="s">
        <v>62</v>
      </c>
      <c r="G7" s="63" t="s">
        <v>63</v>
      </c>
      <c r="H7" s="63" t="s">
        <v>64</v>
      </c>
      <c r="I7" s="64">
        <v>2021</v>
      </c>
      <c r="J7" s="64">
        <v>2024</v>
      </c>
      <c r="K7" s="64" t="s">
        <v>41</v>
      </c>
    </row>
    <row r="8" spans="1:11" x14ac:dyDescent="0.25">
      <c r="A8" s="12" t="s">
        <v>144</v>
      </c>
      <c r="B8" s="12" t="s">
        <v>171</v>
      </c>
      <c r="C8" s="12" t="s">
        <v>162</v>
      </c>
      <c r="D8" s="132">
        <v>43615</v>
      </c>
      <c r="E8" s="12" t="s">
        <v>207</v>
      </c>
      <c r="F8" s="12">
        <v>30.24</v>
      </c>
      <c r="G8" s="12"/>
      <c r="H8" s="12" t="s">
        <v>123</v>
      </c>
      <c r="I8" s="12" t="s">
        <v>118</v>
      </c>
      <c r="J8" s="12" t="s">
        <v>118</v>
      </c>
      <c r="K8" s="67"/>
    </row>
    <row r="9" spans="1:11" x14ac:dyDescent="0.25">
      <c r="A9" s="12" t="s">
        <v>208</v>
      </c>
      <c r="B9" s="12" t="s">
        <v>188</v>
      </c>
      <c r="C9" s="12" t="s">
        <v>209</v>
      </c>
      <c r="D9" s="132">
        <v>43721</v>
      </c>
      <c r="E9" s="12" t="s">
        <v>207</v>
      </c>
      <c r="F9" s="12">
        <v>210</v>
      </c>
      <c r="G9" s="12"/>
      <c r="H9" s="12" t="s">
        <v>123</v>
      </c>
      <c r="I9" s="12" t="s">
        <v>118</v>
      </c>
      <c r="J9" s="12" t="s">
        <v>118</v>
      </c>
      <c r="K9" s="67"/>
    </row>
    <row r="10" spans="1:11" x14ac:dyDescent="0.25">
      <c r="A10" s="12" t="s">
        <v>145</v>
      </c>
      <c r="B10" s="12" t="s">
        <v>146</v>
      </c>
      <c r="C10" s="12" t="s">
        <v>163</v>
      </c>
      <c r="D10" s="132">
        <v>43570</v>
      </c>
      <c r="E10" s="12" t="s">
        <v>210</v>
      </c>
      <c r="F10" s="12">
        <v>30</v>
      </c>
      <c r="G10" s="12"/>
      <c r="H10" s="12" t="s">
        <v>123</v>
      </c>
      <c r="I10" s="12" t="s">
        <v>118</v>
      </c>
      <c r="J10" s="12" t="s">
        <v>118</v>
      </c>
      <c r="K10" s="67"/>
    </row>
    <row r="11" spans="1:11" x14ac:dyDescent="0.25">
      <c r="A11" s="12" t="s">
        <v>147</v>
      </c>
      <c r="B11" s="12" t="s">
        <v>189</v>
      </c>
      <c r="C11" s="12" t="s">
        <v>125</v>
      </c>
      <c r="D11" s="132">
        <v>43891</v>
      </c>
      <c r="E11" s="12" t="s">
        <v>207</v>
      </c>
      <c r="F11" s="12">
        <v>201.6</v>
      </c>
      <c r="G11" s="12"/>
      <c r="H11" s="12" t="s">
        <v>123</v>
      </c>
      <c r="I11" s="12" t="s">
        <v>118</v>
      </c>
      <c r="J11" s="12" t="s">
        <v>118</v>
      </c>
      <c r="K11" s="67"/>
    </row>
    <row r="12" spans="1:11" x14ac:dyDescent="0.25">
      <c r="A12" s="12" t="s">
        <v>211</v>
      </c>
      <c r="B12" s="12" t="s">
        <v>190</v>
      </c>
      <c r="C12" s="12" t="s">
        <v>125</v>
      </c>
      <c r="D12" s="132">
        <v>43830</v>
      </c>
      <c r="E12" s="12" t="s">
        <v>207</v>
      </c>
      <c r="F12" s="12">
        <v>200</v>
      </c>
      <c r="G12" s="12"/>
      <c r="H12" s="12" t="s">
        <v>123</v>
      </c>
      <c r="I12" s="12" t="s">
        <v>118</v>
      </c>
      <c r="J12" s="12" t="s">
        <v>118</v>
      </c>
      <c r="K12" s="67"/>
    </row>
    <row r="13" spans="1:11" x14ac:dyDescent="0.25">
      <c r="A13" s="12" t="s">
        <v>212</v>
      </c>
      <c r="B13" s="12" t="s">
        <v>191</v>
      </c>
      <c r="C13" s="12" t="s">
        <v>213</v>
      </c>
      <c r="D13" s="132">
        <v>43840</v>
      </c>
      <c r="E13" s="12" t="s">
        <v>207</v>
      </c>
      <c r="F13" s="12">
        <v>144.9</v>
      </c>
      <c r="G13" s="12"/>
      <c r="H13" s="12" t="s">
        <v>123</v>
      </c>
      <c r="I13" s="12" t="s">
        <v>118</v>
      </c>
      <c r="J13" s="12" t="s">
        <v>118</v>
      </c>
      <c r="K13" s="67"/>
    </row>
    <row r="14" spans="1:11" x14ac:dyDescent="0.25">
      <c r="A14" s="12" t="s">
        <v>148</v>
      </c>
      <c r="B14" s="12" t="s">
        <v>149</v>
      </c>
      <c r="C14" s="12" t="s">
        <v>126</v>
      </c>
      <c r="D14" s="132">
        <v>43830</v>
      </c>
      <c r="E14" s="12" t="s">
        <v>207</v>
      </c>
      <c r="F14" s="12">
        <v>206.64</v>
      </c>
      <c r="G14" s="12"/>
      <c r="H14" s="12" t="s">
        <v>123</v>
      </c>
      <c r="I14" s="12" t="s">
        <v>118</v>
      </c>
      <c r="J14" s="12" t="s">
        <v>118</v>
      </c>
      <c r="K14" s="67"/>
    </row>
    <row r="15" spans="1:11" x14ac:dyDescent="0.25">
      <c r="A15" s="12" t="s">
        <v>150</v>
      </c>
      <c r="B15" s="12" t="s">
        <v>151</v>
      </c>
      <c r="C15" s="12" t="s">
        <v>164</v>
      </c>
      <c r="D15" s="132">
        <v>43800</v>
      </c>
      <c r="E15" s="12" t="s">
        <v>207</v>
      </c>
      <c r="F15" s="12">
        <v>151.19999999999999</v>
      </c>
      <c r="G15" s="12"/>
      <c r="H15" s="12" t="s">
        <v>123</v>
      </c>
      <c r="I15" s="12" t="s">
        <v>118</v>
      </c>
      <c r="J15" s="12" t="s">
        <v>118</v>
      </c>
      <c r="K15" s="67"/>
    </row>
    <row r="16" spans="1:11" x14ac:dyDescent="0.25">
      <c r="A16" s="12" t="s">
        <v>176</v>
      </c>
      <c r="B16" s="12" t="s">
        <v>169</v>
      </c>
      <c r="C16" s="12" t="s">
        <v>174</v>
      </c>
      <c r="D16" s="132">
        <v>43646</v>
      </c>
      <c r="E16" s="12" t="s">
        <v>207</v>
      </c>
      <c r="F16" s="12">
        <v>300</v>
      </c>
      <c r="G16" s="12"/>
      <c r="H16" s="12" t="s">
        <v>123</v>
      </c>
      <c r="I16" s="12" t="s">
        <v>118</v>
      </c>
      <c r="J16" s="12" t="s">
        <v>118</v>
      </c>
      <c r="K16" s="67"/>
    </row>
    <row r="17" spans="1:11" x14ac:dyDescent="0.25">
      <c r="A17" s="12" t="s">
        <v>179</v>
      </c>
      <c r="B17" s="12" t="s">
        <v>167</v>
      </c>
      <c r="C17" s="12" t="s">
        <v>172</v>
      </c>
      <c r="D17" s="132">
        <v>43800</v>
      </c>
      <c r="E17" s="12" t="s">
        <v>207</v>
      </c>
      <c r="F17" s="12">
        <v>160</v>
      </c>
      <c r="G17" s="12"/>
      <c r="H17" s="12" t="s">
        <v>123</v>
      </c>
      <c r="I17" s="12" t="s">
        <v>118</v>
      </c>
      <c r="J17" s="12" t="s">
        <v>118</v>
      </c>
      <c r="K17" s="67"/>
    </row>
    <row r="18" spans="1:11" x14ac:dyDescent="0.25">
      <c r="A18" s="12" t="s">
        <v>214</v>
      </c>
      <c r="B18" s="12" t="s">
        <v>192</v>
      </c>
      <c r="C18" s="12" t="s">
        <v>215</v>
      </c>
      <c r="D18" s="132">
        <v>43798</v>
      </c>
      <c r="E18" s="12" t="s">
        <v>210</v>
      </c>
      <c r="F18" s="12">
        <v>240.8</v>
      </c>
      <c r="G18" s="12"/>
      <c r="H18" s="12" t="s">
        <v>123</v>
      </c>
      <c r="I18" s="12" t="s">
        <v>118</v>
      </c>
      <c r="J18" s="12" t="s">
        <v>118</v>
      </c>
      <c r="K18" s="67"/>
    </row>
    <row r="19" spans="1:11" x14ac:dyDescent="0.25">
      <c r="A19" s="12" t="s">
        <v>216</v>
      </c>
      <c r="B19" s="12" t="s">
        <v>193</v>
      </c>
      <c r="C19" s="12" t="s">
        <v>217</v>
      </c>
      <c r="D19" s="132">
        <v>44089</v>
      </c>
      <c r="E19" s="12" t="s">
        <v>207</v>
      </c>
      <c r="F19" s="12">
        <v>201.6</v>
      </c>
      <c r="G19" s="12"/>
      <c r="H19" s="12" t="s">
        <v>123</v>
      </c>
      <c r="I19" s="12" t="s">
        <v>118</v>
      </c>
      <c r="J19" s="12" t="s">
        <v>118</v>
      </c>
      <c r="K19" s="67"/>
    </row>
    <row r="20" spans="1:11" x14ac:dyDescent="0.25">
      <c r="A20" s="12" t="s">
        <v>218</v>
      </c>
      <c r="B20" s="12" t="s">
        <v>194</v>
      </c>
      <c r="C20" s="12" t="s">
        <v>219</v>
      </c>
      <c r="D20" s="132">
        <v>43677</v>
      </c>
      <c r="E20" s="12" t="s">
        <v>207</v>
      </c>
      <c r="F20" s="12">
        <v>158</v>
      </c>
      <c r="G20" s="12"/>
      <c r="H20" s="12" t="s">
        <v>123</v>
      </c>
      <c r="I20" s="12" t="s">
        <v>118</v>
      </c>
      <c r="J20" s="12" t="s">
        <v>118</v>
      </c>
      <c r="K20" s="67"/>
    </row>
    <row r="21" spans="1:11" x14ac:dyDescent="0.25">
      <c r="A21" s="12" t="s">
        <v>152</v>
      </c>
      <c r="B21" s="12" t="s">
        <v>153</v>
      </c>
      <c r="C21" s="12" t="s">
        <v>165</v>
      </c>
      <c r="D21" s="132">
        <v>43952</v>
      </c>
      <c r="E21" s="12" t="s">
        <v>207</v>
      </c>
      <c r="F21" s="12">
        <v>100</v>
      </c>
      <c r="G21" s="12"/>
      <c r="H21" s="12" t="s">
        <v>123</v>
      </c>
      <c r="I21" s="12" t="s">
        <v>118</v>
      </c>
      <c r="J21" s="12" t="s">
        <v>118</v>
      </c>
      <c r="K21" s="67"/>
    </row>
    <row r="22" spans="1:11" x14ac:dyDescent="0.25">
      <c r="A22" s="12" t="s">
        <v>154</v>
      </c>
      <c r="B22" s="12" t="s">
        <v>155</v>
      </c>
      <c r="C22" s="12" t="s">
        <v>127</v>
      </c>
      <c r="D22" s="132">
        <v>43570</v>
      </c>
      <c r="E22" s="12" t="s">
        <v>207</v>
      </c>
      <c r="F22" s="12">
        <v>102</v>
      </c>
      <c r="G22" s="12"/>
      <c r="H22" s="12" t="s">
        <v>123</v>
      </c>
      <c r="I22" s="12" t="s">
        <v>118</v>
      </c>
      <c r="J22" s="12" t="s">
        <v>118</v>
      </c>
      <c r="K22" s="12"/>
    </row>
    <row r="23" spans="1:11" x14ac:dyDescent="0.25">
      <c r="A23" s="12" t="s">
        <v>178</v>
      </c>
      <c r="B23" s="12" t="s">
        <v>168</v>
      </c>
      <c r="C23" s="12" t="s">
        <v>173</v>
      </c>
      <c r="D23" s="132">
        <v>43732</v>
      </c>
      <c r="E23" s="12" t="s">
        <v>207</v>
      </c>
      <c r="F23" s="12">
        <v>350</v>
      </c>
      <c r="G23" s="12"/>
      <c r="H23" s="12" t="s">
        <v>123</v>
      </c>
      <c r="I23" s="12" t="s">
        <v>118</v>
      </c>
      <c r="J23" s="12" t="s">
        <v>118</v>
      </c>
      <c r="K23" s="12"/>
    </row>
    <row r="24" spans="1:11" x14ac:dyDescent="0.25">
      <c r="A24" s="12" t="s">
        <v>156</v>
      </c>
      <c r="B24" s="12" t="s">
        <v>157</v>
      </c>
      <c r="C24" s="12" t="s">
        <v>166</v>
      </c>
      <c r="D24" s="132">
        <v>43709</v>
      </c>
      <c r="E24" s="12" t="s">
        <v>210</v>
      </c>
      <c r="F24" s="12">
        <v>250</v>
      </c>
      <c r="G24" s="12"/>
      <c r="H24" s="12" t="s">
        <v>123</v>
      </c>
      <c r="I24" s="12" t="s">
        <v>118</v>
      </c>
      <c r="J24" s="12" t="s">
        <v>118</v>
      </c>
      <c r="K24" s="12"/>
    </row>
    <row r="25" spans="1:11" x14ac:dyDescent="0.25">
      <c r="A25" s="12" t="s">
        <v>220</v>
      </c>
      <c r="B25" s="12" t="s">
        <v>195</v>
      </c>
      <c r="C25" s="12" t="s">
        <v>213</v>
      </c>
      <c r="D25" s="132">
        <v>44196</v>
      </c>
      <c r="E25" s="12" t="s">
        <v>210</v>
      </c>
      <c r="F25" s="12">
        <v>150</v>
      </c>
      <c r="G25" s="12"/>
      <c r="H25" s="12" t="s">
        <v>123</v>
      </c>
      <c r="I25" s="12" t="s">
        <v>118</v>
      </c>
      <c r="J25" s="12" t="s">
        <v>118</v>
      </c>
      <c r="K25" s="12"/>
    </row>
    <row r="26" spans="1:11" x14ac:dyDescent="0.25">
      <c r="A26" s="12" t="s">
        <v>158</v>
      </c>
      <c r="B26" s="12" t="s">
        <v>159</v>
      </c>
      <c r="C26" s="12" t="s">
        <v>126</v>
      </c>
      <c r="D26" s="132">
        <v>43830</v>
      </c>
      <c r="E26" s="12" t="s">
        <v>207</v>
      </c>
      <c r="F26" s="12">
        <v>101</v>
      </c>
      <c r="G26" s="12"/>
      <c r="H26" s="12" t="s">
        <v>123</v>
      </c>
      <c r="I26" s="12" t="s">
        <v>118</v>
      </c>
      <c r="J26" s="12" t="s">
        <v>118</v>
      </c>
      <c r="K26" s="12"/>
    </row>
    <row r="27" spans="1:11" x14ac:dyDescent="0.25">
      <c r="A27" s="12" t="s">
        <v>221</v>
      </c>
      <c r="B27" s="12" t="s">
        <v>196</v>
      </c>
      <c r="C27" s="12" t="s">
        <v>222</v>
      </c>
      <c r="D27" s="132">
        <v>43814</v>
      </c>
      <c r="E27" s="12" t="s">
        <v>210</v>
      </c>
      <c r="F27" s="12">
        <v>180</v>
      </c>
      <c r="G27" s="12"/>
      <c r="H27" s="12" t="s">
        <v>123</v>
      </c>
      <c r="I27" s="12" t="s">
        <v>118</v>
      </c>
      <c r="J27" s="12" t="s">
        <v>118</v>
      </c>
      <c r="K27" s="12"/>
    </row>
    <row r="28" spans="1:11" x14ac:dyDescent="0.25">
      <c r="A28" s="12" t="s">
        <v>160</v>
      </c>
      <c r="B28" s="12" t="s">
        <v>197</v>
      </c>
      <c r="C28" s="12" t="s">
        <v>124</v>
      </c>
      <c r="D28" s="132">
        <v>44012</v>
      </c>
      <c r="E28" s="12" t="s">
        <v>207</v>
      </c>
      <c r="F28" s="12">
        <v>255.3</v>
      </c>
      <c r="G28" s="12"/>
      <c r="H28" s="12" t="s">
        <v>123</v>
      </c>
      <c r="I28" s="12" t="s">
        <v>118</v>
      </c>
      <c r="J28" s="12" t="s">
        <v>118</v>
      </c>
      <c r="K28" s="12"/>
    </row>
    <row r="29" spans="1:11" x14ac:dyDescent="0.25">
      <c r="A29" s="12" t="s">
        <v>161</v>
      </c>
      <c r="B29" s="12" t="s">
        <v>198</v>
      </c>
      <c r="C29" s="12" t="s">
        <v>124</v>
      </c>
      <c r="D29" s="132">
        <v>44377</v>
      </c>
      <c r="E29" s="12" t="s">
        <v>207</v>
      </c>
      <c r="F29" s="12">
        <v>255.3</v>
      </c>
      <c r="G29" s="12"/>
      <c r="H29" s="12" t="s">
        <v>123</v>
      </c>
      <c r="I29" s="12" t="s">
        <v>118</v>
      </c>
      <c r="J29" s="12" t="s">
        <v>118</v>
      </c>
      <c r="K29" s="12"/>
    </row>
    <row r="30" spans="1:11" x14ac:dyDescent="0.25">
      <c r="A30" s="12" t="s">
        <v>223</v>
      </c>
      <c r="B30" s="12" t="s">
        <v>199</v>
      </c>
      <c r="C30" s="12" t="s">
        <v>224</v>
      </c>
      <c r="D30" s="132">
        <v>43830</v>
      </c>
      <c r="E30" s="12" t="s">
        <v>207</v>
      </c>
      <c r="F30" s="12">
        <v>220</v>
      </c>
      <c r="G30" s="12"/>
      <c r="H30" s="12" t="s">
        <v>123</v>
      </c>
      <c r="I30" s="12" t="s">
        <v>118</v>
      </c>
      <c r="J30" s="12" t="s">
        <v>118</v>
      </c>
      <c r="K30" s="12"/>
    </row>
    <row r="31" spans="1:11" x14ac:dyDescent="0.25">
      <c r="A31" s="12" t="s">
        <v>225</v>
      </c>
      <c r="B31" s="12" t="s">
        <v>200</v>
      </c>
      <c r="C31" s="12" t="s">
        <v>222</v>
      </c>
      <c r="D31" s="132">
        <v>43661</v>
      </c>
      <c r="E31" s="12" t="s">
        <v>210</v>
      </c>
      <c r="F31" s="12">
        <v>16.2</v>
      </c>
      <c r="G31" s="12"/>
      <c r="H31" s="12" t="s">
        <v>123</v>
      </c>
      <c r="I31" s="12" t="s">
        <v>118</v>
      </c>
      <c r="J31" s="12" t="s">
        <v>118</v>
      </c>
      <c r="K31" s="12"/>
    </row>
    <row r="32" spans="1:11" x14ac:dyDescent="0.25">
      <c r="A32" s="12" t="s">
        <v>177</v>
      </c>
      <c r="B32" s="12" t="s">
        <v>170</v>
      </c>
      <c r="C32" s="12" t="s">
        <v>175</v>
      </c>
      <c r="D32" s="132">
        <v>43738</v>
      </c>
      <c r="E32" s="12" t="s">
        <v>207</v>
      </c>
      <c r="F32" s="12">
        <v>300</v>
      </c>
      <c r="G32" s="12"/>
      <c r="H32" s="12" t="s">
        <v>123</v>
      </c>
      <c r="I32" s="12" t="s">
        <v>118</v>
      </c>
      <c r="J32" s="12" t="s">
        <v>118</v>
      </c>
      <c r="K32" s="12"/>
    </row>
    <row r="33" spans="1:11" x14ac:dyDescent="0.25">
      <c r="A33" s="12" t="s">
        <v>226</v>
      </c>
      <c r="B33" s="12" t="s">
        <v>201</v>
      </c>
      <c r="C33" s="12" t="s">
        <v>213</v>
      </c>
      <c r="D33" s="132">
        <v>44186</v>
      </c>
      <c r="E33" s="12" t="s">
        <v>207</v>
      </c>
      <c r="F33" s="12">
        <v>174</v>
      </c>
      <c r="G33" s="12"/>
      <c r="H33" s="12" t="s">
        <v>123</v>
      </c>
      <c r="I33" s="12" t="s">
        <v>118</v>
      </c>
      <c r="J33" s="12" t="s">
        <v>118</v>
      </c>
      <c r="K33" s="12"/>
    </row>
    <row r="34" spans="1:11" x14ac:dyDescent="0.25">
      <c r="A34" s="12" t="s">
        <v>227</v>
      </c>
      <c r="B34" s="12" t="s">
        <v>202</v>
      </c>
      <c r="C34" s="12" t="s">
        <v>228</v>
      </c>
      <c r="D34" s="132">
        <v>43607</v>
      </c>
      <c r="E34" s="12" t="s">
        <v>207</v>
      </c>
      <c r="F34" s="12">
        <v>226</v>
      </c>
      <c r="G34" s="12"/>
      <c r="H34" s="12" t="s">
        <v>123</v>
      </c>
      <c r="I34" s="12" t="s">
        <v>118</v>
      </c>
      <c r="J34" s="12" t="s">
        <v>118</v>
      </c>
      <c r="K34" s="12"/>
    </row>
    <row r="35" spans="1:11" x14ac:dyDescent="0.25">
      <c r="A35" s="12" t="s">
        <v>229</v>
      </c>
      <c r="B35" s="12" t="s">
        <v>203</v>
      </c>
      <c r="C35" s="12" t="s">
        <v>175</v>
      </c>
      <c r="D35" s="132">
        <v>43830</v>
      </c>
      <c r="E35" s="12" t="s">
        <v>207</v>
      </c>
      <c r="F35" s="12">
        <v>449.5</v>
      </c>
      <c r="G35" s="12"/>
      <c r="H35" s="12" t="s">
        <v>123</v>
      </c>
      <c r="I35" s="12" t="s">
        <v>118</v>
      </c>
      <c r="J35" s="12" t="s">
        <v>118</v>
      </c>
      <c r="K35" s="12"/>
    </row>
    <row r="36" spans="1:11" x14ac:dyDescent="0.25">
      <c r="A36" s="12" t="s">
        <v>230</v>
      </c>
      <c r="B36" s="12" t="s">
        <v>204</v>
      </c>
      <c r="C36" s="12" t="s">
        <v>231</v>
      </c>
      <c r="D36" s="132">
        <v>43814</v>
      </c>
      <c r="E36" s="12" t="s">
        <v>207</v>
      </c>
      <c r="F36" s="12">
        <v>418.9</v>
      </c>
      <c r="G36" s="12"/>
      <c r="H36" s="12" t="s">
        <v>123</v>
      </c>
      <c r="I36" s="12" t="s">
        <v>118</v>
      </c>
      <c r="J36" s="12" t="s">
        <v>118</v>
      </c>
      <c r="K36" s="12"/>
    </row>
    <row r="37" spans="1:11" x14ac:dyDescent="0.25">
      <c r="A37" s="12" t="s">
        <v>232</v>
      </c>
      <c r="B37" s="12" t="s">
        <v>205</v>
      </c>
      <c r="C37" s="12" t="s">
        <v>233</v>
      </c>
      <c r="D37" s="132">
        <v>43921</v>
      </c>
      <c r="E37" s="12" t="s">
        <v>207</v>
      </c>
      <c r="F37" s="12">
        <v>338</v>
      </c>
      <c r="G37" s="12"/>
      <c r="H37" s="12" t="s">
        <v>123</v>
      </c>
      <c r="I37" s="12" t="s">
        <v>118</v>
      </c>
      <c r="J37" s="12" t="s">
        <v>118</v>
      </c>
      <c r="K37" s="12"/>
    </row>
    <row r="38" spans="1:11" x14ac:dyDescent="0.25">
      <c r="A38" s="12" t="s">
        <v>234</v>
      </c>
      <c r="B38" s="12" t="s">
        <v>206</v>
      </c>
      <c r="C38" s="12" t="s">
        <v>172</v>
      </c>
      <c r="D38" s="132">
        <v>43830</v>
      </c>
      <c r="E38" s="12" t="s">
        <v>210</v>
      </c>
      <c r="F38" s="12">
        <v>100</v>
      </c>
      <c r="G38" s="12"/>
      <c r="H38" s="12" t="s">
        <v>123</v>
      </c>
      <c r="I38" s="12" t="s">
        <v>118</v>
      </c>
      <c r="J38" s="12" t="s">
        <v>118</v>
      </c>
      <c r="K38" s="12"/>
    </row>
    <row r="39" spans="1:11" x14ac:dyDescent="0.25">
      <c r="A39" s="134" t="s">
        <v>258</v>
      </c>
      <c r="B39" s="134" t="s">
        <v>259</v>
      </c>
      <c r="C39" s="12" t="s">
        <v>219</v>
      </c>
      <c r="D39" s="136">
        <v>43524</v>
      </c>
      <c r="E39" s="12" t="s">
        <v>210</v>
      </c>
      <c r="F39" s="135">
        <v>225</v>
      </c>
      <c r="G39" s="135"/>
      <c r="H39" s="12" t="s">
        <v>123</v>
      </c>
      <c r="I39" s="135" t="s">
        <v>118</v>
      </c>
      <c r="J39" s="135" t="s">
        <v>118</v>
      </c>
      <c r="K39" s="135"/>
    </row>
    <row r="40" spans="1:11" x14ac:dyDescent="0.25">
      <c r="A40" s="134" t="s">
        <v>260</v>
      </c>
      <c r="B40" s="134" t="s">
        <v>261</v>
      </c>
      <c r="C40" s="12" t="s">
        <v>266</v>
      </c>
      <c r="D40" s="136">
        <v>43556</v>
      </c>
      <c r="E40" s="12" t="s">
        <v>210</v>
      </c>
      <c r="F40" s="135">
        <v>400</v>
      </c>
      <c r="G40" s="135"/>
      <c r="H40" s="12" t="s">
        <v>123</v>
      </c>
      <c r="I40" s="135" t="s">
        <v>118</v>
      </c>
      <c r="J40" s="135" t="s">
        <v>118</v>
      </c>
      <c r="K40" s="135"/>
    </row>
    <row r="41" spans="1:11" x14ac:dyDescent="0.25">
      <c r="A41" s="134" t="s">
        <v>262</v>
      </c>
      <c r="B41" s="134" t="s">
        <v>263</v>
      </c>
      <c r="C41" s="12" t="s">
        <v>267</v>
      </c>
      <c r="D41" s="136">
        <v>43564</v>
      </c>
      <c r="E41" s="12" t="s">
        <v>207</v>
      </c>
      <c r="F41" s="135">
        <v>200</v>
      </c>
      <c r="G41" s="135"/>
      <c r="H41" s="12" t="s">
        <v>123</v>
      </c>
      <c r="I41" s="135" t="s">
        <v>118</v>
      </c>
      <c r="J41" s="135" t="s">
        <v>118</v>
      </c>
      <c r="K41" s="135"/>
    </row>
    <row r="42" spans="1:11" x14ac:dyDescent="0.25">
      <c r="A42" s="134" t="s">
        <v>264</v>
      </c>
      <c r="B42" s="134" t="s">
        <v>265</v>
      </c>
      <c r="C42" s="12" t="s">
        <v>268</v>
      </c>
      <c r="D42" s="136">
        <v>43501</v>
      </c>
      <c r="E42" s="12" t="s">
        <v>210</v>
      </c>
      <c r="F42" s="135">
        <v>255.12</v>
      </c>
      <c r="G42" s="135"/>
      <c r="H42" s="12" t="s">
        <v>123</v>
      </c>
      <c r="I42" s="135" t="s">
        <v>118</v>
      </c>
      <c r="J42" s="135" t="s">
        <v>118</v>
      </c>
      <c r="K42" s="135"/>
    </row>
    <row r="43" spans="1:11" x14ac:dyDescent="0.25">
      <c r="A43" s="23"/>
    </row>
    <row r="44" spans="1:11" x14ac:dyDescent="0.25">
      <c r="A44" s="70"/>
      <c r="B44" s="70"/>
      <c r="C44" s="69"/>
      <c r="D44" s="71"/>
      <c r="E44" s="69"/>
      <c r="F44" s="69"/>
      <c r="G44" s="69"/>
      <c r="H44" s="69"/>
      <c r="I44" s="69"/>
      <c r="J44" s="72"/>
    </row>
    <row r="45" spans="1:11" ht="22.5" customHeight="1" x14ac:dyDescent="0.25">
      <c r="A45" s="84" t="s">
        <v>65</v>
      </c>
    </row>
    <row r="46" spans="1:11" x14ac:dyDescent="0.25">
      <c r="A46" s="88" t="s">
        <v>66</v>
      </c>
      <c r="B46" s="64" t="s">
        <v>67</v>
      </c>
      <c r="C46" s="64">
        <v>2021</v>
      </c>
      <c r="D46" s="64">
        <v>2024</v>
      </c>
      <c r="E46" s="75" t="s">
        <v>41</v>
      </c>
      <c r="F46" s="77"/>
      <c r="G46" s="77"/>
      <c r="H46" s="77"/>
      <c r="I46" s="78"/>
    </row>
    <row r="47" spans="1:11" x14ac:dyDescent="0.25">
      <c r="A47" s="85"/>
      <c r="B47" s="76"/>
      <c r="C47" s="76"/>
      <c r="D47" s="76"/>
    </row>
    <row r="48" spans="1:11" x14ac:dyDescent="0.25">
      <c r="A48" s="85"/>
      <c r="B48" s="76"/>
      <c r="C48" s="76"/>
      <c r="D48" s="76"/>
    </row>
    <row r="49" spans="1:9" x14ac:dyDescent="0.25">
      <c r="A49" s="86" t="s">
        <v>68</v>
      </c>
      <c r="B49" s="34"/>
      <c r="C49" s="19"/>
      <c r="D49" s="19"/>
    </row>
    <row r="50" spans="1:9" x14ac:dyDescent="0.25">
      <c r="A50" s="87"/>
      <c r="B50" s="34"/>
      <c r="C50" s="19"/>
      <c r="D50" s="19"/>
    </row>
    <row r="51" spans="1:9" x14ac:dyDescent="0.25">
      <c r="A51" s="88" t="s">
        <v>66</v>
      </c>
      <c r="B51" s="64" t="s">
        <v>67</v>
      </c>
      <c r="C51" s="64">
        <v>2021</v>
      </c>
      <c r="D51" s="64">
        <v>2024</v>
      </c>
      <c r="E51" s="75" t="s">
        <v>41</v>
      </c>
      <c r="F51" s="77"/>
      <c r="G51" s="77"/>
      <c r="H51" s="77"/>
      <c r="I51" s="78"/>
    </row>
    <row r="52" spans="1:9" ht="30" x14ac:dyDescent="0.25">
      <c r="A52" s="105" t="s">
        <v>130</v>
      </c>
      <c r="B52" s="106">
        <v>330</v>
      </c>
      <c r="C52" s="106" t="s">
        <v>118</v>
      </c>
      <c r="D52" s="106" t="s">
        <v>118</v>
      </c>
      <c r="E52" s="107" t="s">
        <v>135</v>
      </c>
      <c r="F52" s="12"/>
      <c r="G52" s="12"/>
      <c r="H52" s="12"/>
      <c r="I52" s="12"/>
    </row>
    <row r="53" spans="1:9" x14ac:dyDescent="0.25">
      <c r="A53" s="105" t="s">
        <v>131</v>
      </c>
      <c r="B53" s="106">
        <v>118</v>
      </c>
      <c r="C53" s="106" t="s">
        <v>118</v>
      </c>
      <c r="D53" s="106" t="s">
        <v>118</v>
      </c>
      <c r="E53" s="107" t="s">
        <v>132</v>
      </c>
      <c r="F53" s="12"/>
      <c r="G53" s="12"/>
      <c r="H53" s="12"/>
      <c r="I53" s="12"/>
    </row>
    <row r="54" spans="1:9" x14ac:dyDescent="0.25">
      <c r="A54" s="105" t="s">
        <v>133</v>
      </c>
      <c r="B54" s="106">
        <v>840</v>
      </c>
      <c r="C54" s="106" t="s">
        <v>118</v>
      </c>
      <c r="D54" s="106" t="s">
        <v>118</v>
      </c>
      <c r="E54" s="107" t="s">
        <v>134</v>
      </c>
      <c r="F54" s="12"/>
      <c r="G54" s="12"/>
      <c r="H54" s="12"/>
      <c r="I54" s="12"/>
    </row>
  </sheetData>
  <autoFilter ref="A7:P43">
    <sortState ref="A8:O55">
      <sortCondition ref="C7"/>
    </sortState>
  </autoFilter>
  <hyperlinks>
    <hyperlink ref="G1" location="Index!A1" display="Back"/>
  </hyperlinks>
  <pageMargins left="0.7" right="0.7" top="0.75" bottom="0.75" header="0.3" footer="0.3"/>
  <pageSetup orientation="portrait" horizontalDpi="90" verticalDpi="9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topLeftCell="A10" workbookViewId="0">
      <selection activeCell="B26" sqref="B26"/>
    </sheetView>
  </sheetViews>
  <sheetFormatPr defaultRowHeight="15" x14ac:dyDescent="0.25"/>
  <cols>
    <col min="1" max="1" width="30.140625" style="23" bestFit="1" customWidth="1"/>
    <col min="2" max="2" width="23.7109375" style="23" bestFit="1" customWidth="1"/>
    <col min="3" max="6" width="9.140625" style="23"/>
    <col min="7" max="7" width="5" style="23" bestFit="1" customWidth="1"/>
    <col min="8" max="8" width="9.140625" style="23"/>
    <col min="9" max="9" width="9.5703125" style="23" customWidth="1"/>
    <col min="10" max="16384" width="9.140625" style="23"/>
  </cols>
  <sheetData>
    <row r="1" spans="1:9" x14ac:dyDescent="0.25">
      <c r="A1" s="23" t="s">
        <v>18</v>
      </c>
      <c r="B1" s="82">
        <v>43616</v>
      </c>
      <c r="G1" s="2" t="s">
        <v>19</v>
      </c>
    </row>
    <row r="2" spans="1:9" x14ac:dyDescent="0.25">
      <c r="A2" s="23" t="s">
        <v>20</v>
      </c>
      <c r="B2" s="33" t="s">
        <v>37</v>
      </c>
    </row>
    <row r="4" spans="1:9" ht="18.75" x14ac:dyDescent="0.25">
      <c r="A4" s="178" t="s">
        <v>21</v>
      </c>
      <c r="B4" s="178"/>
      <c r="C4" s="178"/>
      <c r="D4" s="178"/>
      <c r="E4" s="178"/>
      <c r="F4" s="178"/>
      <c r="G4" s="178"/>
    </row>
    <row r="5" spans="1:9" x14ac:dyDescent="0.25">
      <c r="A5" s="179" t="s">
        <v>142</v>
      </c>
      <c r="B5" s="179"/>
      <c r="C5" s="179"/>
      <c r="D5" s="179"/>
      <c r="E5" s="179"/>
      <c r="F5" s="179"/>
      <c r="G5" s="179"/>
    </row>
    <row r="6" spans="1:9" ht="34.5" customHeight="1" x14ac:dyDescent="0.25">
      <c r="A6" s="179"/>
      <c r="B6" s="179"/>
      <c r="C6" s="179"/>
      <c r="D6" s="179"/>
      <c r="E6" s="179"/>
      <c r="F6" s="179"/>
      <c r="G6" s="179"/>
    </row>
    <row r="7" spans="1:9" x14ac:dyDescent="0.25">
      <c r="A7" s="23" t="s">
        <v>139</v>
      </c>
    </row>
    <row r="8" spans="1:9" x14ac:dyDescent="0.25">
      <c r="A8" s="23" t="s">
        <v>140</v>
      </c>
      <c r="B8" s="23">
        <v>2013</v>
      </c>
    </row>
    <row r="9" spans="1:9" ht="15" customHeight="1" x14ac:dyDescent="0.25">
      <c r="A9" s="23" t="s">
        <v>141</v>
      </c>
      <c r="B9" s="61" t="s">
        <v>247</v>
      </c>
      <c r="C9" s="96"/>
      <c r="D9" s="96"/>
      <c r="E9" s="96"/>
      <c r="F9" s="96"/>
      <c r="G9" s="96"/>
    </row>
    <row r="10" spans="1:9" x14ac:dyDescent="0.25">
      <c r="A10" s="96"/>
      <c r="B10" s="96"/>
      <c r="C10" s="96"/>
      <c r="D10" s="96"/>
      <c r="E10" s="96"/>
      <c r="F10" s="96"/>
      <c r="G10" s="96"/>
      <c r="H10" s="9"/>
      <c r="I10" s="9"/>
    </row>
    <row r="11" spans="1:9" x14ac:dyDescent="0.25">
      <c r="A11" s="80"/>
      <c r="B11" s="80"/>
      <c r="C11" s="80"/>
    </row>
    <row r="12" spans="1:9" ht="18.75" x14ac:dyDescent="0.25">
      <c r="A12" s="178" t="s">
        <v>22</v>
      </c>
      <c r="B12" s="178"/>
      <c r="C12" s="178"/>
      <c r="D12" s="178"/>
      <c r="E12" s="178"/>
      <c r="F12" s="178"/>
      <c r="G12" s="178"/>
    </row>
    <row r="13" spans="1:9" x14ac:dyDescent="0.25">
      <c r="A13" s="179" t="s">
        <v>138</v>
      </c>
      <c r="B13" s="179"/>
      <c r="C13" s="179"/>
      <c r="D13" s="179"/>
      <c r="E13" s="179"/>
      <c r="F13" s="179"/>
      <c r="G13" s="179"/>
    </row>
    <row r="14" spans="1:9" ht="32.25" customHeight="1" x14ac:dyDescent="0.25">
      <c r="A14" s="179"/>
      <c r="B14" s="179"/>
      <c r="C14" s="179"/>
      <c r="D14" s="179"/>
      <c r="E14" s="179"/>
      <c r="F14" s="179"/>
      <c r="G14" s="179"/>
    </row>
    <row r="15" spans="1:9" x14ac:dyDescent="0.25">
      <c r="A15" s="23" t="s">
        <v>139</v>
      </c>
    </row>
    <row r="16" spans="1:9" x14ac:dyDescent="0.25">
      <c r="A16" s="23" t="s">
        <v>140</v>
      </c>
      <c r="B16" s="23">
        <v>2013</v>
      </c>
    </row>
    <row r="17" spans="1:7" x14ac:dyDescent="0.25">
      <c r="A17" s="23" t="s">
        <v>141</v>
      </c>
      <c r="B17" s="61" t="s">
        <v>247</v>
      </c>
    </row>
    <row r="18" spans="1:7" x14ac:dyDescent="0.25">
      <c r="A18" s="11"/>
      <c r="B18" s="7"/>
      <c r="C18" s="7"/>
    </row>
    <row r="19" spans="1:7" ht="18.75" x14ac:dyDescent="0.25">
      <c r="A19" s="178" t="s">
        <v>23</v>
      </c>
      <c r="B19" s="178"/>
      <c r="C19" s="178"/>
      <c r="D19" s="178"/>
      <c r="E19" s="178"/>
      <c r="F19" s="178"/>
      <c r="G19" s="178"/>
    </row>
    <row r="20" spans="1:7" ht="15" customHeight="1" x14ac:dyDescent="0.25">
      <c r="A20" s="177" t="s">
        <v>143</v>
      </c>
      <c r="B20" s="177"/>
      <c r="C20" s="177"/>
      <c r="D20" s="177"/>
      <c r="E20" s="177"/>
      <c r="F20" s="177"/>
      <c r="G20" s="177"/>
    </row>
    <row r="21" spans="1:7" x14ac:dyDescent="0.25">
      <c r="A21" s="177"/>
      <c r="B21" s="177"/>
      <c r="C21" s="177"/>
      <c r="D21" s="177"/>
      <c r="E21" s="177"/>
      <c r="F21" s="177"/>
      <c r="G21" s="177"/>
    </row>
  </sheetData>
  <mergeCells count="6">
    <mergeCell ref="A20:G21"/>
    <mergeCell ref="A19:G19"/>
    <mergeCell ref="A5:G6"/>
    <mergeCell ref="A4:G4"/>
    <mergeCell ref="A12:G12"/>
    <mergeCell ref="A13:G14"/>
  </mergeCells>
  <hyperlinks>
    <hyperlink ref="G1" location="Index!A1" display="Back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workbookViewId="0">
      <selection activeCell="K17" sqref="K17"/>
    </sheetView>
  </sheetViews>
  <sheetFormatPr defaultRowHeight="15" x14ac:dyDescent="0.25"/>
  <cols>
    <col min="1" max="1" width="49.140625" bestFit="1" customWidth="1"/>
    <col min="2" max="2" width="27.140625" bestFit="1" customWidth="1"/>
    <col min="3" max="3" width="14.28515625" customWidth="1"/>
  </cols>
  <sheetData>
    <row r="1" spans="1:8" x14ac:dyDescent="0.25">
      <c r="A1" t="s">
        <v>18</v>
      </c>
      <c r="B1" s="82" t="s">
        <v>244</v>
      </c>
    </row>
    <row r="2" spans="1:8" x14ac:dyDescent="0.25">
      <c r="A2" t="s">
        <v>20</v>
      </c>
      <c r="B2" t="s">
        <v>37</v>
      </c>
    </row>
    <row r="3" spans="1:8" ht="15.75" thickBot="1" x14ac:dyDescent="0.3">
      <c r="A3" t="s">
        <v>30</v>
      </c>
    </row>
    <row r="4" spans="1:8" ht="30" x14ac:dyDescent="0.25">
      <c r="A4" s="51" t="s">
        <v>24</v>
      </c>
      <c r="B4" s="50" t="s">
        <v>25</v>
      </c>
      <c r="C4" s="48" t="s">
        <v>26</v>
      </c>
      <c r="D4" s="48" t="s">
        <v>27</v>
      </c>
      <c r="E4" s="48" t="s">
        <v>28</v>
      </c>
      <c r="F4" s="48" t="s">
        <v>29</v>
      </c>
      <c r="G4" s="48">
        <v>2021</v>
      </c>
      <c r="H4" s="97">
        <v>2024</v>
      </c>
    </row>
    <row r="5" spans="1:8" x14ac:dyDescent="0.25">
      <c r="A5" s="55" t="s">
        <v>88</v>
      </c>
      <c r="B5" s="56" t="s">
        <v>107</v>
      </c>
      <c r="C5" s="89" t="s">
        <v>89</v>
      </c>
      <c r="D5" s="89" t="s">
        <v>90</v>
      </c>
      <c r="E5" s="89" t="s">
        <v>91</v>
      </c>
      <c r="F5" s="89">
        <v>2016</v>
      </c>
      <c r="G5" s="89">
        <v>54.6</v>
      </c>
      <c r="H5" s="89">
        <v>54.6</v>
      </c>
    </row>
    <row r="6" spans="1:8" x14ac:dyDescent="0.25">
      <c r="A6" s="55" t="s">
        <v>92</v>
      </c>
      <c r="B6" s="56" t="s">
        <v>108</v>
      </c>
      <c r="C6" s="89" t="s">
        <v>89</v>
      </c>
      <c r="D6" s="89" t="s">
        <v>90</v>
      </c>
      <c r="E6" s="89" t="s">
        <v>91</v>
      </c>
      <c r="F6" s="89">
        <v>2016</v>
      </c>
      <c r="G6" s="89">
        <v>54.6</v>
      </c>
      <c r="H6" s="89">
        <v>54.6</v>
      </c>
    </row>
    <row r="7" spans="1:8" x14ac:dyDescent="0.25">
      <c r="A7" s="55" t="s">
        <v>93</v>
      </c>
      <c r="B7" s="56" t="s">
        <v>109</v>
      </c>
      <c r="C7" s="89" t="s">
        <v>89</v>
      </c>
      <c r="D7" s="89" t="s">
        <v>90</v>
      </c>
      <c r="E7" s="89" t="s">
        <v>91</v>
      </c>
      <c r="F7" s="89">
        <v>2016</v>
      </c>
      <c r="G7" s="89">
        <v>54.6</v>
      </c>
      <c r="H7" s="89">
        <v>54.6</v>
      </c>
    </row>
    <row r="8" spans="1:8" x14ac:dyDescent="0.25">
      <c r="A8" s="55" t="s">
        <v>94</v>
      </c>
      <c r="B8" s="56" t="s">
        <v>95</v>
      </c>
      <c r="C8" s="89" t="s">
        <v>89</v>
      </c>
      <c r="D8" s="89" t="s">
        <v>90</v>
      </c>
      <c r="E8" s="89" t="s">
        <v>91</v>
      </c>
      <c r="F8" s="89">
        <v>2016</v>
      </c>
      <c r="G8" s="89">
        <v>190</v>
      </c>
      <c r="H8" s="89">
        <v>190</v>
      </c>
    </row>
    <row r="9" spans="1:8" x14ac:dyDescent="0.25">
      <c r="A9" s="55" t="s">
        <v>96</v>
      </c>
      <c r="B9" s="56" t="s">
        <v>97</v>
      </c>
      <c r="C9" s="89" t="s">
        <v>89</v>
      </c>
      <c r="D9" s="89" t="s">
        <v>90</v>
      </c>
      <c r="E9" s="89" t="s">
        <v>91</v>
      </c>
      <c r="F9" s="89">
        <v>2016</v>
      </c>
      <c r="G9" s="89">
        <v>190</v>
      </c>
      <c r="H9" s="89">
        <v>190</v>
      </c>
    </row>
    <row r="10" spans="1:8" x14ac:dyDescent="0.25">
      <c r="A10" s="55" t="s">
        <v>98</v>
      </c>
      <c r="B10" s="56" t="s">
        <v>99</v>
      </c>
      <c r="C10" s="89" t="s">
        <v>100</v>
      </c>
      <c r="D10" s="89" t="s">
        <v>90</v>
      </c>
      <c r="E10" s="89" t="s">
        <v>101</v>
      </c>
      <c r="F10" s="89">
        <v>2000</v>
      </c>
      <c r="G10" s="89">
        <v>160</v>
      </c>
      <c r="H10" s="89" t="s">
        <v>136</v>
      </c>
    </row>
    <row r="11" spans="1:8" x14ac:dyDescent="0.25">
      <c r="A11" s="55" t="s">
        <v>102</v>
      </c>
      <c r="B11" s="56" t="s">
        <v>103</v>
      </c>
      <c r="C11" s="89" t="s">
        <v>100</v>
      </c>
      <c r="D11" s="89" t="s">
        <v>90</v>
      </c>
      <c r="E11" s="89" t="s">
        <v>101</v>
      </c>
      <c r="F11" s="89">
        <v>2000</v>
      </c>
      <c r="G11" s="89">
        <v>160</v>
      </c>
      <c r="H11" s="89" t="s">
        <v>136</v>
      </c>
    </row>
    <row r="12" spans="1:8" x14ac:dyDescent="0.25">
      <c r="A12" s="55"/>
      <c r="B12" s="56"/>
      <c r="C12" s="89"/>
      <c r="D12" s="89"/>
      <c r="E12" s="89"/>
      <c r="F12" s="89"/>
      <c r="G12" s="89"/>
      <c r="H12" s="89"/>
    </row>
    <row r="13" spans="1:8" ht="15.75" thickBot="1" x14ac:dyDescent="0.3">
      <c r="A13" s="57" t="s">
        <v>104</v>
      </c>
      <c r="B13" s="58" t="s">
        <v>105</v>
      </c>
      <c r="C13" s="90"/>
      <c r="D13" s="90" t="s">
        <v>90</v>
      </c>
      <c r="E13" s="90"/>
      <c r="F13" s="90"/>
      <c r="G13" s="90">
        <f t="shared" ref="G13" si="0">20-SUM(G5:G11)</f>
        <v>-843.8</v>
      </c>
      <c r="H13" s="90">
        <f t="shared" ref="H13" si="1">-SUM(H5:H9)</f>
        <v>-543.79999999999995</v>
      </c>
    </row>
    <row r="16" spans="1:8" x14ac:dyDescent="0.25">
      <c r="A16" s="180" t="s">
        <v>182</v>
      </c>
      <c r="B16" s="180"/>
      <c r="C16" s="180"/>
      <c r="D16" s="180"/>
    </row>
    <row r="17" spans="1:4" x14ac:dyDescent="0.25">
      <c r="A17" s="180"/>
      <c r="B17" s="180"/>
      <c r="C17" s="180"/>
      <c r="D17" s="180"/>
    </row>
    <row r="18" spans="1:4" x14ac:dyDescent="0.25">
      <c r="A18" s="180"/>
      <c r="B18" s="180"/>
      <c r="C18" s="180"/>
      <c r="D18" s="180"/>
    </row>
    <row r="19" spans="1:4" x14ac:dyDescent="0.25">
      <c r="A19" s="180"/>
      <c r="B19" s="180"/>
      <c r="C19" s="180"/>
      <c r="D19" s="180"/>
    </row>
  </sheetData>
  <mergeCells count="1">
    <mergeCell ref="A16:D1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1</vt:i4>
      </vt:variant>
    </vt:vector>
  </HeadingPairs>
  <TitlesOfParts>
    <vt:vector size="15" baseType="lpstr">
      <vt:lpstr>Index</vt:lpstr>
      <vt:lpstr>Start Cases</vt:lpstr>
      <vt:lpstr>Recently Approved RPG Project</vt:lpstr>
      <vt:lpstr>Model Updates &amp; Corrections</vt:lpstr>
      <vt:lpstr>Transmission &amp; Gen Outages</vt:lpstr>
      <vt:lpstr>CMP</vt:lpstr>
      <vt:lpstr>Gen Add, Ret. and Mothball</vt:lpstr>
      <vt:lpstr>Renewable Generation Dispatch</vt:lpstr>
      <vt:lpstr>Switchable Generation</vt:lpstr>
      <vt:lpstr>DC Tie Modeling &amp; Dispatch</vt:lpstr>
      <vt:lpstr>Reserve Requirement</vt:lpstr>
      <vt:lpstr>Fuel Price Assumptions</vt:lpstr>
      <vt:lpstr>Emission Cost Assumptions</vt:lpstr>
      <vt:lpstr>Economic Case-Load Forecast</vt:lpstr>
      <vt:lpstr>Load_Forecast__Economic__Weather_Year_Assumption</vt:lpstr>
    </vt:vector>
  </TitlesOfParts>
  <Company>The Electric Reliability Council of Texas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Borkar, Sandeep</dc:creator>
  <cp:lastModifiedBy>Cheng, Yong</cp:lastModifiedBy>
  <dcterms:created xsi:type="dcterms:W3CDTF">2016-10-04T14:07:58Z</dcterms:created>
  <dcterms:modified xsi:type="dcterms:W3CDTF">2019-12-17T22:07:31Z</dcterms:modified>
</cp:coreProperties>
</file>