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Resource Adequacy\Peak Ave Capacity Contributions (Wind, Solar, DC-Tie, PUN, Hydro)\Posted Peak Ave Capacity Percentage Files\2019\2019_April Updates\"/>
    </mc:Choice>
  </mc:AlternateContent>
  <bookViews>
    <workbookView xWindow="-15" yWindow="7290" windowWidth="28830" windowHeight="7350" activeTab="2"/>
  </bookViews>
  <sheets>
    <sheet name="Summary" sheetId="7" r:id="rId1"/>
    <sheet name="Graphs" sheetId="16" r:id="rId2"/>
    <sheet name="W2017-2018" sheetId="15" r:id="rId3"/>
  </sheets>
  <calcPr calcId="152511"/>
</workbook>
</file>

<file path=xl/calcChain.xml><?xml version="1.0" encoding="utf-8"?>
<calcChain xmlns="http://schemas.openxmlformats.org/spreadsheetml/2006/main">
  <c r="C5" i="15" l="1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T5" i="15"/>
  <c r="U5" i="15"/>
  <c r="B5" i="15"/>
  <c r="B6" i="15" l="1"/>
  <c r="C7" i="7" s="1"/>
  <c r="E5" i="7" s="1"/>
  <c r="E11" i="16"/>
  <c r="C11" i="16"/>
  <c r="D11" i="16"/>
  <c r="D4" i="16"/>
  <c r="C4" i="16"/>
  <c r="E4" i="16" l="1"/>
</calcChain>
</file>

<file path=xl/sharedStrings.xml><?xml version="1.0" encoding="utf-8"?>
<sst xmlns="http://schemas.openxmlformats.org/spreadsheetml/2006/main" count="58" uniqueCount="58">
  <si>
    <t>SEASON</t>
  </si>
  <si>
    <t>SOLAR</t>
  </si>
  <si>
    <t>FUEL</t>
  </si>
  <si>
    <t>TOTAL HSL (MW)</t>
  </si>
  <si>
    <t>TOTAL CAPACITY (MW)</t>
  </si>
  <si>
    <t>CAPACITY FACTOR</t>
  </si>
  <si>
    <t>CAPACITY FACTOR AVG</t>
  </si>
  <si>
    <t>Year</t>
  </si>
  <si>
    <t>Winter Season</t>
  </si>
  <si>
    <t>HOUR</t>
  </si>
  <si>
    <t>ERCOT LOAD (MW)</t>
  </si>
  <si>
    <t>Annual</t>
  </si>
  <si>
    <t>Capacity Factors</t>
  </si>
  <si>
    <t>High</t>
  </si>
  <si>
    <t>Low</t>
  </si>
  <si>
    <t>Average</t>
  </si>
  <si>
    <t>PEAK AVERAGE SOLAR CAPACITY PERCENTAGES, WINTER PEAK SEASON</t>
  </si>
  <si>
    <t>HISTORICAL SOLAR CAPACITY CONTRIBUTION - WINTER PEAK SEASON</t>
  </si>
  <si>
    <t>SOLARPEAKPCT Values *</t>
  </si>
  <si>
    <t>* The methodology for calculating SOLARPEAKPCT values is outlined in ERCOT Protocol Section 3.2.6.2.2. See: http://www.ercot.com/content/wcm/current_guides/53528/03_030116_Nodal.doc</t>
  </si>
  <si>
    <t>2018-12-10 HE8</t>
  </si>
  <si>
    <t>2018-1-2 HE18</t>
  </si>
  <si>
    <t>2019-1-2 HE19</t>
  </si>
  <si>
    <t>2019-1-2 HE20</t>
  </si>
  <si>
    <t>2019-1-23 HE8</t>
  </si>
  <si>
    <t>2019-1-24 HE7</t>
  </si>
  <si>
    <t>2019-1-24 HE8</t>
  </si>
  <si>
    <t>2019-1-24 HE9</t>
  </si>
  <si>
    <t>2019-1-29 HE8</t>
  </si>
  <si>
    <t>2019-2-8 HE7</t>
  </si>
  <si>
    <t>2019-2-8 HE8</t>
  </si>
  <si>
    <t>2019-2-8 HE9</t>
  </si>
  <si>
    <t>2019-2-8 HE10</t>
  </si>
  <si>
    <t>2019-2-8 HE11</t>
  </si>
  <si>
    <t>2019-2-8 HE12</t>
  </si>
  <si>
    <t>2019-2-8 HE13</t>
  </si>
  <si>
    <t>2019-2-8 HE18</t>
  </si>
  <si>
    <t>2019-2-8 HE19</t>
  </si>
  <si>
    <t>2019-2-8 HE20</t>
  </si>
  <si>
    <t>2019-2-8 HE21</t>
  </si>
  <si>
    <t>WINTER 2018/2019</t>
  </si>
  <si>
    <t>Winter 2012/2013-2017/2018</t>
  </si>
  <si>
    <t>Winter 2012/2013</t>
  </si>
  <si>
    <t>Winter 2013/2014</t>
  </si>
  <si>
    <t>Winter 2014/2015</t>
  </si>
  <si>
    <t>Winter 2015/2016</t>
  </si>
  <si>
    <t>Winter 2016/2017</t>
  </si>
  <si>
    <t>Winter 2017/2018</t>
  </si>
  <si>
    <t>Winter 2018/2019</t>
  </si>
  <si>
    <t>2018/2019</t>
  </si>
  <si>
    <t>2017/2018</t>
  </si>
  <si>
    <t>2016/2017</t>
  </si>
  <si>
    <t>2015/2016</t>
  </si>
  <si>
    <t>2014/2015</t>
  </si>
  <si>
    <t>2013/2014</t>
  </si>
  <si>
    <t>2012/2013</t>
  </si>
  <si>
    <t>Winter Peak Ave. Solar Capacity Percentages</t>
  </si>
  <si>
    <t xml:space="preserve">Winter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</si>
</sst>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Helv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7" applyNumberFormat="0" applyAlignment="0" applyProtection="0"/>
    <xf numFmtId="0" fontId="15" fillId="7" borderId="8" applyNumberFormat="0" applyAlignment="0" applyProtection="0"/>
    <xf numFmtId="0" fontId="16" fillId="7" borderId="7" applyNumberFormat="0" applyAlignment="0" applyProtection="0"/>
    <xf numFmtId="0" fontId="17" fillId="0" borderId="9" applyNumberFormat="0" applyFill="0" applyAlignment="0" applyProtection="0"/>
    <xf numFmtId="0" fontId="18" fillId="8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9" borderId="11" applyNumberFormat="0" applyFont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/>
    <xf numFmtId="165" fontId="2" fillId="0" borderId="0" xfId="1" applyNumberFormat="1" applyFont="1"/>
    <xf numFmtId="165" fontId="4" fillId="0" borderId="0" xfId="1" applyNumberFormat="1" applyFont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24" fillId="0" borderId="0" xfId="0" applyFont="1"/>
    <xf numFmtId="0" fontId="22" fillId="0" borderId="0" xfId="0" applyFont="1"/>
    <xf numFmtId="165" fontId="25" fillId="0" borderId="0" xfId="1" applyNumberFormat="1" applyFont="1" applyAlignment="1">
      <alignment horizontal="left" vertical="top" wrapText="1"/>
    </xf>
    <xf numFmtId="165" fontId="26" fillId="0" borderId="0" xfId="1" applyNumberFormat="1" applyFont="1" applyAlignment="1">
      <alignment horizontal="left" vertical="top" wrapText="1"/>
    </xf>
    <xf numFmtId="9" fontId="6" fillId="0" borderId="1" xfId="1" applyNumberFormat="1" applyFont="1" applyFill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right"/>
    </xf>
    <xf numFmtId="0" fontId="28" fillId="0" borderId="0" xfId="0" applyFont="1"/>
    <xf numFmtId="0" fontId="28" fillId="0" borderId="0" xfId="0" applyFont="1" applyAlignment="1">
      <alignment horizontal="right"/>
    </xf>
    <xf numFmtId="165" fontId="22" fillId="0" borderId="0" xfId="1" applyNumberFormat="1" applyFont="1" applyFill="1"/>
    <xf numFmtId="14" fontId="22" fillId="0" borderId="0" xfId="0" applyNumberFormat="1" applyFont="1"/>
    <xf numFmtId="165" fontId="22" fillId="0" borderId="0" xfId="1" applyNumberFormat="1" applyFont="1"/>
    <xf numFmtId="165" fontId="0" fillId="0" borderId="0" xfId="0" applyNumberFormat="1"/>
    <xf numFmtId="165" fontId="22" fillId="0" borderId="0" xfId="0" applyNumberFormat="1" applyFont="1" applyAlignment="1">
      <alignment horizontal="right"/>
    </xf>
    <xf numFmtId="165" fontId="22" fillId="0" borderId="0" xfId="1" applyNumberFormat="1" applyFont="1" applyAlignment="1">
      <alignment horizontal="right"/>
    </xf>
    <xf numFmtId="9" fontId="22" fillId="0" borderId="0" xfId="1" applyFont="1" applyFill="1"/>
    <xf numFmtId="9" fontId="22" fillId="0" borderId="0" xfId="1" applyFont="1"/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9" fontId="24" fillId="0" borderId="1" xfId="1" applyNumberFormat="1" applyFont="1" applyBorder="1"/>
    <xf numFmtId="0" fontId="30" fillId="0" borderId="1" xfId="0" applyFont="1" applyBorder="1" applyAlignment="1">
      <alignment horizontal="left" vertical="center"/>
    </xf>
    <xf numFmtId="165" fontId="24" fillId="0" borderId="0" xfId="1" applyNumberFormat="1" applyFont="1"/>
    <xf numFmtId="9" fontId="6" fillId="0" borderId="1" xfId="1" applyFont="1" applyFill="1" applyBorder="1" applyAlignment="1">
      <alignment horizontal="center" vertical="center"/>
    </xf>
    <xf numFmtId="165" fontId="22" fillId="0" borderId="0" xfId="1" applyNumberFormat="1" applyFont="1" applyAlignment="1">
      <alignment horizontal="left" vertical="top" wrapText="1"/>
    </xf>
  </cellXfs>
  <cellStyles count="4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45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2"/>
    <cellStyle name="Normal 2 2" xfId="46"/>
    <cellStyle name="Normal 2 3" xfId="44"/>
    <cellStyle name="Normal 3" xfId="43"/>
    <cellStyle name="Note 2" xfId="47"/>
    <cellStyle name="Output" xfId="12" builtinId="21" customBuiltin="1"/>
    <cellStyle name="Percent" xfId="1" builtinId="5"/>
    <cellStyle name="Percent 2" xfId="48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50" b="0"/>
              <a:t>ERCOT</a:t>
            </a:r>
            <a:r>
              <a:rPr lang="en-US" sz="1050" b="0" baseline="0"/>
              <a:t> Solar- Historical Winter Capacity Factors - Top 20 Hours</a:t>
            </a:r>
            <a:endParaRPr lang="en-US" sz="1050" b="0"/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Graphs!$C$3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Graphs!$B$4:$B$11</c:f>
              <c:strCache>
                <c:ptCount val="8"/>
                <c:pt idx="0">
                  <c:v>Winter 2012/2013-2017/2018</c:v>
                </c:pt>
                <c:pt idx="1">
                  <c:v>Winter 2012/2013</c:v>
                </c:pt>
                <c:pt idx="2">
                  <c:v>Winter 2013/2014</c:v>
                </c:pt>
                <c:pt idx="3">
                  <c:v>Winter 2014/2015</c:v>
                </c:pt>
                <c:pt idx="4">
                  <c:v>Winter 2015/2016</c:v>
                </c:pt>
                <c:pt idx="5">
                  <c:v>Winter 2016/2017</c:v>
                </c:pt>
                <c:pt idx="6">
                  <c:v>Winter 2017/2018</c:v>
                </c:pt>
                <c:pt idx="7">
                  <c:v>Winter 2018/2019</c:v>
                </c:pt>
              </c:strCache>
            </c:strRef>
          </c:cat>
          <c:val>
            <c:numRef>
              <c:f>Graphs!$C$4:$C$11</c:f>
              <c:numCache>
                <c:formatCode>0.0%</c:formatCode>
                <c:ptCount val="8"/>
                <c:pt idx="0">
                  <c:v>0.88100000000000001</c:v>
                </c:pt>
                <c:pt idx="1">
                  <c:v>0.88100000000000001</c:v>
                </c:pt>
                <c:pt idx="2">
                  <c:v>0.29199999999999998</c:v>
                </c:pt>
                <c:pt idx="3">
                  <c:v>0.40100000000000002</c:v>
                </c:pt>
                <c:pt idx="4">
                  <c:v>0.499</c:v>
                </c:pt>
                <c:pt idx="5">
                  <c:v>0.70199999999999996</c:v>
                </c:pt>
                <c:pt idx="6">
                  <c:v>0.88100000000000001</c:v>
                </c:pt>
                <c:pt idx="7">
                  <c:v>0.3534415436507064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Graphs!$D$3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Graphs!$B$4:$B$11</c:f>
              <c:strCache>
                <c:ptCount val="8"/>
                <c:pt idx="0">
                  <c:v>Winter 2012/2013-2017/2018</c:v>
                </c:pt>
                <c:pt idx="1">
                  <c:v>Winter 2012/2013</c:v>
                </c:pt>
                <c:pt idx="2">
                  <c:v>Winter 2013/2014</c:v>
                </c:pt>
                <c:pt idx="3">
                  <c:v>Winter 2014/2015</c:v>
                </c:pt>
                <c:pt idx="4">
                  <c:v>Winter 2015/2016</c:v>
                </c:pt>
                <c:pt idx="5">
                  <c:v>Winter 2016/2017</c:v>
                </c:pt>
                <c:pt idx="6">
                  <c:v>Winter 2017/2018</c:v>
                </c:pt>
                <c:pt idx="7">
                  <c:v>Winter 2018/2019</c:v>
                </c:pt>
              </c:strCache>
            </c:strRef>
          </c:cat>
          <c:val>
            <c:numRef>
              <c:f>Graphs!$D$4:$D$11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Graphs!$E$3</c:f>
              <c:strCache>
                <c:ptCount val="1"/>
                <c:pt idx="0">
                  <c:v>Average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10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Graphs!$B$4:$B$11</c:f>
              <c:strCache>
                <c:ptCount val="8"/>
                <c:pt idx="0">
                  <c:v>Winter 2012/2013-2017/2018</c:v>
                </c:pt>
                <c:pt idx="1">
                  <c:v>Winter 2012/2013</c:v>
                </c:pt>
                <c:pt idx="2">
                  <c:v>Winter 2013/2014</c:v>
                </c:pt>
                <c:pt idx="3">
                  <c:v>Winter 2014/2015</c:v>
                </c:pt>
                <c:pt idx="4">
                  <c:v>Winter 2015/2016</c:v>
                </c:pt>
                <c:pt idx="5">
                  <c:v>Winter 2016/2017</c:v>
                </c:pt>
                <c:pt idx="6">
                  <c:v>Winter 2017/2018</c:v>
                </c:pt>
                <c:pt idx="7">
                  <c:v>Winter 2018/2019</c:v>
                </c:pt>
              </c:strCache>
            </c:strRef>
          </c:cat>
          <c:val>
            <c:numRef>
              <c:f>Graphs!$E$4:$E$11</c:f>
              <c:numCache>
                <c:formatCode>0%</c:formatCode>
                <c:ptCount val="8"/>
                <c:pt idx="0">
                  <c:v>8.2513556828756635E-2</c:v>
                </c:pt>
                <c:pt idx="1">
                  <c:v>8.9019975031211007E-2</c:v>
                </c:pt>
                <c:pt idx="2">
                  <c:v>2.8303562854124657E-2</c:v>
                </c:pt>
                <c:pt idx="3">
                  <c:v>4.6371825985489279E-2</c:v>
                </c:pt>
                <c:pt idx="4">
                  <c:v>7.5572323026985036E-2</c:v>
                </c:pt>
                <c:pt idx="5">
                  <c:v>0.17100000000000001</c:v>
                </c:pt>
                <c:pt idx="6">
                  <c:v>8.4813654074729794E-2</c:v>
                </c:pt>
                <c:pt idx="7" formatCode="0.0%">
                  <c:v>9.1846313695874371E-2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axId val="225667432"/>
        <c:axId val="225672136"/>
      </c:stockChart>
      <c:catAx>
        <c:axId val="225667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040000"/>
          <a:lstStyle/>
          <a:p>
            <a:pPr>
              <a:defRPr/>
            </a:pPr>
            <a:endParaRPr lang="en-US"/>
          </a:p>
        </c:txPr>
        <c:crossAx val="225672136"/>
        <c:crosses val="autoZero"/>
        <c:auto val="0"/>
        <c:lblAlgn val="ctr"/>
        <c:lblOffset val="100"/>
        <c:noMultiLvlLbl val="0"/>
      </c:catAx>
      <c:valAx>
        <c:axId val="225672136"/>
        <c:scaling>
          <c:orientation val="minMax"/>
          <c:max val="1"/>
          <c:min val="0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25667432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</xdr:row>
      <xdr:rowOff>4761</xdr:rowOff>
    </xdr:from>
    <xdr:to>
      <xdr:col>15</xdr:col>
      <xdr:colOff>447675</xdr:colOff>
      <xdr:row>17</xdr:row>
      <xdr:rowOff>180974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16"/>
  <sheetViews>
    <sheetView workbookViewId="0">
      <selection activeCell="D15" sqref="D15"/>
    </sheetView>
  </sheetViews>
  <sheetFormatPr defaultRowHeight="15" x14ac:dyDescent="0.25"/>
  <cols>
    <col min="1" max="1" width="4.28515625" customWidth="1"/>
    <col min="2" max="2" width="26.42578125" customWidth="1"/>
    <col min="3" max="3" width="29.7109375" customWidth="1"/>
    <col min="4" max="4" width="4.42578125" customWidth="1"/>
    <col min="5" max="5" width="23.7109375" customWidth="1"/>
    <col min="6" max="6" width="18.42578125" customWidth="1"/>
  </cols>
  <sheetData>
    <row r="1" spans="2:9" s="11" customFormat="1" x14ac:dyDescent="0.25">
      <c r="B1" s="10" t="s">
        <v>16</v>
      </c>
    </row>
    <row r="3" spans="2:9" x14ac:dyDescent="0.25">
      <c r="E3" s="32" t="s">
        <v>18</v>
      </c>
      <c r="F3" s="21"/>
      <c r="G3" s="21"/>
      <c r="H3" s="21"/>
    </row>
    <row r="4" spans="2:9" x14ac:dyDescent="0.25">
      <c r="B4" s="27" t="s">
        <v>56</v>
      </c>
      <c r="C4" s="28"/>
      <c r="E4" s="29" t="s">
        <v>57</v>
      </c>
      <c r="F4" s="21"/>
      <c r="G4" s="21"/>
      <c r="H4" s="21"/>
    </row>
    <row r="5" spans="2:9" s="1" customFormat="1" x14ac:dyDescent="0.25">
      <c r="B5" s="27" t="s">
        <v>8</v>
      </c>
      <c r="C5" s="28"/>
      <c r="E5" s="30">
        <f>AVERAGE(C$7:C9)</f>
        <v>0.12048685041548106</v>
      </c>
      <c r="F5" s="21"/>
      <c r="G5" s="21"/>
      <c r="H5" s="21"/>
    </row>
    <row r="6" spans="2:9" x14ac:dyDescent="0.25">
      <c r="B6" s="7" t="s">
        <v>7</v>
      </c>
      <c r="C6" s="8" t="s">
        <v>11</v>
      </c>
      <c r="E6" s="21"/>
      <c r="F6" s="21"/>
      <c r="G6" s="21"/>
      <c r="H6" s="21"/>
    </row>
    <row r="7" spans="2:9" x14ac:dyDescent="0.25">
      <c r="B7" s="31" t="s">
        <v>49</v>
      </c>
      <c r="C7" s="33">
        <f>'W2017-2018'!B6</f>
        <v>9.1846313695874371E-2</v>
      </c>
      <c r="E7" s="21"/>
      <c r="F7" s="21"/>
      <c r="G7" s="21"/>
      <c r="H7" s="21"/>
    </row>
    <row r="8" spans="2:9" x14ac:dyDescent="0.25">
      <c r="B8" s="31" t="s">
        <v>50</v>
      </c>
      <c r="C8" s="14">
        <v>9.8614237550568778E-2</v>
      </c>
      <c r="E8" s="21"/>
      <c r="F8" s="21"/>
      <c r="G8" s="21"/>
      <c r="H8" s="21"/>
    </row>
    <row r="9" spans="2:9" ht="15" customHeight="1" x14ac:dyDescent="0.25">
      <c r="B9" s="31" t="s">
        <v>51</v>
      </c>
      <c r="C9" s="14">
        <v>0.17100000000000001</v>
      </c>
      <c r="E9" s="34" t="s">
        <v>19</v>
      </c>
      <c r="F9" s="34"/>
      <c r="G9" s="34"/>
      <c r="H9" s="34"/>
      <c r="I9" s="34"/>
    </row>
    <row r="10" spans="2:9" ht="15" customHeight="1" x14ac:dyDescent="0.25">
      <c r="B10" s="31" t="s">
        <v>52</v>
      </c>
      <c r="C10" s="14">
        <v>7.5572323026985036E-2</v>
      </c>
      <c r="D10" s="12"/>
      <c r="E10" s="34"/>
      <c r="F10" s="34"/>
      <c r="G10" s="34"/>
      <c r="H10" s="34"/>
      <c r="I10" s="34"/>
    </row>
    <row r="11" spans="2:9" x14ac:dyDescent="0.25">
      <c r="B11" s="31" t="s">
        <v>53</v>
      </c>
      <c r="C11" s="9">
        <v>4.6371825985489279E-2</v>
      </c>
      <c r="E11" s="34"/>
      <c r="F11" s="34"/>
      <c r="G11" s="34"/>
      <c r="H11" s="34"/>
      <c r="I11" s="34"/>
    </row>
    <row r="12" spans="2:9" x14ac:dyDescent="0.25">
      <c r="B12" s="31" t="s">
        <v>54</v>
      </c>
      <c r="C12" s="9">
        <v>2.8303562854124657E-2</v>
      </c>
      <c r="D12" s="13"/>
      <c r="E12" s="12"/>
      <c r="F12" s="12"/>
    </row>
    <row r="13" spans="2:9" x14ac:dyDescent="0.25">
      <c r="B13" s="31" t="s">
        <v>55</v>
      </c>
      <c r="C13" s="9">
        <v>8.9019975031211007E-2</v>
      </c>
      <c r="D13" s="12"/>
      <c r="E13" s="12"/>
      <c r="F13" s="12"/>
    </row>
    <row r="14" spans="2:9" x14ac:dyDescent="0.25">
      <c r="B14" s="12"/>
      <c r="C14" s="12"/>
      <c r="D14" s="12"/>
    </row>
    <row r="15" spans="2:9" x14ac:dyDescent="0.25">
      <c r="B15" s="12"/>
      <c r="C15" s="12"/>
      <c r="D15" s="12"/>
    </row>
    <row r="16" spans="2:9" x14ac:dyDescent="0.25">
      <c r="B16" s="12"/>
      <c r="C16" s="12"/>
    </row>
  </sheetData>
  <mergeCells count="1">
    <mergeCell ref="E9:I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J27"/>
  <sheetViews>
    <sheetView workbookViewId="0">
      <selection activeCell="D17" sqref="D17"/>
    </sheetView>
  </sheetViews>
  <sheetFormatPr defaultColWidth="9.140625" defaultRowHeight="15" x14ac:dyDescent="0.25"/>
  <cols>
    <col min="1" max="1" width="3.5703125" style="11" customWidth="1"/>
    <col min="2" max="2" width="27" style="11" bestFit="1" customWidth="1"/>
    <col min="3" max="5" width="9.5703125" style="11" bestFit="1" customWidth="1"/>
    <col min="6" max="16384" width="9.140625" style="11"/>
  </cols>
  <sheetData>
    <row r="1" spans="2:10" x14ac:dyDescent="0.25">
      <c r="B1" s="10" t="s">
        <v>17</v>
      </c>
    </row>
    <row r="3" spans="2:10" x14ac:dyDescent="0.25">
      <c r="B3" s="15" t="s">
        <v>12</v>
      </c>
      <c r="C3" s="16" t="s">
        <v>13</v>
      </c>
      <c r="D3" s="16" t="s">
        <v>14</v>
      </c>
      <c r="E3" s="16" t="s">
        <v>15</v>
      </c>
      <c r="G3" s="17"/>
      <c r="H3" s="18"/>
      <c r="I3" s="18"/>
      <c r="J3" s="18"/>
    </row>
    <row r="4" spans="2:10" x14ac:dyDescent="0.25">
      <c r="B4" s="11" t="s">
        <v>41</v>
      </c>
      <c r="C4" s="19">
        <f>MAX(C5:C10)</f>
        <v>0.88100000000000001</v>
      </c>
      <c r="D4" s="19">
        <f>MIN(D5:D10)</f>
        <v>0</v>
      </c>
      <c r="E4" s="25">
        <f>AVERAGE(E5:E10)</f>
        <v>8.2513556828756635E-2</v>
      </c>
      <c r="G4" s="20"/>
      <c r="H4" s="21"/>
      <c r="I4" s="21"/>
      <c r="J4" s="21"/>
    </row>
    <row r="5" spans="2:10" x14ac:dyDescent="0.25">
      <c r="B5" s="20" t="s">
        <v>42</v>
      </c>
      <c r="C5" s="19">
        <v>0.88100000000000001</v>
      </c>
      <c r="D5" s="19">
        <v>0</v>
      </c>
      <c r="E5" s="26">
        <v>8.9019975031211007E-2</v>
      </c>
    </row>
    <row r="6" spans="2:10" x14ac:dyDescent="0.25">
      <c r="B6" s="20" t="s">
        <v>43</v>
      </c>
      <c r="C6" s="19">
        <v>0.29199999999999998</v>
      </c>
      <c r="D6" s="19">
        <v>0</v>
      </c>
      <c r="E6" s="26">
        <v>2.8303562854124657E-2</v>
      </c>
    </row>
    <row r="7" spans="2:10" x14ac:dyDescent="0.25">
      <c r="B7" s="20" t="s">
        <v>44</v>
      </c>
      <c r="C7" s="19">
        <v>0.40100000000000002</v>
      </c>
      <c r="D7" s="19">
        <v>0</v>
      </c>
      <c r="E7" s="26">
        <v>4.6371825985489279E-2</v>
      </c>
    </row>
    <row r="8" spans="2:10" x14ac:dyDescent="0.25">
      <c r="B8" s="20" t="s">
        <v>45</v>
      </c>
      <c r="C8" s="19">
        <v>0.499</v>
      </c>
      <c r="D8" s="19">
        <v>0</v>
      </c>
      <c r="E8" s="26">
        <v>7.5572323026985036E-2</v>
      </c>
    </row>
    <row r="9" spans="2:10" x14ac:dyDescent="0.25">
      <c r="B9" s="20" t="s">
        <v>46</v>
      </c>
      <c r="C9" s="22">
        <v>0.70199999999999996</v>
      </c>
      <c r="D9" s="19">
        <v>0</v>
      </c>
      <c r="E9" s="26">
        <v>0.17100000000000001</v>
      </c>
    </row>
    <row r="10" spans="2:10" x14ac:dyDescent="0.25">
      <c r="B10" s="20" t="s">
        <v>47</v>
      </c>
      <c r="C10" s="19">
        <v>0.88100000000000001</v>
      </c>
      <c r="D10" s="19">
        <v>0</v>
      </c>
      <c r="E10" s="25">
        <v>8.4813654074729794E-2</v>
      </c>
    </row>
    <row r="11" spans="2:10" x14ac:dyDescent="0.25">
      <c r="B11" s="20" t="s">
        <v>48</v>
      </c>
      <c r="C11" s="19">
        <f>MAX('W2017-2018'!B5:U5)</f>
        <v>0.3534415436507064</v>
      </c>
      <c r="D11" s="19">
        <f>MIN('W2017-2018'!B5:U5)</f>
        <v>0</v>
      </c>
      <c r="E11" s="19">
        <f>AVERAGE('W2017-2018'!B5:U5)</f>
        <v>9.1846313695874371E-2</v>
      </c>
    </row>
    <row r="19" spans="2:5" x14ac:dyDescent="0.25">
      <c r="B19" s="17"/>
      <c r="C19" s="18"/>
      <c r="D19" s="18"/>
      <c r="E19" s="18"/>
    </row>
    <row r="20" spans="2:5" x14ac:dyDescent="0.25">
      <c r="C20" s="23"/>
      <c r="D20" s="23"/>
      <c r="E20" s="23"/>
    </row>
    <row r="21" spans="2:5" x14ac:dyDescent="0.25">
      <c r="C21" s="23"/>
      <c r="D21" s="23"/>
      <c r="E21" s="23"/>
    </row>
    <row r="22" spans="2:5" x14ac:dyDescent="0.25">
      <c r="C22" s="24"/>
      <c r="D22" s="24"/>
      <c r="E22" s="24"/>
    </row>
    <row r="23" spans="2:5" x14ac:dyDescent="0.25">
      <c r="B23" s="20"/>
      <c r="C23" s="24"/>
      <c r="D23" s="24"/>
      <c r="E23" s="24"/>
    </row>
    <row r="24" spans="2:5" x14ac:dyDescent="0.25">
      <c r="B24" s="20"/>
      <c r="C24" s="24"/>
      <c r="D24" s="24"/>
      <c r="E24" s="24"/>
    </row>
    <row r="25" spans="2:5" x14ac:dyDescent="0.25">
      <c r="B25" s="20"/>
      <c r="C25" s="24"/>
      <c r="D25" s="24"/>
      <c r="E25" s="24"/>
    </row>
    <row r="26" spans="2:5" x14ac:dyDescent="0.25">
      <c r="B26" s="20"/>
      <c r="C26" s="24"/>
      <c r="D26" s="24"/>
      <c r="E26" s="24"/>
    </row>
    <row r="27" spans="2:5" x14ac:dyDescent="0.25">
      <c r="B27" s="20"/>
      <c r="C27" s="24"/>
      <c r="D27" s="24"/>
      <c r="E27" s="24"/>
    </row>
  </sheetData>
  <pageMargins left="0.7" right="0.7" top="0.75" bottom="0.75" header="0.3" footer="0.3"/>
  <pageSetup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34"/>
  <sheetViews>
    <sheetView tabSelected="1" workbookViewId="0">
      <selection activeCell="C12" sqref="C12"/>
    </sheetView>
  </sheetViews>
  <sheetFormatPr defaultRowHeight="15" x14ac:dyDescent="0.25"/>
  <cols>
    <col min="1" max="1" width="22" bestFit="1" customWidth="1"/>
    <col min="2" max="2" width="13.42578125" customWidth="1"/>
    <col min="3" max="4" width="13.28515625" bestFit="1" customWidth="1"/>
    <col min="5" max="7" width="12.140625" bestFit="1" customWidth="1"/>
    <col min="8" max="15" width="14.28515625" bestFit="1" customWidth="1"/>
    <col min="16" max="19" width="13.28515625" bestFit="1" customWidth="1"/>
    <col min="20" max="20" width="14.28515625" bestFit="1" customWidth="1"/>
    <col min="21" max="21" width="13.28515625" bestFit="1" customWidth="1"/>
  </cols>
  <sheetData>
    <row r="1" spans="1:21" x14ac:dyDescent="0.25">
      <c r="A1" s="4" t="s">
        <v>9</v>
      </c>
      <c r="B1" s="4" t="s">
        <v>20</v>
      </c>
      <c r="C1" s="4" t="s">
        <v>21</v>
      </c>
      <c r="D1" s="4" t="s">
        <v>22</v>
      </c>
      <c r="E1" s="4" t="s">
        <v>23</v>
      </c>
      <c r="F1" s="4" t="s">
        <v>24</v>
      </c>
      <c r="G1" s="4" t="s">
        <v>25</v>
      </c>
      <c r="H1" s="4" t="s">
        <v>26</v>
      </c>
      <c r="I1" s="4" t="s">
        <v>27</v>
      </c>
      <c r="J1" s="4" t="s">
        <v>28</v>
      </c>
      <c r="K1" s="4" t="s">
        <v>29</v>
      </c>
      <c r="L1" s="4" t="s">
        <v>30</v>
      </c>
      <c r="M1" s="4" t="s">
        <v>31</v>
      </c>
      <c r="N1" s="4" t="s">
        <v>32</v>
      </c>
      <c r="O1" s="4" t="s">
        <v>33</v>
      </c>
      <c r="P1" s="4" t="s">
        <v>34</v>
      </c>
      <c r="Q1" s="4" t="s">
        <v>35</v>
      </c>
      <c r="R1" s="4" t="s">
        <v>36</v>
      </c>
      <c r="S1" s="4" t="s">
        <v>37</v>
      </c>
      <c r="T1" s="4" t="s">
        <v>38</v>
      </c>
      <c r="U1" s="4" t="s">
        <v>39</v>
      </c>
    </row>
    <row r="2" spans="1:21" x14ac:dyDescent="0.25">
      <c r="A2" s="4" t="s">
        <v>10</v>
      </c>
      <c r="B2" s="4">
        <v>51934</v>
      </c>
      <c r="C2" s="4">
        <v>52743</v>
      </c>
      <c r="D2" s="4">
        <v>53300</v>
      </c>
      <c r="E2" s="4">
        <v>52327</v>
      </c>
      <c r="F2" s="4">
        <v>51825</v>
      </c>
      <c r="G2" s="4">
        <v>53667</v>
      </c>
      <c r="H2" s="4">
        <v>54694</v>
      </c>
      <c r="I2" s="4">
        <v>51883</v>
      </c>
      <c r="J2" s="4">
        <v>51793</v>
      </c>
      <c r="K2" s="4">
        <v>51650</v>
      </c>
      <c r="L2" s="4">
        <v>53731</v>
      </c>
      <c r="M2" s="4">
        <v>53581</v>
      </c>
      <c r="N2" s="4">
        <v>53724</v>
      </c>
      <c r="O2" s="4">
        <v>53044</v>
      </c>
      <c r="P2" s="4">
        <v>52413</v>
      </c>
      <c r="Q2" s="4">
        <v>51611</v>
      </c>
      <c r="R2" s="4">
        <v>52476</v>
      </c>
      <c r="S2" s="4">
        <v>53645</v>
      </c>
      <c r="T2" s="4">
        <v>53315</v>
      </c>
      <c r="U2" s="4">
        <v>52495</v>
      </c>
    </row>
    <row r="3" spans="1:21" x14ac:dyDescent="0.25">
      <c r="A3" s="2" t="s">
        <v>3</v>
      </c>
      <c r="B3" s="3">
        <v>5.0823010715345518</v>
      </c>
      <c r="C3" s="3">
        <v>5.3426933698356143</v>
      </c>
      <c r="D3" s="3">
        <v>0</v>
      </c>
      <c r="E3" s="3">
        <v>0</v>
      </c>
      <c r="F3" s="3">
        <v>0.83910204408069511</v>
      </c>
      <c r="G3" s="3">
        <v>0</v>
      </c>
      <c r="H3" s="3">
        <v>2.3593468576048808</v>
      </c>
      <c r="I3" s="3">
        <v>300.28157908717787</v>
      </c>
      <c r="J3" s="3">
        <v>3.114676593647649</v>
      </c>
      <c r="K3" s="3">
        <v>0</v>
      </c>
      <c r="L3" s="3">
        <v>2.5979636078700423</v>
      </c>
      <c r="M3" s="3">
        <v>147.65072152204812</v>
      </c>
      <c r="N3" s="3">
        <v>496.23192728559178</v>
      </c>
      <c r="O3" s="3">
        <v>411.78953344623244</v>
      </c>
      <c r="P3" s="3">
        <v>427.72078166405356</v>
      </c>
      <c r="Q3" s="3">
        <v>494.23359843889875</v>
      </c>
      <c r="R3" s="3">
        <v>258.79397493461153</v>
      </c>
      <c r="S3" s="3">
        <v>23.006288656964877</v>
      </c>
      <c r="T3" s="3">
        <v>0</v>
      </c>
      <c r="U3" s="3">
        <v>0</v>
      </c>
    </row>
    <row r="4" spans="1:21" x14ac:dyDescent="0.25">
      <c r="A4" s="2" t="s">
        <v>4</v>
      </c>
      <c r="B4" s="3">
        <v>1404</v>
      </c>
      <c r="C4" s="3">
        <v>1404</v>
      </c>
      <c r="D4" s="3">
        <v>1404</v>
      </c>
      <c r="E4" s="3">
        <v>1404</v>
      </c>
      <c r="F4" s="3">
        <v>1404</v>
      </c>
      <c r="G4" s="3">
        <v>1404</v>
      </c>
      <c r="H4" s="3">
        <v>1404</v>
      </c>
      <c r="I4" s="3">
        <v>1404</v>
      </c>
      <c r="J4" s="3">
        <v>1404</v>
      </c>
      <c r="K4" s="3">
        <v>1404</v>
      </c>
      <c r="L4" s="3">
        <v>1404</v>
      </c>
      <c r="M4" s="3">
        <v>1404</v>
      </c>
      <c r="N4" s="3">
        <v>1404</v>
      </c>
      <c r="O4" s="3">
        <v>1404</v>
      </c>
      <c r="P4" s="3">
        <v>1404</v>
      </c>
      <c r="Q4" s="3">
        <v>1404</v>
      </c>
      <c r="R4" s="3">
        <v>1404</v>
      </c>
      <c r="S4" s="3">
        <v>1404</v>
      </c>
      <c r="T4" s="3">
        <v>1404</v>
      </c>
      <c r="U4" s="3">
        <v>1404</v>
      </c>
    </row>
    <row r="5" spans="1:21" x14ac:dyDescent="0.25">
      <c r="A5" s="4" t="s">
        <v>5</v>
      </c>
      <c r="B5" s="5">
        <f>B3/B4</f>
        <v>3.6198725580730427E-3</v>
      </c>
      <c r="C5" s="5">
        <f t="shared" ref="C5:U5" si="0">C3/C4</f>
        <v>3.8053371580025743E-3</v>
      </c>
      <c r="D5" s="5">
        <f t="shared" si="0"/>
        <v>0</v>
      </c>
      <c r="E5" s="5">
        <f t="shared" si="0"/>
        <v>0</v>
      </c>
      <c r="F5" s="5">
        <f t="shared" si="0"/>
        <v>5.976510285475036E-4</v>
      </c>
      <c r="G5" s="5">
        <f t="shared" si="0"/>
        <v>0</v>
      </c>
      <c r="H5" s="5">
        <f t="shared" si="0"/>
        <v>1.6804464797755562E-3</v>
      </c>
      <c r="I5" s="5">
        <f t="shared" si="0"/>
        <v>0.21387576858061103</v>
      </c>
      <c r="J5" s="5">
        <f t="shared" si="0"/>
        <v>2.2184306222561602E-3</v>
      </c>
      <c r="K5" s="5">
        <f t="shared" si="0"/>
        <v>0</v>
      </c>
      <c r="L5" s="5">
        <f t="shared" si="0"/>
        <v>1.8504014301068677E-3</v>
      </c>
      <c r="M5" s="5">
        <f t="shared" si="0"/>
        <v>0.10516433156841033</v>
      </c>
      <c r="N5" s="5">
        <f t="shared" si="0"/>
        <v>0.3534415436507064</v>
      </c>
      <c r="O5" s="5">
        <f t="shared" si="0"/>
        <v>0.29329738849446757</v>
      </c>
      <c r="P5" s="5">
        <f t="shared" si="0"/>
        <v>0.30464443138465352</v>
      </c>
      <c r="Q5" s="5">
        <f t="shared" si="0"/>
        <v>0.35201823250633812</v>
      </c>
      <c r="R5" s="5">
        <f t="shared" si="0"/>
        <v>0.18432619297337002</v>
      </c>
      <c r="S5" s="5">
        <f t="shared" si="0"/>
        <v>1.6386245482168715E-2</v>
      </c>
      <c r="T5" s="5">
        <f t="shared" si="0"/>
        <v>0</v>
      </c>
      <c r="U5" s="5">
        <f t="shared" si="0"/>
        <v>0</v>
      </c>
    </row>
    <row r="6" spans="1:21" x14ac:dyDescent="0.25">
      <c r="A6" s="4" t="s">
        <v>6</v>
      </c>
      <c r="B6" s="6">
        <f>AVERAGE(B5:U5)</f>
        <v>9.1846313695874371E-2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"/>
      <c r="B7" s="1"/>
    </row>
    <row r="8" spans="1:21" x14ac:dyDescent="0.25">
      <c r="A8" s="4" t="s">
        <v>0</v>
      </c>
      <c r="B8" s="4" t="s">
        <v>40</v>
      </c>
    </row>
    <row r="9" spans="1:21" x14ac:dyDescent="0.25">
      <c r="A9" s="4" t="s">
        <v>2</v>
      </c>
      <c r="B9" s="4" t="s">
        <v>1</v>
      </c>
    </row>
    <row r="14" spans="1:21" x14ac:dyDescent="0.25">
      <c r="E14" s="4"/>
    </row>
    <row r="15" spans="1:21" x14ac:dyDescent="0.25">
      <c r="E15" s="4"/>
    </row>
    <row r="16" spans="1:21" x14ac:dyDescent="0.25">
      <c r="E16" s="4"/>
    </row>
    <row r="17" spans="5:5" x14ac:dyDescent="0.25">
      <c r="E17" s="4"/>
    </row>
    <row r="18" spans="5:5" x14ac:dyDescent="0.25">
      <c r="E18" s="4"/>
    </row>
    <row r="19" spans="5:5" x14ac:dyDescent="0.25">
      <c r="E19" s="4"/>
    </row>
    <row r="20" spans="5:5" x14ac:dyDescent="0.25">
      <c r="E20" s="4"/>
    </row>
    <row r="21" spans="5:5" x14ac:dyDescent="0.25">
      <c r="E21" s="4"/>
    </row>
    <row r="22" spans="5:5" x14ac:dyDescent="0.25">
      <c r="E22" s="4"/>
    </row>
    <row r="23" spans="5:5" x14ac:dyDescent="0.25">
      <c r="E23" s="4"/>
    </row>
    <row r="24" spans="5:5" x14ac:dyDescent="0.25">
      <c r="E24" s="4"/>
    </row>
    <row r="25" spans="5:5" x14ac:dyDescent="0.25">
      <c r="E25" s="4"/>
    </row>
    <row r="26" spans="5:5" x14ac:dyDescent="0.25">
      <c r="E26" s="4"/>
    </row>
    <row r="27" spans="5:5" x14ac:dyDescent="0.25">
      <c r="E27" s="4"/>
    </row>
    <row r="28" spans="5:5" x14ac:dyDescent="0.25">
      <c r="E28" s="4"/>
    </row>
    <row r="29" spans="5:5" x14ac:dyDescent="0.25">
      <c r="E29" s="4"/>
    </row>
    <row r="30" spans="5:5" x14ac:dyDescent="0.25">
      <c r="E30" s="4"/>
    </row>
    <row r="31" spans="5:5" x14ac:dyDescent="0.25">
      <c r="E31" s="4"/>
    </row>
    <row r="32" spans="5:5" x14ac:dyDescent="0.25">
      <c r="E32" s="4"/>
    </row>
    <row r="33" spans="5:5" x14ac:dyDescent="0.25">
      <c r="E33" s="4"/>
    </row>
    <row r="34" spans="5:5" x14ac:dyDescent="0.25">
      <c r="E3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Graphs</vt:lpstr>
      <vt:lpstr>W2017-2018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Stecklein, Chris</dc:creator>
  <cp:lastModifiedBy>Matevosjana, Julia</cp:lastModifiedBy>
  <dcterms:created xsi:type="dcterms:W3CDTF">2014-11-04T19:54:26Z</dcterms:created>
  <dcterms:modified xsi:type="dcterms:W3CDTF">2019-11-19T19:58:20Z</dcterms:modified>
</cp:coreProperties>
</file>