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rt coop\RTC project\"/>
    </mc:Choice>
  </mc:AlternateContent>
  <bookViews>
    <workbookView xWindow="0" yWindow="0" windowWidth="22755" windowHeight="12360"/>
  </bookViews>
  <sheets>
    <sheet name="system ex 2" sheetId="9" r:id="rId1"/>
    <sheet name="QSE1" sheetId="4" r:id="rId2"/>
    <sheet name="QSE2" sheetId="7" r:id="rId3"/>
    <sheet name="QSE3" sheetId="10" r:id="rId4"/>
    <sheet name="QSE4" sheetId="11" r:id="rId5"/>
    <sheet name="QSE5" sheetId="12" r:id="rId6"/>
    <sheet name="scenarios" sheetId="13"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9" l="1"/>
  <c r="E18" i="9" l="1"/>
  <c r="B18" i="9"/>
  <c r="C20" i="12"/>
  <c r="G11" i="4"/>
  <c r="J12" i="4"/>
  <c r="F7" i="9"/>
  <c r="E7" i="9"/>
  <c r="D7" i="9"/>
  <c r="C7" i="9"/>
  <c r="B7" i="9"/>
  <c r="F6" i="9"/>
  <c r="E6" i="9"/>
  <c r="D6" i="9"/>
  <c r="B6" i="9"/>
  <c r="C18" i="12"/>
  <c r="G11" i="12"/>
  <c r="F11" i="12"/>
  <c r="E11" i="12"/>
  <c r="I11" i="12" s="1"/>
  <c r="I9" i="12"/>
  <c r="I3" i="12"/>
  <c r="I2" i="12"/>
  <c r="E10" i="12" s="1"/>
  <c r="C18" i="11"/>
  <c r="G11" i="11"/>
  <c r="F11" i="11"/>
  <c r="E11" i="11"/>
  <c r="F10" i="11"/>
  <c r="E10" i="11"/>
  <c r="K12" i="11" s="1"/>
  <c r="G19" i="11" s="1"/>
  <c r="I9" i="11"/>
  <c r="I3" i="11"/>
  <c r="I2" i="11"/>
  <c r="G10" i="11" s="1"/>
  <c r="B5" i="9"/>
  <c r="D5" i="9"/>
  <c r="E5" i="9"/>
  <c r="F5" i="9"/>
  <c r="C18" i="10"/>
  <c r="G11" i="10"/>
  <c r="F11" i="10"/>
  <c r="E11" i="10"/>
  <c r="I9" i="10"/>
  <c r="I3" i="10"/>
  <c r="I2" i="10"/>
  <c r="G10" i="10" s="1"/>
  <c r="F4" i="9"/>
  <c r="E4" i="9"/>
  <c r="D4" i="9"/>
  <c r="B4" i="9"/>
  <c r="D3" i="9"/>
  <c r="F3" i="9"/>
  <c r="E3" i="9"/>
  <c r="C15" i="9" l="1"/>
  <c r="D15" i="9" s="1"/>
  <c r="F15" i="9"/>
  <c r="C13" i="9"/>
  <c r="D13" i="9" s="1"/>
  <c r="F13" i="9"/>
  <c r="G13" i="9" s="1"/>
  <c r="H13" i="9" s="1"/>
  <c r="F16" i="9"/>
  <c r="C16" i="9"/>
  <c r="D16" i="9" s="1"/>
  <c r="F17" i="9"/>
  <c r="C17" i="9"/>
  <c r="D17" i="9" s="1"/>
  <c r="C14" i="9"/>
  <c r="D14" i="9" s="1"/>
  <c r="F14" i="9"/>
  <c r="G14" i="9" s="1"/>
  <c r="L12" i="10"/>
  <c r="H14" i="9"/>
  <c r="L12" i="11"/>
  <c r="I11" i="11"/>
  <c r="D8" i="9"/>
  <c r="E8" i="9"/>
  <c r="F8" i="9"/>
  <c r="F10" i="12"/>
  <c r="I10" i="12" s="1"/>
  <c r="G10" i="12"/>
  <c r="L12" i="12"/>
  <c r="I10" i="11"/>
  <c r="J12" i="11"/>
  <c r="I11" i="10"/>
  <c r="E10" i="10"/>
  <c r="F10" i="10"/>
  <c r="B8" i="9"/>
  <c r="C18" i="7"/>
  <c r="G11" i="7"/>
  <c r="F11" i="7"/>
  <c r="E11" i="7"/>
  <c r="I9" i="7"/>
  <c r="I3" i="7"/>
  <c r="I2" i="7"/>
  <c r="G10" i="7" s="1"/>
  <c r="C4" i="11" l="1"/>
  <c r="G16" i="9"/>
  <c r="H16" i="9" s="1"/>
  <c r="C4" i="12"/>
  <c r="G17" i="9"/>
  <c r="H17" i="9" s="1"/>
  <c r="C4" i="10"/>
  <c r="G15" i="9"/>
  <c r="H15" i="9" s="1"/>
  <c r="C6" i="9"/>
  <c r="C20" i="11"/>
  <c r="J12" i="12"/>
  <c r="K12" i="12"/>
  <c r="I10" i="10"/>
  <c r="K12" i="10"/>
  <c r="J12" i="10"/>
  <c r="L12" i="7"/>
  <c r="I11" i="7"/>
  <c r="E10" i="7"/>
  <c r="F10" i="7"/>
  <c r="H18" i="9" l="1"/>
  <c r="C20" i="10"/>
  <c r="C5" i="9"/>
  <c r="D18" i="9"/>
  <c r="C18" i="9"/>
  <c r="F18" i="9"/>
  <c r="G18" i="9"/>
  <c r="I10" i="7"/>
  <c r="K12" i="7"/>
  <c r="J12" i="7"/>
  <c r="C4" i="9" s="1"/>
  <c r="I2" i="4"/>
  <c r="G10" i="4" s="1"/>
  <c r="I3" i="4"/>
  <c r="I9" i="4"/>
  <c r="E11" i="4"/>
  <c r="F11" i="4"/>
  <c r="C18" i="4"/>
  <c r="C20" i="7" l="1"/>
  <c r="L12" i="4"/>
  <c r="I11" i="4"/>
  <c r="E10" i="4"/>
  <c r="F10" i="4"/>
  <c r="K12" i="4" l="1"/>
  <c r="C20" i="4" s="1"/>
  <c r="I10" i="4"/>
  <c r="C3" i="9" l="1"/>
  <c r="C8" i="9" s="1"/>
  <c r="I16" i="9" s="1"/>
  <c r="C5" i="11" s="1"/>
  <c r="I17" i="9" l="1"/>
  <c r="C5" i="12" s="1"/>
  <c r="I15" i="9"/>
  <c r="C5" i="10" s="1"/>
  <c r="I14" i="9"/>
  <c r="I13" i="9"/>
  <c r="G5" i="9"/>
  <c r="G4" i="9"/>
  <c r="I18" i="9" l="1"/>
  <c r="G6" i="9"/>
  <c r="G7" i="9"/>
  <c r="G3" i="9"/>
  <c r="G8" i="9" l="1"/>
  <c r="J15" i="9" l="1"/>
  <c r="J14" i="9"/>
  <c r="J13" i="9"/>
  <c r="J17" i="9"/>
  <c r="J16" i="9"/>
  <c r="J18" i="9" l="1"/>
</calcChain>
</file>

<file path=xl/sharedStrings.xml><?xml version="1.0" encoding="utf-8"?>
<sst xmlns="http://schemas.openxmlformats.org/spreadsheetml/2006/main" count="177" uniqueCount="81">
  <si>
    <t>Units</t>
  </si>
  <si>
    <t>DAM</t>
  </si>
  <si>
    <t>DAM SA</t>
  </si>
  <si>
    <t>sum</t>
  </si>
  <si>
    <r>
      <t>RTASAWD</t>
    </r>
    <r>
      <rPr>
        <b/>
        <vertAlign val="subscript"/>
        <sz val="10"/>
        <color rgb="FF000000"/>
        <rFont val="Arial"/>
        <family val="2"/>
      </rPr>
      <t>r</t>
    </r>
  </si>
  <si>
    <t>RTASMCPC</t>
  </si>
  <si>
    <r>
      <t>RTASRP</t>
    </r>
    <r>
      <rPr>
        <b/>
        <vertAlign val="subscript"/>
        <sz val="10"/>
        <color rgb="FF000000"/>
        <rFont val="Arial"/>
        <family val="2"/>
      </rPr>
      <t>r</t>
    </r>
  </si>
  <si>
    <t>seconds</t>
  </si>
  <si>
    <t>award</t>
  </si>
  <si>
    <t>MW</t>
  </si>
  <si>
    <t>RT Obligation</t>
  </si>
  <si>
    <t>Trades - seller</t>
  </si>
  <si>
    <t>Trades - buyer</t>
  </si>
  <si>
    <t>price</t>
  </si>
  <si>
    <t>$/MW</t>
  </si>
  <si>
    <r>
      <t>TWF</t>
    </r>
    <r>
      <rPr>
        <vertAlign val="subscript"/>
        <sz val="18"/>
        <color rgb="FF000000"/>
        <rFont val="Arial"/>
        <family val="2"/>
      </rPr>
      <t>y</t>
    </r>
  </si>
  <si>
    <r>
      <t>RWF</t>
    </r>
    <r>
      <rPr>
        <vertAlign val="subscript"/>
        <sz val="18"/>
        <color rgb="FF000000"/>
        <rFont val="Arial"/>
        <family val="2"/>
      </rPr>
      <t>y</t>
    </r>
  </si>
  <si>
    <t>DAM Payment for 15 minute interval</t>
  </si>
  <si>
    <t>RTASIAMT for the 15 minute interval</t>
  </si>
  <si>
    <t>DAM' Obligation</t>
  </si>
  <si>
    <t>QSE1</t>
  </si>
  <si>
    <t>QSE2</t>
  </si>
  <si>
    <t>SA</t>
  </si>
  <si>
    <t>SYSTEM</t>
  </si>
  <si>
    <t>trade sale</t>
  </si>
  <si>
    <t>trade purch</t>
  </si>
  <si>
    <t>DAM Awrd</t>
  </si>
  <si>
    <t>RTASIMBAMT</t>
  </si>
  <si>
    <t>DAM realloc</t>
  </si>
  <si>
    <t>Load Allocation</t>
  </si>
  <si>
    <t>DA LRS</t>
  </si>
  <si>
    <t>RT LRS</t>
  </si>
  <si>
    <t>DAM $</t>
  </si>
  <si>
    <t>DAM chrg</t>
  </si>
  <si>
    <t>DAM OBL</t>
  </si>
  <si>
    <t>DAM OBL'</t>
  </si>
  <si>
    <t>RTM OBL</t>
  </si>
  <si>
    <t>RTM LA</t>
  </si>
  <si>
    <t>System AS plan</t>
  </si>
  <si>
    <t>DAM net</t>
  </si>
  <si>
    <t>QSE3</t>
  </si>
  <si>
    <t>QSE4</t>
  </si>
  <si>
    <t>QSE5</t>
  </si>
  <si>
    <t>Balancing the system, is imperative to getting accuracy in this simulation</t>
  </si>
  <si>
    <r>
      <t>1.</t>
    </r>
    <r>
      <rPr>
        <sz val="7"/>
        <color rgb="FF000000"/>
        <rFont val="Times New Roman"/>
        <family val="1"/>
      </rPr>
      <t xml:space="preserve">       </t>
    </r>
    <r>
      <rPr>
        <sz val="11"/>
        <color rgb="FF000000"/>
        <rFont val="Calibri"/>
        <family val="2"/>
        <scheme val="minor"/>
      </rPr>
      <t>Sum of DAM awards is equal to DAM AS Plan minus sum of all Self arranged</t>
    </r>
  </si>
  <si>
    <r>
      <t>2.</t>
    </r>
    <r>
      <rPr>
        <sz val="7"/>
        <color rgb="FF000000"/>
        <rFont val="Times New Roman"/>
        <family val="1"/>
      </rPr>
      <t xml:space="preserve">       </t>
    </r>
    <r>
      <rPr>
        <sz val="11"/>
        <color rgb="FF000000"/>
        <rFont val="Calibri"/>
        <family val="2"/>
        <scheme val="minor"/>
      </rPr>
      <t>Sum of all trade purchases is equal to sum of all trade sales</t>
    </r>
  </si>
  <si>
    <r>
      <t>3.</t>
    </r>
    <r>
      <rPr>
        <sz val="7"/>
        <color rgb="FF000000"/>
        <rFont val="Times New Roman"/>
        <family val="1"/>
      </rPr>
      <t xml:space="preserve">       </t>
    </r>
    <r>
      <rPr>
        <sz val="11"/>
        <color rgb="FF000000"/>
        <rFont val="Calibri"/>
        <family val="2"/>
        <scheme val="minor"/>
      </rPr>
      <t>DAM obligation for QSE is equal to 7 day back LRS multiplied by AS Plan</t>
    </r>
  </si>
  <si>
    <r>
      <t>4.</t>
    </r>
    <r>
      <rPr>
        <sz val="7"/>
        <color rgb="FF000000"/>
        <rFont val="Times New Roman"/>
        <family val="1"/>
      </rPr>
      <t xml:space="preserve">       </t>
    </r>
    <r>
      <rPr>
        <sz val="11"/>
        <color rgb="FF000000"/>
        <rFont val="Calibri"/>
        <family val="2"/>
        <scheme val="minor"/>
      </rPr>
      <t>RTM obligation for QSE is equal to RTM LRS multiplied by sum of all RTM awards (there is no SA for RTM)</t>
    </r>
  </si>
  <si>
    <r>
      <t>7.</t>
    </r>
    <r>
      <rPr>
        <sz val="7"/>
        <color rgb="FF000000"/>
        <rFont val="Times New Roman"/>
        <family val="1"/>
      </rPr>
      <t xml:space="preserve">       </t>
    </r>
    <r>
      <rPr>
        <sz val="11"/>
        <color rgb="FF000000"/>
        <rFont val="Calibri"/>
        <family val="2"/>
        <scheme val="minor"/>
      </rPr>
      <t>Self-Arranging is treated as virtual price taking supply in Settlement (DAM and RTM)</t>
    </r>
  </si>
  <si>
    <r>
      <t>6.</t>
    </r>
    <r>
      <rPr>
        <sz val="7"/>
        <color rgb="FF000000"/>
        <rFont val="Times New Roman"/>
        <family val="1"/>
      </rPr>
      <t xml:space="preserve">       </t>
    </r>
    <r>
      <rPr>
        <sz val="11"/>
        <color rgb="FF000000"/>
        <rFont val="Calibri"/>
        <family val="2"/>
        <scheme val="minor"/>
      </rPr>
      <t>When sum of all RTM obligations is equal to sum of all DAM obligation prime there can still be an allocation to load if prices in each sced interval are different.</t>
    </r>
  </si>
  <si>
    <t>Using RU as example of AS product:</t>
  </si>
  <si>
    <t>Where:  DARUOBL'q = (DAM AS Plan) * HLRSq</t>
  </si>
  <si>
    <r>
      <t xml:space="preserve">LARTMRUIMBAMT = -1 x </t>
    </r>
    <r>
      <rPr>
        <sz val="11"/>
        <color theme="1"/>
        <rFont val="Calibri"/>
        <family val="2"/>
      </rPr>
      <t>∑</t>
    </r>
    <r>
      <rPr>
        <vertAlign val="subscript"/>
        <sz val="12.1"/>
        <color theme="1"/>
        <rFont val="Calibri"/>
        <family val="2"/>
      </rPr>
      <t>q</t>
    </r>
    <r>
      <rPr>
        <sz val="12.1"/>
        <color theme="1"/>
        <rFont val="Calibri"/>
        <family val="2"/>
      </rPr>
      <t xml:space="preserve"> RTMRUIMBAMT x LRS </t>
    </r>
  </si>
  <si>
    <r>
      <t xml:space="preserve">RTMRUIMBAMT = -1 x [ .25 x ∑ </t>
    </r>
    <r>
      <rPr>
        <vertAlign val="subscript"/>
        <sz val="11"/>
        <color theme="1"/>
        <rFont val="Calibri"/>
        <family val="2"/>
      </rPr>
      <t>q</t>
    </r>
    <r>
      <rPr>
        <sz val="11"/>
        <color theme="1"/>
        <rFont val="Calibri"/>
        <family val="2"/>
      </rPr>
      <t xml:space="preserve">  ((RTMRUAWD X RTMRUMCPCRP)- (DARUAWD x RTMRUMCPC )) - DAMRUSA x  RTMRUMCPC + (RUTP  -  RUTS) x RTMRUMCPC]</t>
    </r>
  </si>
  <si>
    <t>Scenarios</t>
  </si>
  <si>
    <t>QSE with Load obligation in DAM and RTM that self arranges with trade</t>
  </si>
  <si>
    <t>QSE with Load obligation and Generation that self arranges</t>
  </si>
  <si>
    <t>QSE with Load obligation in RTM and none in DAM</t>
  </si>
  <si>
    <t>QSE with Load Resource awarded in DAM and RTM</t>
  </si>
  <si>
    <t>QSE4 load</t>
  </si>
  <si>
    <t>QSE5 load</t>
  </si>
  <si>
    <t>Unit trip carrying AS</t>
  </si>
  <si>
    <r>
      <t>8.</t>
    </r>
    <r>
      <rPr>
        <sz val="7"/>
        <color rgb="FF000000"/>
        <rFont val="Times New Roman"/>
        <family val="1"/>
      </rPr>
      <t xml:space="preserve">       </t>
    </r>
    <r>
      <rPr>
        <sz val="11"/>
        <color rgb="FF000000"/>
        <rFont val="Calibri"/>
        <family val="2"/>
        <scheme val="minor"/>
      </rPr>
      <t xml:space="preserve">RTM load allocation is the charge or payment to load for a settlement interval based on LRS </t>
    </r>
  </si>
  <si>
    <t>DARTPCRUAMTq=  ((DARUOBL'q - DARUSAq) * MCPCRU DAM) – DARUAMTq</t>
  </si>
  <si>
    <r>
      <t>5.</t>
    </r>
    <r>
      <rPr>
        <sz val="7"/>
        <color rgb="FF000000"/>
        <rFont val="Times New Roman"/>
        <family val="1"/>
      </rPr>
      <t xml:space="preserve">       </t>
    </r>
    <r>
      <rPr>
        <sz val="11"/>
        <color rgb="FF000000"/>
        <rFont val="Calibri"/>
        <family val="2"/>
        <scheme val="minor"/>
      </rPr>
      <t>DAM obligation prime for QSE is equal to RTM LRS multiplied by DAM AS Plan minus DAM Self Arrange</t>
    </r>
  </si>
  <si>
    <t>QSE with Load obligation in DAM and increase in RTM</t>
  </si>
  <si>
    <t>QSE1 resource</t>
  </si>
  <si>
    <t>QSE2 resource</t>
  </si>
  <si>
    <t>QSE3 res&amp;load</t>
  </si>
  <si>
    <t>Net</t>
  </si>
  <si>
    <r>
      <t>2. RTC</t>
    </r>
    <r>
      <rPr>
        <b/>
        <sz val="16"/>
        <color rgb="FF000000"/>
        <rFont val="Arial"/>
        <family val="2"/>
      </rPr>
      <t xml:space="preserve"> AS &gt;  DAM AS</t>
    </r>
  </si>
  <si>
    <t>RTC 1</t>
  </si>
  <si>
    <t>RTC 2</t>
  </si>
  <si>
    <t>RTC 3</t>
  </si>
  <si>
    <t>RTC duration</t>
  </si>
  <si>
    <t>RTC Awrd</t>
  </si>
  <si>
    <t>System meets same requirements in DAM and RTC</t>
  </si>
  <si>
    <t>System purchases more in RTC than DAM</t>
  </si>
  <si>
    <t>System purchases less in RTC than DAM</t>
  </si>
  <si>
    <t>QSE with Resource in DAM and RTC</t>
  </si>
  <si>
    <t>QSE with Resource in DAM and RTC that sells in trade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</si>
</sst>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18">
    <font>
      <sz val="11"/>
      <color theme="1"/>
      <name val="Calibri"/>
      <family val="2"/>
      <scheme val="minor"/>
    </font>
    <font>
      <sz val="11"/>
      <color theme="1"/>
      <name val="Calibri"/>
      <family val="2"/>
      <scheme val="minor"/>
    </font>
    <font>
      <b/>
      <sz val="11"/>
      <color theme="1"/>
      <name val="Calibri"/>
      <family val="2"/>
      <scheme val="minor"/>
    </font>
    <font>
      <b/>
      <sz val="10"/>
      <color rgb="FF000000"/>
      <name val="Arial"/>
      <family val="2"/>
    </font>
    <font>
      <b/>
      <vertAlign val="subscript"/>
      <sz val="10"/>
      <color rgb="FF000000"/>
      <name val="Arial"/>
      <family val="2"/>
    </font>
    <font>
      <sz val="10"/>
      <color rgb="FF000000"/>
      <name val="Arial"/>
      <family val="2"/>
    </font>
    <font>
      <vertAlign val="subscript"/>
      <sz val="18"/>
      <color rgb="FF000000"/>
      <name val="Arial"/>
      <family val="2"/>
    </font>
    <font>
      <sz val="11"/>
      <color rgb="FFFF0000"/>
      <name val="Calibri"/>
      <family val="2"/>
      <scheme val="minor"/>
    </font>
    <font>
      <b/>
      <sz val="11"/>
      <color rgb="FF000000"/>
      <name val="Calibri"/>
      <family val="2"/>
      <scheme val="minor"/>
    </font>
    <font>
      <sz val="11"/>
      <color rgb="FF000000"/>
      <name val="Calibri"/>
      <family val="2"/>
      <scheme val="minor"/>
    </font>
    <font>
      <sz val="7"/>
      <color rgb="FF000000"/>
      <name val="Times New Roman"/>
      <family val="1"/>
    </font>
    <font>
      <sz val="11"/>
      <color theme="1"/>
      <name val="Calibri"/>
      <family val="2"/>
    </font>
    <font>
      <sz val="12.1"/>
      <color theme="1"/>
      <name val="Calibri"/>
      <family val="2"/>
    </font>
    <font>
      <vertAlign val="subscript"/>
      <sz val="12.1"/>
      <color theme="1"/>
      <name val="Calibri"/>
      <family val="2"/>
    </font>
    <font>
      <vertAlign val="subscript"/>
      <sz val="11"/>
      <color theme="1"/>
      <name val="Calibri"/>
      <family val="2"/>
    </font>
    <font>
      <sz val="11"/>
      <name val="Calibri"/>
      <family val="2"/>
      <scheme val="minor"/>
    </font>
    <font>
      <sz val="16"/>
      <color theme="1"/>
      <name val="+mj-lt"/>
    </font>
    <font>
      <b/>
      <sz val="16"/>
      <color rgb="FF000000"/>
      <name val="Arial"/>
      <family val="2"/>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tint="0.39997558519241921"/>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0" fillId="0" borderId="1" xfId="0" applyBorder="1"/>
    <xf numFmtId="0" fontId="2" fillId="0" borderId="1" xfId="0" applyFont="1" applyBorder="1" applyAlignment="1">
      <alignment horizontal="right"/>
    </xf>
    <xf numFmtId="0" fontId="3" fillId="0" borderId="1" xfId="0" applyFont="1" applyBorder="1" applyAlignment="1">
      <alignment horizontal="right"/>
    </xf>
    <xf numFmtId="0" fontId="5" fillId="0" borderId="0" xfId="0" applyFont="1" applyAlignment="1">
      <alignment horizontal="right"/>
    </xf>
    <xf numFmtId="0" fontId="0" fillId="2" borderId="1" xfId="0" applyFill="1" applyBorder="1" applyAlignment="1">
      <alignment horizontal="right"/>
    </xf>
    <xf numFmtId="0" fontId="0" fillId="2" borderId="1" xfId="0" applyFill="1" applyBorder="1"/>
    <xf numFmtId="0" fontId="0" fillId="3" borderId="1" xfId="0" applyFill="1" applyBorder="1"/>
    <xf numFmtId="0" fontId="0" fillId="3" borderId="1" xfId="0" applyFill="1" applyBorder="1" applyAlignment="1">
      <alignment horizontal="right"/>
    </xf>
    <xf numFmtId="0" fontId="0" fillId="0" borderId="1" xfId="0" applyBorder="1" applyAlignment="1">
      <alignment horizontal="right"/>
    </xf>
    <xf numFmtId="2" fontId="0" fillId="3" borderId="1" xfId="0" applyNumberFormat="1" applyFill="1" applyBorder="1"/>
    <xf numFmtId="8" fontId="0" fillId="0" borderId="0" xfId="0" applyNumberFormat="1"/>
    <xf numFmtId="44" fontId="0" fillId="0" borderId="0" xfId="1" applyFont="1"/>
    <xf numFmtId="0" fontId="0" fillId="0" borderId="1" xfId="0" applyBorder="1" applyAlignment="1">
      <alignment wrapText="1"/>
    </xf>
    <xf numFmtId="8" fontId="0" fillId="0" borderId="1" xfId="0" applyNumberFormat="1" applyBorder="1"/>
    <xf numFmtId="44" fontId="0" fillId="0" borderId="0" xfId="0" applyNumberFormat="1"/>
    <xf numFmtId="0" fontId="0" fillId="0" borderId="0" xfId="0" quotePrefix="1"/>
    <xf numFmtId="0" fontId="7" fillId="2" borderId="1" xfId="0" applyFont="1" applyFill="1" applyBorder="1"/>
    <xf numFmtId="0" fontId="8" fillId="0" borderId="0" xfId="0" applyFont="1" applyAlignment="1">
      <alignment vertical="center"/>
    </xf>
    <xf numFmtId="0" fontId="9" fillId="0" borderId="0" xfId="0" applyFont="1" applyAlignment="1">
      <alignment horizontal="left" vertical="center" indent="5"/>
    </xf>
    <xf numFmtId="0" fontId="11" fillId="0" borderId="0" xfId="0" applyFont="1"/>
    <xf numFmtId="44" fontId="0" fillId="0" borderId="0" xfId="0" quotePrefix="1" applyNumberFormat="1"/>
    <xf numFmtId="0" fontId="15" fillId="0" borderId="0" xfId="0" applyFont="1"/>
    <xf numFmtId="0" fontId="0" fillId="0" borderId="0" xfId="0" applyAlignment="1">
      <alignment horizontal="right"/>
    </xf>
    <xf numFmtId="2" fontId="0" fillId="0" borderId="1" xfId="0" applyNumberFormat="1" applyBorder="1"/>
    <xf numFmtId="0" fontId="0" fillId="4" borderId="1" xfId="0" applyFill="1" applyBorder="1"/>
    <xf numFmtId="0" fontId="0" fillId="4" borderId="1" xfId="0" applyFill="1" applyBorder="1" applyAlignment="1">
      <alignment horizontal="center"/>
    </xf>
    <xf numFmtId="0" fontId="0" fillId="3" borderId="2" xfId="0" applyFill="1" applyBorder="1"/>
    <xf numFmtId="2" fontId="0" fillId="3" borderId="2" xfId="0" applyNumberFormat="1" applyFill="1" applyBorder="1"/>
    <xf numFmtId="8" fontId="0" fillId="3" borderId="2" xfId="0" applyNumberFormat="1" applyFill="1" applyBorder="1"/>
    <xf numFmtId="0" fontId="0" fillId="3" borderId="3" xfId="0" applyFill="1" applyBorder="1"/>
    <xf numFmtId="0" fontId="0" fillId="0" borderId="4" xfId="0" applyBorder="1"/>
    <xf numFmtId="0" fontId="0" fillId="3" borderId="5" xfId="0" applyFill="1" applyBorder="1"/>
    <xf numFmtId="0" fontId="16" fillId="0" borderId="0" xfId="0" applyFont="1" applyAlignment="1">
      <alignment horizontal="left" vertical="center" indent="15" readingOrder="1"/>
    </xf>
    <xf numFmtId="44" fontId="0" fillId="3" borderId="2" xfId="1" applyFont="1" applyFill="1" applyBorder="1"/>
    <xf numFmtId="44" fontId="0" fillId="0" borderId="1" xfId="1"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zoomScale="140" zoomScaleNormal="140" workbookViewId="0"/>
  </sheetViews>
  <sheetFormatPr defaultRowHeight="15"/>
  <cols>
    <col min="1" max="1" width="15.7109375" customWidth="1"/>
    <col min="2" max="2" width="12.7109375" customWidth="1"/>
    <col min="3" max="3" width="11" customWidth="1"/>
    <col min="4" max="4" width="9.7109375" bestFit="1" customWidth="1"/>
    <col min="6" max="6" width="11.28515625" customWidth="1"/>
    <col min="7" max="7" width="13.42578125" customWidth="1"/>
    <col min="8" max="8" width="10.42578125" customWidth="1"/>
    <col min="9" max="9" width="12.7109375" bestFit="1" customWidth="1"/>
    <col min="10" max="10" width="11.5703125" customWidth="1"/>
    <col min="11" max="11" width="9.7109375" bestFit="1" customWidth="1"/>
  </cols>
  <sheetData>
    <row r="1" spans="1:13" ht="20.25">
      <c r="A1" s="33" t="s">
        <v>70</v>
      </c>
    </row>
    <row r="2" spans="1:13">
      <c r="A2" s="25" t="s">
        <v>23</v>
      </c>
      <c r="B2" s="25" t="s">
        <v>26</v>
      </c>
      <c r="C2" s="25" t="s">
        <v>75</v>
      </c>
      <c r="D2" s="26" t="s">
        <v>22</v>
      </c>
      <c r="E2" s="25" t="s">
        <v>24</v>
      </c>
      <c r="F2" s="25" t="s">
        <v>25</v>
      </c>
      <c r="G2" s="25" t="s">
        <v>27</v>
      </c>
    </row>
    <row r="3" spans="1:13">
      <c r="A3" s="1" t="s">
        <v>66</v>
      </c>
      <c r="B3" s="1">
        <f>'QSE1'!C3</f>
        <v>20</v>
      </c>
      <c r="C3" s="24">
        <f>'QSE1'!J12</f>
        <v>20</v>
      </c>
      <c r="D3" s="1">
        <f>'QSE1'!D4</f>
        <v>0</v>
      </c>
      <c r="E3" s="1">
        <f>'QSE1'!C6</f>
        <v>0</v>
      </c>
      <c r="F3" s="1">
        <f>'QSE1'!C7</f>
        <v>0</v>
      </c>
      <c r="G3" s="14">
        <f>'QSE1'!C20</f>
        <v>0</v>
      </c>
      <c r="M3" s="11"/>
    </row>
    <row r="4" spans="1:13">
      <c r="A4" s="1" t="s">
        <v>67</v>
      </c>
      <c r="B4" s="1">
        <f>'QSE2'!C3</f>
        <v>10</v>
      </c>
      <c r="C4" s="24">
        <f>'QSE2'!J12</f>
        <v>10</v>
      </c>
      <c r="D4" s="1">
        <f>'QSE2'!D4</f>
        <v>0</v>
      </c>
      <c r="E4" s="1">
        <f>'QSE2'!C6</f>
        <v>0</v>
      </c>
      <c r="F4" s="1">
        <f>'QSE2'!C7</f>
        <v>0</v>
      </c>
      <c r="G4" s="14">
        <f>'QSE2'!C20</f>
        <v>0</v>
      </c>
      <c r="M4" s="11"/>
    </row>
    <row r="5" spans="1:13">
      <c r="A5" s="1" t="s">
        <v>68</v>
      </c>
      <c r="B5" s="1">
        <f>'QSE3'!C3</f>
        <v>0</v>
      </c>
      <c r="C5" s="24">
        <f>'QSE3'!J12</f>
        <v>8.3333333333333321</v>
      </c>
      <c r="D5" s="1">
        <f>'QSE3'!D4</f>
        <v>0</v>
      </c>
      <c r="E5" s="1">
        <f>'QSE3'!C6</f>
        <v>0</v>
      </c>
      <c r="F5" s="1">
        <f>'QSE3'!C7</f>
        <v>0</v>
      </c>
      <c r="G5" s="14">
        <f>'QSE3'!C20</f>
        <v>-93.746833586646375</v>
      </c>
      <c r="M5" s="11"/>
    </row>
    <row r="6" spans="1:13">
      <c r="A6" s="1" t="s">
        <v>59</v>
      </c>
      <c r="B6" s="1">
        <f>'QSE4'!C3</f>
        <v>0</v>
      </c>
      <c r="C6" s="24">
        <f>'QSE4'!J12</f>
        <v>0</v>
      </c>
      <c r="D6" s="1">
        <f>'QSE4'!D4</f>
        <v>0</v>
      </c>
      <c r="E6" s="1">
        <f>'QSE4'!C6</f>
        <v>0</v>
      </c>
      <c r="F6" s="1">
        <f>'QSE4'!C7</f>
        <v>0</v>
      </c>
      <c r="G6" s="14">
        <f>'QSE4'!C20</f>
        <v>0</v>
      </c>
      <c r="M6" s="11"/>
    </row>
    <row r="7" spans="1:13">
      <c r="A7" s="1" t="s">
        <v>60</v>
      </c>
      <c r="B7" s="1">
        <f>'QSE5'!C3</f>
        <v>0</v>
      </c>
      <c r="C7" s="24">
        <f>'QSE5'!J12</f>
        <v>0</v>
      </c>
      <c r="D7" s="1">
        <f>'QSE5'!D4</f>
        <v>0</v>
      </c>
      <c r="E7" s="1">
        <f>'QSE5'!C6</f>
        <v>0</v>
      </c>
      <c r="F7" s="1">
        <f>'QSE5'!C7</f>
        <v>0</v>
      </c>
      <c r="G7" s="14">
        <f>'QSE5'!C20</f>
        <v>0</v>
      </c>
      <c r="M7" s="11"/>
    </row>
    <row r="8" spans="1:13" ht="15.75" thickBot="1">
      <c r="A8" s="30" t="s">
        <v>69</v>
      </c>
      <c r="B8" s="30">
        <f t="shared" ref="B8" si="0">SUM(B3:B7)</f>
        <v>30</v>
      </c>
      <c r="C8" s="28">
        <f>ROUND(SUM(C3:C7),2)</f>
        <v>38.33</v>
      </c>
      <c r="D8" s="27">
        <f t="shared" ref="D8" si="1">SUM(D3:D7)</f>
        <v>0</v>
      </c>
      <c r="E8" s="27">
        <f t="shared" ref="E8" si="2">SUM(E3:E7)</f>
        <v>0</v>
      </c>
      <c r="F8" s="27">
        <f t="shared" ref="F8" si="3">SUM(F3:F7)</f>
        <v>0</v>
      </c>
      <c r="G8" s="29">
        <f>SUM(G3:G7)</f>
        <v>-93.746833586646375</v>
      </c>
      <c r="M8" s="11"/>
    </row>
    <row r="9" spans="1:13" ht="15.75" thickBot="1">
      <c r="A9" s="31" t="s">
        <v>38</v>
      </c>
      <c r="B9" s="32">
        <v>30</v>
      </c>
    </row>
    <row r="11" spans="1:13">
      <c r="A11" s="23" t="s">
        <v>32</v>
      </c>
      <c r="B11">
        <v>18</v>
      </c>
      <c r="J11" s="12"/>
    </row>
    <row r="12" spans="1:13">
      <c r="A12" s="25" t="s">
        <v>29</v>
      </c>
      <c r="B12" s="25" t="s">
        <v>30</v>
      </c>
      <c r="C12" s="25" t="s">
        <v>34</v>
      </c>
      <c r="D12" s="26" t="s">
        <v>33</v>
      </c>
      <c r="E12" s="25" t="s">
        <v>31</v>
      </c>
      <c r="F12" s="25" t="s">
        <v>35</v>
      </c>
      <c r="G12" s="25" t="s">
        <v>28</v>
      </c>
      <c r="H12" s="25" t="s">
        <v>39</v>
      </c>
      <c r="I12" s="25" t="s">
        <v>36</v>
      </c>
      <c r="J12" s="25" t="s">
        <v>37</v>
      </c>
      <c r="L12" s="11"/>
    </row>
    <row r="13" spans="1:13">
      <c r="A13" s="1" t="s">
        <v>20</v>
      </c>
      <c r="B13" s="24">
        <v>0</v>
      </c>
      <c r="C13" s="24">
        <f>$B$9*B13-D3</f>
        <v>0</v>
      </c>
      <c r="D13" s="35">
        <f>C13*$B$11</f>
        <v>0</v>
      </c>
      <c r="E13" s="24">
        <v>0</v>
      </c>
      <c r="F13" s="1">
        <f>$B$9*E13-D3</f>
        <v>0</v>
      </c>
      <c r="G13" s="35">
        <f>F13*$B$11</f>
        <v>0</v>
      </c>
      <c r="H13" s="35">
        <f t="shared" ref="H13:H15" si="4">G13-D13</f>
        <v>0</v>
      </c>
      <c r="I13" s="24">
        <f>$C$8*E13</f>
        <v>0</v>
      </c>
      <c r="J13" s="35">
        <f>-1*$G$8*E13</f>
        <v>0</v>
      </c>
      <c r="L13" s="11"/>
    </row>
    <row r="14" spans="1:13">
      <c r="A14" s="1" t="s">
        <v>21</v>
      </c>
      <c r="B14" s="24">
        <v>0</v>
      </c>
      <c r="C14" s="24">
        <f>$B$9*B14-D4</f>
        <v>0</v>
      </c>
      <c r="D14" s="35">
        <f t="shared" ref="D14:D17" si="5">C14*$B$11</f>
        <v>0</v>
      </c>
      <c r="E14" s="24">
        <v>0</v>
      </c>
      <c r="F14" s="1">
        <f>$B$9*E14-D4</f>
        <v>0</v>
      </c>
      <c r="G14" s="35">
        <f t="shared" ref="G14:G17" si="6">F14*$B$11</f>
        <v>0</v>
      </c>
      <c r="H14" s="35">
        <f t="shared" si="4"/>
        <v>0</v>
      </c>
      <c r="I14" s="24">
        <f>$C$8*E14</f>
        <v>0</v>
      </c>
      <c r="J14" s="35">
        <f t="shared" ref="J14:J17" si="7">-1*$G$8*E14</f>
        <v>0</v>
      </c>
      <c r="L14" s="11"/>
    </row>
    <row r="15" spans="1:13">
      <c r="A15" s="1" t="s">
        <v>40</v>
      </c>
      <c r="B15" s="24">
        <v>0.65</v>
      </c>
      <c r="C15" s="24">
        <f>$B$9*B15-D5</f>
        <v>19.5</v>
      </c>
      <c r="D15" s="35">
        <f t="shared" si="5"/>
        <v>351</v>
      </c>
      <c r="E15" s="24">
        <v>0.6</v>
      </c>
      <c r="F15" s="1">
        <f>$B$9*E15-D5</f>
        <v>18</v>
      </c>
      <c r="G15" s="35">
        <f t="shared" si="6"/>
        <v>324</v>
      </c>
      <c r="H15" s="35">
        <f t="shared" si="4"/>
        <v>-27</v>
      </c>
      <c r="I15" s="24">
        <f>$C$8*E15</f>
        <v>22.997999999999998</v>
      </c>
      <c r="J15" s="35">
        <f t="shared" si="7"/>
        <v>56.248100151987821</v>
      </c>
    </row>
    <row r="16" spans="1:13">
      <c r="A16" s="1" t="s">
        <v>41</v>
      </c>
      <c r="B16" s="24">
        <v>0.11</v>
      </c>
      <c r="C16" s="24">
        <f>$B$9*B16-D6</f>
        <v>3.3</v>
      </c>
      <c r="D16" s="35">
        <f t="shared" si="5"/>
        <v>59.4</v>
      </c>
      <c r="E16" s="24">
        <v>0.4</v>
      </c>
      <c r="F16" s="1">
        <f>$B$9*E16-D6</f>
        <v>12</v>
      </c>
      <c r="G16" s="35">
        <f t="shared" si="6"/>
        <v>216</v>
      </c>
      <c r="H16" s="35">
        <f>G16-D16</f>
        <v>156.6</v>
      </c>
      <c r="I16" s="24">
        <f>$C$8*E16</f>
        <v>15.332000000000001</v>
      </c>
      <c r="J16" s="35">
        <f t="shared" si="7"/>
        <v>37.498733434658554</v>
      </c>
      <c r="K16" s="21"/>
    </row>
    <row r="17" spans="1:11">
      <c r="A17" s="1" t="s">
        <v>42</v>
      </c>
      <c r="B17" s="24">
        <v>0.24</v>
      </c>
      <c r="C17" s="24">
        <f>$B$9*B17-D7</f>
        <v>7.1999999999999993</v>
      </c>
      <c r="D17" s="35">
        <f t="shared" si="5"/>
        <v>129.6</v>
      </c>
      <c r="E17" s="24">
        <v>0</v>
      </c>
      <c r="F17" s="1">
        <f>$B$9*E17-D7</f>
        <v>0</v>
      </c>
      <c r="G17" s="35">
        <f t="shared" si="6"/>
        <v>0</v>
      </c>
      <c r="H17" s="35">
        <f>G17-D17</f>
        <v>-129.6</v>
      </c>
      <c r="I17" s="24">
        <f>$C$8*E17</f>
        <v>0</v>
      </c>
      <c r="J17" s="35">
        <f t="shared" si="7"/>
        <v>0</v>
      </c>
      <c r="K17" s="15"/>
    </row>
    <row r="18" spans="1:11">
      <c r="A18" s="27"/>
      <c r="B18" s="27">
        <f t="shared" ref="B18:I18" si="8">SUM(B13:B17)</f>
        <v>1</v>
      </c>
      <c r="C18" s="28">
        <f t="shared" si="8"/>
        <v>30</v>
      </c>
      <c r="D18" s="34">
        <f t="shared" si="8"/>
        <v>540</v>
      </c>
      <c r="E18" s="27">
        <f t="shared" si="8"/>
        <v>1</v>
      </c>
      <c r="F18" s="27">
        <f t="shared" si="8"/>
        <v>30</v>
      </c>
      <c r="G18" s="34">
        <f t="shared" si="8"/>
        <v>540</v>
      </c>
      <c r="H18" s="34">
        <f t="shared" si="8"/>
        <v>0</v>
      </c>
      <c r="I18" s="27">
        <f t="shared" si="8"/>
        <v>38.33</v>
      </c>
      <c r="J18" s="35">
        <f>ROUND(SUM(J13:J17),2)</f>
        <v>93.75</v>
      </c>
    </row>
    <row r="20" spans="1:11">
      <c r="A20" s="18" t="s">
        <v>43</v>
      </c>
    </row>
    <row r="21" spans="1:11">
      <c r="A21" s="19" t="s">
        <v>44</v>
      </c>
    </row>
    <row r="22" spans="1:11">
      <c r="A22" s="19" t="s">
        <v>45</v>
      </c>
    </row>
    <row r="23" spans="1:11">
      <c r="A23" s="19" t="s">
        <v>46</v>
      </c>
    </row>
    <row r="24" spans="1:11">
      <c r="A24" s="19" t="s">
        <v>47</v>
      </c>
    </row>
    <row r="25" spans="1:11">
      <c r="A25" s="19" t="s">
        <v>64</v>
      </c>
    </row>
    <row r="26" spans="1:11">
      <c r="A26" s="19" t="s">
        <v>49</v>
      </c>
    </row>
    <row r="27" spans="1:11">
      <c r="A27" s="19" t="s">
        <v>48</v>
      </c>
    </row>
    <row r="28" spans="1:11">
      <c r="A28" s="19" t="s">
        <v>62</v>
      </c>
    </row>
    <row r="29" spans="1:11">
      <c r="A29" s="19"/>
    </row>
    <row r="31" spans="1:11">
      <c r="A31" t="s">
        <v>50</v>
      </c>
    </row>
    <row r="32" spans="1:11" ht="18">
      <c r="A32" s="20" t="s">
        <v>53</v>
      </c>
    </row>
    <row r="33" spans="1:2">
      <c r="A33" s="16"/>
    </row>
    <row r="34" spans="1:2" ht="18.75">
      <c r="A34" s="16" t="s">
        <v>52</v>
      </c>
      <c r="B34" s="16"/>
    </row>
    <row r="35" spans="1:2">
      <c r="B35" s="16"/>
    </row>
    <row r="36" spans="1:2">
      <c r="A36" t="s">
        <v>63</v>
      </c>
    </row>
    <row r="37" spans="1:2">
      <c r="A37" t="s">
        <v>51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110" zoomScaleNormal="110" workbookViewId="0">
      <selection activeCell="F1" sqref="F1"/>
    </sheetView>
  </sheetViews>
  <sheetFormatPr defaultRowHeight="15"/>
  <cols>
    <col min="1" max="1" width="18.42578125" customWidth="1"/>
    <col min="3" max="3" width="13" customWidth="1"/>
    <col min="4" max="4" width="9.28515625" customWidth="1"/>
    <col min="5" max="5" width="12" customWidth="1"/>
    <col min="6" max="6" width="15.85546875" customWidth="1"/>
    <col min="7" max="7" width="12" customWidth="1"/>
    <col min="8" max="8" width="1.5703125" customWidth="1"/>
    <col min="9" max="9" width="5.7109375" customWidth="1"/>
    <col min="10" max="10" width="14.85546875" customWidth="1"/>
    <col min="11" max="11" width="14.7109375" customWidth="1"/>
    <col min="12" max="12" width="11.42578125" customWidth="1"/>
    <col min="13" max="13" width="12.7109375" customWidth="1"/>
    <col min="14" max="14" width="17.5703125" customWidth="1"/>
    <col min="15" max="15" width="12" bestFit="1" customWidth="1"/>
    <col min="17" max="17" width="12.140625" bestFit="1" customWidth="1"/>
    <col min="18" max="18" width="12.140625" customWidth="1"/>
  </cols>
  <sheetData>
    <row r="1" spans="1:15">
      <c r="A1" s="1"/>
      <c r="B1" s="2" t="s">
        <v>0</v>
      </c>
      <c r="C1" s="2" t="s">
        <v>1</v>
      </c>
      <c r="D1" s="2" t="s">
        <v>2</v>
      </c>
      <c r="E1" s="2" t="s">
        <v>71</v>
      </c>
      <c r="F1" s="2" t="s">
        <v>72</v>
      </c>
      <c r="G1" s="2" t="s">
        <v>73</v>
      </c>
      <c r="H1" s="2"/>
      <c r="I1" s="2" t="s">
        <v>3</v>
      </c>
      <c r="J1" s="3" t="s">
        <v>4</v>
      </c>
      <c r="K1" s="3" t="s">
        <v>5</v>
      </c>
      <c r="L1" s="3" t="s">
        <v>6</v>
      </c>
      <c r="M1" s="4"/>
    </row>
    <row r="2" spans="1:15">
      <c r="A2" s="5" t="s">
        <v>74</v>
      </c>
      <c r="B2" s="5" t="s">
        <v>7</v>
      </c>
      <c r="C2" s="6"/>
      <c r="D2" s="6"/>
      <c r="E2" s="6">
        <v>300</v>
      </c>
      <c r="F2" s="6">
        <v>300</v>
      </c>
      <c r="G2" s="6">
        <v>300</v>
      </c>
      <c r="H2" s="1"/>
      <c r="I2" s="7">
        <f>SUM(E2:G2)</f>
        <v>900</v>
      </c>
      <c r="J2" s="1"/>
      <c r="K2" s="1"/>
      <c r="L2" s="1"/>
    </row>
    <row r="3" spans="1:15">
      <c r="A3" s="5" t="s">
        <v>8</v>
      </c>
      <c r="B3" s="5" t="s">
        <v>9</v>
      </c>
      <c r="C3" s="6">
        <v>20</v>
      </c>
      <c r="D3" s="6"/>
      <c r="E3" s="6">
        <v>20</v>
      </c>
      <c r="F3" s="6">
        <v>20</v>
      </c>
      <c r="G3" s="6">
        <v>20</v>
      </c>
      <c r="H3" s="1"/>
      <c r="I3" s="7">
        <f>SUM(E3:G3)</f>
        <v>60</v>
      </c>
      <c r="J3" s="1"/>
      <c r="K3" s="1"/>
      <c r="L3" s="1"/>
    </row>
    <row r="4" spans="1:15">
      <c r="A4" s="5" t="s">
        <v>19</v>
      </c>
      <c r="B4" s="5"/>
      <c r="C4" s="7">
        <v>0</v>
      </c>
      <c r="D4" s="6">
        <v>0</v>
      </c>
      <c r="E4" s="6"/>
      <c r="F4" s="6"/>
      <c r="G4" s="6"/>
      <c r="H4" s="1"/>
      <c r="I4" s="7"/>
      <c r="J4" s="1"/>
      <c r="K4" s="1"/>
      <c r="L4" s="1"/>
    </row>
    <row r="5" spans="1:15">
      <c r="A5" s="5" t="s">
        <v>10</v>
      </c>
      <c r="B5" s="5"/>
      <c r="C5" s="7">
        <v>0</v>
      </c>
      <c r="D5" s="6"/>
      <c r="E5" s="6"/>
      <c r="F5" s="6"/>
      <c r="G5" s="6"/>
      <c r="H5" s="1"/>
      <c r="I5" s="7"/>
      <c r="J5" s="1"/>
      <c r="K5" s="1"/>
      <c r="L5" s="1"/>
    </row>
    <row r="6" spans="1:15">
      <c r="A6" s="5" t="s">
        <v>11</v>
      </c>
      <c r="B6" s="5"/>
      <c r="C6" s="6">
        <v>0</v>
      </c>
      <c r="D6" s="6"/>
      <c r="E6" s="6"/>
      <c r="F6" s="6"/>
      <c r="G6" s="6"/>
      <c r="H6" s="1"/>
      <c r="I6" s="7"/>
      <c r="J6" s="1"/>
      <c r="K6" s="1"/>
      <c r="L6" s="1"/>
    </row>
    <row r="7" spans="1:15">
      <c r="A7" s="5" t="s">
        <v>12</v>
      </c>
      <c r="B7" s="5"/>
      <c r="C7" s="6">
        <v>0</v>
      </c>
      <c r="D7" s="6"/>
      <c r="E7" s="6"/>
      <c r="F7" s="6"/>
      <c r="G7" s="6"/>
      <c r="H7" s="1"/>
      <c r="I7" s="7"/>
      <c r="J7" s="1"/>
      <c r="K7" s="1"/>
      <c r="L7" s="1"/>
    </row>
    <row r="8" spans="1:15">
      <c r="A8" s="5"/>
      <c r="B8" s="5"/>
      <c r="C8" s="6"/>
      <c r="D8" s="6"/>
      <c r="E8" s="6"/>
      <c r="F8" s="6"/>
      <c r="G8" s="6"/>
      <c r="H8" s="1"/>
      <c r="I8" s="7"/>
      <c r="J8" s="1"/>
      <c r="K8" s="1"/>
      <c r="L8" s="1"/>
    </row>
    <row r="9" spans="1:15">
      <c r="A9" s="5" t="s">
        <v>13</v>
      </c>
      <c r="B9" s="5" t="s">
        <v>14</v>
      </c>
      <c r="C9" s="6">
        <v>18</v>
      </c>
      <c r="D9" s="6"/>
      <c r="E9" s="6">
        <v>35</v>
      </c>
      <c r="F9" s="6">
        <v>17</v>
      </c>
      <c r="G9" s="6">
        <v>45</v>
      </c>
      <c r="H9" s="1"/>
      <c r="I9" s="7">
        <f>SUM(E9:G9)</f>
        <v>97</v>
      </c>
      <c r="J9" s="1"/>
      <c r="K9" s="1"/>
      <c r="L9" s="1"/>
    </row>
    <row r="10" spans="1:15" ht="24.75">
      <c r="A10" s="8" t="s">
        <v>15</v>
      </c>
      <c r="B10" s="9"/>
      <c r="C10" s="1"/>
      <c r="D10" s="1"/>
      <c r="E10" s="10">
        <f>E2/$I2</f>
        <v>0.33333333333333331</v>
      </c>
      <c r="F10" s="10">
        <f>F2/$I2</f>
        <v>0.33333333333333331</v>
      </c>
      <c r="G10" s="10">
        <f>G2/$I2</f>
        <v>0.33333333333333331</v>
      </c>
      <c r="H10" s="7"/>
      <c r="I10" s="7">
        <f>SUM(E10:G10)</f>
        <v>1</v>
      </c>
      <c r="J10" s="1"/>
      <c r="K10" s="1"/>
      <c r="L10" s="1"/>
    </row>
    <row r="11" spans="1:15" ht="18.75" customHeight="1">
      <c r="A11" s="8" t="s">
        <v>16</v>
      </c>
      <c r="B11" s="9"/>
      <c r="C11" s="1"/>
      <c r="D11" s="1"/>
      <c r="E11" s="10">
        <f>MAX(0.001,E3)*E2/(MAX(0.001,E3)*E2+(MAX(0.001,F3)*F2+MAX(0.001,G3)*G2))</f>
        <v>0.33333333333333331</v>
      </c>
      <c r="F11" s="10">
        <f>MAX(0.001,F3)*F2/(MAX(0.001,E3)*E2+(MAX(0.001,F3)*F2+MAX(0.001,G3)*G2))</f>
        <v>0.33333333333333331</v>
      </c>
      <c r="G11" s="10">
        <f>MAX(0.001,G3)*E2/(MAX(0.001,E3)*E2+(MAX(0.001,F3)*F2+MAX(0.001,G3)*G2))</f>
        <v>0.33333333333333331</v>
      </c>
      <c r="H11" s="7"/>
      <c r="I11" s="7">
        <f>SUM(E11:G11)</f>
        <v>1</v>
      </c>
      <c r="J11" s="1"/>
      <c r="K11" s="1"/>
      <c r="L11" s="1"/>
    </row>
    <row r="12" spans="1:15">
      <c r="A12" s="1"/>
      <c r="B12" s="1"/>
      <c r="C12" s="1"/>
      <c r="D12" s="1"/>
      <c r="E12" s="1"/>
      <c r="F12" s="1"/>
      <c r="G12" s="1"/>
      <c r="H12" s="1"/>
      <c r="I12" s="1"/>
      <c r="J12" s="10">
        <f>E3*E10+F3*F10+G3*G10</f>
        <v>20</v>
      </c>
      <c r="K12" s="10">
        <f>E10*E9+F10*F9+G10*G9</f>
        <v>32.333333333333329</v>
      </c>
      <c r="L12" s="10">
        <f>E9*E11+F11*F9+G11*G9</f>
        <v>32.333333333333329</v>
      </c>
    </row>
    <row r="15" spans="1:15">
      <c r="C15" s="11"/>
    </row>
    <row r="16" spans="1:15">
      <c r="C16" s="11"/>
      <c r="O16" s="12"/>
    </row>
    <row r="18" spans="1:15" ht="30">
      <c r="A18" s="13" t="s">
        <v>17</v>
      </c>
      <c r="B18" s="1"/>
      <c r="C18" s="14">
        <f>-1*C3*0.25*C9</f>
        <v>-90</v>
      </c>
      <c r="O18" s="15"/>
    </row>
    <row r="19" spans="1:15">
      <c r="A19" s="13"/>
      <c r="B19" s="1"/>
      <c r="C19" s="14"/>
    </row>
    <row r="20" spans="1:15" ht="30">
      <c r="A20" s="13" t="s">
        <v>18</v>
      </c>
      <c r="B20" s="1"/>
      <c r="C20" s="14">
        <f>-1*(0.25*(((J12*L12)-(C3*K12)-(D4*K12))+((C7-C6)*K12)))</f>
        <v>0</v>
      </c>
      <c r="D20" s="11"/>
      <c r="E20" s="11"/>
    </row>
    <row r="22" spans="1:15">
      <c r="D22" s="16"/>
      <c r="K22" s="16"/>
      <c r="M22" s="16"/>
    </row>
    <row r="23" spans="1:15">
      <c r="D23" s="16"/>
      <c r="K23" s="16"/>
    </row>
    <row r="24" spans="1:15">
      <c r="A24" s="16"/>
      <c r="D24" s="16"/>
    </row>
    <row r="25" spans="1:15">
      <c r="A25" s="16"/>
      <c r="D25" s="16"/>
    </row>
    <row r="26" spans="1:15">
      <c r="J26" s="16"/>
    </row>
    <row r="27" spans="1:15">
      <c r="K27" s="16"/>
    </row>
    <row r="28" spans="1:15">
      <c r="D28" s="16"/>
      <c r="K28" s="16"/>
    </row>
    <row r="30" spans="1:15">
      <c r="D30" s="16"/>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130" zoomScaleNormal="130" workbookViewId="0">
      <selection activeCell="E1" sqref="E1"/>
    </sheetView>
  </sheetViews>
  <sheetFormatPr defaultRowHeight="15"/>
  <cols>
    <col min="1" max="1" width="18.42578125" customWidth="1"/>
    <col min="3" max="3" width="13" customWidth="1"/>
    <col min="4" max="4" width="9.28515625" customWidth="1"/>
    <col min="5" max="5" width="12" customWidth="1"/>
    <col min="6" max="6" width="15.85546875" customWidth="1"/>
    <col min="7" max="7" width="12" customWidth="1"/>
    <col min="8" max="8" width="1.5703125" customWidth="1"/>
    <col min="9" max="9" width="5.7109375" customWidth="1"/>
    <col min="10" max="10" width="14.85546875" customWidth="1"/>
    <col min="11" max="11" width="14.7109375" customWidth="1"/>
    <col min="12" max="12" width="11.42578125" customWidth="1"/>
    <col min="13" max="13" width="12.7109375" customWidth="1"/>
    <col min="14" max="14" width="17.5703125" customWidth="1"/>
    <col min="15" max="15" width="12" bestFit="1" customWidth="1"/>
    <col min="17" max="17" width="12.140625" bestFit="1" customWidth="1"/>
    <col min="18" max="18" width="12.140625" customWidth="1"/>
  </cols>
  <sheetData>
    <row r="1" spans="1:15">
      <c r="A1" s="1"/>
      <c r="B1" s="2" t="s">
        <v>0</v>
      </c>
      <c r="C1" s="2" t="s">
        <v>1</v>
      </c>
      <c r="D1" s="2" t="s">
        <v>2</v>
      </c>
      <c r="E1" s="2" t="s">
        <v>71</v>
      </c>
      <c r="F1" s="2" t="s">
        <v>72</v>
      </c>
      <c r="G1" s="2" t="s">
        <v>73</v>
      </c>
      <c r="H1" s="2"/>
      <c r="I1" s="2" t="s">
        <v>3</v>
      </c>
      <c r="J1" s="3" t="s">
        <v>4</v>
      </c>
      <c r="K1" s="3" t="s">
        <v>5</v>
      </c>
      <c r="L1" s="3" t="s">
        <v>6</v>
      </c>
      <c r="M1" s="4"/>
    </row>
    <row r="2" spans="1:15">
      <c r="A2" s="5" t="s">
        <v>74</v>
      </c>
      <c r="B2" s="5" t="s">
        <v>7</v>
      </c>
      <c r="C2" s="6"/>
      <c r="D2" s="6"/>
      <c r="E2" s="6">
        <v>300</v>
      </c>
      <c r="F2" s="6">
        <v>300</v>
      </c>
      <c r="G2" s="6">
        <v>300</v>
      </c>
      <c r="H2" s="1"/>
      <c r="I2" s="7">
        <f>SUM(E2:G2)</f>
        <v>900</v>
      </c>
      <c r="J2" s="1"/>
      <c r="K2" s="1"/>
      <c r="L2" s="1"/>
    </row>
    <row r="3" spans="1:15">
      <c r="A3" s="5" t="s">
        <v>8</v>
      </c>
      <c r="B3" s="5" t="s">
        <v>9</v>
      </c>
      <c r="C3" s="6">
        <v>10</v>
      </c>
      <c r="D3" s="6"/>
      <c r="E3" s="6">
        <v>10</v>
      </c>
      <c r="F3" s="6">
        <v>10</v>
      </c>
      <c r="G3" s="6">
        <v>10</v>
      </c>
      <c r="H3" s="1"/>
      <c r="I3" s="7">
        <f>SUM(E3:G3)</f>
        <v>30</v>
      </c>
      <c r="J3" s="1"/>
      <c r="K3" s="1"/>
      <c r="L3" s="1"/>
    </row>
    <row r="4" spans="1:15">
      <c r="A4" s="5" t="s">
        <v>19</v>
      </c>
      <c r="B4" s="5"/>
      <c r="C4" s="7">
        <v>0</v>
      </c>
      <c r="D4" s="6">
        <v>0</v>
      </c>
      <c r="E4" s="6"/>
      <c r="F4" s="6"/>
      <c r="G4" s="6"/>
      <c r="H4" s="1"/>
      <c r="I4" s="7"/>
      <c r="J4" s="1"/>
      <c r="K4" s="1"/>
      <c r="L4" s="1"/>
    </row>
    <row r="5" spans="1:15">
      <c r="A5" s="5" t="s">
        <v>10</v>
      </c>
      <c r="B5" s="5"/>
      <c r="C5" s="7">
        <v>0</v>
      </c>
      <c r="D5" s="6"/>
      <c r="E5" s="6"/>
      <c r="F5" s="6"/>
      <c r="G5" s="6"/>
      <c r="H5" s="1"/>
      <c r="I5" s="7"/>
      <c r="J5" s="1"/>
      <c r="K5" s="1"/>
      <c r="L5" s="1"/>
    </row>
    <row r="6" spans="1:15">
      <c r="A6" s="5" t="s">
        <v>11</v>
      </c>
      <c r="B6" s="5"/>
      <c r="C6" s="17">
        <v>0</v>
      </c>
      <c r="D6" s="6"/>
      <c r="E6" s="6"/>
      <c r="F6" s="6"/>
      <c r="G6" s="6"/>
      <c r="H6" s="1"/>
      <c r="I6" s="7"/>
      <c r="J6" s="1"/>
      <c r="K6" s="1"/>
      <c r="L6" s="1"/>
    </row>
    <row r="7" spans="1:15">
      <c r="A7" s="5" t="s">
        <v>12</v>
      </c>
      <c r="B7" s="5"/>
      <c r="C7" s="6">
        <v>0</v>
      </c>
      <c r="D7" s="6"/>
      <c r="E7" s="6"/>
      <c r="F7" s="6"/>
      <c r="G7" s="6"/>
      <c r="H7" s="1"/>
      <c r="I7" s="7"/>
      <c r="J7" s="1"/>
      <c r="K7" s="1"/>
      <c r="L7" s="1"/>
    </row>
    <row r="8" spans="1:15">
      <c r="A8" s="5"/>
      <c r="B8" s="5"/>
      <c r="C8" s="6"/>
      <c r="D8" s="6"/>
      <c r="E8" s="6"/>
      <c r="F8" s="6"/>
      <c r="G8" s="6"/>
      <c r="H8" s="1"/>
      <c r="I8" s="7"/>
      <c r="J8" s="1"/>
      <c r="K8" s="1"/>
      <c r="L8" s="1"/>
    </row>
    <row r="9" spans="1:15">
      <c r="A9" s="5" t="s">
        <v>13</v>
      </c>
      <c r="B9" s="5" t="s">
        <v>14</v>
      </c>
      <c r="C9" s="6">
        <v>18</v>
      </c>
      <c r="D9" s="6"/>
      <c r="E9" s="6">
        <v>35</v>
      </c>
      <c r="F9" s="6">
        <v>17</v>
      </c>
      <c r="G9" s="6">
        <v>45</v>
      </c>
      <c r="H9" s="1"/>
      <c r="I9" s="7">
        <f>SUM(E9:G9)</f>
        <v>97</v>
      </c>
      <c r="J9" s="1"/>
      <c r="K9" s="1"/>
      <c r="L9" s="1"/>
    </row>
    <row r="10" spans="1:15" ht="24.75">
      <c r="A10" s="8" t="s">
        <v>15</v>
      </c>
      <c r="B10" s="9"/>
      <c r="C10" s="1"/>
      <c r="D10" s="1"/>
      <c r="E10" s="10">
        <f>E2/$I2</f>
        <v>0.33333333333333331</v>
      </c>
      <c r="F10" s="10">
        <f>F2/$I2</f>
        <v>0.33333333333333331</v>
      </c>
      <c r="G10" s="10">
        <f>G2/$I2</f>
        <v>0.33333333333333331</v>
      </c>
      <c r="H10" s="7"/>
      <c r="I10" s="7">
        <f>SUM(E10:G10)</f>
        <v>1</v>
      </c>
      <c r="J10" s="1"/>
      <c r="K10" s="1"/>
      <c r="L10" s="1"/>
    </row>
    <row r="11" spans="1:15" ht="18.75" customHeight="1">
      <c r="A11" s="8" t="s">
        <v>16</v>
      </c>
      <c r="B11" s="9"/>
      <c r="C11" s="1"/>
      <c r="D11" s="1"/>
      <c r="E11" s="10">
        <f>MAX(0.001,E3)*E2/(MAX(0.001,E3)*E2+(MAX(0.001,F3)*F2+MAX(0.001,G3)*G2))</f>
        <v>0.33333333333333331</v>
      </c>
      <c r="F11" s="10">
        <f>MAX(0.001,F3)*F2/(MAX(0.001,E3)*E2+(MAX(0.001,F3)*F2+MAX(0.001,G3)*G2))</f>
        <v>0.33333333333333331</v>
      </c>
      <c r="G11" s="10">
        <f>MAX(0.001,G3)*E2/(MAX(0.001,E3)*E2+(MAX(0.001,F3)*F2+MAX(0.001,G3)*G2))</f>
        <v>0.33333333333333331</v>
      </c>
      <c r="H11" s="7"/>
      <c r="I11" s="7">
        <f>SUM(E11:G11)</f>
        <v>1</v>
      </c>
      <c r="J11" s="1"/>
      <c r="K11" s="1"/>
      <c r="L11" s="1"/>
    </row>
    <row r="12" spans="1:15">
      <c r="A12" s="1"/>
      <c r="B12" s="1"/>
      <c r="C12" s="1"/>
      <c r="D12" s="1"/>
      <c r="E12" s="1"/>
      <c r="F12" s="1"/>
      <c r="G12" s="1"/>
      <c r="H12" s="1"/>
      <c r="I12" s="1"/>
      <c r="J12" s="10">
        <f>E3*E10+F3*F10+G3*G10</f>
        <v>10</v>
      </c>
      <c r="K12" s="10">
        <f>E10*E9+F10*F9+G10*G9</f>
        <v>32.333333333333329</v>
      </c>
      <c r="L12" s="10">
        <f>E9*E11+F11*F9+G11*G9</f>
        <v>32.333333333333329</v>
      </c>
    </row>
    <row r="15" spans="1:15">
      <c r="C15" s="11"/>
    </row>
    <row r="16" spans="1:15">
      <c r="C16" s="11"/>
      <c r="O16" s="12"/>
    </row>
    <row r="17" spans="1:15">
      <c r="F17" s="11"/>
      <c r="G17" s="11"/>
    </row>
    <row r="18" spans="1:15" ht="30">
      <c r="A18" s="13" t="s">
        <v>17</v>
      </c>
      <c r="B18" s="1"/>
      <c r="C18" s="14">
        <f>-1*C3*0.25*C9</f>
        <v>-45</v>
      </c>
      <c r="O18" s="15"/>
    </row>
    <row r="19" spans="1:15">
      <c r="A19" s="13"/>
      <c r="B19" s="1"/>
      <c r="C19" s="14"/>
    </row>
    <row r="20" spans="1:15" ht="30">
      <c r="A20" s="13" t="s">
        <v>18</v>
      </c>
      <c r="B20" s="1"/>
      <c r="C20" s="14">
        <f>-1*(0.25*(((J12*L12)-(C3*K12)-(D4*K12))+((C7-C6)*K12)))</f>
        <v>0</v>
      </c>
      <c r="D20" s="11"/>
      <c r="E20" s="11"/>
    </row>
    <row r="22" spans="1:15">
      <c r="D22" s="16"/>
      <c r="K22" s="16"/>
      <c r="M22" s="16"/>
    </row>
    <row r="23" spans="1:15">
      <c r="D23" s="16"/>
      <c r="K23" s="16"/>
    </row>
    <row r="24" spans="1:15">
      <c r="A24" s="16"/>
      <c r="D24" s="16"/>
    </row>
    <row r="25" spans="1:15">
      <c r="A25" s="16"/>
      <c r="D25" s="16"/>
    </row>
    <row r="26" spans="1:15">
      <c r="J26" s="16"/>
    </row>
    <row r="27" spans="1:15">
      <c r="K27" s="16"/>
    </row>
    <row r="28" spans="1:15">
      <c r="D28" s="16"/>
      <c r="K28" s="16"/>
    </row>
    <row r="30" spans="1:15">
      <c r="D30">
        <v>0</v>
      </c>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zoomScaleNormal="100" workbookViewId="0">
      <selection activeCell="E1" sqref="E1"/>
    </sheetView>
  </sheetViews>
  <sheetFormatPr defaultRowHeight="15"/>
  <cols>
    <col min="1" max="1" width="18.42578125" customWidth="1"/>
    <col min="3" max="3" width="13" customWidth="1"/>
    <col min="4" max="4" width="9.28515625" customWidth="1"/>
    <col min="5" max="5" width="12" customWidth="1"/>
    <col min="6" max="6" width="15.85546875" customWidth="1"/>
    <col min="7" max="7" width="12" customWidth="1"/>
    <col min="8" max="8" width="1.5703125" customWidth="1"/>
    <col min="9" max="9" width="5.7109375" customWidth="1"/>
    <col min="10" max="10" width="14.85546875" customWidth="1"/>
    <col min="11" max="11" width="14.7109375" customWidth="1"/>
    <col min="12" max="12" width="11.42578125" customWidth="1"/>
    <col min="13" max="13" width="12.7109375" customWidth="1"/>
    <col min="14" max="14" width="17.5703125" customWidth="1"/>
    <col min="15" max="15" width="12" bestFit="1" customWidth="1"/>
    <col min="17" max="17" width="12.140625" bestFit="1" customWidth="1"/>
    <col min="18" max="18" width="12.140625" customWidth="1"/>
  </cols>
  <sheetData>
    <row r="1" spans="1:15">
      <c r="A1" s="1"/>
      <c r="B1" s="2" t="s">
        <v>0</v>
      </c>
      <c r="C1" s="2" t="s">
        <v>1</v>
      </c>
      <c r="D1" s="2" t="s">
        <v>2</v>
      </c>
      <c r="E1" s="2" t="s">
        <v>71</v>
      </c>
      <c r="F1" s="2" t="s">
        <v>72</v>
      </c>
      <c r="G1" s="2" t="s">
        <v>73</v>
      </c>
      <c r="H1" s="2"/>
      <c r="I1" s="2" t="s">
        <v>3</v>
      </c>
      <c r="J1" s="3" t="s">
        <v>4</v>
      </c>
      <c r="K1" s="3" t="s">
        <v>5</v>
      </c>
      <c r="L1" s="3" t="s">
        <v>6</v>
      </c>
      <c r="M1" s="4"/>
    </row>
    <row r="2" spans="1:15">
      <c r="A2" s="5" t="s">
        <v>74</v>
      </c>
      <c r="B2" s="5" t="s">
        <v>7</v>
      </c>
      <c r="C2" s="6"/>
      <c r="D2" s="6"/>
      <c r="E2" s="6">
        <v>300</v>
      </c>
      <c r="F2" s="6">
        <v>300</v>
      </c>
      <c r="G2" s="6">
        <v>300</v>
      </c>
      <c r="H2" s="1"/>
      <c r="I2" s="7">
        <f>SUM(E2:G2)</f>
        <v>900</v>
      </c>
      <c r="J2" s="1"/>
      <c r="K2" s="1"/>
      <c r="L2" s="1"/>
    </row>
    <row r="3" spans="1:15">
      <c r="A3" s="5" t="s">
        <v>8</v>
      </c>
      <c r="B3" s="5" t="s">
        <v>9</v>
      </c>
      <c r="C3" s="6">
        <v>0</v>
      </c>
      <c r="D3" s="6"/>
      <c r="E3" s="6">
        <v>0</v>
      </c>
      <c r="F3" s="6">
        <v>0</v>
      </c>
      <c r="G3" s="6">
        <v>25</v>
      </c>
      <c r="H3" s="1"/>
      <c r="I3" s="7">
        <f>SUM(E3:G3)</f>
        <v>25</v>
      </c>
      <c r="J3" s="1"/>
      <c r="K3" s="1"/>
      <c r="L3" s="1"/>
    </row>
    <row r="4" spans="1:15">
      <c r="A4" s="5" t="s">
        <v>19</v>
      </c>
      <c r="B4" s="5"/>
      <c r="C4" s="7">
        <f>'system ex 2'!F15</f>
        <v>18</v>
      </c>
      <c r="D4" s="6">
        <v>0</v>
      </c>
      <c r="E4" s="6"/>
      <c r="F4" s="6"/>
      <c r="G4" s="6"/>
      <c r="H4" s="1"/>
      <c r="I4" s="7"/>
      <c r="J4" s="1"/>
      <c r="K4" s="1"/>
      <c r="L4" s="1"/>
    </row>
    <row r="5" spans="1:15">
      <c r="A5" s="5" t="s">
        <v>10</v>
      </c>
      <c r="B5" s="5"/>
      <c r="C5" s="7">
        <f>'system ex 2'!I15</f>
        <v>22.997999999999998</v>
      </c>
      <c r="D5" s="6"/>
      <c r="E5" s="6"/>
      <c r="F5" s="6"/>
      <c r="G5" s="6"/>
      <c r="H5" s="1"/>
      <c r="I5" s="7"/>
      <c r="J5" s="1"/>
      <c r="K5" s="1"/>
      <c r="L5" s="1"/>
    </row>
    <row r="6" spans="1:15">
      <c r="A6" s="5" t="s">
        <v>11</v>
      </c>
      <c r="B6" s="5"/>
      <c r="C6" s="17">
        <v>0</v>
      </c>
      <c r="D6" s="6"/>
      <c r="E6" s="6"/>
      <c r="F6" s="6"/>
      <c r="G6" s="6"/>
      <c r="H6" s="1"/>
      <c r="I6" s="7"/>
      <c r="J6" s="1"/>
      <c r="K6" s="1"/>
      <c r="L6" s="1"/>
    </row>
    <row r="7" spans="1:15">
      <c r="A7" s="5" t="s">
        <v>12</v>
      </c>
      <c r="B7" s="5"/>
      <c r="C7" s="6">
        <v>0</v>
      </c>
      <c r="D7" s="6"/>
      <c r="E7" s="6"/>
      <c r="F7" s="6"/>
      <c r="G7" s="6"/>
      <c r="H7" s="1"/>
      <c r="I7" s="7"/>
      <c r="J7" s="1"/>
      <c r="K7" s="1"/>
      <c r="L7" s="1"/>
    </row>
    <row r="8" spans="1:15">
      <c r="A8" s="5"/>
      <c r="B8" s="5"/>
      <c r="C8" s="6"/>
      <c r="D8" s="6"/>
      <c r="E8" s="6"/>
      <c r="F8" s="6"/>
      <c r="G8" s="6"/>
      <c r="H8" s="1"/>
      <c r="I8" s="7"/>
      <c r="J8" s="1"/>
      <c r="K8" s="1"/>
      <c r="L8" s="1"/>
    </row>
    <row r="9" spans="1:15">
      <c r="A9" s="5" t="s">
        <v>13</v>
      </c>
      <c r="B9" s="5" t="s">
        <v>14</v>
      </c>
      <c r="C9" s="6">
        <v>18</v>
      </c>
      <c r="D9" s="6"/>
      <c r="E9" s="6">
        <v>35</v>
      </c>
      <c r="F9" s="6">
        <v>17</v>
      </c>
      <c r="G9" s="6">
        <v>45</v>
      </c>
      <c r="H9" s="1"/>
      <c r="I9" s="7">
        <f>SUM(E9:G9)</f>
        <v>97</v>
      </c>
      <c r="J9" s="1"/>
      <c r="K9" s="1"/>
      <c r="L9" s="1"/>
    </row>
    <row r="10" spans="1:15" ht="24.75">
      <c r="A10" s="8" t="s">
        <v>15</v>
      </c>
      <c r="B10" s="9"/>
      <c r="C10" s="1"/>
      <c r="D10" s="1"/>
      <c r="E10" s="10">
        <f>E2/$I2</f>
        <v>0.33333333333333331</v>
      </c>
      <c r="F10" s="10">
        <f>F2/$I2</f>
        <v>0.33333333333333331</v>
      </c>
      <c r="G10" s="10">
        <f>G2/$I2</f>
        <v>0.33333333333333331</v>
      </c>
      <c r="H10" s="7"/>
      <c r="I10" s="7">
        <f>SUM(E10:G10)</f>
        <v>1</v>
      </c>
      <c r="J10" s="1"/>
      <c r="K10" s="1"/>
      <c r="L10" s="1"/>
    </row>
    <row r="11" spans="1:15" ht="18.75" customHeight="1">
      <c r="A11" s="8" t="s">
        <v>16</v>
      </c>
      <c r="B11" s="9"/>
      <c r="C11" s="1"/>
      <c r="D11" s="1"/>
      <c r="E11" s="10">
        <f>MAX(0.001,E3)*E2/(MAX(0.001,E3)*E2+(MAX(0.001,F3)*F2+MAX(0.001,G3)*G2))</f>
        <v>3.9996800255979519E-5</v>
      </c>
      <c r="F11" s="10">
        <f>MAX(0.001,F3)*F2/(MAX(0.001,E3)*E2+(MAX(0.001,F3)*F2+MAX(0.001,G3)*G2))</f>
        <v>3.9996800255979519E-5</v>
      </c>
      <c r="G11" s="10">
        <f>MAX(0.001,G3)*E2/(MAX(0.001,E3)*E2+(MAX(0.001,F3)*F2+MAX(0.001,G3)*G2))</f>
        <v>0.99992000639948797</v>
      </c>
      <c r="H11" s="7"/>
      <c r="I11" s="7">
        <f>SUM(E11:G11)</f>
        <v>0.99999999999999989</v>
      </c>
      <c r="J11" s="1"/>
      <c r="K11" s="1"/>
      <c r="L11" s="1"/>
    </row>
    <row r="12" spans="1:15">
      <c r="A12" s="1"/>
      <c r="B12" s="1"/>
      <c r="C12" s="1"/>
      <c r="D12" s="1"/>
      <c r="E12" s="1"/>
      <c r="F12" s="1"/>
      <c r="G12" s="1"/>
      <c r="H12" s="1"/>
      <c r="I12" s="1"/>
      <c r="J12" s="10">
        <f>E3*E10+F3*F10+G3*G10</f>
        <v>8.3333333333333321</v>
      </c>
      <c r="K12" s="10">
        <f>E10*E9+F10*F9+G10*G9</f>
        <v>32.333333333333329</v>
      </c>
      <c r="L12" s="10">
        <f>E9*E11+F11*F9+G11*G9</f>
        <v>44.998480121590269</v>
      </c>
    </row>
    <row r="15" spans="1:15">
      <c r="C15" s="11"/>
    </row>
    <row r="16" spans="1:15">
      <c r="C16" s="11"/>
      <c r="O16" s="12"/>
    </row>
    <row r="17" spans="1:15">
      <c r="F17" s="11"/>
      <c r="G17" s="11"/>
    </row>
    <row r="18" spans="1:15" ht="30">
      <c r="A18" s="13" t="s">
        <v>17</v>
      </c>
      <c r="B18" s="1"/>
      <c r="C18" s="14">
        <f>-1*C3*0.25*C9</f>
        <v>0</v>
      </c>
      <c r="O18" s="15"/>
    </row>
    <row r="19" spans="1:15">
      <c r="A19" s="13"/>
      <c r="B19" s="1"/>
      <c r="C19" s="14"/>
    </row>
    <row r="20" spans="1:15" ht="30">
      <c r="A20" s="13" t="s">
        <v>18</v>
      </c>
      <c r="B20" s="1"/>
      <c r="C20" s="14">
        <f>-1*(0.25*(((J12*L12)-(C3*K12)-(D4*K12))+((C7-C6)*K12)))</f>
        <v>-93.746833586646375</v>
      </c>
      <c r="D20" s="11"/>
      <c r="E20" s="11"/>
    </row>
    <row r="22" spans="1:15">
      <c r="D22" s="16"/>
      <c r="K22" s="16"/>
      <c r="M22" s="16"/>
    </row>
    <row r="23" spans="1:15">
      <c r="D23" s="16"/>
      <c r="K23" s="16"/>
    </row>
    <row r="24" spans="1:15">
      <c r="A24" s="16"/>
      <c r="D24" s="16"/>
    </row>
    <row r="25" spans="1:15">
      <c r="A25" s="16"/>
      <c r="D25" s="16"/>
    </row>
    <row r="26" spans="1:15">
      <c r="J26" s="16"/>
    </row>
    <row r="27" spans="1:15">
      <c r="K27" s="16"/>
    </row>
    <row r="28" spans="1:15">
      <c r="D28" s="16"/>
      <c r="K28" s="16"/>
    </row>
  </sheetData>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zoomScaleNormal="100" workbookViewId="0">
      <selection activeCell="E1" sqref="E1"/>
    </sheetView>
  </sheetViews>
  <sheetFormatPr defaultRowHeight="15"/>
  <cols>
    <col min="1" max="1" width="18.42578125" customWidth="1"/>
    <col min="3" max="3" width="13" customWidth="1"/>
    <col min="4" max="4" width="9.28515625" customWidth="1"/>
    <col min="5" max="5" width="12" customWidth="1"/>
    <col min="6" max="6" width="15.85546875" customWidth="1"/>
    <col min="7" max="7" width="12" customWidth="1"/>
    <col min="8" max="8" width="1.5703125" customWidth="1"/>
    <col min="9" max="9" width="5.7109375" customWidth="1"/>
    <col min="10" max="10" width="14.85546875" customWidth="1"/>
    <col min="11" max="11" width="14.7109375" customWidth="1"/>
    <col min="12" max="12" width="11.42578125" customWidth="1"/>
    <col min="13" max="13" width="12.7109375" customWidth="1"/>
    <col min="14" max="14" width="17.5703125" customWidth="1"/>
    <col min="15" max="15" width="12" bestFit="1" customWidth="1"/>
    <col min="17" max="17" width="12.140625" bestFit="1" customWidth="1"/>
    <col min="18" max="18" width="12.140625" customWidth="1"/>
  </cols>
  <sheetData>
    <row r="1" spans="1:15">
      <c r="A1" s="1"/>
      <c r="B1" s="2" t="s">
        <v>0</v>
      </c>
      <c r="C1" s="2" t="s">
        <v>1</v>
      </c>
      <c r="D1" s="2" t="s">
        <v>2</v>
      </c>
      <c r="E1" s="2" t="s">
        <v>71</v>
      </c>
      <c r="F1" s="2" t="s">
        <v>72</v>
      </c>
      <c r="G1" s="2" t="s">
        <v>73</v>
      </c>
      <c r="H1" s="2"/>
      <c r="I1" s="2" t="s">
        <v>3</v>
      </c>
      <c r="J1" s="3" t="s">
        <v>4</v>
      </c>
      <c r="K1" s="3" t="s">
        <v>5</v>
      </c>
      <c r="L1" s="3" t="s">
        <v>6</v>
      </c>
      <c r="M1" s="4"/>
    </row>
    <row r="2" spans="1:15">
      <c r="A2" s="5" t="s">
        <v>74</v>
      </c>
      <c r="B2" s="5" t="s">
        <v>7</v>
      </c>
      <c r="C2" s="6"/>
      <c r="D2" s="6"/>
      <c r="E2" s="6">
        <v>300</v>
      </c>
      <c r="F2" s="6">
        <v>300</v>
      </c>
      <c r="G2" s="6">
        <v>300</v>
      </c>
      <c r="H2" s="1"/>
      <c r="I2" s="7">
        <f>SUM(E2:G2)</f>
        <v>900</v>
      </c>
      <c r="J2" s="1"/>
      <c r="K2" s="1"/>
      <c r="L2" s="1"/>
    </row>
    <row r="3" spans="1:15">
      <c r="A3" s="5" t="s">
        <v>8</v>
      </c>
      <c r="B3" s="5" t="s">
        <v>9</v>
      </c>
      <c r="C3" s="6">
        <v>0</v>
      </c>
      <c r="D3" s="6"/>
      <c r="E3" s="6">
        <v>0</v>
      </c>
      <c r="F3" s="6">
        <v>0</v>
      </c>
      <c r="G3" s="6">
        <v>0</v>
      </c>
      <c r="H3" s="1"/>
      <c r="I3" s="7">
        <f>SUM(E3:G3)</f>
        <v>0</v>
      </c>
      <c r="J3" s="1"/>
      <c r="K3" s="1"/>
      <c r="L3" s="1"/>
    </row>
    <row r="4" spans="1:15">
      <c r="A4" s="5" t="s">
        <v>19</v>
      </c>
      <c r="B4" s="5"/>
      <c r="C4" s="7">
        <f>'system ex 2'!F16</f>
        <v>12</v>
      </c>
      <c r="D4" s="6">
        <v>0</v>
      </c>
      <c r="E4" s="6"/>
      <c r="F4" s="6"/>
      <c r="G4" s="6"/>
      <c r="H4" s="1"/>
      <c r="I4" s="7"/>
      <c r="J4" s="1"/>
      <c r="K4" s="1"/>
      <c r="L4" s="1"/>
    </row>
    <row r="5" spans="1:15">
      <c r="A5" s="5" t="s">
        <v>10</v>
      </c>
      <c r="B5" s="5"/>
      <c r="C5" s="7">
        <f>'system ex 2'!I16</f>
        <v>15.332000000000001</v>
      </c>
      <c r="D5" s="6"/>
      <c r="E5" s="6"/>
      <c r="F5" s="6"/>
      <c r="G5" s="6"/>
      <c r="H5" s="1"/>
      <c r="I5" s="7"/>
      <c r="J5" s="1"/>
      <c r="K5" s="1"/>
      <c r="L5" s="1"/>
    </row>
    <row r="6" spans="1:15">
      <c r="A6" s="5" t="s">
        <v>11</v>
      </c>
      <c r="B6" s="5"/>
      <c r="C6" s="6">
        <v>0</v>
      </c>
      <c r="D6" s="6"/>
      <c r="E6" s="6"/>
      <c r="F6" s="6"/>
      <c r="G6" s="6"/>
      <c r="H6" s="1"/>
      <c r="I6" s="7"/>
      <c r="J6" s="1"/>
      <c r="K6" s="1"/>
      <c r="L6" s="1"/>
    </row>
    <row r="7" spans="1:15">
      <c r="A7" s="5" t="s">
        <v>12</v>
      </c>
      <c r="B7" s="5"/>
      <c r="C7" s="6">
        <v>0</v>
      </c>
      <c r="D7" s="6"/>
      <c r="E7" s="6"/>
      <c r="F7" s="6"/>
      <c r="G7" s="6"/>
      <c r="H7" s="1"/>
      <c r="I7" s="7"/>
      <c r="J7" s="1"/>
      <c r="K7" s="1"/>
      <c r="L7" s="1"/>
    </row>
    <row r="8" spans="1:15">
      <c r="A8" s="5"/>
      <c r="B8" s="5"/>
      <c r="C8" s="6"/>
      <c r="D8" s="6"/>
      <c r="E8" s="6"/>
      <c r="F8" s="6"/>
      <c r="G8" s="6"/>
      <c r="H8" s="1"/>
      <c r="I8" s="7"/>
      <c r="J8" s="1"/>
      <c r="K8" s="1"/>
      <c r="L8" s="1"/>
    </row>
    <row r="9" spans="1:15">
      <c r="A9" s="5" t="s">
        <v>13</v>
      </c>
      <c r="B9" s="5" t="s">
        <v>14</v>
      </c>
      <c r="C9" s="6">
        <v>18</v>
      </c>
      <c r="D9" s="6"/>
      <c r="E9" s="6">
        <v>35</v>
      </c>
      <c r="F9" s="6">
        <v>17</v>
      </c>
      <c r="G9" s="6">
        <v>45</v>
      </c>
      <c r="H9" s="1"/>
      <c r="I9" s="7">
        <f>SUM(E9:G9)</f>
        <v>97</v>
      </c>
      <c r="J9" s="1"/>
      <c r="K9" s="1"/>
      <c r="L9" s="1"/>
    </row>
    <row r="10" spans="1:15" ht="24.75">
      <c r="A10" s="8" t="s">
        <v>15</v>
      </c>
      <c r="B10" s="9"/>
      <c r="C10" s="1"/>
      <c r="D10" s="1"/>
      <c r="E10" s="10">
        <f>E2/$I2</f>
        <v>0.33333333333333331</v>
      </c>
      <c r="F10" s="10">
        <f>F2/$I2</f>
        <v>0.33333333333333331</v>
      </c>
      <c r="G10" s="10">
        <f>G2/$I2</f>
        <v>0.33333333333333331</v>
      </c>
      <c r="H10" s="7"/>
      <c r="I10" s="7">
        <f>SUM(E10:G10)</f>
        <v>1</v>
      </c>
      <c r="J10" s="1"/>
      <c r="K10" s="1"/>
      <c r="L10" s="1"/>
    </row>
    <row r="11" spans="1:15" ht="18.75" customHeight="1">
      <c r="A11" s="8" t="s">
        <v>16</v>
      </c>
      <c r="B11" s="9"/>
      <c r="C11" s="1"/>
      <c r="D11" s="1"/>
      <c r="E11" s="10">
        <f>MAX(0.001,E3)*E2/(MAX(0.001,E3)*E2+(MAX(0.001,F3)*F2+MAX(0.001,G3)*G2))</f>
        <v>0.33333333333333337</v>
      </c>
      <c r="F11" s="10">
        <f>MAX(0.001,F3)*F2/(MAX(0.001,E3)*E2+(MAX(0.001,F3)*F2+MAX(0.001,G3)*G2))</f>
        <v>0.33333333333333337</v>
      </c>
      <c r="G11" s="10">
        <f>MAX(0.001,G3)*E2/(MAX(0.001,E3)*E2+(MAX(0.001,F3)*F2+MAX(0.001,G3)*G2))</f>
        <v>0.33333333333333337</v>
      </c>
      <c r="H11" s="7"/>
      <c r="I11" s="7">
        <f>SUM(E11:G11)</f>
        <v>1</v>
      </c>
      <c r="J11" s="1"/>
      <c r="K11" s="1"/>
      <c r="L11" s="1"/>
    </row>
    <row r="12" spans="1:15">
      <c r="A12" s="1"/>
      <c r="B12" s="1"/>
      <c r="C12" s="1"/>
      <c r="D12" s="1"/>
      <c r="E12" s="1"/>
      <c r="F12" s="1"/>
      <c r="G12" s="1"/>
      <c r="H12" s="1"/>
      <c r="I12" s="1"/>
      <c r="J12" s="10">
        <f>E3*E10+F3*F10+G3*G10</f>
        <v>0</v>
      </c>
      <c r="K12" s="10">
        <f>E10*E9+F10*F9+G10*G9</f>
        <v>32.333333333333329</v>
      </c>
      <c r="L12" s="10">
        <f>E9*E11+F11*F9+G11*G9</f>
        <v>32.333333333333336</v>
      </c>
    </row>
    <row r="15" spans="1:15">
      <c r="C15" s="11"/>
    </row>
    <row r="16" spans="1:15">
      <c r="C16" s="11"/>
      <c r="O16" s="12"/>
    </row>
    <row r="17" spans="1:15">
      <c r="F17" s="11"/>
      <c r="G17" s="11"/>
    </row>
    <row r="18" spans="1:15" ht="30">
      <c r="A18" s="13" t="s">
        <v>17</v>
      </c>
      <c r="B18" s="1"/>
      <c r="C18" s="14">
        <f>-1*C3*0.25*C9</f>
        <v>0</v>
      </c>
      <c r="O18" s="15"/>
    </row>
    <row r="19" spans="1:15">
      <c r="A19" s="13"/>
      <c r="B19" s="1"/>
      <c r="C19" s="14"/>
      <c r="G19">
        <f>G18*K12</f>
        <v>0</v>
      </c>
    </row>
    <row r="20" spans="1:15" ht="30">
      <c r="A20" s="13" t="s">
        <v>18</v>
      </c>
      <c r="B20" s="1"/>
      <c r="C20" s="14">
        <f>-1*(0.25*(((J12*L12)-(C3*K12)-(D4*K12))+((C7-C6)*K12)))</f>
        <v>0</v>
      </c>
      <c r="D20" s="11"/>
      <c r="E20" s="11"/>
    </row>
    <row r="22" spans="1:15">
      <c r="D22" s="16"/>
      <c r="K22" s="16"/>
      <c r="M22" s="16"/>
    </row>
    <row r="23" spans="1:15">
      <c r="D23" s="16"/>
      <c r="K23" s="16"/>
    </row>
    <row r="24" spans="1:15">
      <c r="A24" s="16"/>
      <c r="D24" s="16"/>
    </row>
    <row r="25" spans="1:15">
      <c r="A25" s="16"/>
      <c r="D25" s="16"/>
    </row>
    <row r="26" spans="1:15">
      <c r="J26" s="16"/>
    </row>
    <row r="27" spans="1:15">
      <c r="K27" s="16"/>
    </row>
    <row r="28" spans="1:15">
      <c r="D28" s="16"/>
      <c r="K28" s="16"/>
    </row>
  </sheetData>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Normal="100" workbookViewId="0">
      <selection activeCell="E1" sqref="E1"/>
    </sheetView>
  </sheetViews>
  <sheetFormatPr defaultRowHeight="15"/>
  <cols>
    <col min="1" max="1" width="18.42578125" customWidth="1"/>
    <col min="3" max="3" width="13" customWidth="1"/>
    <col min="4" max="4" width="9.28515625" customWidth="1"/>
    <col min="5" max="5" width="12" customWidth="1"/>
    <col min="6" max="6" width="15.85546875" customWidth="1"/>
    <col min="7" max="7" width="12" customWidth="1"/>
    <col min="8" max="8" width="1.5703125" customWidth="1"/>
    <col min="9" max="9" width="5.7109375" customWidth="1"/>
    <col min="10" max="10" width="14.85546875" customWidth="1"/>
    <col min="11" max="11" width="14.7109375" customWidth="1"/>
    <col min="12" max="12" width="11.42578125" customWidth="1"/>
    <col min="13" max="13" width="12.7109375" customWidth="1"/>
    <col min="14" max="14" width="17.5703125" customWidth="1"/>
    <col min="15" max="15" width="12" bestFit="1" customWidth="1"/>
    <col min="17" max="17" width="12.140625" bestFit="1" customWidth="1"/>
    <col min="18" max="18" width="12.140625" customWidth="1"/>
  </cols>
  <sheetData>
    <row r="1" spans="1:15">
      <c r="A1" s="1"/>
      <c r="B1" s="2" t="s">
        <v>0</v>
      </c>
      <c r="C1" s="2" t="s">
        <v>1</v>
      </c>
      <c r="D1" s="2" t="s">
        <v>2</v>
      </c>
      <c r="E1" s="2" t="s">
        <v>71</v>
      </c>
      <c r="F1" s="2" t="s">
        <v>72</v>
      </c>
      <c r="G1" s="2" t="s">
        <v>73</v>
      </c>
      <c r="H1" s="2"/>
      <c r="I1" s="2" t="s">
        <v>3</v>
      </c>
      <c r="J1" s="3" t="s">
        <v>4</v>
      </c>
      <c r="K1" s="3" t="s">
        <v>5</v>
      </c>
      <c r="L1" s="3" t="s">
        <v>6</v>
      </c>
      <c r="M1" s="4"/>
    </row>
    <row r="2" spans="1:15">
      <c r="A2" s="5" t="s">
        <v>74</v>
      </c>
      <c r="B2" s="5" t="s">
        <v>7</v>
      </c>
      <c r="C2" s="6"/>
      <c r="D2" s="6"/>
      <c r="E2" s="6">
        <v>300</v>
      </c>
      <c r="F2" s="6">
        <v>300</v>
      </c>
      <c r="G2" s="6">
        <v>300</v>
      </c>
      <c r="H2" s="1"/>
      <c r="I2" s="7">
        <f>SUM(E2:G2)</f>
        <v>900</v>
      </c>
      <c r="J2" s="1"/>
      <c r="K2" s="1"/>
      <c r="L2" s="1"/>
    </row>
    <row r="3" spans="1:15">
      <c r="A3" s="5" t="s">
        <v>8</v>
      </c>
      <c r="B3" s="5" t="s">
        <v>9</v>
      </c>
      <c r="C3" s="6">
        <v>0</v>
      </c>
      <c r="D3" s="6"/>
      <c r="E3" s="6">
        <v>0</v>
      </c>
      <c r="F3" s="6">
        <v>0</v>
      </c>
      <c r="G3" s="6">
        <v>0</v>
      </c>
      <c r="H3" s="1"/>
      <c r="I3" s="7">
        <f>SUM(E3:G3)</f>
        <v>0</v>
      </c>
      <c r="J3" s="1"/>
      <c r="K3" s="1"/>
      <c r="L3" s="1"/>
    </row>
    <row r="4" spans="1:15">
      <c r="A4" s="5" t="s">
        <v>19</v>
      </c>
      <c r="B4" s="5"/>
      <c r="C4" s="7">
        <f>'system ex 2'!F17</f>
        <v>0</v>
      </c>
      <c r="D4" s="6">
        <v>0</v>
      </c>
      <c r="E4" s="6"/>
      <c r="F4" s="6"/>
      <c r="G4" s="6"/>
      <c r="H4" s="1"/>
      <c r="I4" s="7"/>
      <c r="J4" s="1"/>
      <c r="K4" s="1"/>
      <c r="L4" s="1"/>
    </row>
    <row r="5" spans="1:15">
      <c r="A5" s="5" t="s">
        <v>10</v>
      </c>
      <c r="B5" s="5"/>
      <c r="C5" s="7">
        <f>'system ex 2'!I17</f>
        <v>0</v>
      </c>
      <c r="D5" s="6"/>
      <c r="E5" s="6"/>
      <c r="F5" s="6"/>
      <c r="G5" s="6"/>
      <c r="H5" s="1"/>
      <c r="I5" s="7"/>
      <c r="J5" s="1"/>
      <c r="K5" s="1"/>
      <c r="L5" s="1"/>
    </row>
    <row r="6" spans="1:15">
      <c r="A6" s="5" t="s">
        <v>11</v>
      </c>
      <c r="B6" s="5"/>
      <c r="C6" s="6">
        <v>0</v>
      </c>
      <c r="D6" s="6"/>
      <c r="E6" s="6"/>
      <c r="F6" s="6"/>
      <c r="G6" s="6"/>
      <c r="H6" s="1"/>
      <c r="I6" s="7"/>
      <c r="J6" s="1"/>
      <c r="K6" s="1"/>
      <c r="L6" s="1"/>
    </row>
    <row r="7" spans="1:15">
      <c r="A7" s="5" t="s">
        <v>12</v>
      </c>
      <c r="B7" s="5"/>
      <c r="C7" s="6">
        <v>0</v>
      </c>
      <c r="D7" s="6"/>
      <c r="E7" s="6"/>
      <c r="F7" s="6"/>
      <c r="G7" s="6"/>
      <c r="H7" s="1"/>
      <c r="I7" s="7"/>
      <c r="J7" s="1"/>
      <c r="K7" s="1"/>
      <c r="L7" s="1"/>
    </row>
    <row r="8" spans="1:15">
      <c r="A8" s="5"/>
      <c r="B8" s="5"/>
      <c r="C8" s="6"/>
      <c r="D8" s="6"/>
      <c r="E8" s="6"/>
      <c r="F8" s="6"/>
      <c r="G8" s="6"/>
      <c r="H8" s="1"/>
      <c r="I8" s="7"/>
      <c r="J8" s="1"/>
      <c r="K8" s="1"/>
      <c r="L8" s="1"/>
    </row>
    <row r="9" spans="1:15">
      <c r="A9" s="5" t="s">
        <v>13</v>
      </c>
      <c r="B9" s="5" t="s">
        <v>14</v>
      </c>
      <c r="C9" s="6">
        <v>18</v>
      </c>
      <c r="D9" s="6"/>
      <c r="E9" s="6">
        <v>33</v>
      </c>
      <c r="F9" s="6">
        <v>80</v>
      </c>
      <c r="G9" s="6">
        <v>80</v>
      </c>
      <c r="H9" s="1"/>
      <c r="I9" s="7">
        <f>SUM(E9:G9)</f>
        <v>193</v>
      </c>
      <c r="J9" s="1"/>
      <c r="K9" s="1"/>
      <c r="L9" s="1"/>
    </row>
    <row r="10" spans="1:15" ht="24.75">
      <c r="A10" s="8" t="s">
        <v>15</v>
      </c>
      <c r="B10" s="9"/>
      <c r="C10" s="1"/>
      <c r="D10" s="1"/>
      <c r="E10" s="10">
        <f>E2/$I2</f>
        <v>0.33333333333333331</v>
      </c>
      <c r="F10" s="10">
        <f>F2/$I2</f>
        <v>0.33333333333333331</v>
      </c>
      <c r="G10" s="10">
        <f>G2/$I2</f>
        <v>0.33333333333333331</v>
      </c>
      <c r="H10" s="7"/>
      <c r="I10" s="7">
        <f>SUM(E10:G10)</f>
        <v>1</v>
      </c>
      <c r="J10" s="1"/>
      <c r="K10" s="1"/>
      <c r="L10" s="1"/>
    </row>
    <row r="11" spans="1:15" ht="18.75" customHeight="1">
      <c r="A11" s="8" t="s">
        <v>16</v>
      </c>
      <c r="B11" s="9"/>
      <c r="C11" s="1"/>
      <c r="D11" s="1"/>
      <c r="E11" s="10">
        <f>MAX(0.001,E3)*E2/(MAX(0.001,E3)*E2+(MAX(0.001,F3)*F2+MAX(0.001,G3)*G2))</f>
        <v>0.33333333333333337</v>
      </c>
      <c r="F11" s="10">
        <f>MAX(0.001,F3)*F2/(MAX(0.001,E3)*E2+(MAX(0.001,F3)*F2+MAX(0.001,G3)*G2))</f>
        <v>0.33333333333333337</v>
      </c>
      <c r="G11" s="10">
        <f>MAX(0.001,G3)*E2/(MAX(0.001,E3)*E2+(MAX(0.001,F3)*F2+MAX(0.001,G3)*G2))</f>
        <v>0.33333333333333337</v>
      </c>
      <c r="H11" s="7"/>
      <c r="I11" s="7">
        <f>SUM(E11:G11)</f>
        <v>1</v>
      </c>
      <c r="J11" s="1"/>
      <c r="K11" s="1"/>
      <c r="L11" s="1"/>
    </row>
    <row r="12" spans="1:15">
      <c r="A12" s="1"/>
      <c r="B12" s="1"/>
      <c r="C12" s="1"/>
      <c r="D12" s="1"/>
      <c r="E12" s="1"/>
      <c r="F12" s="1"/>
      <c r="G12" s="1"/>
      <c r="H12" s="1"/>
      <c r="I12" s="1"/>
      <c r="J12" s="10">
        <f>E3*E10+F3*F10+G3*G10</f>
        <v>0</v>
      </c>
      <c r="K12" s="10">
        <f>E10*E9+F10*F9+G10*G9</f>
        <v>64.333333333333329</v>
      </c>
      <c r="L12" s="10">
        <f>E9*E11+F11*F9+G11*G9</f>
        <v>64.333333333333343</v>
      </c>
    </row>
    <row r="15" spans="1:15">
      <c r="C15" s="11"/>
    </row>
    <row r="16" spans="1:15">
      <c r="C16" s="11"/>
      <c r="O16" s="12"/>
    </row>
    <row r="17" spans="1:15">
      <c r="F17" s="11"/>
      <c r="G17" s="11"/>
    </row>
    <row r="18" spans="1:15" ht="30">
      <c r="A18" s="13" t="s">
        <v>17</v>
      </c>
      <c r="B18" s="1"/>
      <c r="C18" s="14">
        <f>-1*C3*0.25*C9</f>
        <v>0</v>
      </c>
      <c r="O18" s="15"/>
    </row>
    <row r="19" spans="1:15">
      <c r="A19" s="13"/>
      <c r="B19" s="1"/>
      <c r="C19" s="14"/>
    </row>
    <row r="20" spans="1:15" ht="30">
      <c r="A20" s="13" t="s">
        <v>18</v>
      </c>
      <c r="B20" s="1"/>
      <c r="C20" s="14">
        <f>-1*(0.25*(((J12*L12)-(C3*K12)-(D4*K12))+((C7-C6)*K12)))</f>
        <v>0</v>
      </c>
      <c r="D20" s="11"/>
      <c r="E20" s="11"/>
    </row>
    <row r="22" spans="1:15">
      <c r="D22" s="16"/>
      <c r="K22" s="16"/>
      <c r="M22" s="16"/>
    </row>
    <row r="23" spans="1:15">
      <c r="D23" s="16"/>
      <c r="K23" s="16"/>
    </row>
    <row r="24" spans="1:15">
      <c r="A24" s="16"/>
      <c r="D24" s="16"/>
    </row>
    <row r="25" spans="1:15">
      <c r="A25" s="16"/>
      <c r="D25" s="16"/>
    </row>
    <row r="26" spans="1:15">
      <c r="J26" s="16"/>
    </row>
    <row r="27" spans="1:15">
      <c r="K27" s="16"/>
    </row>
    <row r="28" spans="1:15">
      <c r="D28" s="16"/>
      <c r="K28" s="16"/>
    </row>
    <row r="30" spans="1:15">
      <c r="D30" s="16"/>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zoomScale="140" zoomScaleNormal="140" workbookViewId="0">
      <selection activeCell="A8" sqref="A8"/>
    </sheetView>
  </sheetViews>
  <sheetFormatPr defaultRowHeight="15"/>
  <sheetData>
    <row r="1" spans="1:1">
      <c r="A1" t="s">
        <v>54</v>
      </c>
    </row>
    <row r="2" spans="1:1">
      <c r="A2" t="s">
        <v>76</v>
      </c>
    </row>
    <row r="3" spans="1:1">
      <c r="A3" t="s">
        <v>77</v>
      </c>
    </row>
    <row r="4" spans="1:1">
      <c r="A4" t="s">
        <v>78</v>
      </c>
    </row>
    <row r="6" spans="1:1">
      <c r="A6" t="s">
        <v>79</v>
      </c>
    </row>
    <row r="7" spans="1:1">
      <c r="A7" t="s">
        <v>80</v>
      </c>
    </row>
    <row r="8" spans="1:1">
      <c r="A8" t="s">
        <v>55</v>
      </c>
    </row>
    <row r="9" spans="1:1">
      <c r="A9" t="s">
        <v>56</v>
      </c>
    </row>
    <row r="10" spans="1:1">
      <c r="A10" t="s">
        <v>65</v>
      </c>
    </row>
    <row r="11" spans="1:1">
      <c r="A11" t="s">
        <v>57</v>
      </c>
    </row>
    <row r="12" spans="1:1">
      <c r="A12" t="s">
        <v>58</v>
      </c>
    </row>
    <row r="13" spans="1:1">
      <c r="A13" s="2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system ex 2</vt:lpstr>
      <vt:lpstr>QSE1</vt:lpstr>
      <vt:lpstr>QSE2</vt:lpstr>
      <vt:lpstr>QSE3</vt:lpstr>
      <vt:lpstr>QSE4</vt:lpstr>
      <vt:lpstr>QSE5</vt:lpstr>
      <vt:lpstr>scenarios</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dc:creator>
  <cp:lastModifiedBy>ercot_ps</cp:lastModifiedBy>
  <dcterms:created xsi:type="dcterms:W3CDTF">2019-04-03T16:22:00Z</dcterms:created>
  <dcterms:modified xsi:type="dcterms:W3CDTF">2019-05-10T13:58:08Z</dcterms:modified>
</cp:coreProperties>
</file>