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Resource Adequacy\Peak Ave Capacity Contributions (Wind, Solar, PUN, DC-tie, Hydro)\Posted Peak Ave Capacity Percentage Files\2018\2018_November Updates\"/>
    </mc:Choice>
  </mc:AlternateContent>
  <bookViews>
    <workbookView xWindow="-15" yWindow="420" windowWidth="28830" windowHeight="7725" activeTab="3"/>
  </bookViews>
  <sheets>
    <sheet name="Summary" sheetId="17" r:id="rId1"/>
    <sheet name="Graphs" sheetId="21" r:id="rId2"/>
    <sheet name="S2018-NC" sheetId="39" r:id="rId3"/>
    <sheet name="S2018-C" sheetId="40" r:id="rId4"/>
  </sheets>
  <calcPr calcId="152511"/>
</workbook>
</file>

<file path=xl/calcChain.xml><?xml version="1.0" encoding="utf-8"?>
<calcChain xmlns="http://schemas.openxmlformats.org/spreadsheetml/2006/main">
  <c r="B5" i="39" l="1"/>
  <c r="G5" i="17" l="1"/>
  <c r="B6" i="39" l="1"/>
  <c r="C6" i="17" s="1"/>
  <c r="F5" i="17" s="1"/>
  <c r="E27" i="21" l="1"/>
  <c r="E26" i="21" l="1"/>
  <c r="D26" i="21"/>
  <c r="C26" i="21"/>
  <c r="D27" i="21"/>
  <c r="C27" i="21"/>
  <c r="D4" i="21"/>
  <c r="C4" i="21"/>
  <c r="E4" i="21"/>
  <c r="B6" i="40" l="1"/>
  <c r="D6" i="17" s="1"/>
  <c r="C5" i="40"/>
  <c r="D5" i="40"/>
  <c r="E5" i="40"/>
  <c r="F5" i="40"/>
  <c r="G5" i="40"/>
  <c r="H5" i="40"/>
  <c r="I5" i="40"/>
  <c r="J5" i="40"/>
  <c r="K5" i="40"/>
  <c r="L5" i="40"/>
  <c r="M5" i="40"/>
  <c r="N5" i="40"/>
  <c r="O5" i="40"/>
  <c r="P5" i="40"/>
  <c r="Q5" i="40"/>
  <c r="R5" i="40"/>
  <c r="S5" i="40"/>
  <c r="T5" i="40"/>
  <c r="U5" i="40"/>
  <c r="B5" i="40"/>
  <c r="C5" i="39"/>
  <c r="D5" i="39"/>
  <c r="E5" i="39"/>
  <c r="F5" i="39"/>
  <c r="G5" i="39"/>
  <c r="H5" i="39"/>
  <c r="I5" i="39"/>
  <c r="J5" i="39"/>
  <c r="K5" i="39"/>
  <c r="L5" i="39"/>
  <c r="M5" i="39"/>
  <c r="N5" i="39"/>
  <c r="O5" i="39"/>
  <c r="P5" i="39"/>
  <c r="Q5" i="39"/>
  <c r="R5" i="39"/>
  <c r="S5" i="39"/>
  <c r="T5" i="39"/>
  <c r="U5" i="39"/>
  <c r="C14" i="21" l="1"/>
  <c r="E14" i="21"/>
  <c r="D14" i="21"/>
  <c r="E36" i="21"/>
  <c r="D36" i="21"/>
  <c r="C36" i="21"/>
</calcChain>
</file>

<file path=xl/sharedStrings.xml><?xml version="1.0" encoding="utf-8"?>
<sst xmlns="http://schemas.openxmlformats.org/spreadsheetml/2006/main" count="99" uniqueCount="68">
  <si>
    <t>SEASON</t>
  </si>
  <si>
    <t>COASTAL</t>
  </si>
  <si>
    <t>NON-COASTAL</t>
  </si>
  <si>
    <t>CAPACITY FACTOR</t>
  </si>
  <si>
    <t>CAPACITY FACTOR AVG</t>
  </si>
  <si>
    <t>Coastal</t>
  </si>
  <si>
    <t>Year</t>
  </si>
  <si>
    <t>High</t>
  </si>
  <si>
    <t>Low</t>
  </si>
  <si>
    <t>Average</t>
  </si>
  <si>
    <t>Coastal Capacity Factors</t>
  </si>
  <si>
    <t>Non-Coastal Capacity Factors</t>
  </si>
  <si>
    <t>Non-Coastal</t>
  </si>
  <si>
    <t>HOUR</t>
  </si>
  <si>
    <t>WIND HSL (MW)</t>
  </si>
  <si>
    <t>WIND CAPACITY (MW)</t>
  </si>
  <si>
    <t>ERCOT LOAD (MW)</t>
  </si>
  <si>
    <t>Top Twenty Peak Hours for Each year</t>
  </si>
  <si>
    <t>WINDPEAKPCT Values *</t>
  </si>
  <si>
    <t>SUMMER 2017</t>
  </si>
  <si>
    <t>Summer Peak Ave. Wind Capacity Percentages</t>
  </si>
  <si>
    <t>Summer, Non-Coastal</t>
  </si>
  <si>
    <t>Summer, Coastal</t>
  </si>
  <si>
    <t>HISTORICAL WIND CAPACITY CONTRIBUTION - SUMMER PEAK SEASON</t>
  </si>
  <si>
    <t>Summer 2009-NC</t>
  </si>
  <si>
    <t>Summer 2010-NC</t>
  </si>
  <si>
    <t>Summer 2011-NC</t>
  </si>
  <si>
    <t>Summer 2012-NC</t>
  </si>
  <si>
    <t>Summer 2013-NC</t>
  </si>
  <si>
    <t>Summer 2014-NC</t>
  </si>
  <si>
    <t>Summer 2015-NC</t>
  </si>
  <si>
    <t>Summer 2010-2014-C</t>
  </si>
  <si>
    <t>Summer 2009-C</t>
  </si>
  <si>
    <t>Summer 2010-C</t>
  </si>
  <si>
    <t>Summer 2011-C</t>
  </si>
  <si>
    <t>Summer 2012-C</t>
  </si>
  <si>
    <t>Summer 2013-C</t>
  </si>
  <si>
    <t>Summer 2014-C</t>
  </si>
  <si>
    <t>Summer 2015-C</t>
  </si>
  <si>
    <t>Summer 2009-2016-NC</t>
  </si>
  <si>
    <t>Summer 2016-NC</t>
  </si>
  <si>
    <t>Summer 2016-C</t>
  </si>
  <si>
    <t>Summer 2017-NC</t>
  </si>
  <si>
    <t>Summer 2017-C</t>
  </si>
  <si>
    <t>PEAK AVERAGE WIND CAPACITY PERCENTAGES, SUMMER PEAK SEASONS</t>
  </si>
  <si>
    <t>2018-7-19 HE17</t>
  </si>
  <si>
    <t>2018-7-19 HE18</t>
  </si>
  <si>
    <t>2018-7-23 HE16</t>
  </si>
  <si>
    <t>2018-7-23 HE17</t>
  </si>
  <si>
    <t>2018-7-20 HE17</t>
  </si>
  <si>
    <t>2018-7-19 HE16</t>
  </si>
  <si>
    <t>2018-7-20 HE18</t>
  </si>
  <si>
    <t>2018-7-23 HE18</t>
  </si>
  <si>
    <t>2018-7-20 HE16</t>
  </si>
  <si>
    <t>2018-7-18 HE17</t>
  </si>
  <si>
    <t>2018-7-19 HE19</t>
  </si>
  <si>
    <t>2018-7-18 HE18</t>
  </si>
  <si>
    <t>2018-7-23 HE15</t>
  </si>
  <si>
    <t>2018-7-19 HE15</t>
  </si>
  <si>
    <t>2018-7-18 HE16</t>
  </si>
  <si>
    <t>2018-7-22 HE18</t>
  </si>
  <si>
    <t>2018-7-22 HE17</t>
  </si>
  <si>
    <t>2018-7-18 HE19</t>
  </si>
  <si>
    <t>2018-7-23 HE19</t>
  </si>
  <si>
    <t>2018-7-20 HE19</t>
  </si>
  <si>
    <t>Summer 2018-NC</t>
  </si>
  <si>
    <t>Summer 2018-C</t>
  </si>
  <si>
    <t>* The methodology for calculating WINDPEAKPCT values is outlined in ERCOT Protocol Section 3.2.6.2.2. See:http://www.ercot.com/content/wcm/current_guides/53528/03-090118_Nodal.docx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</si>
</sst>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11"/>
      <name val="Calibri"/>
      <family val="2"/>
      <scheme val="minor"/>
    </font>
    <font>
      <u/>
      <sz val="7.5"/>
      <color indexed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5" applyNumberFormat="0" applyFont="0" applyAlignment="0" applyProtection="0"/>
    <xf numFmtId="0" fontId="13" fillId="3" borderId="5" applyNumberFormat="0" applyFon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2" fillId="0" borderId="0" xfId="2" applyNumberFormat="1" applyFont="1"/>
    <xf numFmtId="165" fontId="5" fillId="0" borderId="0" xfId="2" applyNumberFormat="1" applyFont="1"/>
    <xf numFmtId="9" fontId="6" fillId="0" borderId="1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/>
    <xf numFmtId="165" fontId="7" fillId="0" borderId="0" xfId="2" applyNumberFormat="1" applyFo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14" fontId="7" fillId="0" borderId="0" xfId="0" applyNumberFormat="1" applyFont="1"/>
    <xf numFmtId="165" fontId="7" fillId="0" borderId="0" xfId="2" applyNumberFormat="1" applyFont="1" applyAlignment="1">
      <alignment horizontal="right"/>
    </xf>
    <xf numFmtId="0" fontId="14" fillId="0" borderId="0" xfId="0" applyFont="1"/>
    <xf numFmtId="49" fontId="14" fillId="0" borderId="0" xfId="2" applyNumberFormat="1" applyFont="1"/>
    <xf numFmtId="9" fontId="14" fillId="0" borderId="1" xfId="2" applyNumberFormat="1" applyFont="1" applyBorder="1"/>
    <xf numFmtId="9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/>
    <xf numFmtId="166" fontId="2" fillId="0" borderId="0" xfId="1" applyNumberFormat="1" applyFont="1"/>
    <xf numFmtId="9" fontId="6" fillId="0" borderId="1" xfId="0" applyNumberFormat="1" applyFont="1" applyFill="1" applyBorder="1" applyAlignment="1">
      <alignment horizontal="center" vertical="center"/>
    </xf>
    <xf numFmtId="165" fontId="7" fillId="0" borderId="0" xfId="2" applyNumberFormat="1" applyFont="1" applyAlignment="1">
      <alignment horizontal="left" vertical="top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110">
    <cellStyle name="Comma" xfId="1" builtinId="3"/>
    <cellStyle name="Hyperlink 2 10" xfId="5"/>
    <cellStyle name="Hyperlink 2 10 2" xfId="6"/>
    <cellStyle name="Hyperlink 2 11" xfId="7"/>
    <cellStyle name="Hyperlink 2 11 2" xfId="8"/>
    <cellStyle name="Hyperlink 2 12" xfId="9"/>
    <cellStyle name="Hyperlink 2 12 2" xfId="10"/>
    <cellStyle name="Hyperlink 2 13" xfId="11"/>
    <cellStyle name="Hyperlink 2 13 2" xfId="12"/>
    <cellStyle name="Hyperlink 2 14" xfId="13"/>
    <cellStyle name="Hyperlink 2 14 2" xfId="14"/>
    <cellStyle name="Hyperlink 2 15" xfId="15"/>
    <cellStyle name="Hyperlink 2 15 2" xfId="16"/>
    <cellStyle name="Hyperlink 2 16" xfId="17"/>
    <cellStyle name="Hyperlink 2 16 2" xfId="18"/>
    <cellStyle name="Hyperlink 2 17" xfId="19"/>
    <cellStyle name="Hyperlink 2 17 2" xfId="20"/>
    <cellStyle name="Hyperlink 2 18" xfId="21"/>
    <cellStyle name="Hyperlink 2 18 2" xfId="22"/>
    <cellStyle name="Hyperlink 2 19" xfId="23"/>
    <cellStyle name="Hyperlink 2 19 2" xfId="24"/>
    <cellStyle name="Hyperlink 2 2" xfId="25"/>
    <cellStyle name="Hyperlink 2 2 2" xfId="26"/>
    <cellStyle name="Hyperlink 2 20" xfId="27"/>
    <cellStyle name="Hyperlink 2 20 2" xfId="28"/>
    <cellStyle name="Hyperlink 2 21" xfId="29"/>
    <cellStyle name="Hyperlink 2 21 2" xfId="30"/>
    <cellStyle name="Hyperlink 2 22" xfId="31"/>
    <cellStyle name="Hyperlink 2 22 2" xfId="32"/>
    <cellStyle name="Hyperlink 2 23" xfId="33"/>
    <cellStyle name="Hyperlink 2 23 2" xfId="34"/>
    <cellStyle name="Hyperlink 2 24" xfId="35"/>
    <cellStyle name="Hyperlink 2 24 2" xfId="36"/>
    <cellStyle name="Hyperlink 2 25" xfId="37"/>
    <cellStyle name="Hyperlink 2 25 2" xfId="38"/>
    <cellStyle name="Hyperlink 2 26" xfId="39"/>
    <cellStyle name="Hyperlink 2 26 2" xfId="40"/>
    <cellStyle name="Hyperlink 2 27" xfId="41"/>
    <cellStyle name="Hyperlink 2 27 2" xfId="42"/>
    <cellStyle name="Hyperlink 2 3" xfId="43"/>
    <cellStyle name="Hyperlink 2 3 2" xfId="44"/>
    <cellStyle name="Hyperlink 2 4" xfId="45"/>
    <cellStyle name="Hyperlink 2 4 2" xfId="46"/>
    <cellStyle name="Hyperlink 2 5" xfId="47"/>
    <cellStyle name="Hyperlink 2 5 2" xfId="48"/>
    <cellStyle name="Hyperlink 2 6" xfId="49"/>
    <cellStyle name="Hyperlink 2 6 2" xfId="50"/>
    <cellStyle name="Hyperlink 2 7" xfId="51"/>
    <cellStyle name="Hyperlink 2 7 2" xfId="52"/>
    <cellStyle name="Hyperlink 2 8" xfId="53"/>
    <cellStyle name="Hyperlink 2 8 2" xfId="54"/>
    <cellStyle name="Hyperlink 2 9" xfId="55"/>
    <cellStyle name="Hyperlink 2 9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3"/>
    <cellStyle name="Normal 2 2" xfId="4"/>
    <cellStyle name="Normal 2 2 2" xfId="67"/>
    <cellStyle name="Normal 2 3" xfId="68"/>
    <cellStyle name="Normal 2 4" xfId="69"/>
    <cellStyle name="Normal 2 5" xfId="70"/>
    <cellStyle name="Normal 2 6" xfId="109"/>
    <cellStyle name="Normal 2_2014 HSL" xfId="71"/>
    <cellStyle name="Normal 20" xfId="72"/>
    <cellStyle name="Normal 21" xfId="73"/>
    <cellStyle name="Normal 22" xfId="74"/>
    <cellStyle name="Normal 23" xfId="75"/>
    <cellStyle name="Normal 24" xfId="76"/>
    <cellStyle name="Normal 25" xfId="77"/>
    <cellStyle name="Normal 26" xfId="78"/>
    <cellStyle name="Normal 27" xfId="79"/>
    <cellStyle name="Normal 28" xfId="80"/>
    <cellStyle name="Normal 29" xfId="81"/>
    <cellStyle name="Normal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8" xfId="91"/>
    <cellStyle name="Normal 39" xfId="92"/>
    <cellStyle name="Normal 4" xfId="93"/>
    <cellStyle name="Normal 40" xfId="94"/>
    <cellStyle name="Normal 41" xfId="95"/>
    <cellStyle name="Normal 42" xfId="96"/>
    <cellStyle name="Normal 43" xfId="97"/>
    <cellStyle name="Normal 5" xfId="98"/>
    <cellStyle name="Normal 6" xfId="99"/>
    <cellStyle name="Normal 7" xfId="100"/>
    <cellStyle name="Normal 8" xfId="101"/>
    <cellStyle name="Normal 9" xfId="102"/>
    <cellStyle name="Note 2" xfId="103"/>
    <cellStyle name="Note 2 2" xfId="104"/>
    <cellStyle name="Percent" xfId="2" builtinId="5"/>
    <cellStyle name="Percent 2" xfId="105"/>
    <cellStyle name="Percent 2 2" xfId="106"/>
    <cellStyle name="Percent 3" xfId="107"/>
    <cellStyle name="Percent 4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sz="1050" b="0"/>
              <a:t>ERCOT Coastal</a:t>
            </a:r>
            <a:r>
              <a:rPr lang="en-US" sz="1050" b="0" baseline="0"/>
              <a:t> </a:t>
            </a:r>
            <a:r>
              <a:rPr lang="en-US" sz="1050" b="0"/>
              <a:t>Wind - Historical Summer Capacity Factors - Top 20 Hours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Graphs!$C$25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Graphs!$B$26:$B$35</c:f>
              <c:strCache>
                <c:ptCount val="10"/>
                <c:pt idx="0">
                  <c:v>Summer 2010-2014-C</c:v>
                </c:pt>
                <c:pt idx="1">
                  <c:v>Summer 2009-C</c:v>
                </c:pt>
                <c:pt idx="2">
                  <c:v>Summer 2010-C</c:v>
                </c:pt>
                <c:pt idx="3">
                  <c:v>Summer 2011-C</c:v>
                </c:pt>
                <c:pt idx="4">
                  <c:v>Summer 2012-C</c:v>
                </c:pt>
                <c:pt idx="5">
                  <c:v>Summer 2013-C</c:v>
                </c:pt>
                <c:pt idx="6">
                  <c:v>Summer 2014-C</c:v>
                </c:pt>
                <c:pt idx="7">
                  <c:v>Summer 2015-C</c:v>
                </c:pt>
                <c:pt idx="8">
                  <c:v>Summer 2016-C</c:v>
                </c:pt>
                <c:pt idx="9">
                  <c:v>Summer 2017-C</c:v>
                </c:pt>
              </c:strCache>
            </c:strRef>
          </c:cat>
          <c:val>
            <c:numRef>
              <c:f>Graphs!$C$26:$C$36</c:f>
              <c:numCache>
                <c:formatCode>0.0%</c:formatCode>
                <c:ptCount val="11"/>
                <c:pt idx="0">
                  <c:v>0.95418209025754153</c:v>
                </c:pt>
                <c:pt idx="1">
                  <c:v>#N/A</c:v>
                </c:pt>
                <c:pt idx="2">
                  <c:v>0.50299187793930589</c:v>
                </c:pt>
                <c:pt idx="3">
                  <c:v>0.91726148747689784</c:v>
                </c:pt>
                <c:pt idx="4">
                  <c:v>0.88145473868467128</c:v>
                </c:pt>
                <c:pt idx="5">
                  <c:v>0.95418209025754153</c:v>
                </c:pt>
                <c:pt idx="6">
                  <c:v>0.86215409657775577</c:v>
                </c:pt>
                <c:pt idx="7">
                  <c:v>0.85052548470919176</c:v>
                </c:pt>
                <c:pt idx="8">
                  <c:v>0.89465606189317126</c:v>
                </c:pt>
                <c:pt idx="9">
                  <c:v>0.88323923119153902</c:v>
                </c:pt>
                <c:pt idx="10">
                  <c:v>0.73990715691911757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Graphs!$D$25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Graphs!$B$26:$B$35</c:f>
              <c:strCache>
                <c:ptCount val="10"/>
                <c:pt idx="0">
                  <c:v>Summer 2010-2014-C</c:v>
                </c:pt>
                <c:pt idx="1">
                  <c:v>Summer 2009-C</c:v>
                </c:pt>
                <c:pt idx="2">
                  <c:v>Summer 2010-C</c:v>
                </c:pt>
                <c:pt idx="3">
                  <c:v>Summer 2011-C</c:v>
                </c:pt>
                <c:pt idx="4">
                  <c:v>Summer 2012-C</c:v>
                </c:pt>
                <c:pt idx="5">
                  <c:v>Summer 2013-C</c:v>
                </c:pt>
                <c:pt idx="6">
                  <c:v>Summer 2014-C</c:v>
                </c:pt>
                <c:pt idx="7">
                  <c:v>Summer 2015-C</c:v>
                </c:pt>
                <c:pt idx="8">
                  <c:v>Summer 2016-C</c:v>
                </c:pt>
                <c:pt idx="9">
                  <c:v>Summer 2017-C</c:v>
                </c:pt>
              </c:strCache>
            </c:strRef>
          </c:cat>
          <c:val>
            <c:numRef>
              <c:f>Graphs!$D$26:$D$36</c:f>
              <c:numCache>
                <c:formatCode>0.0%</c:formatCode>
                <c:ptCount val="11"/>
                <c:pt idx="0">
                  <c:v>5.9163741605568879E-2</c:v>
                </c:pt>
                <c:pt idx="1">
                  <c:v>#N/A</c:v>
                </c:pt>
                <c:pt idx="2">
                  <c:v>5.9163741605568879E-2</c:v>
                </c:pt>
                <c:pt idx="3">
                  <c:v>0.37134942004971011</c:v>
                </c:pt>
                <c:pt idx="4">
                  <c:v>8.8772193048262074E-2</c:v>
                </c:pt>
                <c:pt idx="5">
                  <c:v>0.27709301409781839</c:v>
                </c:pt>
                <c:pt idx="6">
                  <c:v>0.25861327178191712</c:v>
                </c:pt>
                <c:pt idx="7">
                  <c:v>0.13931561828955194</c:v>
                </c:pt>
                <c:pt idx="8">
                  <c:v>0.37359919414327797</c:v>
                </c:pt>
                <c:pt idx="9">
                  <c:v>0.20451155912766553</c:v>
                </c:pt>
                <c:pt idx="10">
                  <c:v>0.1972435870925478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Graphs!$E$25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10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Graphs!$B$26:$B$35</c:f>
              <c:strCache>
                <c:ptCount val="10"/>
                <c:pt idx="0">
                  <c:v>Summer 2010-2014-C</c:v>
                </c:pt>
                <c:pt idx="1">
                  <c:v>Summer 2009-C</c:v>
                </c:pt>
                <c:pt idx="2">
                  <c:v>Summer 2010-C</c:v>
                </c:pt>
                <c:pt idx="3">
                  <c:v>Summer 2011-C</c:v>
                </c:pt>
                <c:pt idx="4">
                  <c:v>Summer 2012-C</c:v>
                </c:pt>
                <c:pt idx="5">
                  <c:v>Summer 2013-C</c:v>
                </c:pt>
                <c:pt idx="6">
                  <c:v>Summer 2014-C</c:v>
                </c:pt>
                <c:pt idx="7">
                  <c:v>Summer 2015-C</c:v>
                </c:pt>
                <c:pt idx="8">
                  <c:v>Summer 2016-C</c:v>
                </c:pt>
                <c:pt idx="9">
                  <c:v>Summer 2017-C</c:v>
                </c:pt>
              </c:strCache>
            </c:strRef>
          </c:cat>
          <c:val>
            <c:numRef>
              <c:f>Graphs!$E$26:$E$36</c:f>
              <c:numCache>
                <c:formatCode>0.0%</c:formatCode>
                <c:ptCount val="11"/>
                <c:pt idx="0">
                  <c:v>0.57975469702526539</c:v>
                </c:pt>
                <c:pt idx="1">
                  <c:v>#N/A</c:v>
                </c:pt>
                <c:pt idx="2">
                  <c:v>0.24876064559584415</c:v>
                </c:pt>
                <c:pt idx="3">
                  <c:v>0.65962836786935819</c:v>
                </c:pt>
                <c:pt idx="4">
                  <c:v>0.52841491622905734</c:v>
                </c:pt>
                <c:pt idx="5">
                  <c:v>0.76613110708566334</c:v>
                </c:pt>
                <c:pt idx="6">
                  <c:v>0.60036662915372696</c:v>
                </c:pt>
                <c:pt idx="7">
                  <c:v>0.52026024770856427</c:v>
                </c:pt>
                <c:pt idx="8">
                  <c:v>0.73472096553464339</c:v>
                </c:pt>
                <c:pt idx="9">
                  <c:v>0.62928179138403562</c:v>
                </c:pt>
                <c:pt idx="10">
                  <c:v>0.52912898513289652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420406088"/>
        <c:axId val="420405304"/>
      </c:stockChart>
      <c:catAx>
        <c:axId val="420406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0405304"/>
        <c:crosses val="autoZero"/>
        <c:auto val="1"/>
        <c:lblAlgn val="ctr"/>
        <c:lblOffset val="100"/>
        <c:noMultiLvlLbl val="0"/>
      </c:catAx>
      <c:valAx>
        <c:axId val="4204053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2040608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0"/>
              <a:t>ERCOT</a:t>
            </a:r>
            <a:r>
              <a:rPr lang="en-US" sz="1050" b="0" baseline="0"/>
              <a:t> Non-Coastal Wind - Historical Summer Capacity Factors - Top 20 Hours</a:t>
            </a:r>
            <a:endParaRPr lang="en-US" sz="1050" b="0"/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Graphs!$C$3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Graphs!$B$4:$B$13</c:f>
              <c:strCache>
                <c:ptCount val="10"/>
                <c:pt idx="0">
                  <c:v>Summer 2009-2016-NC</c:v>
                </c:pt>
                <c:pt idx="1">
                  <c:v>Summer 2009-NC</c:v>
                </c:pt>
                <c:pt idx="2">
                  <c:v>Summer 2010-NC</c:v>
                </c:pt>
                <c:pt idx="3">
                  <c:v>Summer 2011-NC</c:v>
                </c:pt>
                <c:pt idx="4">
                  <c:v>Summer 2012-NC</c:v>
                </c:pt>
                <c:pt idx="5">
                  <c:v>Summer 2013-NC</c:v>
                </c:pt>
                <c:pt idx="6">
                  <c:v>Summer 2014-NC</c:v>
                </c:pt>
                <c:pt idx="7">
                  <c:v>Summer 2015-NC</c:v>
                </c:pt>
                <c:pt idx="8">
                  <c:v>Summer 2016-NC</c:v>
                </c:pt>
                <c:pt idx="9">
                  <c:v>Summer 2017-NC</c:v>
                </c:pt>
              </c:strCache>
            </c:strRef>
          </c:cat>
          <c:val>
            <c:numRef>
              <c:f>Graphs!$C$4:$C$14</c:f>
              <c:numCache>
                <c:formatCode>0.0%</c:formatCode>
                <c:ptCount val="11"/>
                <c:pt idx="0">
                  <c:v>0.43507757952413911</c:v>
                </c:pt>
                <c:pt idx="1">
                  <c:v>0.27695140509343968</c:v>
                </c:pt>
                <c:pt idx="2">
                  <c:v>0.14769815705940939</c:v>
                </c:pt>
                <c:pt idx="3">
                  <c:v>0.26543972332015825</c:v>
                </c:pt>
                <c:pt idx="4">
                  <c:v>0.3396106593863138</c:v>
                </c:pt>
                <c:pt idx="5">
                  <c:v>0.23163472940198676</c:v>
                </c:pt>
                <c:pt idx="6">
                  <c:v>0.43507757952413911</c:v>
                </c:pt>
                <c:pt idx="7">
                  <c:v>0.2694275725408789</c:v>
                </c:pt>
                <c:pt idx="8">
                  <c:v>0.29382853889695465</c:v>
                </c:pt>
                <c:pt idx="9">
                  <c:v>0.37275145054988706</c:v>
                </c:pt>
                <c:pt idx="10">
                  <c:v>0.3831105722910414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Graphs!$B$4:$B$13</c:f>
              <c:strCache>
                <c:ptCount val="10"/>
                <c:pt idx="0">
                  <c:v>Summer 2009-2016-NC</c:v>
                </c:pt>
                <c:pt idx="1">
                  <c:v>Summer 2009-NC</c:v>
                </c:pt>
                <c:pt idx="2">
                  <c:v>Summer 2010-NC</c:v>
                </c:pt>
                <c:pt idx="3">
                  <c:v>Summer 2011-NC</c:v>
                </c:pt>
                <c:pt idx="4">
                  <c:v>Summer 2012-NC</c:v>
                </c:pt>
                <c:pt idx="5">
                  <c:v>Summer 2013-NC</c:v>
                </c:pt>
                <c:pt idx="6">
                  <c:v>Summer 2014-NC</c:v>
                </c:pt>
                <c:pt idx="7">
                  <c:v>Summer 2015-NC</c:v>
                </c:pt>
                <c:pt idx="8">
                  <c:v>Summer 2016-NC</c:v>
                </c:pt>
                <c:pt idx="9">
                  <c:v>Summer 2017-NC</c:v>
                </c:pt>
              </c:strCache>
            </c:strRef>
          </c:cat>
          <c:val>
            <c:numRef>
              <c:f>Graphs!$D$4:$D$14</c:f>
              <c:numCache>
                <c:formatCode>0.0%</c:formatCode>
                <c:ptCount val="11"/>
                <c:pt idx="0">
                  <c:v>1.1799908995588264E-2</c:v>
                </c:pt>
                <c:pt idx="1">
                  <c:v>3.4556157910784639E-2</c:v>
                </c:pt>
                <c:pt idx="2">
                  <c:v>1.6135418826871886E-2</c:v>
                </c:pt>
                <c:pt idx="3">
                  <c:v>5.4436347167325413E-2</c:v>
                </c:pt>
                <c:pt idx="4">
                  <c:v>1.1799908995588264E-2</c:v>
                </c:pt>
                <c:pt idx="5">
                  <c:v>3.0145159614675031E-2</c:v>
                </c:pt>
                <c:pt idx="6">
                  <c:v>5.645402887190995E-2</c:v>
                </c:pt>
                <c:pt idx="7">
                  <c:v>4.3190563577842227E-2</c:v>
                </c:pt>
                <c:pt idx="8">
                  <c:v>0.13306291478487439</c:v>
                </c:pt>
                <c:pt idx="9">
                  <c:v>8.7539569718876484E-2</c:v>
                </c:pt>
                <c:pt idx="10">
                  <c:v>7.7242807851063855E-2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10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Graphs!$B$4:$B$13</c:f>
              <c:strCache>
                <c:ptCount val="10"/>
                <c:pt idx="0">
                  <c:v>Summer 2009-2016-NC</c:v>
                </c:pt>
                <c:pt idx="1">
                  <c:v>Summer 2009-NC</c:v>
                </c:pt>
                <c:pt idx="2">
                  <c:v>Summer 2010-NC</c:v>
                </c:pt>
                <c:pt idx="3">
                  <c:v>Summer 2011-NC</c:v>
                </c:pt>
                <c:pt idx="4">
                  <c:v>Summer 2012-NC</c:v>
                </c:pt>
                <c:pt idx="5">
                  <c:v>Summer 2013-NC</c:v>
                </c:pt>
                <c:pt idx="6">
                  <c:v>Summer 2014-NC</c:v>
                </c:pt>
                <c:pt idx="7">
                  <c:v>Summer 2015-NC</c:v>
                </c:pt>
                <c:pt idx="8">
                  <c:v>Summer 2016-NC</c:v>
                </c:pt>
                <c:pt idx="9">
                  <c:v>Summer 2017-NC</c:v>
                </c:pt>
              </c:strCache>
            </c:strRef>
          </c:cat>
          <c:val>
            <c:numRef>
              <c:f>Graphs!$E$4:$E$14</c:f>
              <c:numCache>
                <c:formatCode>0.0%</c:formatCode>
                <c:ptCount val="11"/>
                <c:pt idx="0">
                  <c:v>0.13523847614244269</c:v>
                </c:pt>
                <c:pt idx="1">
                  <c:v>0.14179380453317461</c:v>
                </c:pt>
                <c:pt idx="2">
                  <c:v>6.0149602802830902E-2</c:v>
                </c:pt>
                <c:pt idx="3">
                  <c:v>0.12737346586837078</c:v>
                </c:pt>
                <c:pt idx="4">
                  <c:v>8.0957524680000795E-2</c:v>
                </c:pt>
                <c:pt idx="5">
                  <c:v>0.12559942824594023</c:v>
                </c:pt>
                <c:pt idx="6">
                  <c:v>0.19988932475496018</c:v>
                </c:pt>
                <c:pt idx="7">
                  <c:v>0.11180028278147172</c:v>
                </c:pt>
                <c:pt idx="8">
                  <c:v>0.23434437547279222</c:v>
                </c:pt>
                <c:pt idx="9">
                  <c:v>0.21212059064783464</c:v>
                </c:pt>
                <c:pt idx="10">
                  <c:v>0.18986088887764338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420406872"/>
        <c:axId val="420407264"/>
      </c:stockChart>
      <c:catAx>
        <c:axId val="420406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0407264"/>
        <c:crosses val="autoZero"/>
        <c:auto val="0"/>
        <c:lblAlgn val="ctr"/>
        <c:lblOffset val="100"/>
        <c:noMultiLvlLbl val="0"/>
      </c:catAx>
      <c:valAx>
        <c:axId val="42040726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2040687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23</xdr:row>
      <xdr:rowOff>119062</xdr:rowOff>
    </xdr:from>
    <xdr:to>
      <xdr:col>15</xdr:col>
      <xdr:colOff>466724</xdr:colOff>
      <xdr:row>42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</xdr:row>
      <xdr:rowOff>9525</xdr:rowOff>
    </xdr:from>
    <xdr:to>
      <xdr:col>15</xdr:col>
      <xdr:colOff>466725</xdr:colOff>
      <xdr:row>21</xdr:row>
      <xdr:rowOff>185738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zoomScaleNormal="100" workbookViewId="0">
      <selection activeCell="H23" sqref="H23"/>
    </sheetView>
  </sheetViews>
  <sheetFormatPr defaultColWidth="9.140625" defaultRowHeight="15" x14ac:dyDescent="0.25"/>
  <cols>
    <col min="1" max="1" width="4" style="8" customWidth="1"/>
    <col min="2" max="3" width="13.42578125" style="8" customWidth="1"/>
    <col min="4" max="4" width="13.7109375" style="8" customWidth="1"/>
    <col min="5" max="5" width="4.28515625" style="8" customWidth="1"/>
    <col min="6" max="6" width="19.7109375" style="8" bestFit="1" customWidth="1"/>
    <col min="7" max="7" width="17.42578125" style="8" customWidth="1"/>
    <col min="8" max="16384" width="9.140625" style="8"/>
  </cols>
  <sheetData>
    <row r="1" spans="1:25" x14ac:dyDescent="0.25">
      <c r="B1" s="18" t="s">
        <v>44</v>
      </c>
    </row>
    <row r="3" spans="1:25" x14ac:dyDescent="0.25">
      <c r="B3" s="28" t="s">
        <v>20</v>
      </c>
      <c r="C3" s="29"/>
      <c r="D3" s="30"/>
      <c r="F3" s="19" t="s">
        <v>18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 customHeight="1" x14ac:dyDescent="0.25">
      <c r="B4" s="28" t="s">
        <v>17</v>
      </c>
      <c r="C4" s="29"/>
      <c r="D4" s="30"/>
      <c r="F4" s="11" t="s">
        <v>21</v>
      </c>
      <c r="G4" s="11" t="s">
        <v>22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x14ac:dyDescent="0.25">
      <c r="B5" s="10" t="s">
        <v>6</v>
      </c>
      <c r="C5" s="11" t="s">
        <v>12</v>
      </c>
      <c r="D5" s="11" t="s">
        <v>5</v>
      </c>
      <c r="F5" s="20">
        <f>AVERAGE(C$6:C15)</f>
        <v>0.14838892886650193</v>
      </c>
      <c r="G5" s="20">
        <f>AVERAGE(D$6:D14)</f>
        <v>0.57963262841042096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x14ac:dyDescent="0.25">
      <c r="B6" s="22">
        <v>2018</v>
      </c>
      <c r="C6" s="6">
        <f>'S2018-NC'!B6</f>
        <v>0.18986088887764335</v>
      </c>
      <c r="D6" s="6">
        <f>'S2018-C'!B6</f>
        <v>0.52912898513289675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5" x14ac:dyDescent="0.25">
      <c r="B7" s="22">
        <v>2017</v>
      </c>
      <c r="C7" s="6">
        <v>0.21212059064783456</v>
      </c>
      <c r="D7" s="6">
        <v>0.62928179138403528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5" x14ac:dyDescent="0.25">
      <c r="B8" s="22">
        <v>2016</v>
      </c>
      <c r="C8" s="6">
        <v>0.23434437547279227</v>
      </c>
      <c r="D8" s="6">
        <v>0.73472096553464306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4.45" customHeight="1" x14ac:dyDescent="0.25">
      <c r="B9" s="22">
        <v>2015</v>
      </c>
      <c r="C9" s="6">
        <v>0.11180028278147171</v>
      </c>
      <c r="D9" s="6">
        <v>0.52026024770856394</v>
      </c>
      <c r="F9" s="27" t="s">
        <v>67</v>
      </c>
      <c r="G9" s="27"/>
      <c r="H9" s="27"/>
      <c r="I9" s="27"/>
      <c r="J9" s="27"/>
      <c r="K9" s="2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x14ac:dyDescent="0.25">
      <c r="B10" s="12">
        <v>2014</v>
      </c>
      <c r="C10" s="6">
        <v>0.19988932475496016</v>
      </c>
      <c r="D10" s="6">
        <v>0.60036662915372685</v>
      </c>
      <c r="F10" s="27"/>
      <c r="G10" s="27"/>
      <c r="H10" s="27"/>
      <c r="I10" s="27"/>
      <c r="J10" s="27"/>
      <c r="K10" s="2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x14ac:dyDescent="0.25">
      <c r="B11" s="12">
        <v>2013</v>
      </c>
      <c r="C11" s="6">
        <v>0.1255994282459402</v>
      </c>
      <c r="D11" s="6">
        <v>0.76613110708566334</v>
      </c>
      <c r="F11" s="27"/>
      <c r="G11" s="27"/>
      <c r="H11" s="27"/>
      <c r="I11" s="27"/>
      <c r="J11" s="27"/>
      <c r="K11" s="27"/>
    </row>
    <row r="12" spans="1:25" x14ac:dyDescent="0.25">
      <c r="B12" s="12">
        <v>2012</v>
      </c>
      <c r="C12" s="6">
        <v>8.0957524680000795E-2</v>
      </c>
      <c r="D12" s="6">
        <v>0.52841491622905723</v>
      </c>
      <c r="F12" s="27"/>
      <c r="G12" s="27"/>
      <c r="H12" s="27"/>
      <c r="I12" s="27"/>
      <c r="J12" s="27"/>
      <c r="K12" s="27"/>
    </row>
    <row r="13" spans="1:25" x14ac:dyDescent="0.25">
      <c r="B13" s="12">
        <v>2011</v>
      </c>
      <c r="C13" s="6">
        <v>0.12737346586837076</v>
      </c>
      <c r="D13" s="6">
        <v>0.65962836786935797</v>
      </c>
      <c r="F13" s="9"/>
    </row>
    <row r="14" spans="1:25" x14ac:dyDescent="0.25">
      <c r="B14" s="12">
        <v>2010</v>
      </c>
      <c r="C14" s="6">
        <v>6.0149602802830902E-2</v>
      </c>
      <c r="D14" s="26">
        <v>0.24876064559584415</v>
      </c>
    </row>
    <row r="15" spans="1:25" x14ac:dyDescent="0.25">
      <c r="B15" s="12">
        <v>2009</v>
      </c>
      <c r="C15" s="6">
        <v>0.14179380453317461</v>
      </c>
      <c r="D15" s="21" t="e">
        <v>#N/A</v>
      </c>
    </row>
    <row r="16" spans="1:25" x14ac:dyDescent="0.25">
      <c r="A16" s="19"/>
    </row>
  </sheetData>
  <mergeCells count="3">
    <mergeCell ref="F9:K12"/>
    <mergeCell ref="B4:D4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workbookViewId="0">
      <selection activeCell="J46" sqref="J46"/>
    </sheetView>
  </sheetViews>
  <sheetFormatPr defaultColWidth="9.140625" defaultRowHeight="15" x14ac:dyDescent="0.25"/>
  <cols>
    <col min="1" max="1" width="3.5703125" style="8" customWidth="1"/>
    <col min="2" max="2" width="27" style="8" bestFit="1" customWidth="1"/>
    <col min="3" max="5" width="9.5703125" style="8" bestFit="1" customWidth="1"/>
    <col min="6" max="16384" width="9.140625" style="8"/>
  </cols>
  <sheetData>
    <row r="1" spans="2:10" x14ac:dyDescent="0.25">
      <c r="B1" s="18" t="s">
        <v>23</v>
      </c>
    </row>
    <row r="3" spans="2:10" x14ac:dyDescent="0.25">
      <c r="B3" s="13" t="s">
        <v>11</v>
      </c>
      <c r="C3" s="14" t="s">
        <v>7</v>
      </c>
      <c r="D3" s="14" t="s">
        <v>8</v>
      </c>
      <c r="E3" s="14" t="s">
        <v>9</v>
      </c>
      <c r="G3" s="13"/>
      <c r="H3" s="14"/>
      <c r="I3" s="14"/>
      <c r="J3" s="14"/>
    </row>
    <row r="4" spans="2:10" x14ac:dyDescent="0.25">
      <c r="B4" s="8" t="s">
        <v>39</v>
      </c>
      <c r="C4" s="15">
        <f>MAX(C5:C12)</f>
        <v>0.43507757952413911</v>
      </c>
      <c r="D4" s="15">
        <f>MIN(D5:D12)</f>
        <v>1.1799908995588264E-2</v>
      </c>
      <c r="E4" s="15">
        <f>AVERAGE(E5:E12)</f>
        <v>0.13523847614244269</v>
      </c>
      <c r="G4" s="16"/>
      <c r="H4" s="9"/>
      <c r="I4" s="9"/>
      <c r="J4" s="9"/>
    </row>
    <row r="5" spans="2:10" x14ac:dyDescent="0.25">
      <c r="B5" s="8" t="s">
        <v>24</v>
      </c>
      <c r="C5" s="17">
        <v>0.27695140509343968</v>
      </c>
      <c r="D5" s="17">
        <v>3.4556157910784639E-2</v>
      </c>
      <c r="E5" s="17">
        <v>0.14179380453317461</v>
      </c>
    </row>
    <row r="6" spans="2:10" x14ac:dyDescent="0.25">
      <c r="B6" s="8" t="s">
        <v>25</v>
      </c>
      <c r="C6" s="17">
        <v>0.14769815705940939</v>
      </c>
      <c r="D6" s="17">
        <v>1.6135418826871886E-2</v>
      </c>
      <c r="E6" s="17">
        <v>6.0149602802830902E-2</v>
      </c>
    </row>
    <row r="7" spans="2:10" x14ac:dyDescent="0.25">
      <c r="B7" s="16" t="s">
        <v>26</v>
      </c>
      <c r="C7" s="17">
        <v>0.26543972332015825</v>
      </c>
      <c r="D7" s="17">
        <v>5.4436347167325413E-2</v>
      </c>
      <c r="E7" s="17">
        <v>0.12737346586837078</v>
      </c>
    </row>
    <row r="8" spans="2:10" x14ac:dyDescent="0.25">
      <c r="B8" s="16" t="s">
        <v>27</v>
      </c>
      <c r="C8" s="17">
        <v>0.3396106593863138</v>
      </c>
      <c r="D8" s="17">
        <v>1.1799908995588264E-2</v>
      </c>
      <c r="E8" s="17">
        <v>8.0957524680000795E-2</v>
      </c>
    </row>
    <row r="9" spans="2:10" x14ac:dyDescent="0.25">
      <c r="B9" s="16" t="s">
        <v>28</v>
      </c>
      <c r="C9" s="17">
        <v>0.23163472940198676</v>
      </c>
      <c r="D9" s="17">
        <v>3.0145159614675031E-2</v>
      </c>
      <c r="E9" s="17">
        <v>0.12559942824594023</v>
      </c>
    </row>
    <row r="10" spans="2:10" x14ac:dyDescent="0.25">
      <c r="B10" s="16" t="s">
        <v>29</v>
      </c>
      <c r="C10" s="17">
        <v>0.43507757952413911</v>
      </c>
      <c r="D10" s="17">
        <v>5.645402887190995E-2</v>
      </c>
      <c r="E10" s="17">
        <v>0.19988932475496018</v>
      </c>
    </row>
    <row r="11" spans="2:10" x14ac:dyDescent="0.25">
      <c r="B11" s="16" t="s">
        <v>30</v>
      </c>
      <c r="C11" s="17">
        <v>0.2694275725408789</v>
      </c>
      <c r="D11" s="17">
        <v>4.3190563577842227E-2</v>
      </c>
      <c r="E11" s="17">
        <v>0.11180028278147172</v>
      </c>
    </row>
    <row r="12" spans="2:10" x14ac:dyDescent="0.25">
      <c r="B12" s="16" t="s">
        <v>40</v>
      </c>
      <c r="C12" s="17">
        <v>0.29382853889695465</v>
      </c>
      <c r="D12" s="17">
        <v>0.13306291478487439</v>
      </c>
      <c r="E12" s="17">
        <v>0.23434437547279222</v>
      </c>
    </row>
    <row r="13" spans="2:10" x14ac:dyDescent="0.25">
      <c r="B13" s="16" t="s">
        <v>42</v>
      </c>
      <c r="C13" s="17">
        <v>0.37275145054988706</v>
      </c>
      <c r="D13" s="17">
        <v>8.7539569718876484E-2</v>
      </c>
      <c r="E13" s="17">
        <v>0.21212059064783464</v>
      </c>
    </row>
    <row r="14" spans="2:10" x14ac:dyDescent="0.25">
      <c r="B14" s="16" t="s">
        <v>65</v>
      </c>
      <c r="C14" s="17">
        <f>MAX('S2018-NC'!B5:U5)</f>
        <v>0.3831105722910414</v>
      </c>
      <c r="D14" s="17">
        <f>MIN('S2018-NC'!B5:U5)</f>
        <v>7.7242807851063855E-2</v>
      </c>
      <c r="E14" s="17">
        <f>AVERAGE('S2018-NC'!B5:U5)</f>
        <v>0.18986088887764338</v>
      </c>
    </row>
    <row r="25" spans="2:5" x14ac:dyDescent="0.25">
      <c r="B25" s="13" t="s">
        <v>10</v>
      </c>
      <c r="C25" s="14" t="s">
        <v>7</v>
      </c>
      <c r="D25" s="14" t="s">
        <v>8</v>
      </c>
      <c r="E25" s="14" t="s">
        <v>9</v>
      </c>
    </row>
    <row r="26" spans="2:5" x14ac:dyDescent="0.25">
      <c r="B26" s="8" t="s">
        <v>31</v>
      </c>
      <c r="C26" s="15">
        <f>MAX(C28:C34)</f>
        <v>0.95418209025754153</v>
      </c>
      <c r="D26" s="15">
        <f>MIN(D28:D34)</f>
        <v>5.9163741605568879E-2</v>
      </c>
      <c r="E26" s="15">
        <f>AVERAGE(E28:E34)</f>
        <v>0.57975469702526539</v>
      </c>
    </row>
    <row r="27" spans="2:5" x14ac:dyDescent="0.25">
      <c r="B27" s="8" t="s">
        <v>32</v>
      </c>
      <c r="C27" s="15" t="e">
        <f>NA()</f>
        <v>#N/A</v>
      </c>
      <c r="D27" s="15" t="e">
        <f>NA()</f>
        <v>#N/A</v>
      </c>
      <c r="E27" s="15" t="e">
        <f>NA()</f>
        <v>#N/A</v>
      </c>
    </row>
    <row r="28" spans="2:5" x14ac:dyDescent="0.25">
      <c r="B28" s="8" t="s">
        <v>33</v>
      </c>
      <c r="C28" s="17">
        <v>0.50299187793930589</v>
      </c>
      <c r="D28" s="17">
        <v>5.9163741605568879E-2</v>
      </c>
      <c r="E28" s="17">
        <v>0.24876064559584415</v>
      </c>
    </row>
    <row r="29" spans="2:5" x14ac:dyDescent="0.25">
      <c r="B29" s="16" t="s">
        <v>34</v>
      </c>
      <c r="C29" s="17">
        <v>0.91726148747689784</v>
      </c>
      <c r="D29" s="17">
        <v>0.37134942004971011</v>
      </c>
      <c r="E29" s="17">
        <v>0.65962836786935819</v>
      </c>
    </row>
    <row r="30" spans="2:5" x14ac:dyDescent="0.25">
      <c r="B30" s="16" t="s">
        <v>35</v>
      </c>
      <c r="C30" s="17">
        <v>0.88145473868467128</v>
      </c>
      <c r="D30" s="17">
        <v>8.8772193048262074E-2</v>
      </c>
      <c r="E30" s="17">
        <v>0.52841491622905734</v>
      </c>
    </row>
    <row r="31" spans="2:5" x14ac:dyDescent="0.25">
      <c r="B31" s="16" t="s">
        <v>36</v>
      </c>
      <c r="C31" s="17">
        <v>0.95418209025754153</v>
      </c>
      <c r="D31" s="17">
        <v>0.27709301409781839</v>
      </c>
      <c r="E31" s="17">
        <v>0.76613110708566334</v>
      </c>
    </row>
    <row r="32" spans="2:5" x14ac:dyDescent="0.25">
      <c r="B32" s="16" t="s">
        <v>37</v>
      </c>
      <c r="C32" s="17">
        <v>0.86215409657775577</v>
      </c>
      <c r="D32" s="17">
        <v>0.25861327178191712</v>
      </c>
      <c r="E32" s="17">
        <v>0.60036662915372696</v>
      </c>
    </row>
    <row r="33" spans="2:5" x14ac:dyDescent="0.25">
      <c r="B33" s="16" t="s">
        <v>38</v>
      </c>
      <c r="C33" s="17">
        <v>0.85052548470919176</v>
      </c>
      <c r="D33" s="17">
        <v>0.13931561828955194</v>
      </c>
      <c r="E33" s="17">
        <v>0.52026024770856427</v>
      </c>
    </row>
    <row r="34" spans="2:5" x14ac:dyDescent="0.25">
      <c r="B34" s="16" t="s">
        <v>41</v>
      </c>
      <c r="C34" s="17">
        <v>0.89465606189317126</v>
      </c>
      <c r="D34" s="17">
        <v>0.37359919414327797</v>
      </c>
      <c r="E34" s="17">
        <v>0.73472096553464339</v>
      </c>
    </row>
    <row r="35" spans="2:5" x14ac:dyDescent="0.25">
      <c r="B35" s="16" t="s">
        <v>43</v>
      </c>
      <c r="C35" s="9">
        <v>0.88323923119153902</v>
      </c>
      <c r="D35" s="9">
        <v>0.20451155912766553</v>
      </c>
      <c r="E35" s="9">
        <v>0.62928179138403562</v>
      </c>
    </row>
    <row r="36" spans="2:5" x14ac:dyDescent="0.25">
      <c r="B36" s="16" t="s">
        <v>66</v>
      </c>
      <c r="C36" s="9">
        <f>MAX('S2018-C'!B5:U5)</f>
        <v>0.73990715691911757</v>
      </c>
      <c r="D36" s="17">
        <f>MIN('S2018-C'!B5:U5)</f>
        <v>0.1972435870925478</v>
      </c>
      <c r="E36" s="17">
        <f>AVERAGE('S2018-C'!B5:U5)</f>
        <v>0.52912898513289652</v>
      </c>
    </row>
  </sheetData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T10" sqref="T10"/>
    </sheetView>
  </sheetViews>
  <sheetFormatPr defaultRowHeight="15" x14ac:dyDescent="0.25"/>
  <cols>
    <col min="1" max="1" width="22" bestFit="1" customWidth="1"/>
    <col min="2" max="4" width="14.28515625" bestFit="1" customWidth="1"/>
    <col min="5" max="5" width="14.28515625" style="7" bestFit="1" customWidth="1"/>
    <col min="6" max="20" width="14.28515625" bestFit="1" customWidth="1"/>
    <col min="21" max="21" width="15.7109375" bestFit="1" customWidth="1"/>
  </cols>
  <sheetData>
    <row r="1" spans="1:21" x14ac:dyDescent="0.25">
      <c r="A1" s="1" t="s">
        <v>13</v>
      </c>
      <c r="B1" s="24" t="s">
        <v>59</v>
      </c>
      <c r="C1" s="24" t="s">
        <v>54</v>
      </c>
      <c r="D1" s="24" t="s">
        <v>56</v>
      </c>
      <c r="E1" s="24" t="s">
        <v>62</v>
      </c>
      <c r="F1" s="24" t="s">
        <v>58</v>
      </c>
      <c r="G1" s="24" t="s">
        <v>50</v>
      </c>
      <c r="H1" s="24" t="s">
        <v>45</v>
      </c>
      <c r="I1" s="24" t="s">
        <v>46</v>
      </c>
      <c r="J1" s="24" t="s">
        <v>55</v>
      </c>
      <c r="K1" s="24" t="s">
        <v>53</v>
      </c>
      <c r="L1" s="24" t="s">
        <v>49</v>
      </c>
      <c r="M1" s="24" t="s">
        <v>51</v>
      </c>
      <c r="N1" s="24" t="s">
        <v>64</v>
      </c>
      <c r="O1" s="24" t="s">
        <v>61</v>
      </c>
      <c r="P1" s="24" t="s">
        <v>60</v>
      </c>
      <c r="Q1" s="24" t="s">
        <v>57</v>
      </c>
      <c r="R1" s="24" t="s">
        <v>47</v>
      </c>
      <c r="S1" s="24" t="s">
        <v>48</v>
      </c>
      <c r="T1" s="24" t="s">
        <v>52</v>
      </c>
      <c r="U1" s="25" t="s">
        <v>63</v>
      </c>
    </row>
    <row r="2" spans="1:21" x14ac:dyDescent="0.25">
      <c r="A2" s="1" t="s">
        <v>16</v>
      </c>
      <c r="B2" s="25">
        <v>71621</v>
      </c>
      <c r="C2" s="25">
        <v>72398</v>
      </c>
      <c r="D2" s="25">
        <v>72289</v>
      </c>
      <c r="E2" s="25">
        <v>71159</v>
      </c>
      <c r="F2" s="25">
        <v>71635</v>
      </c>
      <c r="G2" s="25">
        <v>72900</v>
      </c>
      <c r="H2" s="25">
        <v>73473</v>
      </c>
      <c r="I2" s="25">
        <v>73298</v>
      </c>
      <c r="J2" s="25">
        <v>72228</v>
      </c>
      <c r="K2" s="25">
        <v>72343</v>
      </c>
      <c r="L2" s="25">
        <v>72956</v>
      </c>
      <c r="M2" s="25">
        <v>72681</v>
      </c>
      <c r="N2" s="25">
        <v>71115</v>
      </c>
      <c r="O2" s="25">
        <v>71290</v>
      </c>
      <c r="P2" s="25">
        <v>71578</v>
      </c>
      <c r="Q2" s="25">
        <v>72098</v>
      </c>
      <c r="R2" s="25">
        <v>73058</v>
      </c>
      <c r="S2" s="25">
        <v>73029</v>
      </c>
      <c r="T2" s="25">
        <v>72565</v>
      </c>
      <c r="U2" s="25">
        <v>71123</v>
      </c>
    </row>
    <row r="3" spans="1:21" x14ac:dyDescent="0.25">
      <c r="A3" s="2" t="s">
        <v>14</v>
      </c>
      <c r="B3" s="3">
        <v>1484.8509324898835</v>
      </c>
      <c r="C3" s="3">
        <v>1434.182661932273</v>
      </c>
      <c r="D3" s="3">
        <v>1586.1518232110632</v>
      </c>
      <c r="E3" s="3">
        <v>1952.3326286616891</v>
      </c>
      <c r="F3" s="3">
        <v>2725.3233854100099</v>
      </c>
      <c r="G3" s="3">
        <v>2503.8007961787898</v>
      </c>
      <c r="H3" s="3">
        <v>2376.7116723035783</v>
      </c>
      <c r="I3" s="3">
        <v>2559.3571092973011</v>
      </c>
      <c r="J3" s="3">
        <v>2824.31287935609</v>
      </c>
      <c r="K3" s="3">
        <v>3764.7973643549112</v>
      </c>
      <c r="L3" s="3">
        <v>3845.9951270418233</v>
      </c>
      <c r="M3" s="3">
        <v>4468.7634261337389</v>
      </c>
      <c r="N3" s="3">
        <v>5060.6535322993714</v>
      </c>
      <c r="O3" s="3">
        <v>1806.040539142831</v>
      </c>
      <c r="P3" s="3">
        <v>1793.950674669235</v>
      </c>
      <c r="Q3" s="3">
        <v>4657.9950738681964</v>
      </c>
      <c r="R3" s="3">
        <v>5333.2940400587386</v>
      </c>
      <c r="S3" s="3">
        <v>6171.8739082752727</v>
      </c>
      <c r="T3" s="3">
        <v>7040.0237268526098</v>
      </c>
      <c r="U3" s="3">
        <v>7113.2906178422254</v>
      </c>
    </row>
    <row r="4" spans="1:21" x14ac:dyDescent="0.25">
      <c r="A4" s="2" t="s">
        <v>15</v>
      </c>
      <c r="B4" s="3">
        <v>18567.200000000004</v>
      </c>
      <c r="C4" s="3">
        <v>18567.200000000004</v>
      </c>
      <c r="D4" s="3">
        <v>18567.200000000004</v>
      </c>
      <c r="E4" s="3">
        <v>18567.200000000004</v>
      </c>
      <c r="F4" s="3">
        <v>18567.200000000004</v>
      </c>
      <c r="G4" s="3">
        <v>18567.200000000004</v>
      </c>
      <c r="H4" s="3">
        <v>18567.200000000004</v>
      </c>
      <c r="I4" s="3">
        <v>18567.200000000004</v>
      </c>
      <c r="J4" s="3">
        <v>18567.200000000004</v>
      </c>
      <c r="K4" s="3">
        <v>18567.200000000004</v>
      </c>
      <c r="L4" s="3">
        <v>18567.200000000004</v>
      </c>
      <c r="M4" s="3">
        <v>18567.200000000004</v>
      </c>
      <c r="N4" s="3">
        <v>18567.200000000004</v>
      </c>
      <c r="O4" s="3">
        <v>18567.200000000004</v>
      </c>
      <c r="P4" s="3">
        <v>18567.200000000004</v>
      </c>
      <c r="Q4" s="3">
        <v>18567.200000000004</v>
      </c>
      <c r="R4" s="3">
        <v>18567.200000000004</v>
      </c>
      <c r="S4" s="3">
        <v>18567.200000000004</v>
      </c>
      <c r="T4" s="3">
        <v>18567.200000000004</v>
      </c>
      <c r="U4" s="3">
        <v>18567.200000000004</v>
      </c>
    </row>
    <row r="5" spans="1:21" x14ac:dyDescent="0.25">
      <c r="A5" s="1" t="s">
        <v>3</v>
      </c>
      <c r="B5" s="4">
        <f>B3/B4</f>
        <v>7.997172069509044E-2</v>
      </c>
      <c r="C5" s="4">
        <f t="shared" ref="C5:U5" si="0">C3/C4</f>
        <v>7.7242807851063855E-2</v>
      </c>
      <c r="D5" s="4">
        <f t="shared" si="0"/>
        <v>8.5427626309355353E-2</v>
      </c>
      <c r="E5" s="4">
        <f t="shared" si="0"/>
        <v>0.10514954482429707</v>
      </c>
      <c r="F5" s="4">
        <f t="shared" si="0"/>
        <v>0.14678160333329793</v>
      </c>
      <c r="G5" s="4">
        <f t="shared" si="0"/>
        <v>0.1348507473490235</v>
      </c>
      <c r="H5" s="4">
        <f t="shared" si="0"/>
        <v>0.12800592832002552</v>
      </c>
      <c r="I5" s="4">
        <f t="shared" si="0"/>
        <v>0.13784292242757662</v>
      </c>
      <c r="J5" s="4">
        <f t="shared" si="0"/>
        <v>0.1521130207762123</v>
      </c>
      <c r="K5" s="4">
        <f t="shared" si="0"/>
        <v>0.20276602634510912</v>
      </c>
      <c r="L5" s="4">
        <f t="shared" si="0"/>
        <v>0.20713920930683261</v>
      </c>
      <c r="M5" s="4">
        <f t="shared" si="0"/>
        <v>0.24068052404960025</v>
      </c>
      <c r="N5" s="4">
        <f t="shared" si="0"/>
        <v>0.27255878820174123</v>
      </c>
      <c r="O5" s="4">
        <f t="shared" si="0"/>
        <v>9.7270484464153484E-2</v>
      </c>
      <c r="P5" s="4">
        <f t="shared" si="0"/>
        <v>9.6619343501940763E-2</v>
      </c>
      <c r="Q5" s="4">
        <f t="shared" si="0"/>
        <v>0.2508722410416323</v>
      </c>
      <c r="R5" s="4">
        <f t="shared" si="0"/>
        <v>0.28724277435793966</v>
      </c>
      <c r="S5" s="4">
        <f t="shared" si="0"/>
        <v>0.33240735858262266</v>
      </c>
      <c r="T5" s="4">
        <f t="shared" si="0"/>
        <v>0.37916453352431212</v>
      </c>
      <c r="U5" s="4">
        <f t="shared" si="0"/>
        <v>0.3831105722910414</v>
      </c>
    </row>
    <row r="6" spans="1:21" x14ac:dyDescent="0.25">
      <c r="A6" s="1" t="s">
        <v>4</v>
      </c>
      <c r="B6" s="5">
        <f>SUM(B3:U3)/SUM(B4:U4)</f>
        <v>0.18986088887764335</v>
      </c>
    </row>
    <row r="7" spans="1:21" x14ac:dyDescent="0.25">
      <c r="A7" s="7"/>
      <c r="B7" s="7"/>
      <c r="C7" s="7"/>
      <c r="D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5">
      <c r="A8" s="1" t="s">
        <v>0</v>
      </c>
      <c r="B8" s="1" t="s">
        <v>19</v>
      </c>
    </row>
    <row r="9" spans="1:21" x14ac:dyDescent="0.25">
      <c r="A9" s="1"/>
      <c r="B9" s="1" t="s">
        <v>2</v>
      </c>
    </row>
    <row r="10" spans="1:21" x14ac:dyDescent="0.25">
      <c r="B10" s="23"/>
      <c r="C10" s="23"/>
      <c r="D10" s="23"/>
      <c r="E10" s="23"/>
      <c r="F10" s="23"/>
      <c r="G10" s="23"/>
      <c r="H10" s="23"/>
    </row>
    <row r="11" spans="1:21" x14ac:dyDescent="0.25">
      <c r="E11"/>
    </row>
    <row r="12" spans="1:21" x14ac:dyDescent="0.25">
      <c r="E12"/>
    </row>
    <row r="13" spans="1:21" x14ac:dyDescent="0.25">
      <c r="E13"/>
    </row>
    <row r="14" spans="1:21" x14ac:dyDescent="0.25">
      <c r="E14"/>
    </row>
    <row r="15" spans="1:21" x14ac:dyDescent="0.25">
      <c r="E15"/>
    </row>
    <row r="16" spans="1:21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>
      <selection activeCell="B2" sqref="B2:U2"/>
    </sheetView>
  </sheetViews>
  <sheetFormatPr defaultRowHeight="15" x14ac:dyDescent="0.25"/>
  <cols>
    <col min="1" max="1" width="22" bestFit="1" customWidth="1"/>
    <col min="2" max="21" width="9.5703125" bestFit="1" customWidth="1"/>
  </cols>
  <sheetData>
    <row r="1" spans="1:21" x14ac:dyDescent="0.25">
      <c r="A1" s="1" t="s">
        <v>13</v>
      </c>
      <c r="B1" s="24" t="s">
        <v>59</v>
      </c>
      <c r="C1" s="24" t="s">
        <v>54</v>
      </c>
      <c r="D1" s="24" t="s">
        <v>56</v>
      </c>
      <c r="E1" s="24" t="s">
        <v>62</v>
      </c>
      <c r="F1" s="24" t="s">
        <v>58</v>
      </c>
      <c r="G1" s="24" t="s">
        <v>50</v>
      </c>
      <c r="H1" s="24" t="s">
        <v>45</v>
      </c>
      <c r="I1" s="24" t="s">
        <v>46</v>
      </c>
      <c r="J1" s="24" t="s">
        <v>55</v>
      </c>
      <c r="K1" s="24" t="s">
        <v>53</v>
      </c>
      <c r="L1" s="24" t="s">
        <v>49</v>
      </c>
      <c r="M1" s="24" t="s">
        <v>51</v>
      </c>
      <c r="N1" s="24" t="s">
        <v>64</v>
      </c>
      <c r="O1" s="24" t="s">
        <v>61</v>
      </c>
      <c r="P1" s="24" t="s">
        <v>60</v>
      </c>
      <c r="Q1" s="24" t="s">
        <v>57</v>
      </c>
      <c r="R1" s="24" t="s">
        <v>47</v>
      </c>
      <c r="S1" s="24" t="s">
        <v>48</v>
      </c>
      <c r="T1" s="24" t="s">
        <v>52</v>
      </c>
      <c r="U1" s="25" t="s">
        <v>63</v>
      </c>
    </row>
    <row r="2" spans="1:21" x14ac:dyDescent="0.25">
      <c r="A2" s="1" t="s">
        <v>16</v>
      </c>
      <c r="B2" s="25">
        <v>71621</v>
      </c>
      <c r="C2" s="25">
        <v>72398</v>
      </c>
      <c r="D2" s="25">
        <v>72289</v>
      </c>
      <c r="E2" s="25">
        <v>71159</v>
      </c>
      <c r="F2" s="25">
        <v>71635</v>
      </c>
      <c r="G2" s="25">
        <v>72900</v>
      </c>
      <c r="H2" s="25">
        <v>73473</v>
      </c>
      <c r="I2" s="25">
        <v>73298</v>
      </c>
      <c r="J2" s="25">
        <v>72228</v>
      </c>
      <c r="K2" s="25">
        <v>72343</v>
      </c>
      <c r="L2" s="25">
        <v>72956</v>
      </c>
      <c r="M2" s="25">
        <v>72681</v>
      </c>
      <c r="N2" s="25">
        <v>71115</v>
      </c>
      <c r="O2" s="25">
        <v>71290</v>
      </c>
      <c r="P2" s="25">
        <v>71578</v>
      </c>
      <c r="Q2" s="25">
        <v>72098</v>
      </c>
      <c r="R2" s="25">
        <v>73058</v>
      </c>
      <c r="S2" s="25">
        <v>73029</v>
      </c>
      <c r="T2" s="25">
        <v>72565</v>
      </c>
      <c r="U2" s="25">
        <v>71123</v>
      </c>
    </row>
    <row r="3" spans="1:21" x14ac:dyDescent="0.25">
      <c r="A3" s="2" t="s">
        <v>14</v>
      </c>
      <c r="B3" s="3">
        <v>1344.1577261288958</v>
      </c>
      <c r="C3" s="3">
        <v>1534.4576501846313</v>
      </c>
      <c r="D3" s="3">
        <v>1751.5564009802681</v>
      </c>
      <c r="E3" s="3">
        <v>1931.6016238530481</v>
      </c>
      <c r="F3" s="3">
        <v>1151.2739512920382</v>
      </c>
      <c r="G3" s="3">
        <v>1570.2017402648926</v>
      </c>
      <c r="H3" s="3">
        <v>1828.1221135457358</v>
      </c>
      <c r="I3" s="3">
        <v>1836.3702627817793</v>
      </c>
      <c r="J3" s="3">
        <v>1861.2191006342575</v>
      </c>
      <c r="K3" s="3">
        <v>1370.9474304517114</v>
      </c>
      <c r="L3" s="3">
        <v>1577.2285308837893</v>
      </c>
      <c r="M3" s="3">
        <v>1633.5037630399067</v>
      </c>
      <c r="N3" s="3">
        <v>1640.5736560821533</v>
      </c>
      <c r="O3" s="3">
        <v>1168.6196093559265</v>
      </c>
      <c r="P3" s="3">
        <v>1358.3644486268358</v>
      </c>
      <c r="Q3" s="3">
        <v>626.13258537448326</v>
      </c>
      <c r="R3" s="3">
        <v>514.92410846380517</v>
      </c>
      <c r="S3" s="3">
        <v>723.73436787724506</v>
      </c>
      <c r="T3" s="3">
        <v>1061.1812509298327</v>
      </c>
      <c r="U3" s="3">
        <v>1142.7122510075569</v>
      </c>
    </row>
    <row r="4" spans="1:21" x14ac:dyDescent="0.25">
      <c r="A4" s="2" t="s">
        <v>15</v>
      </c>
      <c r="B4" s="3">
        <v>2610.5999999999995</v>
      </c>
      <c r="C4" s="3">
        <v>2610.5999999999995</v>
      </c>
      <c r="D4" s="3">
        <v>2610.5999999999995</v>
      </c>
      <c r="E4" s="3">
        <v>2610.5999999999995</v>
      </c>
      <c r="F4" s="3">
        <v>2610.5999999999995</v>
      </c>
      <c r="G4" s="3">
        <v>2610.5999999999995</v>
      </c>
      <c r="H4" s="3">
        <v>2610.5999999999995</v>
      </c>
      <c r="I4" s="3">
        <v>2610.5999999999995</v>
      </c>
      <c r="J4" s="3">
        <v>2610.5999999999995</v>
      </c>
      <c r="K4" s="3">
        <v>2610.5999999999995</v>
      </c>
      <c r="L4" s="3">
        <v>2610.5999999999995</v>
      </c>
      <c r="M4" s="3">
        <v>2610.5999999999995</v>
      </c>
      <c r="N4" s="3">
        <v>2610.5999999999995</v>
      </c>
      <c r="O4" s="3">
        <v>2610.5999999999995</v>
      </c>
      <c r="P4" s="3">
        <v>2610.5999999999995</v>
      </c>
      <c r="Q4" s="3">
        <v>2610.5999999999995</v>
      </c>
      <c r="R4" s="3">
        <v>2610.5999999999995</v>
      </c>
      <c r="S4" s="3">
        <v>2610.5999999999995</v>
      </c>
      <c r="T4" s="3">
        <v>2610.5999999999995</v>
      </c>
      <c r="U4" s="3">
        <v>2610.5999999999995</v>
      </c>
    </row>
    <row r="5" spans="1:21" x14ac:dyDescent="0.25">
      <c r="A5" s="1" t="s">
        <v>3</v>
      </c>
      <c r="B5" s="4">
        <f>B3/B4</f>
        <v>0.51488459592771629</v>
      </c>
      <c r="C5" s="4">
        <f t="shared" ref="C5:U5" si="0">C3/C4</f>
        <v>0.5877796867327939</v>
      </c>
      <c r="D5" s="4">
        <f t="shared" si="0"/>
        <v>0.67094016738691042</v>
      </c>
      <c r="E5" s="4">
        <f t="shared" si="0"/>
        <v>0.73990715691911757</v>
      </c>
      <c r="F5" s="4">
        <f t="shared" si="0"/>
        <v>0.44099975151001242</v>
      </c>
      <c r="G5" s="4">
        <f t="shared" si="0"/>
        <v>0.60147159283876994</v>
      </c>
      <c r="H5" s="4">
        <f t="shared" si="0"/>
        <v>0.70026894719441357</v>
      </c>
      <c r="I5" s="4">
        <f t="shared" si="0"/>
        <v>0.70342843131149146</v>
      </c>
      <c r="J5" s="4">
        <f t="shared" si="0"/>
        <v>0.71294687069419216</v>
      </c>
      <c r="K5" s="4">
        <f t="shared" si="0"/>
        <v>0.52514649140110004</v>
      </c>
      <c r="L5" s="4">
        <f t="shared" si="0"/>
        <v>0.60416323101347946</v>
      </c>
      <c r="M5" s="4">
        <f t="shared" si="0"/>
        <v>0.62571966714161764</v>
      </c>
      <c r="N5" s="4">
        <f t="shared" si="0"/>
        <v>0.62842781585924834</v>
      </c>
      <c r="O5" s="4">
        <f t="shared" si="0"/>
        <v>0.44764407008194546</v>
      </c>
      <c r="P5" s="4">
        <f t="shared" si="0"/>
        <v>0.52032653360408954</v>
      </c>
      <c r="Q5" s="4">
        <f t="shared" si="0"/>
        <v>0.2398424061037629</v>
      </c>
      <c r="R5" s="4">
        <f t="shared" si="0"/>
        <v>0.1972435870925478</v>
      </c>
      <c r="S5" s="4">
        <f t="shared" si="0"/>
        <v>0.27722913042106995</v>
      </c>
      <c r="T5" s="4">
        <f t="shared" si="0"/>
        <v>0.40648940892125679</v>
      </c>
      <c r="U5" s="4">
        <f t="shared" si="0"/>
        <v>0.43772016050239682</v>
      </c>
    </row>
    <row r="6" spans="1:21" x14ac:dyDescent="0.25">
      <c r="A6" s="1" t="s">
        <v>4</v>
      </c>
      <c r="B6" s="5">
        <f>SUM(B3:U3)/SUM(B4:U4)</f>
        <v>0.52912898513289675</v>
      </c>
    </row>
    <row r="7" spans="1:21" x14ac:dyDescent="0.25">
      <c r="A7" s="7"/>
      <c r="B7" s="7"/>
    </row>
    <row r="8" spans="1:21" x14ac:dyDescent="0.25">
      <c r="A8" s="1" t="s">
        <v>0</v>
      </c>
      <c r="B8" s="1" t="s">
        <v>19</v>
      </c>
    </row>
    <row r="9" spans="1:21" x14ac:dyDescent="0.25">
      <c r="A9" s="1"/>
      <c r="B9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Graphs</vt:lpstr>
      <vt:lpstr>S2018-NC</vt:lpstr>
      <vt:lpstr>S2018-C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Stecklein, Chris</dc:creator>
  <cp:lastModifiedBy>Matevosjana, Julia</cp:lastModifiedBy>
  <cp:lastPrinted>2014-10-15T15:37:15Z</cp:lastPrinted>
  <dcterms:created xsi:type="dcterms:W3CDTF">2014-09-15T20:46:38Z</dcterms:created>
  <dcterms:modified xsi:type="dcterms:W3CDTF">2018-10-22T17:59:26Z</dcterms:modified>
</cp:coreProperties>
</file>