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4625" windowHeight="11640" activeTab="0"/>
  </bookViews>
  <sheets>
    <sheet name="TitlePage" sheetId="1" r:id="rId1"/>
    <sheet name="Contents" sheetId="2" r:id="rId2"/>
    <sheet name="Disclaimer" sheetId="3" r:id="rId3"/>
    <sheet name="Definitions" sheetId="4" r:id="rId4"/>
    <sheet name="Changes" sheetId="5" r:id="rId5"/>
    <sheet name="SummerSummary" sheetId="6" r:id="rId6"/>
    <sheet name="WinterSummary" sheetId="7" r:id="rId7"/>
    <sheet name="LongTermProjections" sheetId="8" r:id="rId8"/>
    <sheet name="SummerFuelTypes" sheetId="9" r:id="rId9"/>
    <sheet name="WinterFuelTypes" sheetId="10" r:id="rId10"/>
    <sheet name="CMZones" sheetId="11" r:id="rId11"/>
    <sheet name="SummerCoincidentDemandbyCounty" sheetId="12" r:id="rId12"/>
    <sheet name="SummerLoadbyCounty" sheetId="13" r:id="rId13"/>
    <sheet name="SummerGenerationbyCounty" sheetId="14" r:id="rId14"/>
    <sheet name="SummerImport-ExportbyCounty" sheetId="15" r:id="rId15"/>
    <sheet name="WinterCoincidentDemandbyCounty" sheetId="16" r:id="rId16"/>
    <sheet name="WinterLoadbyCounty" sheetId="17" r:id="rId17"/>
    <sheet name="WinterGenerationbyCounty" sheetId="18" r:id="rId18"/>
    <sheet name="WinterImport-ExportbyCounty" sheetId="19" r:id="rId19"/>
    <sheet name="SummerCapacities" sheetId="20" r:id="rId20"/>
    <sheet name="WinterCapacities" sheetId="21" r:id="rId21"/>
  </sheets>
  <definedNames>
    <definedName name="_xlnm.Print_Area" localSheetId="4">'Changes'!$A$1:$B$18</definedName>
    <definedName name="_xlnm.Print_Area" localSheetId="10">'CMZones'!$B$1:$AA$31</definedName>
    <definedName name="_xlnm.Print_Area" localSheetId="1">'Contents'!$A$1:$B$22</definedName>
    <definedName name="_xlnm.Print_Area" localSheetId="19">'SummerCapacities'!$A$1:$G$634</definedName>
    <definedName name="_xlnm.Print_Area" localSheetId="11">'SummerCoincidentDemandbyCounty'!$A$1:$G$203</definedName>
    <definedName name="_xlnm.Print_Area" localSheetId="8">'SummerFuelTypes'!$A$1:$AT$66</definedName>
    <definedName name="_xlnm.Print_Area" localSheetId="13">'SummerGenerationbyCounty'!$A$1:$G$203</definedName>
    <definedName name="_xlnm.Print_Area" localSheetId="12">'SummerLoadbyCounty'!$A$1:$G$200</definedName>
    <definedName name="_xlnm.Print_Area" localSheetId="5">'SummerSummary'!$A$1:$R$51</definedName>
    <definedName name="_xlnm.Print_Area" localSheetId="20">'WinterCapacities'!$A$1:$G$634</definedName>
    <definedName name="_xlnm.Print_Area" localSheetId="15">'WinterCoincidentDemandbyCounty'!$A$1:$G$202</definedName>
    <definedName name="_xlnm.Print_Area" localSheetId="9">'WinterFuelTypes'!$B$1:$AU$53</definedName>
    <definedName name="_xlnm.Print_Area" localSheetId="17">'WinterGenerationbyCounty'!$A$1:$G$200</definedName>
    <definedName name="_xlnm.Print_Area" localSheetId="16">'WinterLoadbyCounty'!$A$1:$G$206</definedName>
    <definedName name="_xlnm.Print_Area" localSheetId="6">'WinterSummary'!$A$1:$R$50</definedName>
    <definedName name="_xlnm.Print_Titles" localSheetId="19">'SummerCapacities'!$6:$8</definedName>
    <definedName name="_xlnm.Print_Titles" localSheetId="11">'SummerCoincidentDemandbyCounty'!$5:$7</definedName>
    <definedName name="_xlnm.Print_Titles" localSheetId="13">'SummerGenerationbyCounty'!$5:$7</definedName>
    <definedName name="_xlnm.Print_Titles" localSheetId="14">'SummerImport-ExportbyCounty'!$9:$11</definedName>
    <definedName name="_xlnm.Print_Titles" localSheetId="12">'SummerLoadbyCounty'!$5:$7</definedName>
    <definedName name="_xlnm.Print_Titles" localSheetId="20">'WinterCapacities'!$5:$7</definedName>
    <definedName name="_xlnm.Print_Titles" localSheetId="15">'WinterCoincidentDemandbyCounty'!$5:$7</definedName>
    <definedName name="_xlnm.Print_Titles" localSheetId="17">'WinterGenerationbyCounty'!$5:$7</definedName>
    <definedName name="_xlnm.Print_Titles" localSheetId="18">'WinterImport-ExportbyCounty'!$9:$11</definedName>
    <definedName name="_xlnm.Print_Titles" localSheetId="16">'WinterLoadbyCounty'!$5:$7</definedName>
  </definedNames>
  <calcPr fullCalcOnLoad="1"/>
</workbook>
</file>

<file path=xl/sharedStrings.xml><?xml version="1.0" encoding="utf-8"?>
<sst xmlns="http://schemas.openxmlformats.org/spreadsheetml/2006/main" count="3117" uniqueCount="912">
  <si>
    <t>The loads shown are the non-coincident loads of the individual delivery points from the 2007 ALDRs and do not include self-serve loads.  The values shown here are used in the summer import/export calculations.</t>
  </si>
  <si>
    <t>The demands shown were estimated by using the forecasted non-coincident loads from the 2007 ALDRs to determine a proportion of the total for each county for each year and then applying those proportions to the forecasted ERCOT peak demand.</t>
  </si>
  <si>
    <t>Non-Synchronous Tie</t>
  </si>
  <si>
    <t xml:space="preserve">       • Remaining "mothballed" capacity not included as resources in the reserve margin calculation</t>
  </si>
  <si>
    <t xml:space="preserve">       • Remaining DC tie capacity not included as resources in the reserve margin calculation, and</t>
  </si>
  <si>
    <t xml:space="preserve">       • New generating units that have initiated full transmission interconnection studies through the ERCOT generation interconnection process (Note that new wind generating units would be included based on the appropriate discounted capacity value applied to existing wind generating units.)</t>
  </si>
  <si>
    <t>To connect new generation to the ERCOT grid, a generation developer must go through a set procedure.  The first step is a high-level screening study to determine the effects of adding the new generation on the transmission system. The second step is the full interconnection study.  These are detailed studies done by the transmission owners to determine the effects of the addition of new generation on the transmission system.</t>
  </si>
  <si>
    <t>Protected Information</t>
  </si>
  <si>
    <t>Fuel type is based on the primary fuel.  The total capactities of the mothballed units are included. Capacities of the wind units are included at 8.7%. The amounts available for the grid according to information from the owners of the private network (self-serve) units and the distributed generation units that have registered with ERCOT are included. Non-synchronous ties are not included.</t>
  </si>
  <si>
    <t>These values are used in the summer import/export calculations for each county. Capacities for mothballed units are included as the total capacity of the unit.  Capacities for the wind units are at 8.7%.  Non-synchronous ties are shown at 50%.  These values include the amount available for the grid according information from the owners of the private network units and the distributed generation units that have registered with ERCOT.</t>
  </si>
  <si>
    <t>These values are used in the winter import/export calculations for each county. Capacities for mothballed units are included as the total capacity of the unit.  Capacities for the wind units are at 8.7%.  Non-synchronous ties are shown at 50%.  These values include the amount available for the grid according information from the owners of the private network units and the distributed generation units that have registered with ERCOT.</t>
  </si>
  <si>
    <t>The capacities for mothballed units are not included in the resources.  Capacities of wind generation are at 8.7%; non-synchronous ties are shown at 50% of their capacities; and switchable units that are available to ERCOT are included.  The values include the amount available for the grid according information from the owners of the private network (self-serve) units and the distributed generation units that have registered with ERCOT.</t>
  </si>
  <si>
    <t>The non-coincident demands are from the Annual Load Data Requests (ALDR). The coincident peak demand is calculated by proportioning the non-coincident demand for each zone and applying that proportion to the forecasted ERCOT system peak.  Neither forecast includes self-serve load.</t>
  </si>
  <si>
    <t>2007 Calculated Coincident Demand, MW</t>
  </si>
  <si>
    <t>2008 Calculated Coincident Demand, MW</t>
  </si>
  <si>
    <t>Other Potential Resources:</t>
  </si>
  <si>
    <t>May 2007</t>
  </si>
  <si>
    <t>LongTermProjections</t>
  </si>
  <si>
    <t>Long-Term Projections</t>
  </si>
  <si>
    <t>Potential Public Non-Wind Resources</t>
  </si>
  <si>
    <t>Potential Non-Public Non-Wind Resources</t>
  </si>
  <si>
    <t>Potential Public Wind Resources</t>
  </si>
  <si>
    <t>Potential Non-Public Wind Resources</t>
  </si>
  <si>
    <t>System Planning</t>
  </si>
  <si>
    <t>Shows load forecast, generation resources, and reserve margin for summer 2007 through summer 2012</t>
  </si>
  <si>
    <t>Shows load forecast, generation resources, and reserve margin for winter 2008 through winter 2013</t>
  </si>
  <si>
    <t>Graphs of capacity and demand through 2027</t>
  </si>
  <si>
    <t>Lists generation fuel types by MW and by percentage for summer 2007 through summer 2012</t>
  </si>
  <si>
    <t>Lists generation fuel types by MW and by percentage for winter 2008 through winter 2013</t>
  </si>
  <si>
    <t>Shows generation and load by CM zone for summer 2006 and winter 2007 and CM non-coincident zone forecast for summer 2007 and winter 2008</t>
  </si>
  <si>
    <t>Shows estimated summer coincident demand by county for 2007 through 2012</t>
  </si>
  <si>
    <t>Shows estimated summer non-coincident load by county for 2007 through 2012</t>
  </si>
  <si>
    <t>Shows summer generation by county for 2007 through 2012</t>
  </si>
  <si>
    <t>Shows estimated winter coincident demand by county for 2008 through 2013</t>
  </si>
  <si>
    <t>Shows calculated import or export by county for summer 2007 through summer 2012</t>
  </si>
  <si>
    <t>Shows estimated winter non-coincident load by county for 2008 through 2013</t>
  </si>
  <si>
    <t>Shows winter generation by county for 2008 through 2013</t>
  </si>
  <si>
    <t>Shows calculated import or export by county for winter 2008 through winter 2013</t>
  </si>
  <si>
    <t>Capacities are based on information from the plant owners.  This list includes MW available to the grid from private network (self-serve) units. It also includes distributed generation units that have registered with ERCOT.  Data without unit names are for private network units or are planned generation that is not public.</t>
  </si>
  <si>
    <t>Unit Name</t>
  </si>
  <si>
    <t>Available Mothballed Generation</t>
  </si>
  <si>
    <t>BULs</t>
  </si>
  <si>
    <t>Capacity resources that include one of the following:</t>
  </si>
  <si>
    <t>Balancing up load.  Loads capable of reducing the need for electrical energy when providing Balancing Up Load Energy Service as described in the ERCOT Protocols, Section 6, Ancillary Services.  BULs are not considered resources as defined by the ERCOT Protocols.</t>
  </si>
  <si>
    <t>Load capable of reducing or increasing the need for electrical energy or providing Ancillary Services to the ERCOT System, as described in the ERCOT Protocols, Section 6, Ancillary Services. These Resources may provide the following Ancillary Services:  Responsive Reserve Service, Non-Spinning Reserve Service, Replacement  Reserve Service,  and Regulation Service. The Resources must be registered and qualified by ERCOT and will be scheduled by a Qualified Scheduling Entity</t>
  </si>
  <si>
    <t>LaaRs (Loads acting as resources)</t>
  </si>
  <si>
    <t>Mothballed Capacity</t>
  </si>
  <si>
    <t>Mothballed Unit</t>
  </si>
  <si>
    <t>A generation resource for which a generation entity has submitted a Notification of Suspension of Operations, for which ERCOT has declined to execute an RMR agreement, and for which the generation entity has not announced retirement of the generation resource.</t>
  </si>
  <si>
    <t>Net Dependable Capability</t>
  </si>
  <si>
    <t>Maximum sustainable capability of a generation resource as demonstrated by performance testing.</t>
  </si>
  <si>
    <t>Any non-synchronous transmission interconnection between ERCOT and non-ERCOT electric power systems</t>
  </si>
  <si>
    <t>Other Potential Resources</t>
  </si>
  <si>
    <t>Planned Units in Full Interconnection Study Phase</t>
  </si>
  <si>
    <t>Private Networks</t>
  </si>
  <si>
    <t>An electric network connected to the ERCOT transmission grid that contains load that is not directly metered by ERCOT (i.e., load that is typically netted with internal generation).</t>
  </si>
  <si>
    <t>Reliability Must-Run (RMR) Unit</t>
  </si>
  <si>
    <t>A generation resource unit operated under the terms of an agreement with ERCOT that would not otherwise be operated except that they are necessary to provide voltage support, stability or management of localized transmission constraints under first contingency criteria.</t>
  </si>
  <si>
    <t>Signed IA (Interconnection Agreement)</t>
  </si>
  <si>
    <r>
      <t>An agreement that sets forth requirements for physical connection between an eligible transmission service customer and a transmission or distribution service provider</t>
    </r>
    <r>
      <rPr>
        <b/>
        <sz val="12"/>
        <rFont val="Times New Roman"/>
        <family val="1"/>
      </rPr>
      <t xml:space="preserve"> </t>
    </r>
  </si>
  <si>
    <r>
      <t>Switchable Uni</t>
    </r>
    <r>
      <rPr>
        <sz val="10"/>
        <rFont val="Arial"/>
        <family val="0"/>
      </rPr>
      <t>t</t>
    </r>
  </si>
  <si>
    <t>A generation resource that can be connected to either the ERCOT transmission grid or a grid outside the ERCOT Region.</t>
  </si>
  <si>
    <t>List of definitions</t>
  </si>
  <si>
    <t>Changes from 2006 CDR</t>
  </si>
  <si>
    <t>1.</t>
  </si>
  <si>
    <t>The  probability that a mothballed unit will return to service, as provided by its owner, multiplied by the capacity of the unit. Return probabilities are considered protected information under the ERCOT Protocols and therefore are not included in this report.</t>
  </si>
  <si>
    <t>The amount of wind generation that the Generation Adequacy Task Force (GATF) has recommended to be included in the CDR.  The value is 8.7% of the nameplate capacity listed in the Unit Capacities tables, both installed capacity and planned capacity.</t>
  </si>
  <si>
    <t>The difference in the available mothballed generation (see definition above) and the total mothballed capacity.  For summer 2007 this value is zero in the CDR Report because of the fact that there isn't time to return those units before the start of the summer.</t>
  </si>
  <si>
    <t>Definitions</t>
  </si>
  <si>
    <t xml:space="preserve">Effective Load-Carrying Capability (ELCC) of Wind Generation </t>
  </si>
  <si>
    <t>Effective Load-Carrying Capability (ELCC) of Wind Generation, MW</t>
  </si>
  <si>
    <t>ELCC of Planned Wind Units with Signed IA, MW</t>
  </si>
  <si>
    <t>a. The remaining capacity of mothballed units that was not included under “Available Mothballed Generation.”</t>
  </si>
  <si>
    <t>Capabilities for the private networks were updated where available</t>
  </si>
  <si>
    <t xml:space="preserve"> The methodology for determining the amount of wind capacity to include was changed.  For the 2006 CDR the wind generation was based on actual historical performance of existing wind generation during hours ending 1600 through 1800 DST for weekdays during the months of July and August adjusted by equivalent Forced outage rate (EFOR) for a combustion turbine that was used in the last ERCOT loss-of-load-probability (LOLP) study (2002).  The value was about 2.9%.  For the 2007 CDR  the wind generation was based on the effective load carrying capability (ELCC) value of wind as described in the ERCOT LOLP study dated January 18, 2007.  This study includes a determination of the ELCC of wind in its analysis and takes into account the volatility of wind using AWS Truewind wind generation patterns from the recently completed ERCOT study, Transmission Alternatives for Competitive Renewable Energy Zones in Texas.  It was determined that wind had a capacity value of 8.7%.  This is the value used in the 2007 CDR.</t>
  </si>
  <si>
    <t xml:space="preserve"> For the 2006 CDR new generation included all units that had signed interconnection agreements with the transmission owner.  For the 2007 CDR thermal units had to also have an air permit to be included in the planned generation.</t>
  </si>
  <si>
    <t>2.</t>
  </si>
  <si>
    <t xml:space="preserve"> In the 2007 CDR an additional section called “Potential Resources”  was included.  These resources include:</t>
  </si>
  <si>
    <t>3.</t>
  </si>
  <si>
    <t>c. All planned units that have requested full interconnection studies in the interconnection process.</t>
  </si>
  <si>
    <t>The latest net dependable capabilities for the units were used.  Many of the units were tested in the summer of 2006 and the winter of 2007.  If the net dependable capability was not available, the capability from the unit’s asset generation registration was used.</t>
  </si>
  <si>
    <t>4.</t>
  </si>
  <si>
    <t>5.</t>
  </si>
  <si>
    <t>6.</t>
  </si>
  <si>
    <t>7.</t>
  </si>
  <si>
    <t xml:space="preserve"> RMR units were reviewed and the latest information was used in the report.  Atkins 4, 5, and 6 were removed from RMR status and put into mothballed status.</t>
  </si>
  <si>
    <t xml:space="preserve"> Mothballed units were reviewed and the latest information was used.  Probabilities that the units would return to service were updated from information provided by the generating companies.  Several units were added to mothballed status.  Several units were removed from mothballed status and returned to service.    Other units that had been in mothballed status were retired.  </t>
  </si>
  <si>
    <t xml:space="preserve">   b. The other 50% of the non-synchronous ties.</t>
  </si>
  <si>
    <t>List of changes from the 2006 CDR  (updates, changes in methodology)</t>
  </si>
  <si>
    <t>Kiamichi Power Part. 1ST</t>
  </si>
  <si>
    <t>Kiamichi Power Part. 2CT101</t>
  </si>
  <si>
    <t>Kiamichi Power Part. 2CT201</t>
  </si>
  <si>
    <t>Kiamichi Power Part. 2ST</t>
  </si>
  <si>
    <t xml:space="preserve">Operational generation </t>
  </si>
  <si>
    <t>Units to Retire</t>
  </si>
  <si>
    <t>Units used in determining the generation resources in the Summer Summary</t>
  </si>
  <si>
    <t>Units used in determining the generation resources in the Winter Summary</t>
  </si>
  <si>
    <t>Firm Load Forecast, MW</t>
  </si>
  <si>
    <t xml:space="preserve"> Contents </t>
  </si>
  <si>
    <t>CMZones</t>
  </si>
  <si>
    <t>Summer</t>
  </si>
  <si>
    <t xml:space="preserve">Winter </t>
  </si>
  <si>
    <t>Leon Creek Peaking 1</t>
  </si>
  <si>
    <t>Leon Creek Peaking 2</t>
  </si>
  <si>
    <t>Leon Creek Peaking 3</t>
  </si>
  <si>
    <t>Leon Creek Peaking 4</t>
  </si>
  <si>
    <t>Green Mountain at Brazos 1</t>
  </si>
  <si>
    <t>Green Mountain at Brazos 2</t>
  </si>
  <si>
    <t>Northeast</t>
  </si>
  <si>
    <t>Dansby 2</t>
  </si>
  <si>
    <t>Sweetwater Wind 1</t>
  </si>
  <si>
    <t>Sandhill Energy Center 5C</t>
  </si>
  <si>
    <t>Silas Ray 10</t>
  </si>
  <si>
    <t>Sweetwater Wind 2</t>
  </si>
  <si>
    <t>Silverstar 1</t>
  </si>
  <si>
    <t>Morgan Creek A</t>
  </si>
  <si>
    <t>Morgan Creek B</t>
  </si>
  <si>
    <t>Morgan Creek C</t>
  </si>
  <si>
    <t>Morgan Creek D</t>
  </si>
  <si>
    <t>Morgan Creek E</t>
  </si>
  <si>
    <t>Morgan Creek F</t>
  </si>
  <si>
    <t>The demands shown were estimated by using the forecasted non-coincident loads from the ALDRs to determine a proportion of the total for each county for each year and then applying those proportions to the forecasted ERCOT peak demand.</t>
  </si>
  <si>
    <t>SummerCoincidentDemandbyCounty</t>
  </si>
  <si>
    <t>WinterCoincidentDemandbyCounty</t>
  </si>
  <si>
    <t>Winter Coincident Demand by County</t>
  </si>
  <si>
    <t>Summer Coincident Demand by County</t>
  </si>
  <si>
    <t>Summer Coincident Demand, MW</t>
  </si>
  <si>
    <t>AES Deepwater 1</t>
  </si>
  <si>
    <t>Load Forecast:</t>
  </si>
  <si>
    <t>FOR PLANNING PURPOSES ONLY</t>
  </si>
  <si>
    <t>Congestion Zone Information</t>
  </si>
  <si>
    <t>Zone</t>
  </si>
  <si>
    <t>North</t>
  </si>
  <si>
    <t>Houston</t>
  </si>
  <si>
    <t>South</t>
  </si>
  <si>
    <t>West</t>
  </si>
  <si>
    <t>Total</t>
  </si>
  <si>
    <t>County</t>
  </si>
  <si>
    <t>ANDERSON</t>
  </si>
  <si>
    <t>ANDREWS</t>
  </si>
  <si>
    <t>ANGELINA</t>
  </si>
  <si>
    <t>ARANSAS</t>
  </si>
  <si>
    <t>ARCHER</t>
  </si>
  <si>
    <t>ATASCOSA</t>
  </si>
  <si>
    <t>AUSTIN</t>
  </si>
  <si>
    <t>BANDERA</t>
  </si>
  <si>
    <t>BASTROP</t>
  </si>
  <si>
    <t>BAYLOR</t>
  </si>
  <si>
    <t>BEE</t>
  </si>
  <si>
    <t>BELL</t>
  </si>
  <si>
    <t>BEXAR</t>
  </si>
  <si>
    <t>BLANCO</t>
  </si>
  <si>
    <t>BORDEN</t>
  </si>
  <si>
    <t>BOSQUE</t>
  </si>
  <si>
    <t>BRAZORIA</t>
  </si>
  <si>
    <t>BRAZOS</t>
  </si>
  <si>
    <t>BREWSTER</t>
  </si>
  <si>
    <t>BROOKS</t>
  </si>
  <si>
    <t>BROWN</t>
  </si>
  <si>
    <t>BURLESON</t>
  </si>
  <si>
    <t>BURNET</t>
  </si>
  <si>
    <t>CALDWELL</t>
  </si>
  <si>
    <t>CALHOUN</t>
  </si>
  <si>
    <t>CALLAHAN</t>
  </si>
  <si>
    <t>CAMERON</t>
  </si>
  <si>
    <t>CHAMBERS</t>
  </si>
  <si>
    <t>CHEROKEE</t>
  </si>
  <si>
    <t>CHILDRESS</t>
  </si>
  <si>
    <t>CLAY</t>
  </si>
  <si>
    <t>COKE</t>
  </si>
  <si>
    <t>COLEMAN</t>
  </si>
  <si>
    <t>COLLIN</t>
  </si>
  <si>
    <t>COLORADO</t>
  </si>
  <si>
    <t>COMAL</t>
  </si>
  <si>
    <t>COMANCHE</t>
  </si>
  <si>
    <t>CONCHO</t>
  </si>
  <si>
    <t>COOKE</t>
  </si>
  <si>
    <t>CORYELL</t>
  </si>
  <si>
    <t>COTTLE</t>
  </si>
  <si>
    <t>CRANE</t>
  </si>
  <si>
    <t>CROCKETT</t>
  </si>
  <si>
    <t>CROSBY</t>
  </si>
  <si>
    <t>CULBERSON</t>
  </si>
  <si>
    <t>DALLAS</t>
  </si>
  <si>
    <t>DAWSON</t>
  </si>
  <si>
    <t>DELTA</t>
  </si>
  <si>
    <t>DENTON</t>
  </si>
  <si>
    <t>DEWITT</t>
  </si>
  <si>
    <t>DICKENS</t>
  </si>
  <si>
    <t>DIMMIT</t>
  </si>
  <si>
    <t>DUVAL</t>
  </si>
  <si>
    <t>EASTLAND</t>
  </si>
  <si>
    <t>ECTOR</t>
  </si>
  <si>
    <t>EDWARDS</t>
  </si>
  <si>
    <t>ELLIS</t>
  </si>
  <si>
    <t>ERATH</t>
  </si>
  <si>
    <t>FALLS</t>
  </si>
  <si>
    <t>FANNIN</t>
  </si>
  <si>
    <t>FAYETTE</t>
  </si>
  <si>
    <t>FISHER</t>
  </si>
  <si>
    <t>FOARD</t>
  </si>
  <si>
    <t>FORT BEND</t>
  </si>
  <si>
    <t>FRANKLIN</t>
  </si>
  <si>
    <t>FREESTONE</t>
  </si>
  <si>
    <t>FRIO</t>
  </si>
  <si>
    <t>GALVESTON</t>
  </si>
  <si>
    <t>GILLESPIE</t>
  </si>
  <si>
    <t>GLASSCOCK</t>
  </si>
  <si>
    <t>GOLIAD</t>
  </si>
  <si>
    <t>GONZALES</t>
  </si>
  <si>
    <t>GRAYSON</t>
  </si>
  <si>
    <t>GRIMES</t>
  </si>
  <si>
    <t>GUADALUPE</t>
  </si>
  <si>
    <t>HALL</t>
  </si>
  <si>
    <t>HAMILTON</t>
  </si>
  <si>
    <t>HARDEMAN</t>
  </si>
  <si>
    <t>HARRIS</t>
  </si>
  <si>
    <t>HASKELL</t>
  </si>
  <si>
    <t>HAYS</t>
  </si>
  <si>
    <t>HENDERSON</t>
  </si>
  <si>
    <t>HIDALGO</t>
  </si>
  <si>
    <t>HILL</t>
  </si>
  <si>
    <t>HOOD</t>
  </si>
  <si>
    <t>HOPKINS</t>
  </si>
  <si>
    <t>HOUSTON</t>
  </si>
  <si>
    <t>HOWARD</t>
  </si>
  <si>
    <t>HUNT</t>
  </si>
  <si>
    <t>IRION</t>
  </si>
  <si>
    <t>JACK</t>
  </si>
  <si>
    <t>JACKSON</t>
  </si>
  <si>
    <t>JEFF DAVIS</t>
  </si>
  <si>
    <t>JIM HOGG</t>
  </si>
  <si>
    <t>JIM WELLS</t>
  </si>
  <si>
    <t>JOHNSON</t>
  </si>
  <si>
    <t>JONES</t>
  </si>
  <si>
    <t>KARNES</t>
  </si>
  <si>
    <t>KAUFMAN</t>
  </si>
  <si>
    <t>KENDALL</t>
  </si>
  <si>
    <t>KENEDY</t>
  </si>
  <si>
    <t>KENT</t>
  </si>
  <si>
    <t>KERR</t>
  </si>
  <si>
    <t>KIMBLE</t>
  </si>
  <si>
    <t>KING</t>
  </si>
  <si>
    <t>KINNEY</t>
  </si>
  <si>
    <t>KLEBERG</t>
  </si>
  <si>
    <t>KNOX</t>
  </si>
  <si>
    <t>LA SALLE</t>
  </si>
  <si>
    <t>LAMAR</t>
  </si>
  <si>
    <t>LAMPASAS</t>
  </si>
  <si>
    <t>LAVACA</t>
  </si>
  <si>
    <t>LEE</t>
  </si>
  <si>
    <t>LEON</t>
  </si>
  <si>
    <t>LIMESTONE</t>
  </si>
  <si>
    <t>LIVE OAK</t>
  </si>
  <si>
    <t>LLANO</t>
  </si>
  <si>
    <t>LOVING</t>
  </si>
  <si>
    <t>MADISON</t>
  </si>
  <si>
    <t>MARTIN</t>
  </si>
  <si>
    <t>MASON</t>
  </si>
  <si>
    <t>MATAGORDA</t>
  </si>
  <si>
    <t>MAVERICK</t>
  </si>
  <si>
    <t>MCCULLOCH</t>
  </si>
  <si>
    <t>MCLENNAN</t>
  </si>
  <si>
    <t>MCMULLEN</t>
  </si>
  <si>
    <t>MEDINA</t>
  </si>
  <si>
    <t>MENARD</t>
  </si>
  <si>
    <t>MIDLAND</t>
  </si>
  <si>
    <t>MILAM</t>
  </si>
  <si>
    <t>MILLS</t>
  </si>
  <si>
    <t>MITCHELL</t>
  </si>
  <si>
    <t>MONTAGUE</t>
  </si>
  <si>
    <t>MONTGOMERY</t>
  </si>
  <si>
    <t>MOTLEY</t>
  </si>
  <si>
    <t>NACOGDOCHES</t>
  </si>
  <si>
    <t>NAVARRO</t>
  </si>
  <si>
    <t>NOLAN</t>
  </si>
  <si>
    <t>NUECES</t>
  </si>
  <si>
    <t>PALO PINTO</t>
  </si>
  <si>
    <t>PARKER</t>
  </si>
  <si>
    <t>PECOS</t>
  </si>
  <si>
    <t>PRESIDIO</t>
  </si>
  <si>
    <t>RAINS</t>
  </si>
  <si>
    <t>REAGAN</t>
  </si>
  <si>
    <t>REAL</t>
  </si>
  <si>
    <t>RED RIVER</t>
  </si>
  <si>
    <t>REEVES</t>
  </si>
  <si>
    <t>REFUGIO</t>
  </si>
  <si>
    <t>ROBERTSON</t>
  </si>
  <si>
    <t>ROCKWALL</t>
  </si>
  <si>
    <t>RUNNELS</t>
  </si>
  <si>
    <t>RUSK</t>
  </si>
  <si>
    <t>SAN PATRICIO</t>
  </si>
  <si>
    <t>SAN SABA</t>
  </si>
  <si>
    <t>SCHLEICHER</t>
  </si>
  <si>
    <t>SCURRY</t>
  </si>
  <si>
    <t>SHACKELFORD</t>
  </si>
  <si>
    <t>SMITH</t>
  </si>
  <si>
    <t>SOMERVELL</t>
  </si>
  <si>
    <t>STARR</t>
  </si>
  <si>
    <t>STEPHENS</t>
  </si>
  <si>
    <t>STERLING</t>
  </si>
  <si>
    <t>STONEWALL</t>
  </si>
  <si>
    <t>SUTTON</t>
  </si>
  <si>
    <t>TARRANT</t>
  </si>
  <si>
    <t>TAYLOR</t>
  </si>
  <si>
    <t>TERRELL</t>
  </si>
  <si>
    <t>THROCKMORTON</t>
  </si>
  <si>
    <t>TOM GREEN</t>
  </si>
  <si>
    <t>TRAVIS</t>
  </si>
  <si>
    <t>UPTON</t>
  </si>
  <si>
    <t>UVALDE</t>
  </si>
  <si>
    <t>VAL VERDE</t>
  </si>
  <si>
    <t>VAN ZANDT</t>
  </si>
  <si>
    <t>VICTORIA</t>
  </si>
  <si>
    <t>WALLER</t>
  </si>
  <si>
    <t>WARD</t>
  </si>
  <si>
    <t>WASHINGTON</t>
  </si>
  <si>
    <t>WEBB</t>
  </si>
  <si>
    <t>WHARTON</t>
  </si>
  <si>
    <t>WICHITA</t>
  </si>
  <si>
    <t>WILBARGER</t>
  </si>
  <si>
    <t>WILLACY</t>
  </si>
  <si>
    <t>WILLIAMSON</t>
  </si>
  <si>
    <t>WILSON</t>
  </si>
  <si>
    <t>WINKLER</t>
  </si>
  <si>
    <t>WISE</t>
  </si>
  <si>
    <t>YOUNG</t>
  </si>
  <si>
    <t>ZAPATA</t>
  </si>
  <si>
    <t>ZAVALA</t>
  </si>
  <si>
    <t>Tab</t>
  </si>
  <si>
    <t>Disclaimer</t>
  </si>
  <si>
    <t>Notes</t>
  </si>
  <si>
    <t>Please read.</t>
  </si>
  <si>
    <t>Summer Summary</t>
  </si>
  <si>
    <t>SummerFuelTypes</t>
  </si>
  <si>
    <t>SummerSummary</t>
  </si>
  <si>
    <t>WinterSummary</t>
  </si>
  <si>
    <t>WinterFuelTypes</t>
  </si>
  <si>
    <t>SummerImport-ExportbyCounty</t>
  </si>
  <si>
    <t>WinterImport-ExportbyCounty</t>
  </si>
  <si>
    <t>Winter</t>
  </si>
  <si>
    <t>A von Rosenberg 1-CT1</t>
  </si>
  <si>
    <t>A von Rosenberg 1-CT2</t>
  </si>
  <si>
    <t>A von Rosenberg 1-ST1</t>
  </si>
  <si>
    <t>Amistad Hydro 1</t>
  </si>
  <si>
    <t>Amistad Hydro 2</t>
  </si>
  <si>
    <t>Atkins 3</t>
  </si>
  <si>
    <t>Atkins 4</t>
  </si>
  <si>
    <t>Atkins 5</t>
  </si>
  <si>
    <t>Atkins 6</t>
  </si>
  <si>
    <t>Atkins 7</t>
  </si>
  <si>
    <t>Austin 1</t>
  </si>
  <si>
    <t>Austin 2</t>
  </si>
  <si>
    <t>B M Davis 1</t>
  </si>
  <si>
    <t>B M Davis 2</t>
  </si>
  <si>
    <t>Bastrop Energy Center 1</t>
  </si>
  <si>
    <t>Bastrop Energy Center 2</t>
  </si>
  <si>
    <t>Bastrop Energy Center 3</t>
  </si>
  <si>
    <t>Big Brown 1</t>
  </si>
  <si>
    <t>Big Brown 2</t>
  </si>
  <si>
    <t>Bio Energy Partners 1</t>
  </si>
  <si>
    <t>Bio Energy Partners 2</t>
  </si>
  <si>
    <t>Bosque 1</t>
  </si>
  <si>
    <t>Bosque 2</t>
  </si>
  <si>
    <t>Bosque 3</t>
  </si>
  <si>
    <t>Bosque 4</t>
  </si>
  <si>
    <t>Brazos Valley 1</t>
  </si>
  <si>
    <t>Brazos Valley 2</t>
  </si>
  <si>
    <t>Brazos Valley 3</t>
  </si>
  <si>
    <t>Buchanan 1</t>
  </si>
  <si>
    <t>Buchanan 2</t>
  </si>
  <si>
    <t>Buchanan 3</t>
  </si>
  <si>
    <t>C E Newman 5</t>
  </si>
  <si>
    <t>Canyon 1</t>
  </si>
  <si>
    <t>Canyon 2</t>
  </si>
  <si>
    <t>Cedar Bayou 1</t>
  </si>
  <si>
    <t>Cedar Bayou 2</t>
  </si>
  <si>
    <t>Coleto Creek 1</t>
  </si>
  <si>
    <t>Comanche Peak 1</t>
  </si>
  <si>
    <t>Comanche Peak 2</t>
  </si>
  <si>
    <t>Dansby 1</t>
  </si>
  <si>
    <t>Decker Creek 1</t>
  </si>
  <si>
    <t>Decker Creek 2</t>
  </si>
  <si>
    <t>Decker Creek G1</t>
  </si>
  <si>
    <t>Decker Creek G2</t>
  </si>
  <si>
    <t>Decker Creek G3</t>
  </si>
  <si>
    <t>Decker Creek G4</t>
  </si>
  <si>
    <t>DeCordova 1</t>
  </si>
  <si>
    <t>DeCordova A</t>
  </si>
  <si>
    <t>DeCordova B</t>
  </si>
  <si>
    <t>DeCordova C</t>
  </si>
  <si>
    <t>DeCordova D</t>
  </si>
  <si>
    <t>Denison Dam 1</t>
  </si>
  <si>
    <t>Denison Dam 2</t>
  </si>
  <si>
    <t>Dunlop (Schumansville) 1</t>
  </si>
  <si>
    <t>Eagle Pass 1</t>
  </si>
  <si>
    <t>Eagle Pass 2</t>
  </si>
  <si>
    <t>Eagle Pass 3</t>
  </si>
  <si>
    <t>Ennis Power Station 1</t>
  </si>
  <si>
    <t>Ennis Power Station 2</t>
  </si>
  <si>
    <t>Falcon Hydro 1</t>
  </si>
  <si>
    <t>Falcon Hydro 2</t>
  </si>
  <si>
    <t>Falcon Hydro 3</t>
  </si>
  <si>
    <t>Fayette Power Project 1</t>
  </si>
  <si>
    <t>Fayette Power Project 2</t>
  </si>
  <si>
    <t>Fayette Power Project 3</t>
  </si>
  <si>
    <t>Freestone Energy Center 1</t>
  </si>
  <si>
    <t>Freestone Energy Center 2</t>
  </si>
  <si>
    <t>Freestone Energy Center 3</t>
  </si>
  <si>
    <t>Freestone Energy Center 4</t>
  </si>
  <si>
    <t>Freestone Energy Center 5</t>
  </si>
  <si>
    <t>Freestone Energy Center 6</t>
  </si>
  <si>
    <t>Frontera 1</t>
  </si>
  <si>
    <t>Frontera 2</t>
  </si>
  <si>
    <t>Frontera 3</t>
  </si>
  <si>
    <t>Gibbons Creek 1</t>
  </si>
  <si>
    <t>Graham 1</t>
  </si>
  <si>
    <t>Graham 2</t>
  </si>
  <si>
    <t>Granite Shoals 1</t>
  </si>
  <si>
    <t>Granite Shoals 2</t>
  </si>
  <si>
    <t>Greens Bayou 5</t>
  </si>
  <si>
    <t>Greens Bayou 73</t>
  </si>
  <si>
    <t>Greens Bayou 74</t>
  </si>
  <si>
    <t>Greens Bayou 81</t>
  </si>
  <si>
    <t>Greens Bayou 82</t>
  </si>
  <si>
    <t>Greens Bayou 83</t>
  </si>
  <si>
    <t>Greens Bayou 84</t>
  </si>
  <si>
    <t>Guadalupe Power Partners 1</t>
  </si>
  <si>
    <t>Guadalupe Power Partners 2</t>
  </si>
  <si>
    <t>Guadalupe Power Partners 3</t>
  </si>
  <si>
    <t>Guadalupe Power Partners 4</t>
  </si>
  <si>
    <t>Guadalupe Power Partners 5</t>
  </si>
  <si>
    <t>Guadalupe Power Partners 6</t>
  </si>
  <si>
    <t>Handley 3</t>
  </si>
  <si>
    <t>Handley 4</t>
  </si>
  <si>
    <t>Handley 5</t>
  </si>
  <si>
    <t>Hays Energy Facility 1</t>
  </si>
  <si>
    <t>Hays Energy Facility 2</t>
  </si>
  <si>
    <t>Hays Energy Facility 3</t>
  </si>
  <si>
    <t>Hays Energy Facility 4</t>
  </si>
  <si>
    <t>Hidalgo 1</t>
  </si>
  <si>
    <t>Hidalgo 2</t>
  </si>
  <si>
    <t>Hidalgo 3</t>
  </si>
  <si>
    <t>Holly Street 3</t>
  </si>
  <si>
    <t>Holly Street 4</t>
  </si>
  <si>
    <t>Inks 1</t>
  </si>
  <si>
    <t>J K Spruce 1</t>
  </si>
  <si>
    <t>J L Bates 1</t>
  </si>
  <si>
    <t>J L Bates 2</t>
  </si>
  <si>
    <t>J T Deely 1</t>
  </si>
  <si>
    <t>J T Deely 2</t>
  </si>
  <si>
    <t>Lake Creek 1</t>
  </si>
  <si>
    <t>Lake Creek 2</t>
  </si>
  <si>
    <t>Lake Creek D1</t>
  </si>
  <si>
    <t>Lake Creek D2</t>
  </si>
  <si>
    <t>Lake Creek D3</t>
  </si>
  <si>
    <t>Lake Hubbard 1</t>
  </si>
  <si>
    <t>Lake Hubbard 2</t>
  </si>
  <si>
    <t>Lamar Power Project CT11</t>
  </si>
  <si>
    <t>Lamar Power Project CT12</t>
  </si>
  <si>
    <t>Lamar Power Project CT21</t>
  </si>
  <si>
    <t>Lamar Power Project CT22</t>
  </si>
  <si>
    <t>Lamar Power Project STG1</t>
  </si>
  <si>
    <t>Lamar Power Project STG2</t>
  </si>
  <si>
    <t>Laredo 1</t>
  </si>
  <si>
    <t>Laredo 2</t>
  </si>
  <si>
    <t>Laredo 3</t>
  </si>
  <si>
    <t>Leon Creek 3</t>
  </si>
  <si>
    <t>Lewisville 1</t>
  </si>
  <si>
    <t>Limestone 1</t>
  </si>
  <si>
    <t>Limestone 2</t>
  </si>
  <si>
    <t>Lost Pines 1</t>
  </si>
  <si>
    <t>Lost Pines 2</t>
  </si>
  <si>
    <t>Lost Pines 3</t>
  </si>
  <si>
    <t>Magic Valley 1</t>
  </si>
  <si>
    <t>Magic Valley 2</t>
  </si>
  <si>
    <t>Magic Valley 3</t>
  </si>
  <si>
    <t>Marble Falls 1</t>
  </si>
  <si>
    <t>Marble Falls 2</t>
  </si>
  <si>
    <t>Marshall Ford 1</t>
  </si>
  <si>
    <t>Marshall Ford 2</t>
  </si>
  <si>
    <t>Marshall Ford 3</t>
  </si>
  <si>
    <t>Martin Lake 1</t>
  </si>
  <si>
    <t>Martin Lake 2</t>
  </si>
  <si>
    <t>Martin Lake 3</t>
  </si>
  <si>
    <t>McQueeney (Abbott) 1</t>
  </si>
  <si>
    <t>McQueeney (Abbott) 2</t>
  </si>
  <si>
    <t>Midlothian 1</t>
  </si>
  <si>
    <t>Midlothian 2</t>
  </si>
  <si>
    <t>Midlothian 3</t>
  </si>
  <si>
    <t>Midlothian 4</t>
  </si>
  <si>
    <t>Midlothian 5</t>
  </si>
  <si>
    <t>Midlothian 6</t>
  </si>
  <si>
    <t>Monticello 1</t>
  </si>
  <si>
    <t>Monticello 2</t>
  </si>
  <si>
    <t>Monticello 3</t>
  </si>
  <si>
    <t>Morris Sheppard 1</t>
  </si>
  <si>
    <t>Morris Sheppard 2</t>
  </si>
  <si>
    <t>Mountain Creek 2</t>
  </si>
  <si>
    <t>Mountain Creek 6</t>
  </si>
  <si>
    <t>Mountain Creek 7</t>
  </si>
  <si>
    <t>Mountain Creek 8</t>
  </si>
  <si>
    <t>North Texas 1</t>
  </si>
  <si>
    <t>North Texas 2</t>
  </si>
  <si>
    <t>North Texas 3</t>
  </si>
  <si>
    <t>O W Sommers 1</t>
  </si>
  <si>
    <t>O W Sommers 2</t>
  </si>
  <si>
    <t>O W Sommers 3</t>
  </si>
  <si>
    <t>O W Sommers 4</t>
  </si>
  <si>
    <t>O W Sommers 5</t>
  </si>
  <si>
    <t>O W Sommers 6</t>
  </si>
  <si>
    <t>Odessa-Ector C11</t>
  </si>
  <si>
    <t>Odessa-Ector C12</t>
  </si>
  <si>
    <t>Odessa-Ector C21</t>
  </si>
  <si>
    <t>Odessa-Ector C22</t>
  </si>
  <si>
    <t>Odessa-Ector ST1</t>
  </si>
  <si>
    <t>Odessa-Ector ST2</t>
  </si>
  <si>
    <t>Oklaunion 1</t>
  </si>
  <si>
    <t>P H Robinson 2</t>
  </si>
  <si>
    <t>Pearsall 1</t>
  </si>
  <si>
    <t>Pearsall 2</t>
  </si>
  <si>
    <t>Pearsall 3</t>
  </si>
  <si>
    <t>Permian Basin 5</t>
  </si>
  <si>
    <t>Permian Basin 6</t>
  </si>
  <si>
    <t>Permian Basin A</t>
  </si>
  <si>
    <t>Permian Basin B</t>
  </si>
  <si>
    <t>Permian Basin C</t>
  </si>
  <si>
    <t>Permian Basin D</t>
  </si>
  <si>
    <t>Permian Basin E</t>
  </si>
  <si>
    <t>Powerlane Plant 1</t>
  </si>
  <si>
    <t>Powerlane Plant 2</t>
  </si>
  <si>
    <t>Powerlane Plant 3</t>
  </si>
  <si>
    <t>R W Miller 1</t>
  </si>
  <si>
    <t>R W Miller 2</t>
  </si>
  <si>
    <t>R W Miller 3</t>
  </si>
  <si>
    <t>R W Miller 4</t>
  </si>
  <si>
    <t>R W Miller 5</t>
  </si>
  <si>
    <t>Ray Olinger 1</t>
  </si>
  <si>
    <t>Ray Olinger 2</t>
  </si>
  <si>
    <t>Ray Olinger 3</t>
  </si>
  <si>
    <t>Ray Olinger 4</t>
  </si>
  <si>
    <t>Rayburn 1</t>
  </si>
  <si>
    <t>Rayburn 2</t>
  </si>
  <si>
    <t>Rayburn 3</t>
  </si>
  <si>
    <t>Rayburn 4</t>
  </si>
  <si>
    <t>Rayburn 5</t>
  </si>
  <si>
    <t>Rayburn 7</t>
  </si>
  <si>
    <t>Rayburn 8</t>
  </si>
  <si>
    <t>Rayburn 9</t>
  </si>
  <si>
    <t>Rio Nogales 1</t>
  </si>
  <si>
    <t>Rio Nogales 2</t>
  </si>
  <si>
    <t>Rio Nogales 3</t>
  </si>
  <si>
    <t>Rio Nogales 4</t>
  </si>
  <si>
    <t>Sam Bertron 3</t>
  </si>
  <si>
    <t>Sam Bertron 4</t>
  </si>
  <si>
    <t>Sam Bertron ST1</t>
  </si>
  <si>
    <t>Sam Bertron ST2</t>
  </si>
  <si>
    <t>Sam Bertron T1</t>
  </si>
  <si>
    <t>Sam Bertron T2</t>
  </si>
  <si>
    <t>San Jacinto SES 1</t>
  </si>
  <si>
    <t>San Jacinto SES 2</t>
  </si>
  <si>
    <t>San Miguel 1</t>
  </si>
  <si>
    <t>Sandhill Energy Center 1</t>
  </si>
  <si>
    <t>Sandhill Energy Center 2</t>
  </si>
  <si>
    <t>Sandhill Energy Center 3</t>
  </si>
  <si>
    <t>Sandhill Energy Center 4</t>
  </si>
  <si>
    <t>Silas Ray 5</t>
  </si>
  <si>
    <t>Silas Ray 6</t>
  </si>
  <si>
    <t>Silas Ray 9</t>
  </si>
  <si>
    <t>Sim Gideon 1</t>
  </si>
  <si>
    <t>Sim Gideon 2</t>
  </si>
  <si>
    <t>Sim Gideon 3</t>
  </si>
  <si>
    <t>Small Hydro of Texas 1</t>
  </si>
  <si>
    <t>South Texas 1</t>
  </si>
  <si>
    <t>South Texas 2</t>
  </si>
  <si>
    <t>Spencer 4</t>
  </si>
  <si>
    <t>Spencer 5</t>
  </si>
  <si>
    <t>Stryker Creek 1</t>
  </si>
  <si>
    <t>Stryker Creek 2</t>
  </si>
  <si>
    <t>Stryker Creek D1</t>
  </si>
  <si>
    <t>Sweetwater Generation Plant 1</t>
  </si>
  <si>
    <t>Sweetwater Generation Plant 2</t>
  </si>
  <si>
    <t>Sweetwater Generation Plant 3</t>
  </si>
  <si>
    <t>Sweetwater Generation Plant 4</t>
  </si>
  <si>
    <t>T H Wharton 3</t>
  </si>
  <si>
    <t>T H Wharton 31</t>
  </si>
  <si>
    <t>T H Wharton 32</t>
  </si>
  <si>
    <t>T H Wharton 33</t>
  </si>
  <si>
    <t>T H Wharton 34</t>
  </si>
  <si>
    <t>T H Wharton 4</t>
  </si>
  <si>
    <t>T H Wharton 41</t>
  </si>
  <si>
    <t>T H Wharton 42</t>
  </si>
  <si>
    <t>T H Wharton 43</t>
  </si>
  <si>
    <t>T H Wharton 44</t>
  </si>
  <si>
    <t>T H Wharton 51</t>
  </si>
  <si>
    <t>T H Wharton 52</t>
  </si>
  <si>
    <t>T H Wharton 53</t>
  </si>
  <si>
    <t>T H Wharton 54</t>
  </si>
  <si>
    <t>T H Wharton 55</t>
  </si>
  <si>
    <t>T H Wharton 56</t>
  </si>
  <si>
    <t>T H Wharton G1</t>
  </si>
  <si>
    <t>Tessman Road 1</t>
  </si>
  <si>
    <t>Tessman Road 2</t>
  </si>
  <si>
    <t>Tessman Road 3</t>
  </si>
  <si>
    <t>Tessman Road 4</t>
  </si>
  <si>
    <t>Texas City 1</t>
  </si>
  <si>
    <t>Texas City 2</t>
  </si>
  <si>
    <t>Texas City 3</t>
  </si>
  <si>
    <t>Texas City 4</t>
  </si>
  <si>
    <t>Thomas C Ferguson 1</t>
  </si>
  <si>
    <t>Tradinghouse 1</t>
  </si>
  <si>
    <t>Tradinghouse 2</t>
  </si>
  <si>
    <t>Trinidad 6</t>
  </si>
  <si>
    <t>Trinidad D1</t>
  </si>
  <si>
    <t>Twin Oaks 1</t>
  </si>
  <si>
    <t>Twin Oaks 2</t>
  </si>
  <si>
    <t>V H Braunig 1</t>
  </si>
  <si>
    <t>V H Braunig 2</t>
  </si>
  <si>
    <t>V H Braunig 3</t>
  </si>
  <si>
    <t>W A Parish 1</t>
  </si>
  <si>
    <t>W A Parish 2</t>
  </si>
  <si>
    <t>W A Parish 3</t>
  </si>
  <si>
    <t>W A Parish 4</t>
  </si>
  <si>
    <t>W A Parish 5</t>
  </si>
  <si>
    <t>W A Parish 6</t>
  </si>
  <si>
    <t>W A Parish 7</t>
  </si>
  <si>
    <t>W A Parish 8</t>
  </si>
  <si>
    <t>W A Parish T1</t>
  </si>
  <si>
    <t>W B Tuttle 1</t>
  </si>
  <si>
    <t>W B Tuttle 3</t>
  </si>
  <si>
    <t>W B Tuttle 4</t>
  </si>
  <si>
    <t>Weatherford 1</t>
  </si>
  <si>
    <t>Weatherford 2</t>
  </si>
  <si>
    <t>Weatherford 3</t>
  </si>
  <si>
    <t>Weatherford 4</t>
  </si>
  <si>
    <t>Weatherford 6</t>
  </si>
  <si>
    <t>Weatherford 7</t>
  </si>
  <si>
    <t>Weatherford 8</t>
  </si>
  <si>
    <t>Whitney 1</t>
  </si>
  <si>
    <t>Whitney 2</t>
  </si>
  <si>
    <t>Switchable Units</t>
  </si>
  <si>
    <t>Tenaska-Frontier 1</t>
  </si>
  <si>
    <t>Tenaska-Frontier 2</t>
  </si>
  <si>
    <t>Tenaska-Frontier 3</t>
  </si>
  <si>
    <t>Tenaska-Frontier 4</t>
  </si>
  <si>
    <t>Tenaska-Gateway 1</t>
  </si>
  <si>
    <t>Tenaska-Gateway 2</t>
  </si>
  <si>
    <t>Tenaska-Gateway 3</t>
  </si>
  <si>
    <t>Tenaska-Gateway 4</t>
  </si>
  <si>
    <t>Existing Wind Generation</t>
  </si>
  <si>
    <t>Desert Sky Wind Farm 1</t>
  </si>
  <si>
    <t>Desert Sky Wind Farm 2</t>
  </si>
  <si>
    <t>FPL Energy King NE1</t>
  </si>
  <si>
    <t>FPL Energy King NW1</t>
  </si>
  <si>
    <t>FPL Energy King SE1</t>
  </si>
  <si>
    <t>FPL Energy King SW1</t>
  </si>
  <si>
    <t>Kunitz 1</t>
  </si>
  <si>
    <t>Trent Mesa Wind Farm 1</t>
  </si>
  <si>
    <t>New Wind Generation</t>
  </si>
  <si>
    <t>Fuel Type</t>
  </si>
  <si>
    <t>In MW</t>
  </si>
  <si>
    <t>Coal</t>
  </si>
  <si>
    <t>Natural Gas</t>
  </si>
  <si>
    <t>Nuclear</t>
  </si>
  <si>
    <t>Other</t>
  </si>
  <si>
    <t>Water</t>
  </si>
  <si>
    <t>Wind</t>
  </si>
  <si>
    <t>In Percentages</t>
  </si>
  <si>
    <r>
      <t>Import</t>
    </r>
    <r>
      <rPr>
        <sz val="10"/>
        <rFont val="Arial"/>
        <family val="0"/>
      </rPr>
      <t>:  The county has less generation than load and must import generation.</t>
    </r>
  </si>
  <si>
    <r>
      <t>Export</t>
    </r>
    <r>
      <rPr>
        <sz val="10"/>
        <rFont val="Arial"/>
        <family val="0"/>
      </rPr>
      <t>:  The county has more generation than load and is able to export generation.</t>
    </r>
  </si>
  <si>
    <t xml:space="preserve">(Resources - Firm Load Forecast)/Firm Load Forecast </t>
  </si>
  <si>
    <t>Mothballed</t>
  </si>
  <si>
    <t>Rayburn 10</t>
  </si>
  <si>
    <r>
      <t>Winter</t>
    </r>
    <r>
      <rPr>
        <b/>
        <sz val="10"/>
        <color indexed="10"/>
        <rFont val="Arial"/>
        <family val="2"/>
      </rPr>
      <t xml:space="preserve"> Import</t>
    </r>
    <r>
      <rPr>
        <b/>
        <sz val="10"/>
        <rFont val="Arial"/>
        <family val="2"/>
      </rPr>
      <t>/</t>
    </r>
    <r>
      <rPr>
        <b/>
        <sz val="10"/>
        <color indexed="12"/>
        <rFont val="Arial"/>
        <family val="2"/>
      </rPr>
      <t>Export,</t>
    </r>
    <r>
      <rPr>
        <b/>
        <sz val="10"/>
        <rFont val="Arial"/>
        <family val="2"/>
      </rPr>
      <t xml:space="preserve"> MW</t>
    </r>
  </si>
  <si>
    <r>
      <t>Summer</t>
    </r>
    <r>
      <rPr>
        <b/>
        <sz val="10"/>
        <color indexed="10"/>
        <rFont val="Arial"/>
        <family val="2"/>
      </rPr>
      <t xml:space="preserve"> Import</t>
    </r>
    <r>
      <rPr>
        <b/>
        <sz val="10"/>
        <rFont val="Arial"/>
        <family val="2"/>
      </rPr>
      <t>/</t>
    </r>
    <r>
      <rPr>
        <b/>
        <sz val="10"/>
        <color indexed="12"/>
        <rFont val="Arial"/>
        <family val="2"/>
      </rPr>
      <t xml:space="preserve">Export, </t>
    </r>
    <r>
      <rPr>
        <b/>
        <sz val="10"/>
        <rFont val="Arial"/>
        <family val="2"/>
      </rPr>
      <t>MW</t>
    </r>
  </si>
  <si>
    <t>TITUS</t>
  </si>
  <si>
    <t>Winter Summary</t>
  </si>
  <si>
    <t xml:space="preserve">Winter Import/Export by County </t>
  </si>
  <si>
    <t xml:space="preserve">Summer Import/Export by County  </t>
  </si>
  <si>
    <t>Unit Capacities - Winter</t>
  </si>
  <si>
    <t>Unit Capacities - Summer</t>
  </si>
  <si>
    <t>SummerCapacities</t>
  </si>
  <si>
    <t>WinterCapacities</t>
  </si>
  <si>
    <t>GBRA H  4</t>
  </si>
  <si>
    <t>GBRA H  5</t>
  </si>
  <si>
    <t>GBRA TP 4</t>
  </si>
  <si>
    <t>Nolte 1</t>
  </si>
  <si>
    <t>Nolte 2</t>
  </si>
  <si>
    <t>ERCOT</t>
  </si>
  <si>
    <t>2705 West Lake Drive</t>
  </si>
  <si>
    <t>Taylor, Texas 76574</t>
  </si>
  <si>
    <t>(Capacity is based on Generation Interconnection Request.  Actual capacity after the unit is built may be different.)</t>
  </si>
  <si>
    <t>Resources, MW</t>
  </si>
  <si>
    <t>New Units with Signed IA</t>
  </si>
  <si>
    <t>Summer Load by County</t>
  </si>
  <si>
    <t>Summer Generation by County</t>
  </si>
  <si>
    <t>Winter Load by County</t>
  </si>
  <si>
    <t>Winter Generation by County</t>
  </si>
  <si>
    <t>SummerLoadbyCounty</t>
  </si>
  <si>
    <t>SummerGenerationbyCounty</t>
  </si>
  <si>
    <t>WinterLoadbyCounty</t>
  </si>
  <si>
    <t>WinterGenerationbyCounty</t>
  </si>
  <si>
    <t xml:space="preserve"> Winter Generation, MW</t>
  </si>
  <si>
    <t>Winter Load, MW</t>
  </si>
  <si>
    <t>Summer Generation, MW</t>
  </si>
  <si>
    <t>Summer Load, MW</t>
  </si>
  <si>
    <t>CDR WORKING PAPER</t>
  </si>
  <si>
    <t>This Working Paper is based on data submitted by ERCOT market participants as part of their Annual Load Data Request (ALDR) and their generation asset registration and on data in the EIA-411.  As such, this data is updated on an ongoing basis, which means that this report can be rendered obsolete without notice.</t>
  </si>
  <si>
    <t>Lists units and their capabilities used in determining the generation resources in the Summer Summary</t>
  </si>
  <si>
    <t>Lists units and their capabilities used in determining the generation resources in the Winter Summary</t>
  </si>
  <si>
    <t>This ERCOT Working Paper has been prepared for specific ERCOT and market participant purposes and has been developed from data provided by ERCOT market participants.  The data may contain errors or become obsolete and thereby affect the conclusions and opinions of the Working Paper.  ERCOT MAKES NO WARRANTY, EXPRESS OR IMPLIED, INCLUDING ANY WARRANTY OF MERCHANTABILITY OR FITNESS FOR ANY PARTICULAR PURPOSE, AND DISCLAIMS ANY AND ALL LIABILITY WITH RESPECT TO THE ACCURACY OF SAME OR THE FITNESS OR APPROPRIATENESS OF SAME FOR ANY PARTICULAR USE.  THIS ERCOT WORKING PAPER IS SUPPLIED WITH ALL FAULTS.  The specific suitability for any use of the Working Paper and its accuracy should be confirmed by each ERCOT market participant that contributed data for this Working Paper.</t>
  </si>
  <si>
    <t>REPORT ON THE CAPACITY, DEMAND, AND RESERVES IN THE ERCOT REGION</t>
  </si>
  <si>
    <t>Delaware Mt. Wind Farm 1</t>
  </si>
  <si>
    <t>ExTex La Porte Power Sta.1</t>
  </si>
  <si>
    <t>ExTex La Porte Power Sta.2</t>
  </si>
  <si>
    <t>ExTex La Porte Power Sta.3</t>
  </si>
  <si>
    <t>ExTex La Porte Power Sta.4</t>
  </si>
  <si>
    <t>Big Spring Windpower Fac. E</t>
  </si>
  <si>
    <t>Summer Fuel Types - ERCOT</t>
  </si>
  <si>
    <t>Winter Fuel Types - ERCOT</t>
  </si>
  <si>
    <t>Summer Fuel Types - Houston Zone</t>
  </si>
  <si>
    <t>Summer Fuel Types - North Zone</t>
  </si>
  <si>
    <t>Summer Fuel Types - South Zone</t>
  </si>
  <si>
    <t>Summer Fuel Types - West Zone</t>
  </si>
  <si>
    <t>Winter Fuel Types - Houston Zone</t>
  </si>
  <si>
    <t>Winter Fuel Types - North Zone</t>
  </si>
  <si>
    <t>Winter Fuel Types - South Zone</t>
  </si>
  <si>
    <t>Winter Fuel Types - West Zone</t>
  </si>
  <si>
    <t>This data is presented for example only.  It is a calculation of the generation in the county less the non-coincident load in the county.  The true values will depend on actual load levels and actual generation dispatch.</t>
  </si>
  <si>
    <t>Sandhill Energy Center 5A</t>
  </si>
  <si>
    <t xml:space="preserve"> less BULs, MW </t>
  </si>
  <si>
    <t>Summer Capacity, MW</t>
  </si>
  <si>
    <t>Winter Capacity, MW</t>
  </si>
  <si>
    <t>Southwest Mesa Wind 1</t>
  </si>
  <si>
    <t>Waco LFG 1</t>
  </si>
  <si>
    <t>Orion NWP Indian Mesa I 1</t>
  </si>
  <si>
    <t>RMR Units</t>
  </si>
  <si>
    <t>2006 Resources, MW</t>
  </si>
  <si>
    <t>Operational</t>
  </si>
  <si>
    <t>Generation from private networks</t>
  </si>
  <si>
    <t>RMR</t>
  </si>
  <si>
    <t>SWITCHABLE</t>
  </si>
  <si>
    <t>Callahan Divide Wind Farm (FPL)</t>
  </si>
  <si>
    <t>WIND</t>
  </si>
  <si>
    <t>Jack County Generation Facility 1</t>
  </si>
  <si>
    <t>Jack County Generation Facility 2</t>
  </si>
  <si>
    <t>Jack County Generation Facility 3</t>
  </si>
  <si>
    <t>Units to retire</t>
  </si>
  <si>
    <t>Wolf Hollow Power Proj. 1</t>
  </si>
  <si>
    <t>Wolf Hollow Power Proj. 2</t>
  </si>
  <si>
    <t>Wolf Hollow Power Proj. 3</t>
  </si>
  <si>
    <t xml:space="preserve">Total Summer Peak Demand, MW </t>
  </si>
  <si>
    <t>Capacity from Private Networks, MW</t>
  </si>
  <si>
    <t>RMR Units under Contract, MW</t>
  </si>
  <si>
    <t>Operational Generation, MW</t>
  </si>
  <si>
    <t xml:space="preserve">Installed Capacity, MW </t>
  </si>
  <si>
    <t>Resources:</t>
  </si>
  <si>
    <t>Switchable Units, MW</t>
  </si>
  <si>
    <t>Total Resources, MW</t>
  </si>
  <si>
    <t>less Switchable Units Unavailable to ERCOT, MW</t>
  </si>
  <si>
    <t>less Retiring Units, MW</t>
  </si>
  <si>
    <r>
      <t>Reserve Margin</t>
    </r>
    <r>
      <rPr>
        <b/>
        <sz val="10"/>
        <rFont val="Arial"/>
        <family val="2"/>
      </rPr>
      <t xml:space="preserve"> </t>
    </r>
  </si>
  <si>
    <t>Kiamichi Power Part. 1CT201</t>
  </si>
  <si>
    <t>Kiamichi Power Part. 1CT101</t>
  </si>
  <si>
    <t>Collin 1</t>
  </si>
  <si>
    <t>Eagle Mountain 1</t>
  </si>
  <si>
    <t>Eagle Mountain 2</t>
  </si>
  <si>
    <t>Eagle Mountain 3</t>
  </si>
  <si>
    <t>Handley 1</t>
  </si>
  <si>
    <t>Handley 2</t>
  </si>
  <si>
    <t>Leon Creek 4</t>
  </si>
  <si>
    <t>Morgan Creek 5</t>
  </si>
  <si>
    <t>Morgan Creek 6</t>
  </si>
  <si>
    <t>Mountain Creek 3</t>
  </si>
  <si>
    <t>North Lake 1</t>
  </si>
  <si>
    <t>North Lake 2</t>
  </si>
  <si>
    <t>North Lake 3</t>
  </si>
  <si>
    <t>Nueces Bay 6</t>
  </si>
  <si>
    <t>Nueces Bay 5</t>
  </si>
  <si>
    <t>Nueces Bay 7</t>
  </si>
  <si>
    <t>Valley 2</t>
  </si>
  <si>
    <t>Valley 3</t>
  </si>
  <si>
    <t>W B Tuttle 2</t>
  </si>
  <si>
    <t>Asynchronous ties</t>
  </si>
  <si>
    <t xml:space="preserve">Eagle Pass </t>
  </si>
  <si>
    <t xml:space="preserve">East </t>
  </si>
  <si>
    <t xml:space="preserve">North </t>
  </si>
  <si>
    <t xml:space="preserve">Sharyland </t>
  </si>
  <si>
    <t xml:space="preserve">Total Winter Peak Demand, MW </t>
  </si>
  <si>
    <t>Sweetwater Wind 3</t>
  </si>
  <si>
    <t>Buffalo Gap Wind Farm 1</t>
  </si>
  <si>
    <t>Horse Hollow Wind Farm 1</t>
  </si>
  <si>
    <t>Forest Creek 1</t>
  </si>
  <si>
    <t>Horse Hollow Wind Farm 3</t>
  </si>
  <si>
    <t>Red Canyon 1</t>
  </si>
  <si>
    <t>Calenergy 1</t>
  </si>
  <si>
    <t>Calenergy 2</t>
  </si>
  <si>
    <t>Calenergy 3</t>
  </si>
  <si>
    <t>Wichita Falls 1</t>
  </si>
  <si>
    <t>Wichita Falls 2</t>
  </si>
  <si>
    <t>Wichita Falls 3</t>
  </si>
  <si>
    <t>Wichita Falls 4</t>
  </si>
  <si>
    <t>P H Robinson 3</t>
  </si>
  <si>
    <t>P H Robinson 4</t>
  </si>
  <si>
    <t>P H Robinson 1</t>
  </si>
  <si>
    <t>2006 Actual Coincident Demand, MW</t>
  </si>
  <si>
    <t>2007 Resources, MW</t>
  </si>
  <si>
    <t>2007 Forecasted Non-coincident Demand, MW</t>
  </si>
  <si>
    <t>AEDOMG 1</t>
  </si>
  <si>
    <t>Cedar Bayou 3</t>
  </si>
  <si>
    <t>Johnson County Generation Facility 1</t>
  </si>
  <si>
    <t>Johnson County Generation Facility 2</t>
  </si>
  <si>
    <t>Covel Gardens LG Power Station 1</t>
  </si>
  <si>
    <t>Covel Gardens LG Power Station 2</t>
  </si>
  <si>
    <t>Covel Gardens LG Power Station 3</t>
  </si>
  <si>
    <t>Covel Gardens LG Power Station 4</t>
  </si>
  <si>
    <t>Covel Gardens LG Power Station 5</t>
  </si>
  <si>
    <t>Covel Gardens LG Power Station 6</t>
  </si>
  <si>
    <t>Tessman Road 5</t>
  </si>
  <si>
    <t>Tessman Road 6</t>
  </si>
  <si>
    <t>Wise County Power Proj. 1</t>
  </si>
  <si>
    <t>Wise County Power Proj. 2</t>
  </si>
  <si>
    <t>Wise County Power Proj. 3</t>
  </si>
  <si>
    <t>Colorado Bend Energy Center 1</t>
  </si>
  <si>
    <t>Quail Run Energy Center 1</t>
  </si>
  <si>
    <t>Quail Run Energy Center 2</t>
  </si>
  <si>
    <t>Quail Run Energy Center 3</t>
  </si>
  <si>
    <t>Colorado Bend Energy Center 2</t>
  </si>
  <si>
    <t>Colorado Bend Energy Center 3</t>
  </si>
  <si>
    <t>Woodward Mountain 1</t>
  </si>
  <si>
    <t>Woodward Mountain 2</t>
  </si>
  <si>
    <t>Atascocita 1</t>
  </si>
  <si>
    <t>Baytown 1</t>
  </si>
  <si>
    <t>Bluebonnet 1</t>
  </si>
  <si>
    <t>Coastal Plains 1</t>
  </si>
  <si>
    <t xml:space="preserve">Horse Hollow Wind Farm 2 </t>
  </si>
  <si>
    <t>Horse Hollow Wind Farm 4</t>
  </si>
  <si>
    <t>FW Regional LFG Generation Facility 1</t>
  </si>
  <si>
    <t xml:space="preserve"> less  LAARs Serving as Responsive Reserve, MW </t>
  </si>
  <si>
    <t xml:space="preserve"> less LAARs Serving as Non-Spinning Reserve, MW</t>
  </si>
  <si>
    <t>Publicly announced</t>
  </si>
  <si>
    <t>High</t>
  </si>
  <si>
    <t>Low</t>
  </si>
  <si>
    <t>2007 Report on the Capacity, Demand, and Reserves                                            in the ERCOT Region</t>
  </si>
  <si>
    <t>2007 Report on the Capacity, Demand, and Reserves                                                     in the ERCOT Region</t>
  </si>
  <si>
    <t>2007 Actual Coincident Demand, MW</t>
  </si>
  <si>
    <t>2008 Resources, MW</t>
  </si>
  <si>
    <t>2008 Forecasted Non-coincident Demand, MW</t>
  </si>
  <si>
    <t>Buffalo Gap Wind Farm 2</t>
  </si>
  <si>
    <t>Camp Springs Energy Center 1</t>
  </si>
  <si>
    <t>Forney Energy Center GT11</t>
  </si>
  <si>
    <t>Forney Energy Center GT12</t>
  </si>
  <si>
    <t>Forney Energy Center GT13</t>
  </si>
  <si>
    <t>Forney Energy Center GT21</t>
  </si>
  <si>
    <t>Forney Energy Center GT22</t>
  </si>
  <si>
    <t>Forney Energy Center GT23</t>
  </si>
  <si>
    <t>Forney Energy Center STG 10</t>
  </si>
  <si>
    <t>Forney Energy Center STG 20</t>
  </si>
  <si>
    <t>Ft. Phantom 1</t>
  </si>
  <si>
    <t>Ft. Phantom 2</t>
  </si>
  <si>
    <t>Mesquite Wind Farm 1</t>
  </si>
  <si>
    <t>Paris Energy Center 1</t>
  </si>
  <si>
    <t>Paris Energy Center 2</t>
  </si>
  <si>
    <t>Paris Energy Center 3</t>
  </si>
  <si>
    <t>Sand Bluff 1</t>
  </si>
  <si>
    <t>Skyline Landfill 1</t>
  </si>
  <si>
    <t>Skyline Landfill 2</t>
  </si>
  <si>
    <t>Skyline Landfill 3</t>
  </si>
  <si>
    <t>Skyline Landfill 4</t>
  </si>
  <si>
    <t>Wild Horse Wind Farm 1</t>
  </si>
  <si>
    <t>Wolfe Flats Wind Farm 1</t>
  </si>
  <si>
    <t>Planned Units in Full Interconnection Study Phase, MW</t>
  </si>
  <si>
    <t>Colorado Bend Energy Center II</t>
  </si>
  <si>
    <t>Sand Bluff</t>
  </si>
  <si>
    <t>Quail Run Energy Center II</t>
  </si>
  <si>
    <t>Sandy Creek 1</t>
  </si>
  <si>
    <t>Whirlwind 1</t>
  </si>
  <si>
    <t>Barton Chapel Wind Farm 1</t>
  </si>
  <si>
    <t>Capricorn Ridge Wind Project 1</t>
  </si>
  <si>
    <t>Ocotillo Wind Farm 1</t>
  </si>
  <si>
    <t>Project Snyder 1</t>
  </si>
  <si>
    <t>Roscoe 1</t>
  </si>
  <si>
    <t>Stanton Wind Energy 1</t>
  </si>
  <si>
    <t>Sweetwater Wind 4</t>
  </si>
  <si>
    <t>Buffalo Gap 3</t>
  </si>
  <si>
    <t>Airtricity Panther Creek Wind Farm 1</t>
  </si>
  <si>
    <t>Wild Horse Wind Farm 2</t>
  </si>
  <si>
    <t>Planned Units (not wind) with Signed IA and Air Permit, MW</t>
  </si>
  <si>
    <t>Uncommitted Capacity:</t>
  </si>
  <si>
    <t>2007 Report on the Capacity, Demand, and Reserves in the ERCOT Region</t>
  </si>
  <si>
    <t>Available Mothballed Generation , MW</t>
  </si>
  <si>
    <t>Cobisa-Greenville</t>
  </si>
  <si>
    <t>Comanche Peak 1&amp;2 Upgrade</t>
  </si>
  <si>
    <t>Twin Oaks 3</t>
  </si>
  <si>
    <t>Gulf Wind 1</t>
  </si>
  <si>
    <t>Gulf Wind 2</t>
  </si>
  <si>
    <t>Gulf Wind 3</t>
  </si>
  <si>
    <t>Valley 1</t>
  </si>
  <si>
    <t>Oak Grove 1</t>
  </si>
  <si>
    <t>Oak Grove 2</t>
  </si>
  <si>
    <t>Sandow 5</t>
  </si>
  <si>
    <t>New Units with Signed IA and Air Permit</t>
  </si>
  <si>
    <t>Mesquite Wind Farm 2</t>
  </si>
  <si>
    <t>Goat Wind 1</t>
  </si>
  <si>
    <t>J K Spruce 2</t>
  </si>
  <si>
    <t>Nelson Gardens Landfill 1</t>
  </si>
  <si>
    <t>Nelson Gardens Landfill 2</t>
  </si>
  <si>
    <t>Laredo VFT</t>
  </si>
  <si>
    <t>Mothballed Capacity , MW</t>
  </si>
  <si>
    <t>50% of Non-Synchronous Ties, MW</t>
  </si>
  <si>
    <t>FLOYD</t>
  </si>
  <si>
    <t>FLODY</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</si>
</sst>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0.0"/>
    <numFmt numFmtId="167" formatCode="&quot;Yes&quot;;&quot;Yes&quot;;&quot;No&quot;"/>
    <numFmt numFmtId="168" formatCode="&quot;True&quot;;&quot;True&quot;;&quot;False&quot;"/>
    <numFmt numFmtId="169" formatCode="&quot;On&quot;;&quot;On&quot;;&quot;Off&quot;"/>
    <numFmt numFmtId="170" formatCode="[$€-2]\ #,##0.00_);[Red]\([$€-2]\ #,##0.00\)"/>
    <numFmt numFmtId="171" formatCode="#,##0.0"/>
    <numFmt numFmtId="172" formatCode="&quot;$&quot;#,##0"/>
  </numFmts>
  <fonts count="51">
    <font>
      <sz val="10"/>
      <name val="Arial"/>
      <family val="0"/>
    </font>
    <font>
      <b/>
      <sz val="14"/>
      <name val="Arial"/>
      <family val="2"/>
    </font>
    <font>
      <b/>
      <sz val="10"/>
      <name val="Arial"/>
      <family val="2"/>
    </font>
    <font>
      <sz val="10"/>
      <color indexed="8"/>
      <name val="Arial"/>
      <family val="0"/>
    </font>
    <font>
      <sz val="8"/>
      <name val="Arial"/>
      <family val="0"/>
    </font>
    <font>
      <b/>
      <sz val="13.5"/>
      <name val="MS Sans Serif"/>
      <family val="2"/>
    </font>
    <font>
      <b/>
      <sz val="10"/>
      <name val="MS Sans Serif"/>
      <family val="2"/>
    </font>
    <font>
      <sz val="10"/>
      <color indexed="10"/>
      <name val="Arial"/>
      <family val="2"/>
    </font>
    <font>
      <sz val="10"/>
      <color indexed="12"/>
      <name val="Arial"/>
      <family val="2"/>
    </font>
    <font>
      <b/>
      <sz val="10"/>
      <color indexed="12"/>
      <name val="Arial"/>
      <family val="2"/>
    </font>
    <font>
      <b/>
      <sz val="10"/>
      <color indexed="10"/>
      <name val="Arial"/>
      <family val="2"/>
    </font>
    <font>
      <b/>
      <sz val="18"/>
      <name val="Times New Roman"/>
      <family val="1"/>
    </font>
    <font>
      <sz val="14"/>
      <name val="Arial"/>
      <family val="0"/>
    </font>
    <font>
      <b/>
      <sz val="20"/>
      <name val="Times New Roman"/>
      <family val="1"/>
    </font>
    <font>
      <b/>
      <sz val="16"/>
      <name val="Times New Roman"/>
      <family val="1"/>
    </font>
    <font>
      <u val="single"/>
      <sz val="10"/>
      <color indexed="12"/>
      <name val="Arial"/>
      <family val="0"/>
    </font>
    <font>
      <u val="single"/>
      <sz val="10"/>
      <color indexed="36"/>
      <name val="Arial"/>
      <family val="0"/>
    </font>
    <font>
      <b/>
      <sz val="8"/>
      <name val="Arial"/>
      <family val="2"/>
    </font>
    <font>
      <sz val="8.5"/>
      <name val="Arial"/>
      <family val="0"/>
    </font>
    <font>
      <sz val="8.75"/>
      <name val="Arial"/>
      <family val="0"/>
    </font>
    <font>
      <b/>
      <sz val="12"/>
      <name val="Arial"/>
      <family val="0"/>
    </font>
    <font>
      <sz val="10.25"/>
      <name val="Arial"/>
      <family val="0"/>
    </font>
    <font>
      <b/>
      <sz val="9.75"/>
      <name val="Arial"/>
      <family val="2"/>
    </font>
    <font>
      <b/>
      <sz val="10.25"/>
      <name val="Arial"/>
      <family val="0"/>
    </font>
    <font>
      <b/>
      <sz val="9.25"/>
      <name val="Arial"/>
      <family val="2"/>
    </font>
    <font>
      <sz val="1.25"/>
      <name val="Arial"/>
      <family val="0"/>
    </font>
    <font>
      <b/>
      <sz val="1.25"/>
      <name val="Arial"/>
      <family val="2"/>
    </font>
    <font>
      <b/>
      <sz val="9.5"/>
      <name val="Arial"/>
      <family val="2"/>
    </font>
    <font>
      <b/>
      <sz val="1.5"/>
      <name val="Arial"/>
      <family val="0"/>
    </font>
    <font>
      <b/>
      <sz val="9"/>
      <name val="Arial"/>
      <family val="2"/>
    </font>
    <font>
      <b/>
      <sz val="8.5"/>
      <name val="Arial"/>
      <family val="2"/>
    </font>
    <font>
      <b/>
      <sz val="8.75"/>
      <name val="Arial"/>
      <family val="2"/>
    </font>
    <font>
      <sz val="10.5"/>
      <name val="Arial"/>
      <family val="0"/>
    </font>
    <font>
      <sz val="9.75"/>
      <name val="Arial"/>
      <family val="2"/>
    </font>
    <font>
      <sz val="10.75"/>
      <name val="Arial"/>
      <family val="0"/>
    </font>
    <font>
      <sz val="9.5"/>
      <name val="Arial"/>
      <family val="2"/>
    </font>
    <font>
      <b/>
      <sz val="8.25"/>
      <name val="Arial"/>
      <family val="2"/>
    </font>
    <font>
      <sz val="9.25"/>
      <name val="Arial"/>
      <family val="2"/>
    </font>
    <font>
      <b/>
      <sz val="18"/>
      <color indexed="10"/>
      <name val="Arial"/>
      <family val="2"/>
    </font>
    <font>
      <b/>
      <sz val="12"/>
      <color indexed="10"/>
      <name val="Arial"/>
      <family val="2"/>
    </font>
    <font>
      <b/>
      <sz val="24"/>
      <color indexed="10"/>
      <name val="Arial"/>
      <family val="2"/>
    </font>
    <font>
      <b/>
      <sz val="48"/>
      <color indexed="10"/>
      <name val="Arial"/>
      <family val="2"/>
    </font>
    <font>
      <sz val="10"/>
      <name val="MS Sans Serif"/>
      <family val="2"/>
    </font>
    <font>
      <b/>
      <sz val="22"/>
      <color indexed="10"/>
      <name val="Arial"/>
      <family val="0"/>
    </font>
    <font>
      <b/>
      <sz val="10"/>
      <color indexed="14"/>
      <name val="Arial"/>
      <family val="2"/>
    </font>
    <font>
      <b/>
      <sz val="14"/>
      <color indexed="10"/>
      <name val="Arial"/>
      <family val="2"/>
    </font>
    <font>
      <b/>
      <sz val="13.5"/>
      <color indexed="10"/>
      <name val="MS Sans Serif"/>
      <family val="2"/>
    </font>
    <font>
      <b/>
      <sz val="16"/>
      <color indexed="10"/>
      <name val="Arial"/>
      <family val="2"/>
    </font>
    <font>
      <b/>
      <sz val="20"/>
      <color indexed="10"/>
      <name val="Arial"/>
      <family val="2"/>
    </font>
    <font>
      <sz val="12"/>
      <name val="Times New Roman"/>
      <family val="1"/>
    </font>
    <font>
      <b/>
      <sz val="12"/>
      <name val="Times New Roman"/>
      <family val="1"/>
    </font>
  </fonts>
  <fills count="20">
    <fill>
      <patternFill/>
    </fill>
    <fill>
      <patternFill patternType="gray125"/>
    </fill>
    <fill>
      <patternFill patternType="solid">
        <fgColor indexed="43"/>
        <bgColor indexed="64"/>
      </patternFill>
    </fill>
    <fill>
      <patternFill patternType="solid">
        <fgColor indexed="43"/>
        <bgColor indexed="64"/>
      </patternFill>
    </fill>
    <fill>
      <patternFill patternType="solid">
        <fgColor indexed="42"/>
        <bgColor indexed="64"/>
      </patternFill>
    </fill>
    <fill>
      <patternFill patternType="solid">
        <fgColor indexed="52"/>
        <bgColor indexed="64"/>
      </patternFill>
    </fill>
    <fill>
      <patternFill patternType="solid">
        <fgColor indexed="45"/>
        <bgColor indexed="64"/>
      </patternFill>
    </fill>
    <fill>
      <patternFill patternType="solid">
        <fgColor indexed="15"/>
        <bgColor indexed="64"/>
      </patternFill>
    </fill>
    <fill>
      <patternFill patternType="solid">
        <fgColor indexed="50"/>
        <bgColor indexed="64"/>
      </patternFill>
    </fill>
    <fill>
      <patternFill patternType="solid">
        <fgColor indexed="49"/>
        <bgColor indexed="64"/>
      </patternFill>
    </fill>
    <fill>
      <patternFill patternType="solid">
        <fgColor indexed="44"/>
        <bgColor indexed="64"/>
      </patternFill>
    </fill>
    <fill>
      <patternFill patternType="solid">
        <fgColor indexed="31"/>
        <bgColor indexed="64"/>
      </patternFill>
    </fill>
    <fill>
      <patternFill patternType="solid">
        <fgColor indexed="47"/>
        <bgColor indexed="64"/>
      </patternFill>
    </fill>
    <fill>
      <patternFill patternType="solid">
        <fgColor indexed="13"/>
        <bgColor indexed="64"/>
      </patternFill>
    </fill>
    <fill>
      <patternFill patternType="solid">
        <fgColor indexed="46"/>
        <bgColor indexed="64"/>
      </patternFill>
    </fill>
    <fill>
      <patternFill patternType="solid">
        <fgColor indexed="11"/>
        <bgColor indexed="64"/>
      </patternFill>
    </fill>
    <fill>
      <patternFill patternType="solid">
        <fgColor indexed="51"/>
        <bgColor indexed="64"/>
      </patternFill>
    </fill>
    <fill>
      <patternFill patternType="solid">
        <fgColor indexed="14"/>
        <bgColor indexed="64"/>
      </patternFill>
    </fill>
    <fill>
      <patternFill patternType="solid">
        <fgColor indexed="41"/>
        <bgColor indexed="64"/>
      </patternFill>
    </fill>
    <fill>
      <patternFill patternType="solid">
        <fgColor indexed="40"/>
        <bgColor indexed="64"/>
      </patternFill>
    </fill>
  </fills>
  <borders count="5">
    <border>
      <left/>
      <right/>
      <top/>
      <bottom/>
      <diagonal/>
    </border>
    <border>
      <left style="thin"/>
      <right style="thin"/>
      <top style="thin"/>
      <bottom style="thin"/>
    </border>
    <border>
      <left style="medium">
        <color indexed="10"/>
      </left>
      <right style="medium">
        <color indexed="10"/>
      </right>
      <top style="medium">
        <color indexed="10"/>
      </top>
      <bottom>
        <color indexed="63"/>
      </bottom>
    </border>
    <border>
      <left style="medium">
        <color indexed="10"/>
      </left>
      <right style="medium">
        <color indexed="10"/>
      </right>
      <top>
        <color indexed="63"/>
      </top>
      <bottom>
        <color indexed="63"/>
      </bottom>
    </border>
    <border>
      <left style="medium">
        <color indexed="10"/>
      </left>
      <right style="medium">
        <color indexed="10"/>
      </right>
      <top>
        <color indexed="63"/>
      </top>
      <bottom style="medium">
        <color indexed="10"/>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9" fontId="0" fillId="0" borderId="0" applyFont="0" applyFill="0" applyBorder="0" applyAlignment="0" applyProtection="0"/>
  </cellStyleXfs>
  <cellXfs count="278">
    <xf numFmtId="0" fontId="0" fillId="0" borderId="0" xfId="0" applyAlignment="1">
      <alignment/>
    </xf>
    <xf numFmtId="0" fontId="2" fillId="0" borderId="0" xfId="0" applyFont="1" applyAlignment="1">
      <alignment/>
    </xf>
    <xf numFmtId="0" fontId="0" fillId="0" borderId="0" xfId="0" applyBorder="1" applyAlignment="1">
      <alignment/>
    </xf>
    <xf numFmtId="3" fontId="2" fillId="0" borderId="0" xfId="0" applyNumberFormat="1" applyFont="1" applyAlignment="1">
      <alignment/>
    </xf>
    <xf numFmtId="3" fontId="0" fillId="0" borderId="0" xfId="0" applyNumberFormat="1" applyAlignment="1">
      <alignment/>
    </xf>
    <xf numFmtId="0" fontId="0" fillId="0" borderId="0" xfId="0" applyAlignment="1">
      <alignment wrapText="1"/>
    </xf>
    <xf numFmtId="0" fontId="2" fillId="0" borderId="0" xfId="0" applyFont="1" applyBorder="1" applyAlignment="1">
      <alignment/>
    </xf>
    <xf numFmtId="164" fontId="0" fillId="0" borderId="0" xfId="0" applyNumberFormat="1" applyBorder="1" applyAlignment="1">
      <alignment/>
    </xf>
    <xf numFmtId="0" fontId="0" fillId="0" borderId="0" xfId="0" applyFont="1" applyBorder="1" applyAlignment="1">
      <alignment/>
    </xf>
    <xf numFmtId="0" fontId="2" fillId="0" borderId="0" xfId="0" applyFont="1" applyBorder="1" applyAlignment="1">
      <alignment horizontal="right" vertical="center"/>
    </xf>
    <xf numFmtId="3" fontId="0" fillId="0" borderId="0" xfId="0" applyNumberFormat="1" applyBorder="1" applyAlignment="1">
      <alignment/>
    </xf>
    <xf numFmtId="0" fontId="6" fillId="0" borderId="0" xfId="0" applyFont="1" applyAlignment="1">
      <alignment/>
    </xf>
    <xf numFmtId="0" fontId="6" fillId="0" borderId="0" xfId="0" applyFont="1" applyAlignment="1">
      <alignment horizontal="right"/>
    </xf>
    <xf numFmtId="0" fontId="0" fillId="0" borderId="0" xfId="0" applyNumberFormat="1" applyAlignment="1">
      <alignment/>
    </xf>
    <xf numFmtId="166" fontId="0" fillId="0" borderId="0" xfId="0" applyNumberFormat="1" applyAlignment="1">
      <alignment/>
    </xf>
    <xf numFmtId="0" fontId="0" fillId="0" borderId="1" xfId="0" applyBorder="1" applyAlignment="1">
      <alignment vertical="center" wrapText="1"/>
    </xf>
    <xf numFmtId="0" fontId="0" fillId="0" borderId="1" xfId="0" applyBorder="1" applyAlignment="1">
      <alignment vertical="top" wrapText="1"/>
    </xf>
    <xf numFmtId="0" fontId="0" fillId="0" borderId="1" xfId="0" applyBorder="1" applyAlignment="1">
      <alignment vertical="center"/>
    </xf>
    <xf numFmtId="0" fontId="2" fillId="0" borderId="1" xfId="0" applyFont="1" applyBorder="1" applyAlignment="1">
      <alignment horizontal="center" vertical="center"/>
    </xf>
    <xf numFmtId="0" fontId="0" fillId="0" borderId="0" xfId="0" applyNumberFormat="1" applyAlignment="1" quotePrefix="1">
      <alignment/>
    </xf>
    <xf numFmtId="0" fontId="2" fillId="0" borderId="0" xfId="0" applyNumberFormat="1" applyFont="1" applyAlignment="1">
      <alignment/>
    </xf>
    <xf numFmtId="0" fontId="0" fillId="0" borderId="0" xfId="0" applyNumberFormat="1" applyBorder="1" applyAlignment="1">
      <alignment/>
    </xf>
    <xf numFmtId="0" fontId="0" fillId="0" borderId="0" xfId="0" applyNumberFormat="1" applyBorder="1" applyAlignment="1" quotePrefix="1">
      <alignment/>
    </xf>
    <xf numFmtId="0" fontId="2" fillId="0" borderId="0" xfId="0" applyNumberFormat="1" applyFont="1" applyBorder="1" applyAlignment="1">
      <alignment/>
    </xf>
    <xf numFmtId="0" fontId="2" fillId="0" borderId="0" xfId="0" applyFont="1" applyBorder="1" applyAlignment="1">
      <alignment vertical="center"/>
    </xf>
    <xf numFmtId="0" fontId="2" fillId="0" borderId="0" xfId="0" applyFont="1" applyFill="1" applyBorder="1" applyAlignment="1">
      <alignment/>
    </xf>
    <xf numFmtId="0" fontId="2" fillId="0" borderId="0" xfId="0" applyNumberFormat="1" applyFont="1" applyFill="1" applyBorder="1" applyAlignment="1">
      <alignment/>
    </xf>
    <xf numFmtId="0" fontId="0" fillId="0" borderId="0" xfId="0" applyAlignment="1">
      <alignment vertical="top" wrapText="1"/>
    </xf>
    <xf numFmtId="0" fontId="7" fillId="0" borderId="0" xfId="0" applyFont="1" applyAlignment="1">
      <alignment/>
    </xf>
    <xf numFmtId="0" fontId="8" fillId="0" borderId="0" xfId="0" applyFont="1" applyAlignment="1">
      <alignment/>
    </xf>
    <xf numFmtId="3" fontId="2" fillId="0" borderId="0" xfId="0" applyNumberFormat="1" applyFont="1" applyAlignment="1">
      <alignment horizontal="right"/>
    </xf>
    <xf numFmtId="0" fontId="2" fillId="2" borderId="0" xfId="0" applyFont="1" applyFill="1" applyAlignment="1">
      <alignment/>
    </xf>
    <xf numFmtId="0" fontId="0" fillId="2" borderId="0" xfId="0" applyFill="1" applyAlignment="1">
      <alignment/>
    </xf>
    <xf numFmtId="49" fontId="3" fillId="3" borderId="0" xfId="0" applyNumberFormat="1" applyFont="1" applyFill="1" applyBorder="1" applyAlignment="1">
      <alignment horizontal="left"/>
    </xf>
    <xf numFmtId="0" fontId="3" fillId="2" borderId="0" xfId="0" applyFont="1" applyFill="1" applyBorder="1" applyAlignment="1">
      <alignment horizontal="left" wrapText="1"/>
    </xf>
    <xf numFmtId="3" fontId="3" fillId="3" borderId="0" xfId="0" applyNumberFormat="1" applyFont="1" applyFill="1" applyBorder="1" applyAlignment="1">
      <alignment horizontal="right" wrapText="1"/>
    </xf>
    <xf numFmtId="49" fontId="0" fillId="2" borderId="0" xfId="0" applyNumberFormat="1" applyFill="1" applyAlignment="1">
      <alignment/>
    </xf>
    <xf numFmtId="3" fontId="2" fillId="2" borderId="0" xfId="0" applyNumberFormat="1" applyFont="1" applyFill="1" applyAlignment="1">
      <alignment/>
    </xf>
    <xf numFmtId="0" fontId="2" fillId="4" borderId="0" xfId="0" applyFont="1" applyFill="1" applyAlignment="1">
      <alignment/>
    </xf>
    <xf numFmtId="0" fontId="0" fillId="4" borderId="0" xfId="0" applyFill="1" applyAlignment="1">
      <alignment/>
    </xf>
    <xf numFmtId="3" fontId="0" fillId="4" borderId="0" xfId="0" applyNumberFormat="1" applyFill="1" applyAlignment="1">
      <alignment/>
    </xf>
    <xf numFmtId="3" fontId="2" fillId="4" borderId="0" xfId="0" applyNumberFormat="1" applyFont="1" applyFill="1" applyAlignment="1">
      <alignment/>
    </xf>
    <xf numFmtId="0" fontId="3" fillId="2" borderId="0" xfId="0" applyFont="1" applyFill="1" applyBorder="1" applyAlignment="1">
      <alignment wrapText="1"/>
    </xf>
    <xf numFmtId="0" fontId="9" fillId="0" borderId="0" xfId="0" applyFont="1" applyAlignment="1">
      <alignment/>
    </xf>
    <xf numFmtId="164" fontId="9" fillId="0" borderId="0" xfId="0" applyNumberFormat="1" applyFont="1" applyAlignment="1">
      <alignment/>
    </xf>
    <xf numFmtId="0" fontId="2" fillId="0" borderId="0" xfId="0" applyFont="1" applyFill="1" applyAlignment="1">
      <alignment horizontal="center"/>
    </xf>
    <xf numFmtId="0" fontId="2" fillId="0" borderId="0" xfId="0" applyNumberFormat="1" applyFont="1" applyFill="1" applyAlignment="1" quotePrefix="1">
      <alignment/>
    </xf>
    <xf numFmtId="0" fontId="0" fillId="0" borderId="0" xfId="0" applyFont="1" applyAlignment="1">
      <alignment horizontal="left" vertical="top" wrapText="1"/>
    </xf>
    <xf numFmtId="0" fontId="11" fillId="0" borderId="0" xfId="0" applyFont="1" applyAlignment="1">
      <alignment horizontal="center"/>
    </xf>
    <xf numFmtId="0" fontId="12" fillId="0" borderId="0" xfId="0" applyFont="1" applyAlignment="1">
      <alignment/>
    </xf>
    <xf numFmtId="0" fontId="13" fillId="0" borderId="0" xfId="0" applyFont="1" applyAlignment="1">
      <alignment/>
    </xf>
    <xf numFmtId="0" fontId="11" fillId="0" borderId="0" xfId="0" applyFont="1" applyAlignment="1">
      <alignment/>
    </xf>
    <xf numFmtId="49" fontId="14" fillId="0" borderId="0" xfId="0" applyNumberFormat="1" applyFont="1" applyAlignment="1">
      <alignment/>
    </xf>
    <xf numFmtId="0" fontId="14" fillId="0" borderId="0" xfId="0" applyFont="1" applyAlignment="1">
      <alignment/>
    </xf>
    <xf numFmtId="0" fontId="0" fillId="0" borderId="0" xfId="0" applyAlignment="1">
      <alignment horizontal="left"/>
    </xf>
    <xf numFmtId="0" fontId="15" fillId="5" borderId="1" xfId="20" applyFill="1" applyBorder="1" applyAlignment="1">
      <alignment vertical="center"/>
    </xf>
    <xf numFmtId="0" fontId="15" fillId="6" borderId="1" xfId="20" applyFill="1" applyBorder="1" applyAlignment="1">
      <alignment vertical="center" wrapText="1"/>
    </xf>
    <xf numFmtId="0" fontId="15" fillId="7" borderId="1" xfId="20" applyFill="1" applyBorder="1" applyAlignment="1">
      <alignment vertical="center" wrapText="1"/>
    </xf>
    <xf numFmtId="0" fontId="15" fillId="8" borderId="1" xfId="20" applyFill="1" applyBorder="1" applyAlignment="1">
      <alignment vertical="center" wrapText="1"/>
    </xf>
    <xf numFmtId="0" fontId="15" fillId="9" borderId="1" xfId="20" applyFill="1" applyBorder="1" applyAlignment="1">
      <alignment vertical="center" wrapText="1"/>
    </xf>
    <xf numFmtId="0" fontId="15" fillId="10" borderId="1" xfId="20" applyFill="1" applyBorder="1" applyAlignment="1">
      <alignment vertical="center" wrapText="1"/>
    </xf>
    <xf numFmtId="0" fontId="15" fillId="4" borderId="1" xfId="20" applyFill="1" applyBorder="1" applyAlignment="1">
      <alignment vertical="center" wrapText="1"/>
    </xf>
    <xf numFmtId="0" fontId="15" fillId="11" borderId="1" xfId="20" applyFill="1" applyBorder="1" applyAlignment="1">
      <alignment vertical="center" wrapText="1"/>
    </xf>
    <xf numFmtId="0" fontId="1" fillId="0" borderId="0" xfId="0" applyFont="1" applyFill="1" applyAlignment="1">
      <alignment horizontal="center" vertical="center"/>
    </xf>
    <xf numFmtId="0" fontId="2" fillId="0" borderId="0" xfId="0" applyNumberFormat="1" applyFont="1" applyAlignment="1" quotePrefix="1">
      <alignment/>
    </xf>
    <xf numFmtId="166" fontId="0" fillId="0" borderId="0" xfId="0" applyNumberFormat="1" applyAlignment="1" quotePrefix="1">
      <alignment/>
    </xf>
    <xf numFmtId="0" fontId="15" fillId="12" borderId="1" xfId="20" applyFill="1" applyBorder="1" applyAlignment="1">
      <alignment vertical="center" wrapText="1"/>
    </xf>
    <xf numFmtId="0" fontId="15" fillId="13" borderId="1" xfId="20" applyFill="1" applyBorder="1" applyAlignment="1">
      <alignment vertical="center" wrapText="1"/>
    </xf>
    <xf numFmtId="0" fontId="15" fillId="14" borderId="1" xfId="20" applyFill="1" applyBorder="1" applyAlignment="1">
      <alignment vertical="center" wrapText="1"/>
    </xf>
    <xf numFmtId="0" fontId="15" fillId="15" borderId="1" xfId="20" applyFill="1" applyBorder="1" applyAlignment="1">
      <alignment vertical="center" wrapText="1"/>
    </xf>
    <xf numFmtId="166" fontId="2" fillId="0" borderId="0" xfId="0" applyNumberFormat="1" applyFont="1" applyAlignment="1">
      <alignment/>
    </xf>
    <xf numFmtId="0" fontId="2" fillId="0" borderId="0" xfId="0" applyNumberFormat="1" applyFont="1" applyFill="1" applyBorder="1" applyAlignment="1">
      <alignment vertical="center"/>
    </xf>
    <xf numFmtId="0" fontId="2" fillId="0" borderId="0" xfId="0" applyNumberFormat="1" applyFont="1" applyBorder="1" applyAlignment="1">
      <alignment vertical="center"/>
    </xf>
    <xf numFmtId="0" fontId="0" fillId="0" borderId="0" xfId="0" applyAlignment="1">
      <alignment horizontal="left" vertical="top" wrapText="1"/>
    </xf>
    <xf numFmtId="0" fontId="0" fillId="0" borderId="0" xfId="0" applyNumberFormat="1" applyFill="1" applyBorder="1" applyAlignment="1">
      <alignment/>
    </xf>
    <xf numFmtId="0" fontId="0" fillId="0" borderId="0" xfId="0" applyFill="1" applyAlignment="1">
      <alignment/>
    </xf>
    <xf numFmtId="0" fontId="15" fillId="16" borderId="0" xfId="20" applyFill="1" applyAlignment="1">
      <alignment vertical="center"/>
    </xf>
    <xf numFmtId="164" fontId="0" fillId="0" borderId="0" xfId="0" applyNumberFormat="1" applyFill="1" applyAlignment="1">
      <alignment/>
    </xf>
    <xf numFmtId="164" fontId="0" fillId="0" borderId="0" xfId="0" applyNumberFormat="1" applyAlignment="1">
      <alignment/>
    </xf>
    <xf numFmtId="0" fontId="0" fillId="0" borderId="0" xfId="0" applyNumberFormat="1" applyFill="1" applyBorder="1" applyAlignment="1">
      <alignment horizontal="left"/>
    </xf>
    <xf numFmtId="0" fontId="0" fillId="0" borderId="0" xfId="0" applyNumberFormat="1" applyFont="1" applyFill="1" applyAlignment="1">
      <alignment/>
    </xf>
    <xf numFmtId="166" fontId="0" fillId="0" borderId="0" xfId="0" applyNumberFormat="1" applyBorder="1" applyAlignment="1" quotePrefix="1">
      <alignment/>
    </xf>
    <xf numFmtId="166" fontId="0" fillId="0" borderId="0" xfId="0" applyNumberFormat="1" applyBorder="1" applyAlignment="1">
      <alignment/>
    </xf>
    <xf numFmtId="166" fontId="0" fillId="0" borderId="0" xfId="0" applyNumberFormat="1" applyFill="1" applyBorder="1" applyAlignment="1" quotePrefix="1">
      <alignment/>
    </xf>
    <xf numFmtId="166" fontId="0" fillId="0" borderId="0" xfId="0" applyNumberFormat="1" applyFill="1" applyAlignment="1" quotePrefix="1">
      <alignment/>
    </xf>
    <xf numFmtId="0" fontId="2" fillId="0" borderId="0" xfId="0" applyFont="1" applyAlignment="1">
      <alignment horizontal="center" vertical="center" wrapText="1"/>
    </xf>
    <xf numFmtId="0" fontId="2" fillId="0" borderId="0" xfId="0" applyFont="1" applyAlignment="1">
      <alignment vertical="center"/>
    </xf>
    <xf numFmtId="3" fontId="2" fillId="0" borderId="0" xfId="0" applyNumberFormat="1" applyFont="1" applyAlignment="1">
      <alignment vertical="center"/>
    </xf>
    <xf numFmtId="3" fontId="0" fillId="0" borderId="0" xfId="0" applyNumberFormat="1" applyAlignment="1">
      <alignment horizontal="center"/>
    </xf>
    <xf numFmtId="0" fontId="15" fillId="17" borderId="0" xfId="20" applyFill="1" applyAlignment="1">
      <alignment vertical="center"/>
    </xf>
    <xf numFmtId="166" fontId="0" fillId="0" borderId="0" xfId="0" applyNumberFormat="1" applyFont="1" applyFill="1" applyAlignment="1">
      <alignment/>
    </xf>
    <xf numFmtId="0" fontId="0" fillId="0" borderId="0" xfId="0" applyFont="1" applyFill="1" applyAlignment="1">
      <alignment/>
    </xf>
    <xf numFmtId="0" fontId="2" fillId="0" borderId="0" xfId="0" applyNumberFormat="1" applyFont="1" applyFill="1" applyBorder="1" applyAlignment="1" quotePrefix="1">
      <alignment horizontal="left" vertical="center"/>
    </xf>
    <xf numFmtId="0" fontId="2" fillId="0" borderId="0" xfId="0" applyNumberFormat="1" applyFont="1" applyFill="1" applyBorder="1" applyAlignment="1" quotePrefix="1">
      <alignment horizontal="left"/>
    </xf>
    <xf numFmtId="0" fontId="0" fillId="0" borderId="0" xfId="0" applyNumberFormat="1" applyBorder="1" applyAlignment="1">
      <alignment horizontal="left"/>
    </xf>
    <xf numFmtId="0" fontId="0" fillId="0" borderId="0" xfId="0" applyNumberFormat="1" applyFill="1" applyBorder="1" applyAlignment="1" quotePrefix="1">
      <alignment horizontal="left"/>
    </xf>
    <xf numFmtId="0" fontId="0" fillId="0" borderId="0" xfId="0" applyFill="1" applyBorder="1" applyAlignment="1">
      <alignment horizontal="left"/>
    </xf>
    <xf numFmtId="0" fontId="0" fillId="0" borderId="0" xfId="0" applyNumberFormat="1" applyFill="1" applyAlignment="1" quotePrefix="1">
      <alignment horizontal="left"/>
    </xf>
    <xf numFmtId="0" fontId="0" fillId="0" borderId="0" xfId="0" applyNumberFormat="1" applyFont="1" applyFill="1" applyAlignment="1">
      <alignment horizontal="left"/>
    </xf>
    <xf numFmtId="0" fontId="7" fillId="0" borderId="0" xfId="0" applyNumberFormat="1" applyFont="1" applyFill="1" applyBorder="1" applyAlignment="1">
      <alignment horizontal="left"/>
    </xf>
    <xf numFmtId="171" fontId="0" fillId="0" borderId="0" xfId="0" applyNumberFormat="1" applyAlignment="1">
      <alignment/>
    </xf>
    <xf numFmtId="171" fontId="7" fillId="0" borderId="0" xfId="0" applyNumberFormat="1" applyFont="1" applyAlignment="1">
      <alignment/>
    </xf>
    <xf numFmtId="3" fontId="7" fillId="0" borderId="0" xfId="0" applyNumberFormat="1" applyFont="1" applyAlignment="1">
      <alignment horizontal="center"/>
    </xf>
    <xf numFmtId="3" fontId="7" fillId="0" borderId="0" xfId="0" applyNumberFormat="1" applyFont="1" applyAlignment="1">
      <alignment/>
    </xf>
    <xf numFmtId="3" fontId="0" fillId="0" borderId="0" xfId="0" applyNumberFormat="1" applyFont="1" applyAlignment="1">
      <alignment horizontal="center"/>
    </xf>
    <xf numFmtId="0" fontId="1" fillId="0" borderId="0" xfId="0" applyFont="1" applyFill="1" applyAlignment="1">
      <alignment vertical="center"/>
    </xf>
    <xf numFmtId="0" fontId="0" fillId="0" borderId="0" xfId="0" applyFont="1" applyAlignment="1">
      <alignment/>
    </xf>
    <xf numFmtId="0" fontId="2" fillId="0" borderId="0" xfId="0" applyFont="1" applyBorder="1" applyAlignment="1">
      <alignment horizontal="center" vertical="center"/>
    </xf>
    <xf numFmtId="0" fontId="0" fillId="0" borderId="0" xfId="0" applyFill="1" applyAlignment="1">
      <alignment horizontal="left" vertical="top" wrapText="1"/>
    </xf>
    <xf numFmtId="0" fontId="2" fillId="0" borderId="0" xfId="0" applyFont="1" applyFill="1" applyBorder="1" applyAlignment="1">
      <alignment horizontal="center" vertical="center"/>
    </xf>
    <xf numFmtId="3" fontId="0" fillId="0" borderId="0" xfId="0" applyNumberFormat="1" applyFill="1" applyBorder="1" applyAlignment="1">
      <alignment/>
    </xf>
    <xf numFmtId="164" fontId="0" fillId="0" borderId="0" xfId="0" applyNumberFormat="1" applyFill="1" applyBorder="1" applyAlignment="1">
      <alignment/>
    </xf>
    <xf numFmtId="0" fontId="0" fillId="0" borderId="0" xfId="0" applyBorder="1" applyAlignment="1">
      <alignment horizontal="left" vertical="top" wrapText="1"/>
    </xf>
    <xf numFmtId="0" fontId="1" fillId="0" borderId="0" xfId="0" applyFont="1" applyFill="1" applyBorder="1" applyAlignment="1">
      <alignment horizontal="center" vertical="center"/>
    </xf>
    <xf numFmtId="0" fontId="15" fillId="2" borderId="1" xfId="20" applyFill="1" applyBorder="1" applyAlignment="1">
      <alignment vertical="center" wrapText="1"/>
    </xf>
    <xf numFmtId="0" fontId="15" fillId="14" borderId="0" xfId="20" applyFont="1" applyFill="1" applyAlignment="1">
      <alignment vertical="center"/>
    </xf>
    <xf numFmtId="0" fontId="1" fillId="5" borderId="0" xfId="0" applyFont="1" applyFill="1" applyAlignment="1">
      <alignment horizontal="center" vertical="center"/>
    </xf>
    <xf numFmtId="0" fontId="40" fillId="0" borderId="0" xfId="0" applyFont="1" applyBorder="1" applyAlignment="1">
      <alignment wrapText="1"/>
    </xf>
    <xf numFmtId="0" fontId="0" fillId="0" borderId="0" xfId="0" applyNumberFormat="1" applyFont="1" applyFill="1" applyBorder="1" applyAlignment="1">
      <alignment horizontal="left"/>
    </xf>
    <xf numFmtId="0" fontId="2" fillId="0" borderId="0" xfId="0" applyFont="1" applyFill="1" applyAlignment="1">
      <alignment/>
    </xf>
    <xf numFmtId="3" fontId="2" fillId="0" borderId="0" xfId="0" applyNumberFormat="1" applyFont="1" applyFill="1" applyAlignment="1">
      <alignment/>
    </xf>
    <xf numFmtId="0" fontId="38" fillId="0" borderId="0" xfId="0" applyFont="1" applyAlignment="1">
      <alignment horizontal="center"/>
    </xf>
    <xf numFmtId="166" fontId="0" fillId="0" borderId="0" xfId="0" applyNumberFormat="1" applyFill="1" applyBorder="1" applyAlignment="1">
      <alignment/>
    </xf>
    <xf numFmtId="166" fontId="0" fillId="0" borderId="0" xfId="0" applyNumberFormat="1" applyFill="1" applyAlignment="1">
      <alignment/>
    </xf>
    <xf numFmtId="0" fontId="2" fillId="0" borderId="0" xfId="0" applyNumberFormat="1" applyFont="1" applyFill="1" applyAlignment="1">
      <alignment horizontal="left"/>
    </xf>
    <xf numFmtId="166" fontId="2" fillId="0" borderId="0" xfId="0" applyNumberFormat="1" applyFont="1" applyFill="1" applyAlignment="1">
      <alignment/>
    </xf>
    <xf numFmtId="0" fontId="0" fillId="0" borderId="0" xfId="0" applyNumberFormat="1" applyFont="1" applyAlignment="1">
      <alignment/>
    </xf>
    <xf numFmtId="166" fontId="0" fillId="0" borderId="0" xfId="0" applyNumberFormat="1" applyFont="1" applyFill="1" applyBorder="1" applyAlignment="1" quotePrefix="1">
      <alignment/>
    </xf>
    <xf numFmtId="0" fontId="2" fillId="0" borderId="0" xfId="0" applyNumberFormat="1" applyFont="1" applyFill="1" applyBorder="1" applyAlignment="1">
      <alignment horizontal="left"/>
    </xf>
    <xf numFmtId="0" fontId="0" fillId="0" borderId="0" xfId="0" applyNumberFormat="1" applyFont="1" applyFill="1" applyBorder="1" applyAlignment="1" quotePrefix="1">
      <alignment horizontal="left"/>
    </xf>
    <xf numFmtId="166" fontId="0" fillId="0" borderId="0" xfId="0" applyNumberFormat="1" applyFont="1" applyFill="1" applyAlignment="1">
      <alignment/>
    </xf>
    <xf numFmtId="166" fontId="0" fillId="0" borderId="0" xfId="0" applyNumberFormat="1" applyFont="1" applyFill="1" applyAlignment="1" quotePrefix="1">
      <alignment/>
    </xf>
    <xf numFmtId="0" fontId="2" fillId="0" borderId="0" xfId="0" applyNumberFormat="1" applyFont="1" applyFill="1" applyBorder="1" applyAlignment="1">
      <alignment horizontal="left"/>
    </xf>
    <xf numFmtId="166" fontId="2" fillId="0" borderId="0" xfId="0" applyNumberFormat="1" applyFont="1" applyFill="1" applyBorder="1" applyAlignment="1">
      <alignment/>
    </xf>
    <xf numFmtId="0" fontId="0" fillId="0" borderId="0" xfId="0" applyNumberFormat="1" applyFont="1" applyFill="1" applyBorder="1" applyAlignment="1">
      <alignment horizontal="left"/>
    </xf>
    <xf numFmtId="0" fontId="0" fillId="0" borderId="0" xfId="0" applyFont="1" applyFill="1" applyBorder="1" applyAlignment="1">
      <alignment horizontal="left"/>
    </xf>
    <xf numFmtId="166" fontId="0" fillId="0" borderId="0" xfId="0" applyNumberFormat="1" applyFont="1" applyFill="1" applyBorder="1" applyAlignment="1">
      <alignment/>
    </xf>
    <xf numFmtId="0" fontId="0" fillId="0" borderId="0" xfId="0" applyNumberFormat="1" applyFont="1" applyFill="1" applyAlignment="1">
      <alignment horizontal="left"/>
    </xf>
    <xf numFmtId="0" fontId="0" fillId="0" borderId="0" xfId="0" applyNumberFormat="1" applyFont="1" applyFill="1" applyAlignment="1" quotePrefix="1">
      <alignment/>
    </xf>
    <xf numFmtId="171" fontId="0" fillId="0" borderId="0" xfId="0" applyNumberFormat="1" applyFill="1" applyBorder="1" applyAlignment="1" quotePrefix="1">
      <alignment/>
    </xf>
    <xf numFmtId="171" fontId="2" fillId="0" borderId="0" xfId="0" applyNumberFormat="1" applyFont="1" applyFill="1" applyBorder="1" applyAlignment="1" quotePrefix="1">
      <alignment/>
    </xf>
    <xf numFmtId="171" fontId="0" fillId="0" borderId="0" xfId="0" applyNumberFormat="1" applyFont="1" applyFill="1" applyBorder="1" applyAlignment="1" quotePrefix="1">
      <alignment/>
    </xf>
    <xf numFmtId="171" fontId="0" fillId="0" borderId="0" xfId="0" applyNumberFormat="1" applyFont="1" applyFill="1" applyAlignment="1">
      <alignment/>
    </xf>
    <xf numFmtId="171" fontId="0" fillId="0" borderId="0" xfId="0" applyNumberFormat="1" applyFont="1" applyFill="1" applyAlignment="1">
      <alignment/>
    </xf>
    <xf numFmtId="171" fontId="0" fillId="0" borderId="0" xfId="0" applyNumberFormat="1" applyFont="1" applyFill="1" applyBorder="1" applyAlignment="1" quotePrefix="1">
      <alignment/>
    </xf>
    <xf numFmtId="171" fontId="0" fillId="0" borderId="0" xfId="0" applyNumberFormat="1" applyFont="1" applyFill="1" applyAlignment="1" quotePrefix="1">
      <alignment/>
    </xf>
    <xf numFmtId="171" fontId="2" fillId="0" borderId="0" xfId="0" applyNumberFormat="1" applyFont="1" applyFill="1" applyBorder="1" applyAlignment="1">
      <alignment/>
    </xf>
    <xf numFmtId="171" fontId="0" fillId="0" borderId="0" xfId="0" applyNumberFormat="1" applyFont="1" applyFill="1" applyBorder="1" applyAlignment="1" quotePrefix="1">
      <alignment/>
    </xf>
    <xf numFmtId="0" fontId="0" fillId="0" borderId="0" xfId="0" applyNumberFormat="1" applyFill="1" applyAlignment="1" quotePrefix="1">
      <alignment/>
    </xf>
    <xf numFmtId="166" fontId="2" fillId="0" borderId="0" xfId="0" applyNumberFormat="1" applyFont="1" applyBorder="1" applyAlignment="1">
      <alignment/>
    </xf>
    <xf numFmtId="166" fontId="2" fillId="0" borderId="0" xfId="0" applyNumberFormat="1" applyFont="1" applyFill="1" applyAlignment="1" quotePrefix="1">
      <alignment/>
    </xf>
    <xf numFmtId="0" fontId="2" fillId="0" borderId="0" xfId="0" applyNumberFormat="1" applyFont="1" applyFill="1" applyAlignment="1">
      <alignment/>
    </xf>
    <xf numFmtId="0" fontId="0" fillId="18" borderId="0" xfId="0" applyFill="1" applyAlignment="1">
      <alignment/>
    </xf>
    <xf numFmtId="0" fontId="0" fillId="18" borderId="0" xfId="0" applyFont="1" applyFill="1" applyAlignment="1">
      <alignment/>
    </xf>
    <xf numFmtId="3" fontId="0" fillId="18" borderId="0" xfId="0" applyNumberFormat="1" applyFont="1" applyFill="1" applyAlignment="1">
      <alignment/>
    </xf>
    <xf numFmtId="0" fontId="2" fillId="18" borderId="0" xfId="0" applyFont="1" applyFill="1" applyAlignment="1">
      <alignment/>
    </xf>
    <xf numFmtId="3" fontId="2" fillId="18" borderId="0" xfId="0" applyNumberFormat="1" applyFont="1" applyFill="1" applyAlignment="1">
      <alignment/>
    </xf>
    <xf numFmtId="0" fontId="0" fillId="2" borderId="0" xfId="0" applyFont="1" applyFill="1" applyAlignment="1">
      <alignment/>
    </xf>
    <xf numFmtId="3" fontId="0" fillId="2" borderId="0" xfId="0" applyNumberFormat="1" applyFont="1" applyFill="1" applyAlignment="1">
      <alignment/>
    </xf>
    <xf numFmtId="166" fontId="0" fillId="0" borderId="0" xfId="0" applyNumberFormat="1" applyFont="1" applyFill="1" applyBorder="1" applyAlignment="1">
      <alignment/>
    </xf>
    <xf numFmtId="166" fontId="2" fillId="0" borderId="0" xfId="0" applyNumberFormat="1" applyFont="1" applyFill="1" applyBorder="1" applyAlignment="1" quotePrefix="1">
      <alignment/>
    </xf>
    <xf numFmtId="0" fontId="0" fillId="0" borderId="0" xfId="0" applyAlignment="1">
      <alignment horizontal="left" wrapText="1"/>
    </xf>
    <xf numFmtId="166" fontId="0" fillId="0" borderId="0" xfId="0" applyNumberFormat="1" applyFont="1" applyAlignment="1">
      <alignment/>
    </xf>
    <xf numFmtId="3" fontId="0" fillId="0" borderId="0" xfId="0" applyNumberFormat="1" applyBorder="1" applyAlignment="1">
      <alignment horizontal="center"/>
    </xf>
    <xf numFmtId="171" fontId="0" fillId="0" borderId="0" xfId="0" applyNumberFormat="1" applyFill="1" applyAlignment="1">
      <alignment/>
    </xf>
    <xf numFmtId="0" fontId="0" fillId="0" borderId="0" xfId="0" applyNumberFormat="1" applyFill="1" applyBorder="1" applyAlignment="1" quotePrefix="1">
      <alignment/>
    </xf>
    <xf numFmtId="0" fontId="0" fillId="0" borderId="0" xfId="0" applyNumberFormat="1" applyFill="1" applyAlignment="1">
      <alignment horizontal="left"/>
    </xf>
    <xf numFmtId="0" fontId="7" fillId="0" borderId="0" xfId="0" applyNumberFormat="1" applyFont="1" applyFill="1" applyAlignment="1">
      <alignment horizontal="left"/>
    </xf>
    <xf numFmtId="0" fontId="7" fillId="0" borderId="0" xfId="0" applyNumberFormat="1" applyFont="1" applyFill="1" applyAlignment="1">
      <alignment/>
    </xf>
    <xf numFmtId="0" fontId="7" fillId="0" borderId="0" xfId="0" applyFont="1" applyFill="1" applyAlignment="1">
      <alignment horizontal="left"/>
    </xf>
    <xf numFmtId="0" fontId="0" fillId="0" borderId="0" xfId="0" applyNumberFormat="1" applyFont="1" applyFill="1" applyAlignment="1">
      <alignment/>
    </xf>
    <xf numFmtId="0" fontId="0" fillId="0" borderId="0" xfId="0" applyFont="1" applyFill="1" applyAlignment="1">
      <alignment horizontal="left"/>
    </xf>
    <xf numFmtId="0" fontId="0" fillId="0" borderId="0" xfId="0" applyFill="1" applyAlignment="1">
      <alignment horizontal="left" wrapText="1"/>
    </xf>
    <xf numFmtId="0" fontId="2" fillId="2" borderId="0" xfId="0" applyFont="1" applyFill="1" applyAlignment="1">
      <alignment vertical="center"/>
    </xf>
    <xf numFmtId="0" fontId="0" fillId="2" borderId="0" xfId="0" applyFill="1" applyAlignment="1">
      <alignment vertical="center"/>
    </xf>
    <xf numFmtId="0" fontId="38" fillId="0" borderId="0" xfId="0" applyFont="1" applyAlignment="1">
      <alignment horizontal="center" vertical="center"/>
    </xf>
    <xf numFmtId="0" fontId="0" fillId="0" borderId="0" xfId="0" applyAlignment="1">
      <alignment vertical="center"/>
    </xf>
    <xf numFmtId="0" fontId="39" fillId="0" borderId="0" xfId="0" applyFont="1" applyAlignment="1">
      <alignment/>
    </xf>
    <xf numFmtId="166" fontId="39" fillId="0" borderId="0" xfId="0" applyNumberFormat="1" applyFont="1" applyAlignment="1">
      <alignment/>
    </xf>
    <xf numFmtId="3" fontId="0" fillId="0" borderId="0" xfId="0" applyNumberFormat="1" applyFill="1" applyAlignment="1">
      <alignment/>
    </xf>
    <xf numFmtId="3" fontId="0" fillId="2" borderId="0" xfId="0" applyNumberFormat="1" applyFill="1" applyAlignment="1">
      <alignment/>
    </xf>
    <xf numFmtId="0" fontId="10" fillId="0" borderId="0" xfId="0" applyFont="1" applyAlignment="1">
      <alignment/>
    </xf>
    <xf numFmtId="0" fontId="7" fillId="0" borderId="0" xfId="0" applyNumberFormat="1" applyFont="1" applyAlignment="1">
      <alignment/>
    </xf>
    <xf numFmtId="0" fontId="44" fillId="0" borderId="0" xfId="0" applyFont="1" applyAlignment="1">
      <alignment/>
    </xf>
    <xf numFmtId="166" fontId="0" fillId="0" borderId="0" xfId="0" applyNumberFormat="1" applyFont="1" applyFill="1" applyAlignment="1">
      <alignment/>
    </xf>
    <xf numFmtId="0" fontId="0" fillId="0" borderId="0" xfId="0" applyFont="1" applyAlignment="1">
      <alignment/>
    </xf>
    <xf numFmtId="166" fontId="0" fillId="0" borderId="0" xfId="0" applyNumberFormat="1" applyFont="1" applyFill="1" applyAlignment="1" quotePrefix="1">
      <alignment/>
    </xf>
    <xf numFmtId="0" fontId="0" fillId="0" borderId="0" xfId="0" applyNumberFormat="1" applyFill="1" applyAlignment="1">
      <alignment/>
    </xf>
    <xf numFmtId="0" fontId="40" fillId="0" borderId="0" xfId="0" applyFont="1" applyFill="1" applyBorder="1" applyAlignment="1">
      <alignment wrapText="1"/>
    </xf>
    <xf numFmtId="0" fontId="0" fillId="0" borderId="0" xfId="0" applyFill="1" applyAlignment="1">
      <alignment horizontal="left"/>
    </xf>
    <xf numFmtId="164" fontId="9" fillId="0" borderId="0" xfId="21" applyNumberFormat="1" applyFont="1" applyAlignment="1">
      <alignment/>
    </xf>
    <xf numFmtId="10" fontId="0" fillId="0" borderId="0" xfId="0" applyNumberFormat="1" applyAlignment="1">
      <alignment/>
    </xf>
    <xf numFmtId="3" fontId="0" fillId="2" borderId="0" xfId="0" applyNumberFormat="1" applyFill="1" applyBorder="1" applyAlignment="1" applyProtection="1">
      <alignment vertical="top" wrapText="1"/>
      <protection locked="0"/>
    </xf>
    <xf numFmtId="0" fontId="2" fillId="0" borderId="0" xfId="0" applyFont="1" applyFill="1" applyAlignment="1">
      <alignment horizontal="left"/>
    </xf>
    <xf numFmtId="171" fontId="0" fillId="0" borderId="0" xfId="0" applyNumberFormat="1" applyFont="1" applyFill="1" applyAlignment="1" quotePrefix="1">
      <alignment/>
    </xf>
    <xf numFmtId="171" fontId="0" fillId="0" borderId="0" xfId="0" applyNumberFormat="1" applyFont="1" applyFill="1" applyAlignment="1">
      <alignment wrapText="1"/>
    </xf>
    <xf numFmtId="171" fontId="0" fillId="0" borderId="0" xfId="0" applyNumberFormat="1" applyFont="1" applyFill="1" applyAlignment="1">
      <alignment horizontal="right" wrapText="1"/>
    </xf>
    <xf numFmtId="171" fontId="0" fillId="0" borderId="0" xfId="0" applyNumberFormat="1" applyFont="1" applyFill="1" applyBorder="1" applyAlignment="1">
      <alignment/>
    </xf>
    <xf numFmtId="171" fontId="0" fillId="0" borderId="0" xfId="0" applyNumberFormat="1" applyFont="1" applyFill="1" applyAlignment="1">
      <alignment/>
    </xf>
    <xf numFmtId="171" fontId="2" fillId="0" borderId="0" xfId="0" applyNumberFormat="1" applyFont="1" applyAlignment="1">
      <alignment/>
    </xf>
    <xf numFmtId="3" fontId="2" fillId="12" borderId="0" xfId="0" applyNumberFormat="1" applyFont="1" applyFill="1" applyBorder="1" applyAlignment="1">
      <alignment/>
    </xf>
    <xf numFmtId="0" fontId="0" fillId="12" borderId="0" xfId="0" applyFill="1" applyAlignment="1">
      <alignment/>
    </xf>
    <xf numFmtId="0" fontId="0" fillId="12" borderId="0" xfId="0" applyFont="1" applyFill="1" applyBorder="1" applyAlignment="1">
      <alignment wrapText="1"/>
    </xf>
    <xf numFmtId="3" fontId="0" fillId="12" borderId="0" xfId="0" applyNumberFormat="1" applyFont="1" applyFill="1" applyBorder="1" applyAlignment="1">
      <alignment/>
    </xf>
    <xf numFmtId="1" fontId="7" fillId="0" borderId="0" xfId="21" applyNumberFormat="1" applyFont="1" applyAlignment="1">
      <alignment/>
    </xf>
    <xf numFmtId="0" fontId="38" fillId="0" borderId="0" xfId="0" applyFont="1" applyAlignment="1">
      <alignment/>
    </xf>
    <xf numFmtId="171" fontId="0" fillId="0" borderId="0" xfId="0" applyNumberFormat="1" applyBorder="1" applyAlignment="1">
      <alignment/>
    </xf>
    <xf numFmtId="0" fontId="47" fillId="0" borderId="0" xfId="0" applyFont="1" applyAlignment="1">
      <alignment/>
    </xf>
    <xf numFmtId="166" fontId="0" fillId="0" borderId="0" xfId="0" applyNumberFormat="1" applyFont="1" applyFill="1" applyBorder="1" applyAlignment="1">
      <alignment horizontal="right"/>
    </xf>
    <xf numFmtId="166" fontId="0" fillId="0" borderId="0" xfId="0" applyNumberFormat="1" applyFont="1" applyAlignment="1">
      <alignment/>
    </xf>
    <xf numFmtId="3" fontId="0" fillId="0" borderId="0" xfId="0" applyNumberFormat="1" applyFill="1" applyBorder="1" applyAlignment="1">
      <alignment horizontal="center"/>
    </xf>
    <xf numFmtId="0" fontId="48" fillId="0" borderId="0" xfId="0" applyFont="1" applyAlignment="1">
      <alignment/>
    </xf>
    <xf numFmtId="0" fontId="1" fillId="0" borderId="0" xfId="0" applyFont="1" applyAlignment="1">
      <alignment/>
    </xf>
    <xf numFmtId="0" fontId="50" fillId="0" borderId="0" xfId="0" applyFont="1" applyAlignment="1">
      <alignment/>
    </xf>
    <xf numFmtId="0" fontId="49" fillId="0" borderId="0" xfId="0" applyFont="1" applyAlignment="1">
      <alignment/>
    </xf>
    <xf numFmtId="0" fontId="1" fillId="2" borderId="0" xfId="0" applyFont="1" applyFill="1" applyAlignment="1">
      <alignment horizontal="center" vertical="center"/>
    </xf>
    <xf numFmtId="0" fontId="49" fillId="0" borderId="0" xfId="0" applyFont="1" applyAlignment="1">
      <alignment vertical="top" wrapText="1"/>
    </xf>
    <xf numFmtId="0" fontId="0" fillId="0" borderId="0" xfId="0" applyAlignment="1">
      <alignment vertical="top"/>
    </xf>
    <xf numFmtId="0" fontId="49" fillId="0" borderId="0" xfId="0" applyFont="1" applyAlignment="1">
      <alignment horizontal="left" wrapText="1" indent="1"/>
    </xf>
    <xf numFmtId="49" fontId="0" fillId="0" borderId="0" xfId="0" applyNumberFormat="1" applyAlignment="1">
      <alignment horizontal="right" vertical="top"/>
    </xf>
    <xf numFmtId="0" fontId="49" fillId="0" borderId="0" xfId="0" applyFont="1" applyAlignment="1">
      <alignment/>
    </xf>
    <xf numFmtId="0" fontId="15" fillId="9" borderId="1" xfId="20" applyFill="1" applyBorder="1" applyAlignment="1">
      <alignment vertical="center"/>
    </xf>
    <xf numFmtId="0" fontId="15" fillId="13" borderId="0" xfId="20" applyFill="1" applyAlignment="1">
      <alignment vertical="center"/>
    </xf>
    <xf numFmtId="0" fontId="1" fillId="7" borderId="0" xfId="0" applyFont="1" applyFill="1" applyAlignment="1">
      <alignment horizontal="center" vertical="center"/>
    </xf>
    <xf numFmtId="0" fontId="7" fillId="0" borderId="2" xfId="0" applyNumberFormat="1" applyFont="1" applyFill="1" applyBorder="1" applyAlignment="1">
      <alignment horizontal="left"/>
    </xf>
    <xf numFmtId="0" fontId="7" fillId="0" borderId="3" xfId="0" applyNumberFormat="1" applyFont="1" applyFill="1" applyBorder="1" applyAlignment="1">
      <alignment horizontal="left"/>
    </xf>
    <xf numFmtId="0" fontId="7" fillId="0" borderId="3" xfId="0" applyNumberFormat="1" applyFont="1" applyFill="1" applyBorder="1" applyAlignment="1" quotePrefix="1">
      <alignment horizontal="left"/>
    </xf>
    <xf numFmtId="0" fontId="7" fillId="0" borderId="3" xfId="0" applyNumberFormat="1" applyFont="1" applyFill="1" applyBorder="1" applyAlignment="1" quotePrefix="1">
      <alignment/>
    </xf>
    <xf numFmtId="0" fontId="7" fillId="0" borderId="3" xfId="0" applyNumberFormat="1" applyFont="1" applyFill="1" applyBorder="1" applyAlignment="1">
      <alignment/>
    </xf>
    <xf numFmtId="0" fontId="7" fillId="0" borderId="3" xfId="0" applyFont="1" applyFill="1" applyBorder="1" applyAlignment="1">
      <alignment horizontal="left"/>
    </xf>
    <xf numFmtId="0" fontId="2" fillId="0" borderId="0" xfId="0" applyFont="1" applyAlignment="1">
      <alignment horizontal="center"/>
    </xf>
    <xf numFmtId="0" fontId="7" fillId="0" borderId="4" xfId="0" applyNumberFormat="1" applyFont="1" applyFill="1" applyBorder="1" applyAlignment="1">
      <alignment horizontal="left"/>
    </xf>
    <xf numFmtId="0" fontId="7" fillId="0" borderId="3" xfId="0" applyNumberFormat="1" applyFont="1" applyBorder="1" applyAlignment="1" quotePrefix="1">
      <alignment/>
    </xf>
    <xf numFmtId="0" fontId="7" fillId="0" borderId="4" xfId="0" applyNumberFormat="1" applyFont="1" applyBorder="1" applyAlignment="1" quotePrefix="1">
      <alignment/>
    </xf>
    <xf numFmtId="0" fontId="7" fillId="0" borderId="2" xfId="0" applyNumberFormat="1" applyFont="1" applyBorder="1" applyAlignment="1">
      <alignment/>
    </xf>
    <xf numFmtId="0" fontId="1" fillId="8" borderId="0" xfId="0" applyFont="1" applyFill="1" applyAlignment="1">
      <alignment horizontal="center" vertical="center"/>
    </xf>
    <xf numFmtId="0" fontId="2" fillId="0" borderId="0" xfId="0" applyFont="1" applyBorder="1" applyAlignment="1">
      <alignment horizontal="center" vertical="center"/>
    </xf>
    <xf numFmtId="0" fontId="1" fillId="16" borderId="0" xfId="0" applyFont="1" applyFill="1" applyAlignment="1">
      <alignment horizontal="center" vertical="center"/>
    </xf>
    <xf numFmtId="0" fontId="1" fillId="17" borderId="0" xfId="0" applyFont="1" applyFill="1" applyAlignment="1">
      <alignment horizontal="center" vertical="center"/>
    </xf>
    <xf numFmtId="0" fontId="14" fillId="0" borderId="0" xfId="0" applyFont="1" applyAlignment="1">
      <alignment horizontal="center"/>
    </xf>
    <xf numFmtId="0" fontId="0" fillId="0" borderId="0" xfId="0" applyAlignment="1">
      <alignment/>
    </xf>
    <xf numFmtId="0" fontId="13" fillId="0" borderId="0" xfId="0" applyFont="1" applyAlignment="1">
      <alignment horizontal="center" wrapText="1"/>
    </xf>
    <xf numFmtId="0" fontId="11" fillId="0" borderId="0" xfId="0" applyFont="1" applyAlignment="1">
      <alignment horizontal="center"/>
    </xf>
    <xf numFmtId="49" fontId="14" fillId="0" borderId="0" xfId="0" applyNumberFormat="1" applyFont="1" applyAlignment="1">
      <alignment horizontal="center"/>
    </xf>
    <xf numFmtId="0" fontId="41" fillId="0" borderId="0" xfId="0" applyFont="1" applyAlignment="1">
      <alignment horizontal="center"/>
    </xf>
    <xf numFmtId="0" fontId="2" fillId="0" borderId="0" xfId="0" applyFont="1" applyAlignment="1">
      <alignment horizontal="center" vertical="center"/>
    </xf>
    <xf numFmtId="0" fontId="1" fillId="0" borderId="0" xfId="0" applyFont="1" applyFill="1" applyAlignment="1">
      <alignment horizontal="center"/>
    </xf>
    <xf numFmtId="0" fontId="1" fillId="9" borderId="0" xfId="0" applyFont="1" applyFill="1" applyAlignment="1">
      <alignment horizontal="center" vertical="center"/>
    </xf>
    <xf numFmtId="0" fontId="43" fillId="0" borderId="0" xfId="0" applyFont="1" applyAlignment="1">
      <alignment horizontal="center" vertical="center" wrapText="1"/>
    </xf>
    <xf numFmtId="0" fontId="1" fillId="6" borderId="0" xfId="0" applyFont="1" applyFill="1" applyBorder="1" applyAlignment="1">
      <alignment horizontal="center" vertical="center" wrapText="1"/>
    </xf>
    <xf numFmtId="0" fontId="1" fillId="6" borderId="0" xfId="0" applyFont="1" applyFill="1" applyAlignment="1">
      <alignment horizontal="center" vertical="center"/>
    </xf>
    <xf numFmtId="0" fontId="39" fillId="0" borderId="0" xfId="0" applyFont="1" applyAlignment="1">
      <alignment horizontal="center"/>
    </xf>
    <xf numFmtId="0" fontId="45" fillId="0" borderId="0" xfId="0" applyFont="1" applyFill="1" applyAlignment="1">
      <alignment horizontal="center" vertical="center"/>
    </xf>
    <xf numFmtId="0" fontId="0" fillId="0" borderId="0" xfId="0" applyFont="1" applyFill="1" applyAlignment="1">
      <alignment horizontal="center" vertical="center"/>
    </xf>
    <xf numFmtId="0" fontId="2" fillId="12" borderId="0" xfId="0" applyFont="1" applyFill="1" applyAlignment="1">
      <alignment horizontal="left" wrapText="1"/>
    </xf>
    <xf numFmtId="0" fontId="1" fillId="7" borderId="0" xfId="0" applyFont="1" applyFill="1" applyBorder="1" applyAlignment="1">
      <alignment horizontal="center" vertical="center" wrapText="1"/>
    </xf>
    <xf numFmtId="0" fontId="1" fillId="7" borderId="0" xfId="0" applyFont="1" applyFill="1" applyAlignment="1">
      <alignment horizontal="center" vertical="center"/>
    </xf>
    <xf numFmtId="0" fontId="38" fillId="0" borderId="0" xfId="0" applyFont="1" applyAlignment="1">
      <alignment horizontal="center"/>
    </xf>
    <xf numFmtId="0" fontId="0" fillId="0" borderId="0" xfId="0" applyAlignment="1">
      <alignment horizontal="left" vertical="top" wrapText="1"/>
    </xf>
    <xf numFmtId="0" fontId="1" fillId="12" borderId="0" xfId="0" applyFont="1" applyFill="1" applyAlignment="1">
      <alignment horizontal="center" vertical="center"/>
    </xf>
    <xf numFmtId="0" fontId="2" fillId="0" borderId="0" xfId="0" applyFont="1" applyAlignment="1">
      <alignment horizontal="center" wrapText="1"/>
    </xf>
    <xf numFmtId="0" fontId="0" fillId="0" borderId="0" xfId="0" applyFont="1" applyAlignment="1">
      <alignment horizontal="left" vertical="top" wrapText="1"/>
    </xf>
    <xf numFmtId="3" fontId="2" fillId="0" borderId="0" xfId="0" applyNumberFormat="1" applyFont="1" applyAlignment="1">
      <alignment horizontal="center"/>
    </xf>
    <xf numFmtId="0" fontId="0" fillId="0" borderId="0" xfId="0" applyFont="1" applyAlignment="1">
      <alignment horizontal="left" vertical="center" wrapText="1"/>
    </xf>
    <xf numFmtId="0" fontId="1" fillId="14" borderId="0" xfId="0" applyFont="1" applyFill="1" applyAlignment="1">
      <alignment horizontal="center" vertical="center"/>
    </xf>
    <xf numFmtId="0" fontId="1" fillId="13" borderId="0" xfId="0" applyFont="1" applyFill="1" applyAlignment="1">
      <alignment horizontal="center" vertical="center"/>
    </xf>
    <xf numFmtId="0" fontId="5" fillId="9" borderId="0" xfId="0" applyFont="1" applyFill="1" applyAlignment="1">
      <alignment horizontal="center" vertical="center"/>
    </xf>
    <xf numFmtId="0" fontId="10" fillId="0" borderId="0" xfId="0" applyFont="1" applyAlignment="1">
      <alignment horizontal="center"/>
    </xf>
    <xf numFmtId="0" fontId="1" fillId="19" borderId="0" xfId="0" applyFont="1" applyFill="1" applyAlignment="1">
      <alignment horizontal="center" vertical="center"/>
    </xf>
    <xf numFmtId="0" fontId="1" fillId="15" borderId="0" xfId="0" applyFont="1" applyFill="1" applyAlignment="1">
      <alignment horizontal="center" vertical="center"/>
    </xf>
    <xf numFmtId="0" fontId="5" fillId="4" borderId="0" xfId="0" applyFont="1" applyFill="1" applyBorder="1" applyAlignment="1">
      <alignment horizontal="center" vertical="center"/>
    </xf>
    <xf numFmtId="0" fontId="0" fillId="0" borderId="0" xfId="0" applyFont="1" applyFill="1" applyAlignment="1">
      <alignment horizontal="left" wrapText="1"/>
    </xf>
    <xf numFmtId="0" fontId="0" fillId="0" borderId="0" xfId="0" applyBorder="1" applyAlignment="1">
      <alignment horizontal="center" vertical="center"/>
    </xf>
    <xf numFmtId="0" fontId="0" fillId="0" borderId="0" xfId="0" applyBorder="1" applyAlignment="1">
      <alignment horizontal="left" wrapText="1"/>
    </xf>
    <xf numFmtId="0" fontId="2" fillId="0" borderId="0" xfId="0" applyFont="1" applyBorder="1" applyAlignment="1">
      <alignment horizontal="center" wrapText="1"/>
    </xf>
    <xf numFmtId="0" fontId="46" fillId="0" borderId="0" xfId="0" applyFont="1" applyFill="1" applyBorder="1" applyAlignment="1">
      <alignment horizontal="center" vertical="center"/>
    </xf>
    <xf numFmtId="0" fontId="42" fillId="0" borderId="0" xfId="0" applyFont="1" applyFill="1" applyBorder="1" applyAlignment="1">
      <alignment horizontal="center" vertical="center"/>
    </xf>
    <xf numFmtId="0" fontId="5" fillId="11" borderId="0" xfId="0" applyFont="1" applyFill="1" applyBorder="1" applyAlignment="1">
      <alignment horizontal="center" vertic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4">
    <dxf>
      <fill>
        <patternFill>
          <bgColor rgb="FFFF00FF"/>
        </patternFill>
      </fill>
      <border/>
    </dxf>
    <dxf>
      <font>
        <color rgb="FFFF0000"/>
      </font>
      <border/>
    </dxf>
    <dxf>
      <font>
        <color rgb="FF0000FF"/>
      </font>
      <border/>
    </dxf>
    <dxf>
      <font>
        <color auto="1"/>
      </font>
      <fill>
        <patternFill>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Summer Loads and Resources</a:t>
            </a:r>
          </a:p>
        </c:rich>
      </c:tx>
      <c:layout/>
      <c:spPr>
        <a:noFill/>
        <a:ln>
          <a:noFill/>
        </a:ln>
      </c:spPr>
    </c:title>
    <c:plotArea>
      <c:layout>
        <c:manualLayout>
          <c:xMode val="edge"/>
          <c:yMode val="edge"/>
          <c:x val="0.06375"/>
          <c:y val="0.13"/>
          <c:w val="0.91975"/>
          <c:h val="0.71525"/>
        </c:manualLayout>
      </c:layout>
      <c:lineChart>
        <c:grouping val="standard"/>
        <c:varyColors val="0"/>
        <c:ser>
          <c:idx val="0"/>
          <c:order val="0"/>
          <c:tx>
            <c:v>Firm Load Forecast</c:v>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cat>
            <c:numRef>
              <c:f>SummerSummary!$C$5:$H$5</c:f>
              <c:numCache/>
            </c:numRef>
          </c:cat>
          <c:val>
            <c:numRef>
              <c:f>SummerSummary!$C$10:$H$10</c:f>
              <c:numCache/>
            </c:numRef>
          </c:val>
          <c:smooth val="0"/>
        </c:ser>
        <c:ser>
          <c:idx val="1"/>
          <c:order val="1"/>
          <c:tx>
            <c:v>Resources</c:v>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cat>
            <c:numRef>
              <c:f>SummerSummary!$C$5:$H$5</c:f>
              <c:numCache/>
            </c:numRef>
          </c:cat>
          <c:val>
            <c:numRef>
              <c:f>SummerSummary!$C$28:$H$28</c:f>
              <c:numCache/>
            </c:numRef>
          </c:val>
          <c:smooth val="0"/>
        </c:ser>
        <c:marker val="1"/>
        <c:axId val="46619114"/>
        <c:axId val="16918843"/>
      </c:lineChart>
      <c:catAx>
        <c:axId val="46619114"/>
        <c:scaling>
          <c:orientation val="minMax"/>
        </c:scaling>
        <c:axPos val="b"/>
        <c:delete val="0"/>
        <c:numFmt formatCode="General" sourceLinked="1"/>
        <c:majorTickMark val="in"/>
        <c:minorTickMark val="none"/>
        <c:tickLblPos val="nextTo"/>
        <c:spPr>
          <a:ln w="25400">
            <a:solidFill/>
          </a:ln>
        </c:spPr>
        <c:txPr>
          <a:bodyPr/>
          <a:lstStyle/>
          <a:p>
            <a:pPr>
              <a:defRPr lang="en-US" cap="none" sz="800" b="1" i="0" u="none" baseline="0">
                <a:latin typeface="Arial"/>
                <a:ea typeface="Arial"/>
                <a:cs typeface="Arial"/>
              </a:defRPr>
            </a:pPr>
          </a:p>
        </c:txPr>
        <c:crossAx val="16918843"/>
        <c:crosses val="autoZero"/>
        <c:auto val="1"/>
        <c:lblOffset val="100"/>
        <c:noMultiLvlLbl val="0"/>
      </c:catAx>
      <c:valAx>
        <c:axId val="16918843"/>
        <c:scaling>
          <c:orientation val="minMax"/>
          <c:min val="50000"/>
        </c:scaling>
        <c:axPos val="l"/>
        <c:title>
          <c:tx>
            <c:rich>
              <a:bodyPr vert="horz" rot="0" anchor="ctr"/>
              <a:lstStyle/>
              <a:p>
                <a:pPr algn="ctr">
                  <a:defRPr/>
                </a:pPr>
                <a:r>
                  <a:rPr lang="en-US" cap="none" sz="800" b="1" i="0" u="none" baseline="0">
                    <a:latin typeface="Arial"/>
                    <a:ea typeface="Arial"/>
                    <a:cs typeface="Arial"/>
                  </a:rPr>
                  <a:t>MW</a:t>
                </a:r>
              </a:p>
            </c:rich>
          </c:tx>
          <c:layout>
            <c:manualLayout>
              <c:xMode val="factor"/>
              <c:yMode val="factor"/>
              <c:x val="0.014"/>
              <c:y val="0.153"/>
            </c:manualLayout>
          </c:layout>
          <c:overlay val="0"/>
          <c:spPr>
            <a:noFill/>
            <a:ln>
              <a:noFill/>
            </a:ln>
          </c:spPr>
        </c:title>
        <c:majorGridlines>
          <c:spPr>
            <a:ln w="3175">
              <a:solidFill/>
              <a:prstDash val="sysDot"/>
            </a:ln>
          </c:spPr>
        </c:majorGridlines>
        <c:delete val="0"/>
        <c:numFmt formatCode="General" sourceLinked="1"/>
        <c:majorTickMark val="none"/>
        <c:minorTickMark val="none"/>
        <c:tickLblPos val="nextTo"/>
        <c:spPr>
          <a:ln w="25400">
            <a:solidFill/>
          </a:ln>
        </c:spPr>
        <c:txPr>
          <a:bodyPr/>
          <a:lstStyle/>
          <a:p>
            <a:pPr>
              <a:defRPr lang="en-US" cap="none" sz="800" b="1" i="0" u="none" baseline="0">
                <a:latin typeface="Arial"/>
                <a:ea typeface="Arial"/>
                <a:cs typeface="Arial"/>
              </a:defRPr>
            </a:pPr>
          </a:p>
        </c:txPr>
        <c:crossAx val="46619114"/>
        <c:crossesAt val="1"/>
        <c:crossBetween val="midCat"/>
        <c:dispUnits/>
      </c:valAx>
      <c:spPr>
        <a:noFill/>
        <a:ln>
          <a:noFill/>
        </a:ln>
      </c:spPr>
    </c:plotArea>
    <c:legend>
      <c:legendPos val="b"/>
      <c:layout>
        <c:manualLayout>
          <c:xMode val="edge"/>
          <c:yMode val="edge"/>
          <c:x val="0.14725"/>
          <c:y val="0.942"/>
          <c:w val="0.828"/>
          <c:h val="0.05525"/>
        </c:manualLayout>
      </c:layout>
      <c:overlay val="0"/>
      <c:spPr>
        <a:ln w="3175">
          <a:noFill/>
        </a:ln>
      </c:spPr>
      <c:txPr>
        <a:bodyPr vert="horz" rot="0"/>
        <a:lstStyle/>
        <a:p>
          <a:pPr>
            <a:defRPr lang="en-US" cap="none" sz="950" b="1"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1025"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Winter 2007 Fuel Types - Houston Zone</a:t>
            </a:r>
          </a:p>
        </c:rich>
      </c:tx>
      <c:layout/>
      <c:spPr>
        <a:noFill/>
        <a:ln>
          <a:noFill/>
        </a:ln>
      </c:spPr>
    </c:title>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dPt>
          <c:dLbls>
            <c:numFmt formatCode="General" sourceLinked="1"/>
            <c:showLegendKey val="0"/>
            <c:showVal val="1"/>
            <c:showBubbleSize val="0"/>
            <c:showCatName val="0"/>
            <c:showSerName val="0"/>
            <c:showLeaderLines val="1"/>
            <c:showPercent val="0"/>
          </c:dLbls>
          <c:cat>
            <c:strRef>
              <c:f>WinterFuelTypes!$M$73:$M$78</c:f>
              <c:strCache>
                <c:ptCount val="6"/>
                <c:pt idx="0">
                  <c:v>Natural Gas</c:v>
                </c:pt>
                <c:pt idx="1">
                  <c:v>Wind</c:v>
                </c:pt>
                <c:pt idx="2">
                  <c:v>Coal</c:v>
                </c:pt>
                <c:pt idx="3">
                  <c:v>Water</c:v>
                </c:pt>
                <c:pt idx="4">
                  <c:v>Other</c:v>
                </c:pt>
                <c:pt idx="5">
                  <c:v>Nuclear</c:v>
                </c:pt>
              </c:strCache>
            </c:strRef>
          </c:cat>
          <c:val>
            <c:numRef>
              <c:f>WinterFuelTypes!$N$73:$N$78</c:f>
              <c:numCache>
                <c:ptCount val="6"/>
                <c:pt idx="0">
                  <c:v>0.8560935799782372</c:v>
                </c:pt>
                <c:pt idx="1">
                  <c:v>0</c:v>
                </c:pt>
                <c:pt idx="2">
                  <c:v>0.13460282916213276</c:v>
                </c:pt>
                <c:pt idx="3">
                  <c:v>0</c:v>
                </c:pt>
                <c:pt idx="4">
                  <c:v>0.009303590859630033</c:v>
                </c:pt>
                <c:pt idx="5">
                  <c:v>0</c:v>
                </c:pt>
              </c:numCache>
            </c:numRef>
          </c:val>
        </c:ser>
      </c:pieChart>
      <c:spPr>
        <a:noFill/>
        <a:ln>
          <a:noFill/>
        </a:ln>
      </c:spPr>
    </c:plotArea>
    <c:legend>
      <c:legendPos val="b"/>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Winter 2007 Fuel Types - North Zone</a:t>
            </a:r>
          </a:p>
        </c:rich>
      </c:tx>
      <c:layout/>
      <c:spPr>
        <a:noFill/>
        <a:ln>
          <a:noFill/>
        </a:ln>
      </c:spPr>
    </c:title>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dPt>
          <c:dLbls>
            <c:numFmt formatCode="General" sourceLinked="1"/>
            <c:showLegendKey val="0"/>
            <c:showVal val="1"/>
            <c:showBubbleSize val="0"/>
            <c:showCatName val="0"/>
            <c:showSerName val="0"/>
            <c:showLeaderLines val="1"/>
            <c:showPercent val="0"/>
          </c:dLbls>
          <c:cat>
            <c:strRef>
              <c:f>WinterFuelTypes!$V$73:$V$78</c:f>
              <c:strCache>
                <c:ptCount val="6"/>
                <c:pt idx="0">
                  <c:v>Natural Gas</c:v>
                </c:pt>
                <c:pt idx="1">
                  <c:v>Wind</c:v>
                </c:pt>
                <c:pt idx="2">
                  <c:v>Coal</c:v>
                </c:pt>
                <c:pt idx="3">
                  <c:v>Water</c:v>
                </c:pt>
                <c:pt idx="4">
                  <c:v>Other</c:v>
                </c:pt>
                <c:pt idx="5">
                  <c:v>Nuclear</c:v>
                </c:pt>
              </c:strCache>
            </c:strRef>
          </c:cat>
          <c:val>
            <c:numRef>
              <c:f>WinterFuelTypes!$W$73:$W$78</c:f>
              <c:numCache>
                <c:ptCount val="6"/>
                <c:pt idx="0">
                  <c:v>0.6852256077505009</c:v>
                </c:pt>
                <c:pt idx="1">
                  <c:v>0.0002990162365816464</c:v>
                </c:pt>
                <c:pt idx="2">
                  <c:v>0.23951200550189874</c:v>
                </c:pt>
                <c:pt idx="3">
                  <c:v>0.003378883473372604</c:v>
                </c:pt>
                <c:pt idx="4">
                  <c:v>0.001255868193642915</c:v>
                </c:pt>
                <c:pt idx="5">
                  <c:v>0.07032861884400322</c:v>
                </c:pt>
              </c:numCache>
            </c:numRef>
          </c:val>
        </c:ser>
      </c:pieChart>
      <c:spPr>
        <a:noFill/>
        <a:ln>
          <a:noFill/>
        </a:ln>
      </c:spPr>
    </c:plotArea>
    <c:legend>
      <c:legendPos val="b"/>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latin typeface="Arial"/>
                <a:ea typeface="Arial"/>
                <a:cs typeface="Arial"/>
              </a:rPr>
              <a:t>Winter 2007 Fuel Types - Northeast Zone</a:t>
            </a:r>
          </a:p>
        </c:rich>
      </c:tx>
      <c:layout/>
      <c:spPr>
        <a:noFill/>
        <a:ln>
          <a:noFill/>
        </a:ln>
      </c:spPr>
    </c:title>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dPt>
          <c:dLbls>
            <c:numFmt formatCode="General" sourceLinked="1"/>
            <c:showLegendKey val="0"/>
            <c:showVal val="1"/>
            <c:showBubbleSize val="0"/>
            <c:showCatName val="0"/>
            <c:showSerName val="0"/>
            <c:showLeaderLines val="1"/>
            <c:showPercent val="0"/>
          </c:dLbls>
          <c:cat>
            <c:strRef>
              <c:f>WinterFuelTypes!#REF!</c:f>
              <c:strCache>
                <c:ptCount val="1"/>
                <c:pt idx="0">
                  <c:v>1</c:v>
                </c:pt>
              </c:strCache>
            </c:strRef>
          </c:cat>
          <c:val>
            <c:numRef>
              <c:f>WinterFuelTypes!#REF!</c:f>
              <c:numCache>
                <c:ptCount val="1"/>
                <c:pt idx="0">
                  <c:v>1</c:v>
                </c:pt>
              </c:numCache>
            </c:numRef>
          </c:val>
        </c:ser>
      </c:pieChart>
      <c:spPr>
        <a:noFill/>
        <a:ln>
          <a:noFill/>
        </a:ln>
      </c:spPr>
    </c:plotArea>
    <c:legend>
      <c:legendPos val="b"/>
      <c:layout/>
      <c:overlay val="0"/>
      <c:spPr>
        <a:ln w="3175">
          <a:noFill/>
        </a:ln>
      </c:spPr>
    </c:legend>
    <c:plotVisOnly val="1"/>
    <c:dispBlanksAs val="gap"/>
    <c:showDLblsOverMax val="0"/>
  </c:chart>
  <c:spPr>
    <a:ln w="3175">
      <a:noFill/>
    </a:ln>
  </c:spPr>
  <c:txPr>
    <a:bodyPr vert="horz" rot="0"/>
    <a:lstStyle/>
    <a:p>
      <a:pPr>
        <a:defRPr lang="en-US" cap="none" sz="125" b="0" i="0" u="none" baseline="0">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Winter 2007 Fuel Types - South Zone</a:t>
            </a:r>
          </a:p>
        </c:rich>
      </c:tx>
      <c:layout>
        <c:manualLayout>
          <c:xMode val="factor"/>
          <c:yMode val="factor"/>
          <c:x val="0"/>
          <c:y val="-0.0175"/>
        </c:manualLayout>
      </c:layout>
      <c:spPr>
        <a:noFill/>
        <a:ln>
          <a:noFill/>
        </a:ln>
      </c:spPr>
    </c:title>
    <c:plotArea>
      <c:layout>
        <c:manualLayout>
          <c:xMode val="edge"/>
          <c:yMode val="edge"/>
          <c:x val="0.17"/>
          <c:y val="0.27675"/>
          <c:w val="0.6585"/>
          <c:h val="0.5102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dPt>
          <c:dLbls>
            <c:numFmt formatCode="General" sourceLinked="1"/>
            <c:showLegendKey val="0"/>
            <c:showVal val="1"/>
            <c:showBubbleSize val="0"/>
            <c:showCatName val="0"/>
            <c:showSerName val="0"/>
            <c:showLeaderLines val="1"/>
            <c:showPercent val="0"/>
          </c:dLbls>
          <c:cat>
            <c:strRef>
              <c:f>WinterFuelTypes!$AE$73:$AE$78</c:f>
              <c:strCache>
                <c:ptCount val="6"/>
                <c:pt idx="0">
                  <c:v>Natural Gas</c:v>
                </c:pt>
                <c:pt idx="1">
                  <c:v>Wind</c:v>
                </c:pt>
                <c:pt idx="2">
                  <c:v>Coal</c:v>
                </c:pt>
                <c:pt idx="3">
                  <c:v>Water</c:v>
                </c:pt>
                <c:pt idx="4">
                  <c:v>Other</c:v>
                </c:pt>
                <c:pt idx="5">
                  <c:v>Nuclear</c:v>
                </c:pt>
              </c:strCache>
            </c:strRef>
          </c:cat>
          <c:val>
            <c:numRef>
              <c:f>WinterFuelTypes!$AF$73:$AF$78</c:f>
              <c:numCache>
                <c:ptCount val="6"/>
                <c:pt idx="0">
                  <c:v>0.6509459705293796</c:v>
                </c:pt>
                <c:pt idx="1">
                  <c:v>0</c:v>
                </c:pt>
                <c:pt idx="2">
                  <c:v>0.20929597962525015</c:v>
                </c:pt>
                <c:pt idx="3">
                  <c:v>0.0174185919592505</c:v>
                </c:pt>
                <c:pt idx="4">
                  <c:v>0.0017736947425868656</c:v>
                </c:pt>
                <c:pt idx="5">
                  <c:v>0.12056576314353283</c:v>
                </c:pt>
              </c:numCache>
            </c:numRef>
          </c:val>
        </c:ser>
      </c:pieChart>
      <c:spPr>
        <a:noFill/>
        <a:ln>
          <a:noFill/>
        </a:ln>
      </c:spPr>
    </c:plotArea>
    <c:legend>
      <c:legendPos val="b"/>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Winter 2007 Fuel Types - West Zone</a:t>
            </a:r>
          </a:p>
        </c:rich>
      </c:tx>
      <c:layout>
        <c:manualLayout>
          <c:xMode val="factor"/>
          <c:yMode val="factor"/>
          <c:x val="0.00225"/>
          <c:y val="-0.021"/>
        </c:manualLayout>
      </c:layout>
      <c:spPr>
        <a:noFill/>
        <a:ln>
          <a:noFill/>
        </a:ln>
      </c:spPr>
    </c:title>
    <c:plotArea>
      <c:layout>
        <c:manualLayout>
          <c:xMode val="edge"/>
          <c:yMode val="edge"/>
          <c:x val="0.17075"/>
          <c:y val="0.27875"/>
          <c:w val="0.65775"/>
          <c:h val="0.5052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dPt>
          <c:dLbls>
            <c:numFmt formatCode="General" sourceLinked="1"/>
            <c:showLegendKey val="0"/>
            <c:showVal val="1"/>
            <c:showBubbleSize val="0"/>
            <c:showCatName val="0"/>
            <c:showSerName val="0"/>
            <c:showLeaderLines val="1"/>
            <c:showPercent val="0"/>
          </c:dLbls>
          <c:cat>
            <c:strRef>
              <c:f>WinterFuelTypes!$AE$73:$AE$78</c:f>
              <c:strCache>
                <c:ptCount val="6"/>
                <c:pt idx="0">
                  <c:v>Natural Gas</c:v>
                </c:pt>
                <c:pt idx="1">
                  <c:v>Wind</c:v>
                </c:pt>
                <c:pt idx="2">
                  <c:v>Coal</c:v>
                </c:pt>
                <c:pt idx="3">
                  <c:v>Water</c:v>
                </c:pt>
                <c:pt idx="4">
                  <c:v>Other</c:v>
                </c:pt>
                <c:pt idx="5">
                  <c:v>Nuclear</c:v>
                </c:pt>
              </c:strCache>
            </c:strRef>
          </c:cat>
          <c:val>
            <c:numRef>
              <c:f>WinterFuelTypes!$AO$73:$AO$78</c:f>
              <c:numCache>
                <c:ptCount val="6"/>
                <c:pt idx="0">
                  <c:v>0.8138262599469496</c:v>
                </c:pt>
                <c:pt idx="1">
                  <c:v>0.07178381962864722</c:v>
                </c:pt>
                <c:pt idx="2">
                  <c:v>0.10792440318302388</c:v>
                </c:pt>
                <c:pt idx="3">
                  <c:v>0.003978779840848806</c:v>
                </c:pt>
                <c:pt idx="4">
                  <c:v>0.002486737400530504</c:v>
                </c:pt>
                <c:pt idx="5">
                  <c:v>0</c:v>
                </c:pt>
              </c:numCache>
            </c:numRef>
          </c:val>
        </c:ser>
      </c:pieChart>
      <c:spPr>
        <a:noFill/>
        <a:ln>
          <a:noFill/>
        </a:ln>
      </c:spPr>
    </c:plotArea>
    <c:legend>
      <c:legendPos val="b"/>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2006 Summer Resources and Demands</a:t>
            </a:r>
          </a:p>
        </c:rich>
      </c:tx>
      <c:layout/>
      <c:spPr>
        <a:noFill/>
        <a:ln>
          <a:noFill/>
        </a:ln>
      </c:spPr>
    </c:title>
    <c:plotArea>
      <c:layout>
        <c:manualLayout>
          <c:xMode val="edge"/>
          <c:yMode val="edge"/>
          <c:x val="0.06925"/>
          <c:y val="0.178"/>
          <c:w val="0.911"/>
          <c:h val="0.68175"/>
        </c:manualLayout>
      </c:layout>
      <c:barChart>
        <c:barDir val="col"/>
        <c:grouping val="clustered"/>
        <c:varyColors val="0"/>
        <c:ser>
          <c:idx val="0"/>
          <c:order val="0"/>
          <c:tx>
            <c:v>Resources</c:v>
          </c:tx>
          <c:invertIfNegative val="0"/>
          <c:extLst>
            <c:ext xmlns:c14="http://schemas.microsoft.com/office/drawing/2007/8/2/chart" uri="{6F2FDCE9-48DA-4B69-8628-5D25D57E5C99}">
              <c14:invertSolidFillFmt>
                <c14:spPr>
                  <a:solidFill>
                    <a:srgbClr val="000000"/>
                  </a:solidFill>
                </c14:spPr>
              </c14:invertSolidFillFmt>
            </c:ext>
          </c:extLst>
          <c:cat>
            <c:strRef>
              <c:f>CMZones!$AY$5:$AY$9</c:f>
              <c:strCache>
                <c:ptCount val="5"/>
                <c:pt idx="0">
                  <c:v>Houston</c:v>
                </c:pt>
                <c:pt idx="1">
                  <c:v>North</c:v>
                </c:pt>
                <c:pt idx="2">
                  <c:v>Northeast</c:v>
                </c:pt>
                <c:pt idx="3">
                  <c:v>South</c:v>
                </c:pt>
                <c:pt idx="4">
                  <c:v>West</c:v>
                </c:pt>
              </c:strCache>
            </c:strRef>
          </c:cat>
          <c:val>
            <c:numRef>
              <c:f>CMZones!$AZ$5:$AZ$9</c:f>
              <c:numCache>
                <c:ptCount val="5"/>
                <c:pt idx="0">
                  <c:v>14315</c:v>
                </c:pt>
                <c:pt idx="1">
                  <c:v>25833</c:v>
                </c:pt>
                <c:pt idx="2">
                  <c:v>4789</c:v>
                </c:pt>
                <c:pt idx="3">
                  <c:v>20475</c:v>
                </c:pt>
                <c:pt idx="4">
                  <c:v>4622</c:v>
                </c:pt>
              </c:numCache>
            </c:numRef>
          </c:val>
        </c:ser>
        <c:ser>
          <c:idx val="1"/>
          <c:order val="1"/>
          <c:tx>
            <c:v>Demands</c:v>
          </c:tx>
          <c:invertIfNegative val="0"/>
          <c:extLst>
            <c:ext xmlns:c14="http://schemas.microsoft.com/office/drawing/2007/8/2/chart" uri="{6F2FDCE9-48DA-4B69-8628-5D25D57E5C99}">
              <c14:invertSolidFillFmt>
                <c14:spPr>
                  <a:solidFill>
                    <a:srgbClr val="000000"/>
                  </a:solidFill>
                </c14:spPr>
              </c14:invertSolidFillFmt>
            </c:ext>
          </c:extLst>
          <c:cat>
            <c:strRef>
              <c:f>CMZones!$AY$5:$AY$9</c:f>
              <c:strCache>
                <c:ptCount val="5"/>
                <c:pt idx="0">
                  <c:v>Houston</c:v>
                </c:pt>
                <c:pt idx="1">
                  <c:v>North</c:v>
                </c:pt>
                <c:pt idx="2">
                  <c:v>Northeast</c:v>
                </c:pt>
                <c:pt idx="3">
                  <c:v>South</c:v>
                </c:pt>
                <c:pt idx="4">
                  <c:v>West</c:v>
                </c:pt>
              </c:strCache>
            </c:strRef>
          </c:cat>
          <c:val>
            <c:numRef>
              <c:f>CMZones!$BA$5:$BA$9</c:f>
              <c:numCache>
                <c:ptCount val="5"/>
                <c:pt idx="0">
                  <c:v>15912</c:v>
                </c:pt>
                <c:pt idx="1">
                  <c:v>24815</c:v>
                </c:pt>
                <c:pt idx="2">
                  <c:v>1713</c:v>
                </c:pt>
                <c:pt idx="3">
                  <c:v>16187</c:v>
                </c:pt>
                <c:pt idx="4">
                  <c:v>3712</c:v>
                </c:pt>
              </c:numCache>
            </c:numRef>
          </c:val>
        </c:ser>
        <c:axId val="52914526"/>
        <c:axId val="6468687"/>
      </c:barChart>
      <c:catAx>
        <c:axId val="52914526"/>
        <c:scaling>
          <c:orientation val="minMax"/>
        </c:scaling>
        <c:axPos val="b"/>
        <c:delete val="0"/>
        <c:numFmt formatCode="General" sourceLinked="1"/>
        <c:majorTickMark val="none"/>
        <c:minorTickMark val="none"/>
        <c:tickLblPos val="nextTo"/>
        <c:spPr>
          <a:ln w="25400">
            <a:solidFill/>
          </a:ln>
        </c:spPr>
        <c:txPr>
          <a:bodyPr/>
          <a:lstStyle/>
          <a:p>
            <a:pPr>
              <a:defRPr lang="en-US" cap="none" sz="850" b="1" i="0" u="none" baseline="0">
                <a:latin typeface="Arial"/>
                <a:ea typeface="Arial"/>
                <a:cs typeface="Arial"/>
              </a:defRPr>
            </a:pPr>
          </a:p>
        </c:txPr>
        <c:crossAx val="6468687"/>
        <c:crosses val="autoZero"/>
        <c:auto val="1"/>
        <c:lblOffset val="100"/>
        <c:noMultiLvlLbl val="0"/>
      </c:catAx>
      <c:valAx>
        <c:axId val="6468687"/>
        <c:scaling>
          <c:orientation val="minMax"/>
        </c:scaling>
        <c:axPos val="l"/>
        <c:title>
          <c:tx>
            <c:rich>
              <a:bodyPr vert="horz" rot="0" anchor="ctr"/>
              <a:lstStyle/>
              <a:p>
                <a:pPr algn="ctr">
                  <a:defRPr/>
                </a:pPr>
                <a:r>
                  <a:rPr lang="en-US" cap="none" sz="800" b="1" i="0" u="none" baseline="0">
                    <a:latin typeface="Arial"/>
                    <a:ea typeface="Arial"/>
                    <a:cs typeface="Arial"/>
                  </a:rPr>
                  <a:t>MW</a:t>
                </a:r>
              </a:p>
            </c:rich>
          </c:tx>
          <c:layout>
            <c:manualLayout>
              <c:xMode val="factor"/>
              <c:yMode val="factor"/>
              <c:x val="0.01775"/>
              <c:y val="0.16125"/>
            </c:manualLayout>
          </c:layout>
          <c:overlay val="0"/>
          <c:spPr>
            <a:noFill/>
            <a:ln>
              <a:noFill/>
            </a:ln>
          </c:spPr>
        </c:title>
        <c:majorGridlines>
          <c:spPr>
            <a:ln w="3175">
              <a:solidFill/>
              <a:prstDash val="sysDot"/>
            </a:ln>
          </c:spPr>
        </c:majorGridlines>
        <c:delete val="0"/>
        <c:numFmt formatCode="General" sourceLinked="1"/>
        <c:majorTickMark val="none"/>
        <c:minorTickMark val="none"/>
        <c:tickLblPos val="nextTo"/>
        <c:spPr>
          <a:ln w="25400">
            <a:solidFill/>
          </a:ln>
        </c:spPr>
        <c:txPr>
          <a:bodyPr/>
          <a:lstStyle/>
          <a:p>
            <a:pPr>
              <a:defRPr lang="en-US" cap="none" sz="850" b="1" i="0" u="none" baseline="0">
                <a:latin typeface="Arial"/>
                <a:ea typeface="Arial"/>
                <a:cs typeface="Arial"/>
              </a:defRPr>
            </a:pPr>
          </a:p>
        </c:txPr>
        <c:crossAx val="52914526"/>
        <c:crossesAt val="1"/>
        <c:crossBetween val="between"/>
        <c:dispUnits/>
      </c:valAx>
      <c:spPr>
        <a:noFill/>
        <a:ln>
          <a:noFill/>
        </a:ln>
      </c:spPr>
    </c:plotArea>
    <c:legend>
      <c:legendPos val="b"/>
      <c:layout/>
      <c:overlay val="0"/>
      <c:spPr>
        <a:ln w="3175">
          <a:noFill/>
        </a:ln>
      </c:spPr>
      <c:txPr>
        <a:bodyPr vert="horz" rot="0"/>
        <a:lstStyle/>
        <a:p>
          <a:pPr>
            <a:defRPr lang="en-US" cap="none" sz="95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1050" b="0" i="0" u="none" baseline="0">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2007 Winter Resources and Demands</a:t>
            </a:r>
          </a:p>
        </c:rich>
      </c:tx>
      <c:layout/>
      <c:spPr>
        <a:noFill/>
        <a:ln>
          <a:noFill/>
        </a:ln>
      </c:spPr>
    </c:title>
    <c:plotArea>
      <c:layout>
        <c:manualLayout>
          <c:xMode val="edge"/>
          <c:yMode val="edge"/>
          <c:x val="0.07275"/>
          <c:y val="0.18075"/>
          <c:w val="0.908"/>
          <c:h val="0.67775"/>
        </c:manualLayout>
      </c:layout>
      <c:barChart>
        <c:barDir val="col"/>
        <c:grouping val="clustered"/>
        <c:varyColors val="0"/>
        <c:ser>
          <c:idx val="0"/>
          <c:order val="0"/>
          <c:tx>
            <c:v>Resources</c:v>
          </c:tx>
          <c:invertIfNegative val="0"/>
          <c:extLst>
            <c:ext xmlns:c14="http://schemas.microsoft.com/office/drawing/2007/8/2/chart" uri="{6F2FDCE9-48DA-4B69-8628-5D25D57E5C99}">
              <c14:invertSolidFillFmt>
                <c14:spPr>
                  <a:solidFill>
                    <a:srgbClr val="000000"/>
                  </a:solidFill>
                </c14:spPr>
              </c14:invertSolidFillFmt>
            </c:ext>
          </c:extLst>
          <c:cat>
            <c:strRef>
              <c:f>CMZones!$AY$13:$AY$16</c:f>
              <c:strCache>
                <c:ptCount val="4"/>
                <c:pt idx="0">
                  <c:v>Houston</c:v>
                </c:pt>
                <c:pt idx="1">
                  <c:v>North</c:v>
                </c:pt>
                <c:pt idx="2">
                  <c:v>South</c:v>
                </c:pt>
                <c:pt idx="3">
                  <c:v>West</c:v>
                </c:pt>
              </c:strCache>
            </c:strRef>
          </c:cat>
          <c:val>
            <c:numRef>
              <c:f>CMZones!$AZ$13:$AZ$16</c:f>
              <c:numCache>
                <c:ptCount val="4"/>
                <c:pt idx="0">
                  <c:v>15542</c:v>
                </c:pt>
                <c:pt idx="1">
                  <c:v>32491</c:v>
                </c:pt>
                <c:pt idx="2">
                  <c:v>21162</c:v>
                </c:pt>
                <c:pt idx="3">
                  <c:v>5272</c:v>
                </c:pt>
              </c:numCache>
            </c:numRef>
          </c:val>
        </c:ser>
        <c:ser>
          <c:idx val="1"/>
          <c:order val="1"/>
          <c:tx>
            <c:v>Demands</c:v>
          </c:tx>
          <c:invertIfNegative val="0"/>
          <c:extLst>
            <c:ext xmlns:c14="http://schemas.microsoft.com/office/drawing/2007/8/2/chart" uri="{6F2FDCE9-48DA-4B69-8628-5D25D57E5C99}">
              <c14:invertSolidFillFmt>
                <c14:spPr>
                  <a:solidFill>
                    <a:srgbClr val="000000"/>
                  </a:solidFill>
                </c14:spPr>
              </c14:invertSolidFillFmt>
            </c:ext>
          </c:extLst>
          <c:cat>
            <c:strRef>
              <c:f>CMZones!$AY$13:$AY$16</c:f>
              <c:strCache>
                <c:ptCount val="4"/>
                <c:pt idx="0">
                  <c:v>Houston</c:v>
                </c:pt>
                <c:pt idx="1">
                  <c:v>North</c:v>
                </c:pt>
                <c:pt idx="2">
                  <c:v>South</c:v>
                </c:pt>
                <c:pt idx="3">
                  <c:v>West</c:v>
                </c:pt>
              </c:strCache>
            </c:strRef>
          </c:cat>
          <c:val>
            <c:numRef>
              <c:f>CMZones!$BA$13:$BA$16</c:f>
              <c:numCache>
                <c:ptCount val="4"/>
                <c:pt idx="0">
                  <c:v>12084</c:v>
                </c:pt>
                <c:pt idx="1">
                  <c:v>20848</c:v>
                </c:pt>
                <c:pt idx="2">
                  <c:v>14318</c:v>
                </c:pt>
                <c:pt idx="3">
                  <c:v>3156</c:v>
                </c:pt>
              </c:numCache>
            </c:numRef>
          </c:val>
        </c:ser>
        <c:axId val="58218184"/>
        <c:axId val="54201609"/>
      </c:barChart>
      <c:catAx>
        <c:axId val="58218184"/>
        <c:scaling>
          <c:orientation val="minMax"/>
        </c:scaling>
        <c:axPos val="b"/>
        <c:delete val="0"/>
        <c:numFmt formatCode="General" sourceLinked="1"/>
        <c:majorTickMark val="none"/>
        <c:minorTickMark val="none"/>
        <c:tickLblPos val="nextTo"/>
        <c:spPr>
          <a:ln w="25400">
            <a:solidFill/>
          </a:ln>
        </c:spPr>
        <c:txPr>
          <a:bodyPr/>
          <a:lstStyle/>
          <a:p>
            <a:pPr>
              <a:defRPr lang="en-US" cap="none" sz="875" b="1" i="0" u="none" baseline="0">
                <a:latin typeface="Arial"/>
                <a:ea typeface="Arial"/>
                <a:cs typeface="Arial"/>
              </a:defRPr>
            </a:pPr>
          </a:p>
        </c:txPr>
        <c:crossAx val="54201609"/>
        <c:crosses val="autoZero"/>
        <c:auto val="1"/>
        <c:lblOffset val="100"/>
        <c:noMultiLvlLbl val="0"/>
      </c:catAx>
      <c:valAx>
        <c:axId val="54201609"/>
        <c:scaling>
          <c:orientation val="minMax"/>
        </c:scaling>
        <c:axPos val="l"/>
        <c:title>
          <c:tx>
            <c:rich>
              <a:bodyPr vert="horz" rot="0" anchor="ctr"/>
              <a:lstStyle/>
              <a:p>
                <a:pPr algn="ctr">
                  <a:defRPr/>
                </a:pPr>
                <a:r>
                  <a:rPr lang="en-US" cap="none" sz="875" b="1" i="0" u="none" baseline="0">
                    <a:latin typeface="Arial"/>
                    <a:ea typeface="Arial"/>
                    <a:cs typeface="Arial"/>
                  </a:rPr>
                  <a:t>MW</a:t>
                </a:r>
              </a:p>
            </c:rich>
          </c:tx>
          <c:layout>
            <c:manualLayout>
              <c:xMode val="factor"/>
              <c:yMode val="factor"/>
              <c:x val="0.02"/>
              <c:y val="0.1625"/>
            </c:manualLayout>
          </c:layout>
          <c:overlay val="0"/>
          <c:spPr>
            <a:noFill/>
            <a:ln>
              <a:noFill/>
            </a:ln>
          </c:spPr>
        </c:title>
        <c:majorGridlines>
          <c:spPr>
            <a:ln w="3175">
              <a:solidFill/>
              <a:prstDash val="sysDot"/>
            </a:ln>
          </c:spPr>
        </c:majorGridlines>
        <c:delete val="0"/>
        <c:numFmt formatCode="General" sourceLinked="1"/>
        <c:majorTickMark val="none"/>
        <c:minorTickMark val="none"/>
        <c:tickLblPos val="nextTo"/>
        <c:spPr>
          <a:ln w="25400">
            <a:solidFill/>
          </a:ln>
        </c:spPr>
        <c:txPr>
          <a:bodyPr/>
          <a:lstStyle/>
          <a:p>
            <a:pPr>
              <a:defRPr lang="en-US" cap="none" sz="875" b="1" i="0" u="none" baseline="0">
                <a:latin typeface="Arial"/>
                <a:ea typeface="Arial"/>
                <a:cs typeface="Arial"/>
              </a:defRPr>
            </a:pPr>
          </a:p>
        </c:txPr>
        <c:crossAx val="58218184"/>
        <c:crossesAt val="1"/>
        <c:crossBetween val="between"/>
        <c:dispUnits/>
      </c:valAx>
      <c:spPr>
        <a:noFill/>
        <a:ln>
          <a:noFill/>
        </a:ln>
      </c:spPr>
    </c:plotArea>
    <c:legend>
      <c:legendPos val="b"/>
      <c:layout>
        <c:manualLayout>
          <c:xMode val="edge"/>
          <c:yMode val="edge"/>
          <c:x val="0.451"/>
          <c:y val="0.9175"/>
        </c:manualLayout>
      </c:layout>
      <c:overlay val="0"/>
      <c:spPr>
        <a:ln w="3175">
          <a:noFill/>
        </a:ln>
      </c:spPr>
      <c:txPr>
        <a:bodyPr vert="horz" rot="0"/>
        <a:lstStyle/>
        <a:p>
          <a:pPr>
            <a:defRPr lang="en-US" cap="none" sz="975"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1075" b="0" i="0" u="none" baseline="0">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2007
 Summer Resources and Loads</a:t>
            </a:r>
          </a:p>
        </c:rich>
      </c:tx>
      <c:layout>
        <c:manualLayout>
          <c:xMode val="factor"/>
          <c:yMode val="factor"/>
          <c:x val="0.002"/>
          <c:y val="-0.0035"/>
        </c:manualLayout>
      </c:layout>
      <c:spPr>
        <a:noFill/>
        <a:ln>
          <a:noFill/>
        </a:ln>
      </c:spPr>
    </c:title>
    <c:plotArea>
      <c:layout>
        <c:manualLayout>
          <c:xMode val="edge"/>
          <c:yMode val="edge"/>
          <c:x val="0.0685"/>
          <c:y val="0.192"/>
          <c:w val="0.91325"/>
          <c:h val="0.661"/>
        </c:manualLayout>
      </c:layout>
      <c:barChart>
        <c:barDir val="col"/>
        <c:grouping val="clustered"/>
        <c:varyColors val="0"/>
        <c:ser>
          <c:idx val="0"/>
          <c:order val="0"/>
          <c:tx>
            <c:v>Resources</c:v>
          </c:tx>
          <c:invertIfNegative val="0"/>
          <c:extLst>
            <c:ext xmlns:c14="http://schemas.microsoft.com/office/drawing/2007/8/2/chart" uri="{6F2FDCE9-48DA-4B69-8628-5D25D57E5C99}">
              <c14:invertSolidFillFmt>
                <c14:spPr>
                  <a:solidFill>
                    <a:srgbClr val="000000"/>
                  </a:solidFill>
                </c14:spPr>
              </c14:invertSolidFillFmt>
            </c:ext>
          </c:extLst>
          <c:cat>
            <c:strRef>
              <c:f>CMZones!$BC$5:$BC$8</c:f>
              <c:strCache>
                <c:ptCount val="4"/>
                <c:pt idx="0">
                  <c:v>Houston</c:v>
                </c:pt>
                <c:pt idx="1">
                  <c:v>North</c:v>
                </c:pt>
                <c:pt idx="2">
                  <c:v>South</c:v>
                </c:pt>
                <c:pt idx="3">
                  <c:v>West</c:v>
                </c:pt>
              </c:strCache>
            </c:strRef>
          </c:cat>
          <c:val>
            <c:numRef>
              <c:f>CMZones!$BD$5:$BD$8</c:f>
              <c:numCache>
                <c:ptCount val="4"/>
                <c:pt idx="0">
                  <c:v>14315</c:v>
                </c:pt>
                <c:pt idx="1">
                  <c:v>31400</c:v>
                </c:pt>
                <c:pt idx="2">
                  <c:v>20618</c:v>
                </c:pt>
                <c:pt idx="3">
                  <c:v>4977</c:v>
                </c:pt>
              </c:numCache>
            </c:numRef>
          </c:val>
        </c:ser>
        <c:ser>
          <c:idx val="1"/>
          <c:order val="1"/>
          <c:tx>
            <c:v>Loads</c:v>
          </c:tx>
          <c:invertIfNegative val="0"/>
          <c:extLst>
            <c:ext xmlns:c14="http://schemas.microsoft.com/office/drawing/2007/8/2/chart" uri="{6F2FDCE9-48DA-4B69-8628-5D25D57E5C99}">
              <c14:invertSolidFillFmt>
                <c14:spPr>
                  <a:solidFill>
                    <a:srgbClr val="000000"/>
                  </a:solidFill>
                </c14:spPr>
              </c14:invertSolidFillFmt>
            </c:ext>
          </c:extLst>
          <c:cat>
            <c:strRef>
              <c:f>CMZones!$BC$5:$BC$8</c:f>
              <c:strCache>
                <c:ptCount val="4"/>
                <c:pt idx="0">
                  <c:v>Houston</c:v>
                </c:pt>
                <c:pt idx="1">
                  <c:v>North</c:v>
                </c:pt>
                <c:pt idx="2">
                  <c:v>South</c:v>
                </c:pt>
                <c:pt idx="3">
                  <c:v>West</c:v>
                </c:pt>
              </c:strCache>
            </c:strRef>
          </c:cat>
          <c:val>
            <c:numRef>
              <c:f>CMZones!$BE$5:$BE$8</c:f>
              <c:numCache>
                <c:ptCount val="4"/>
                <c:pt idx="0">
                  <c:v>18524</c:v>
                </c:pt>
                <c:pt idx="1">
                  <c:v>23180</c:v>
                </c:pt>
                <c:pt idx="2">
                  <c:v>19002</c:v>
                </c:pt>
                <c:pt idx="3">
                  <c:v>3088</c:v>
                </c:pt>
              </c:numCache>
            </c:numRef>
          </c:val>
        </c:ser>
        <c:axId val="18052434"/>
        <c:axId val="28254179"/>
      </c:barChart>
      <c:catAx>
        <c:axId val="18052434"/>
        <c:scaling>
          <c:orientation val="minMax"/>
        </c:scaling>
        <c:axPos val="b"/>
        <c:delete val="0"/>
        <c:numFmt formatCode="General" sourceLinked="1"/>
        <c:majorTickMark val="none"/>
        <c:minorTickMark val="none"/>
        <c:tickLblPos val="nextTo"/>
        <c:spPr>
          <a:ln w="25400">
            <a:solidFill/>
          </a:ln>
        </c:spPr>
        <c:txPr>
          <a:bodyPr/>
          <a:lstStyle/>
          <a:p>
            <a:pPr>
              <a:defRPr lang="en-US" cap="none" sz="825" b="1" i="0" u="none" baseline="0">
                <a:latin typeface="Arial"/>
                <a:ea typeface="Arial"/>
                <a:cs typeface="Arial"/>
              </a:defRPr>
            </a:pPr>
          </a:p>
        </c:txPr>
        <c:crossAx val="28254179"/>
        <c:crosses val="autoZero"/>
        <c:auto val="1"/>
        <c:lblOffset val="100"/>
        <c:noMultiLvlLbl val="0"/>
      </c:catAx>
      <c:valAx>
        <c:axId val="28254179"/>
        <c:scaling>
          <c:orientation val="minMax"/>
        </c:scaling>
        <c:axPos val="l"/>
        <c:title>
          <c:tx>
            <c:rich>
              <a:bodyPr vert="horz" rot="0" anchor="ctr"/>
              <a:lstStyle/>
              <a:p>
                <a:pPr algn="ctr">
                  <a:defRPr/>
                </a:pPr>
                <a:r>
                  <a:rPr lang="en-US" cap="none" sz="825" b="1" i="0" u="none" baseline="0">
                    <a:latin typeface="Arial"/>
                    <a:ea typeface="Arial"/>
                    <a:cs typeface="Arial"/>
                  </a:rPr>
                  <a:t>MW</a:t>
                </a:r>
              </a:p>
            </c:rich>
          </c:tx>
          <c:layout>
            <c:manualLayout>
              <c:xMode val="factor"/>
              <c:yMode val="factor"/>
              <c:x val="0.02175"/>
              <c:y val="0.17225"/>
            </c:manualLayout>
          </c:layout>
          <c:overlay val="0"/>
          <c:spPr>
            <a:noFill/>
            <a:ln>
              <a:noFill/>
            </a:ln>
          </c:spPr>
        </c:title>
        <c:majorGridlines>
          <c:spPr>
            <a:ln w="3175">
              <a:solidFill/>
              <a:prstDash val="sysDot"/>
            </a:ln>
          </c:spPr>
        </c:majorGridlines>
        <c:delete val="0"/>
        <c:numFmt formatCode="General" sourceLinked="1"/>
        <c:majorTickMark val="none"/>
        <c:minorTickMark val="none"/>
        <c:tickLblPos val="nextTo"/>
        <c:spPr>
          <a:ln w="25400">
            <a:solidFill/>
          </a:ln>
        </c:spPr>
        <c:txPr>
          <a:bodyPr/>
          <a:lstStyle/>
          <a:p>
            <a:pPr>
              <a:defRPr lang="en-US" cap="none" sz="825" b="1" i="0" u="none" baseline="0">
                <a:latin typeface="Arial"/>
                <a:ea typeface="Arial"/>
                <a:cs typeface="Arial"/>
              </a:defRPr>
            </a:pPr>
          </a:p>
        </c:txPr>
        <c:crossAx val="18052434"/>
        <c:crossesAt val="1"/>
        <c:crossBetween val="between"/>
        <c:dispUnits/>
      </c:valAx>
      <c:spPr>
        <a:noFill/>
        <a:ln>
          <a:noFill/>
        </a:ln>
      </c:spPr>
    </c:plotArea>
    <c:legend>
      <c:legendPos val="b"/>
      <c:layout>
        <c:manualLayout>
          <c:xMode val="edge"/>
          <c:yMode val="edge"/>
          <c:x val="0.441"/>
          <c:y val="0.914"/>
        </c:manualLayout>
      </c:layout>
      <c:overlay val="0"/>
      <c:spPr>
        <a:ln w="3175">
          <a:noFill/>
        </a:ln>
      </c:spPr>
      <c:txPr>
        <a:bodyPr vert="horz" rot="0"/>
        <a:lstStyle/>
        <a:p>
          <a:pPr>
            <a:defRPr lang="en-US" cap="none" sz="925"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1025" b="0" i="0" u="none" baseline="0">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2008
 Winter Resources and Loads</a:t>
            </a:r>
          </a:p>
        </c:rich>
      </c:tx>
      <c:layout/>
      <c:spPr>
        <a:noFill/>
        <a:ln>
          <a:noFill/>
        </a:ln>
      </c:spPr>
    </c:title>
    <c:plotArea>
      <c:layout>
        <c:manualLayout>
          <c:xMode val="edge"/>
          <c:yMode val="edge"/>
          <c:x val="0.06675"/>
          <c:y val="0.19125"/>
          <c:w val="0.91425"/>
          <c:h val="0.65625"/>
        </c:manualLayout>
      </c:layout>
      <c:barChart>
        <c:barDir val="col"/>
        <c:grouping val="clustered"/>
        <c:varyColors val="0"/>
        <c:ser>
          <c:idx val="0"/>
          <c:order val="0"/>
          <c:tx>
            <c:v>Resources</c:v>
          </c:tx>
          <c:invertIfNegative val="0"/>
          <c:extLst>
            <c:ext xmlns:c14="http://schemas.microsoft.com/office/drawing/2007/8/2/chart" uri="{6F2FDCE9-48DA-4B69-8628-5D25D57E5C99}">
              <c14:invertSolidFillFmt>
                <c14:spPr>
                  <a:solidFill>
                    <a:srgbClr val="000000"/>
                  </a:solidFill>
                </c14:spPr>
              </c14:invertSolidFillFmt>
            </c:ext>
          </c:extLst>
          <c:cat>
            <c:strRef>
              <c:f>CMZones!$BC$13:$BC$16</c:f>
              <c:strCache>
                <c:ptCount val="4"/>
                <c:pt idx="0">
                  <c:v>Houston</c:v>
                </c:pt>
                <c:pt idx="1">
                  <c:v>North</c:v>
                </c:pt>
                <c:pt idx="2">
                  <c:v>South</c:v>
                </c:pt>
                <c:pt idx="3">
                  <c:v>West</c:v>
                </c:pt>
              </c:strCache>
            </c:strRef>
          </c:cat>
          <c:val>
            <c:numRef>
              <c:f>CMZones!$BD$13:$BD$16</c:f>
              <c:numCache>
                <c:ptCount val="4"/>
                <c:pt idx="0">
                  <c:v>15366</c:v>
                </c:pt>
                <c:pt idx="1">
                  <c:v>32327</c:v>
                </c:pt>
                <c:pt idx="2">
                  <c:v>21184</c:v>
                </c:pt>
                <c:pt idx="3">
                  <c:v>5705</c:v>
                </c:pt>
              </c:numCache>
            </c:numRef>
          </c:val>
        </c:ser>
        <c:ser>
          <c:idx val="1"/>
          <c:order val="1"/>
          <c:tx>
            <c:v>Loads</c:v>
          </c:tx>
          <c:invertIfNegative val="0"/>
          <c:extLst>
            <c:ext xmlns:c14="http://schemas.microsoft.com/office/drawing/2007/8/2/chart" uri="{6F2FDCE9-48DA-4B69-8628-5D25D57E5C99}">
              <c14:invertSolidFillFmt>
                <c14:spPr>
                  <a:solidFill>
                    <a:srgbClr val="000000"/>
                  </a:solidFill>
                </c14:spPr>
              </c14:invertSolidFillFmt>
            </c:ext>
          </c:extLst>
          <c:cat>
            <c:strRef>
              <c:f>CMZones!$BC$13:$BC$16</c:f>
              <c:strCache>
                <c:ptCount val="4"/>
                <c:pt idx="0">
                  <c:v>Houston</c:v>
                </c:pt>
                <c:pt idx="1">
                  <c:v>North</c:v>
                </c:pt>
                <c:pt idx="2">
                  <c:v>South</c:v>
                </c:pt>
                <c:pt idx="3">
                  <c:v>West</c:v>
                </c:pt>
              </c:strCache>
            </c:strRef>
          </c:cat>
          <c:val>
            <c:numRef>
              <c:f>CMZones!$BE$13:$BE$16</c:f>
              <c:numCache>
                <c:ptCount val="4"/>
                <c:pt idx="0">
                  <c:v>11397</c:v>
                </c:pt>
                <c:pt idx="1">
                  <c:v>14906</c:v>
                </c:pt>
                <c:pt idx="2">
                  <c:v>19917</c:v>
                </c:pt>
                <c:pt idx="3">
                  <c:v>2023</c:v>
                </c:pt>
              </c:numCache>
            </c:numRef>
          </c:val>
        </c:ser>
        <c:axId val="52961020"/>
        <c:axId val="6887133"/>
      </c:barChart>
      <c:catAx>
        <c:axId val="52961020"/>
        <c:scaling>
          <c:orientation val="minMax"/>
        </c:scaling>
        <c:axPos val="b"/>
        <c:delete val="0"/>
        <c:numFmt formatCode="General" sourceLinked="1"/>
        <c:majorTickMark val="none"/>
        <c:minorTickMark val="none"/>
        <c:tickLblPos val="nextTo"/>
        <c:spPr>
          <a:ln w="25400">
            <a:solidFill/>
          </a:ln>
        </c:spPr>
        <c:txPr>
          <a:bodyPr/>
          <a:lstStyle/>
          <a:p>
            <a:pPr>
              <a:defRPr lang="en-US" cap="none" sz="825" b="1" i="0" u="none" baseline="0">
                <a:latin typeface="Arial"/>
                <a:ea typeface="Arial"/>
                <a:cs typeface="Arial"/>
              </a:defRPr>
            </a:pPr>
          </a:p>
        </c:txPr>
        <c:crossAx val="6887133"/>
        <c:crosses val="autoZero"/>
        <c:auto val="1"/>
        <c:lblOffset val="100"/>
        <c:noMultiLvlLbl val="0"/>
      </c:catAx>
      <c:valAx>
        <c:axId val="6887133"/>
        <c:scaling>
          <c:orientation val="minMax"/>
        </c:scaling>
        <c:axPos val="l"/>
        <c:title>
          <c:tx>
            <c:rich>
              <a:bodyPr vert="horz" rot="0" anchor="ctr"/>
              <a:lstStyle/>
              <a:p>
                <a:pPr algn="ctr">
                  <a:defRPr/>
                </a:pPr>
                <a:r>
                  <a:rPr lang="en-US" cap="none" sz="825" b="1" i="0" u="none" baseline="0">
                    <a:latin typeface="Arial"/>
                    <a:ea typeface="Arial"/>
                    <a:cs typeface="Arial"/>
                  </a:rPr>
                  <a:t>MW</a:t>
                </a:r>
              </a:p>
            </c:rich>
          </c:tx>
          <c:layout>
            <c:manualLayout>
              <c:xMode val="factor"/>
              <c:yMode val="factor"/>
              <c:x val="0.02075"/>
              <c:y val="0.168"/>
            </c:manualLayout>
          </c:layout>
          <c:overlay val="0"/>
          <c:spPr>
            <a:noFill/>
            <a:ln>
              <a:noFill/>
            </a:ln>
          </c:spPr>
        </c:title>
        <c:majorGridlines>
          <c:spPr>
            <a:ln w="3175">
              <a:solidFill/>
              <a:prstDash val="sysDot"/>
            </a:ln>
          </c:spPr>
        </c:majorGridlines>
        <c:delete val="0"/>
        <c:numFmt formatCode="General" sourceLinked="1"/>
        <c:majorTickMark val="none"/>
        <c:minorTickMark val="none"/>
        <c:tickLblPos val="nextTo"/>
        <c:spPr>
          <a:ln w="25400">
            <a:solidFill/>
          </a:ln>
        </c:spPr>
        <c:txPr>
          <a:bodyPr/>
          <a:lstStyle/>
          <a:p>
            <a:pPr>
              <a:defRPr lang="en-US" cap="none" sz="825" b="1" i="0" u="none" baseline="0">
                <a:latin typeface="Arial"/>
                <a:ea typeface="Arial"/>
                <a:cs typeface="Arial"/>
              </a:defRPr>
            </a:pPr>
          </a:p>
        </c:txPr>
        <c:crossAx val="52961020"/>
        <c:crossesAt val="1"/>
        <c:crossBetween val="between"/>
        <c:dispUnits/>
      </c:valAx>
      <c:spPr>
        <a:noFill/>
        <a:ln>
          <a:noFill/>
        </a:ln>
      </c:spPr>
    </c:plotArea>
    <c:legend>
      <c:legendPos val="b"/>
      <c:layout/>
      <c:overlay val="0"/>
      <c:spPr>
        <a:ln w="3175">
          <a:noFill/>
        </a:ln>
      </c:spPr>
      <c:txPr>
        <a:bodyPr vert="horz" rot="0"/>
        <a:lstStyle/>
        <a:p>
          <a:pPr>
            <a:defRPr lang="en-US" cap="none" sz="95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105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Winter Loads and Resources</a:t>
            </a:r>
          </a:p>
        </c:rich>
      </c:tx>
      <c:layout/>
      <c:spPr>
        <a:noFill/>
        <a:ln>
          <a:noFill/>
        </a:ln>
      </c:spPr>
    </c:title>
    <c:plotArea>
      <c:layout>
        <c:manualLayout>
          <c:xMode val="edge"/>
          <c:yMode val="edge"/>
          <c:x val="0.06125"/>
          <c:y val="0.1435"/>
          <c:w val="0.92125"/>
          <c:h val="0.75675"/>
        </c:manualLayout>
      </c:layout>
      <c:lineChart>
        <c:grouping val="standard"/>
        <c:varyColors val="0"/>
        <c:ser>
          <c:idx val="0"/>
          <c:order val="0"/>
          <c:tx>
            <c:v>Firm Load Forecast</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cat>
            <c:numRef>
              <c:f>WinterSummary!$C$5:$H$5</c:f>
              <c:numCache/>
            </c:numRef>
          </c:cat>
          <c:val>
            <c:numRef>
              <c:f>WinterSummary!$C$10:$H$10</c:f>
              <c:numCache/>
            </c:numRef>
          </c:val>
          <c:smooth val="0"/>
        </c:ser>
        <c:ser>
          <c:idx val="1"/>
          <c:order val="1"/>
          <c:tx>
            <c:v>Resources</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cat>
            <c:numRef>
              <c:f>WinterSummary!$C$5:$H$5</c:f>
              <c:numCache/>
            </c:numRef>
          </c:cat>
          <c:val>
            <c:numRef>
              <c:f>WinterSummary!$C$28:$H$28</c:f>
              <c:numCache/>
            </c:numRef>
          </c:val>
          <c:smooth val="0"/>
        </c:ser>
        <c:marker val="1"/>
        <c:axId val="18051860"/>
        <c:axId val="28249013"/>
      </c:lineChart>
      <c:catAx>
        <c:axId val="18051860"/>
        <c:scaling>
          <c:orientation val="minMax"/>
        </c:scaling>
        <c:axPos val="b"/>
        <c:delete val="0"/>
        <c:numFmt formatCode="General" sourceLinked="1"/>
        <c:majorTickMark val="in"/>
        <c:minorTickMark val="none"/>
        <c:tickLblPos val="nextTo"/>
        <c:spPr>
          <a:ln w="25400">
            <a:solidFill/>
          </a:ln>
        </c:spPr>
        <c:txPr>
          <a:bodyPr/>
          <a:lstStyle/>
          <a:p>
            <a:pPr>
              <a:defRPr lang="en-US" cap="none" sz="800" b="1" i="0" u="none" baseline="0">
                <a:latin typeface="Arial"/>
                <a:ea typeface="Arial"/>
                <a:cs typeface="Arial"/>
              </a:defRPr>
            </a:pPr>
          </a:p>
        </c:txPr>
        <c:crossAx val="28249013"/>
        <c:crosses val="autoZero"/>
        <c:auto val="1"/>
        <c:lblOffset val="100"/>
        <c:noMultiLvlLbl val="0"/>
      </c:catAx>
      <c:valAx>
        <c:axId val="28249013"/>
        <c:scaling>
          <c:orientation val="minMax"/>
          <c:max val="100000"/>
          <c:min val="30000"/>
        </c:scaling>
        <c:axPos val="l"/>
        <c:title>
          <c:tx>
            <c:rich>
              <a:bodyPr vert="horz" rot="0" anchor="ctr"/>
              <a:lstStyle/>
              <a:p>
                <a:pPr algn="ctr">
                  <a:defRPr/>
                </a:pPr>
                <a:r>
                  <a:rPr lang="en-US" cap="none" sz="800" b="1" i="0" u="none" baseline="0">
                    <a:latin typeface="Arial"/>
                    <a:ea typeface="Arial"/>
                    <a:cs typeface="Arial"/>
                  </a:rPr>
                  <a:t>MW</a:t>
                </a:r>
              </a:p>
            </c:rich>
          </c:tx>
          <c:layout>
            <c:manualLayout>
              <c:xMode val="factor"/>
              <c:yMode val="factor"/>
              <c:x val="0.0135"/>
              <c:y val="0.15125"/>
            </c:manualLayout>
          </c:layout>
          <c:overlay val="0"/>
          <c:spPr>
            <a:noFill/>
            <a:ln>
              <a:noFill/>
            </a:ln>
          </c:spPr>
        </c:title>
        <c:majorGridlines>
          <c:spPr>
            <a:ln w="3175">
              <a:solidFill/>
              <a:prstDash val="sysDot"/>
            </a:ln>
          </c:spPr>
        </c:majorGridlines>
        <c:delete val="0"/>
        <c:numFmt formatCode="General" sourceLinked="1"/>
        <c:majorTickMark val="none"/>
        <c:minorTickMark val="none"/>
        <c:tickLblPos val="nextTo"/>
        <c:spPr>
          <a:ln w="25400">
            <a:solidFill/>
          </a:ln>
        </c:spPr>
        <c:txPr>
          <a:bodyPr/>
          <a:lstStyle/>
          <a:p>
            <a:pPr>
              <a:defRPr lang="en-US" cap="none" sz="800" b="1" i="0" u="none" baseline="0">
                <a:latin typeface="Arial"/>
                <a:ea typeface="Arial"/>
                <a:cs typeface="Arial"/>
              </a:defRPr>
            </a:pPr>
          </a:p>
        </c:txPr>
        <c:crossAx val="18051860"/>
        <c:crossesAt val="1"/>
        <c:crossBetween val="midCat"/>
        <c:dispUnits/>
        <c:majorUnit val="10000"/>
      </c:valAx>
      <c:spPr>
        <a:noFill/>
        <a:ln>
          <a:noFill/>
        </a:ln>
      </c:spPr>
    </c:plotArea>
    <c:legend>
      <c:legendPos val="b"/>
      <c:layout/>
      <c:overlay val="0"/>
      <c:spPr>
        <a:ln w="3175">
          <a:noFill/>
        </a:ln>
      </c:spPr>
      <c:txPr>
        <a:bodyPr vert="horz" rot="0"/>
        <a:lstStyle/>
        <a:p>
          <a:pPr>
            <a:defRPr lang="en-US" cap="none" sz="925" b="1"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102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25" b="1" i="0" u="none" baseline="0">
                <a:latin typeface="Arial"/>
                <a:ea typeface="Arial"/>
                <a:cs typeface="Arial"/>
              </a:rPr>
              <a:t>Summer 2007 Fuel Types - ERCOT</a:t>
            </a:r>
          </a:p>
        </c:rich>
      </c:tx>
      <c:layout/>
      <c:spPr>
        <a:noFill/>
        <a:ln>
          <a:noFill/>
        </a:ln>
      </c:spPr>
    </c:title>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LeaderLines val="1"/>
            <c:showPercent val="0"/>
          </c:dLbls>
          <c:cat>
            <c:strRef>
              <c:f>SummerFuelTypes!$B$84:$B$89</c:f>
              <c:strCache>
                <c:ptCount val="6"/>
                <c:pt idx="0">
                  <c:v>Natural Gas</c:v>
                </c:pt>
                <c:pt idx="1">
                  <c:v>Wind</c:v>
                </c:pt>
                <c:pt idx="2">
                  <c:v>Coal</c:v>
                </c:pt>
                <c:pt idx="3">
                  <c:v>Water</c:v>
                </c:pt>
                <c:pt idx="4">
                  <c:v>Other</c:v>
                </c:pt>
                <c:pt idx="5">
                  <c:v>Nuclear</c:v>
                </c:pt>
              </c:strCache>
            </c:strRef>
          </c:cat>
          <c:val>
            <c:numRef>
              <c:f>SummerFuelTypes!$C$84:$C$89</c:f>
              <c:numCache>
                <c:ptCount val="6"/>
                <c:pt idx="0">
                  <c:v>0.7173474303720003</c:v>
                </c:pt>
                <c:pt idx="1">
                  <c:v>0.0038801578104451766</c:v>
                </c:pt>
                <c:pt idx="2">
                  <c:v>0.20454160753115194</c:v>
                </c:pt>
                <c:pt idx="3">
                  <c:v>0.0070962617674249035</c:v>
                </c:pt>
                <c:pt idx="4">
                  <c:v>0.00343745524146821</c:v>
                </c:pt>
                <c:pt idx="5">
                  <c:v>0.0636970872775094</c:v>
                </c:pt>
              </c:numCache>
            </c:numRef>
          </c:val>
        </c:ser>
      </c:pieChart>
      <c:spPr>
        <a:noFill/>
        <a:ln>
          <a:noFill/>
        </a:ln>
      </c:spPr>
    </c:plotArea>
    <c:legend>
      <c:legendPos val="b"/>
      <c:layout/>
      <c:overlay val="0"/>
      <c:spPr>
        <a:ln w="3175">
          <a:noFill/>
        </a:ln>
      </c:spPr>
    </c:legend>
    <c:plotVisOnly val="1"/>
    <c:dispBlanksAs val="gap"/>
    <c:showDLblsOverMax val="0"/>
  </c:chart>
  <c:spPr>
    <a:ln w="3175">
      <a:noFill/>
    </a:ln>
  </c:spPr>
  <c:txPr>
    <a:bodyPr vert="horz" rot="0"/>
    <a:lstStyle/>
    <a:p>
      <a:pPr>
        <a:defRPr lang="en-US" cap="none" sz="87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1" i="0" u="none" baseline="0">
                <a:latin typeface="Arial"/>
                <a:ea typeface="Arial"/>
                <a:cs typeface="Arial"/>
              </a:rPr>
              <a:t>Summer 2007 Fuel Types - Houston Zone</a:t>
            </a:r>
          </a:p>
        </c:rich>
      </c:tx>
      <c:layout/>
      <c:spPr>
        <a:noFill/>
        <a:ln>
          <a:noFill/>
        </a:ln>
      </c:spPr>
    </c:title>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LeaderLines val="1"/>
            <c:showPercent val="0"/>
          </c:dLbls>
          <c:cat>
            <c:strRef>
              <c:f>SummerFuelTypes!$L$84:$L$89</c:f>
              <c:strCache>
                <c:ptCount val="6"/>
                <c:pt idx="0">
                  <c:v>Natural Gas</c:v>
                </c:pt>
                <c:pt idx="1">
                  <c:v>Wind</c:v>
                </c:pt>
                <c:pt idx="2">
                  <c:v>Coal</c:v>
                </c:pt>
                <c:pt idx="3">
                  <c:v>Water</c:v>
                </c:pt>
                <c:pt idx="4">
                  <c:v>Other</c:v>
                </c:pt>
                <c:pt idx="5">
                  <c:v>Nuclear</c:v>
                </c:pt>
              </c:strCache>
            </c:strRef>
          </c:cat>
          <c:val>
            <c:numRef>
              <c:f>SummerFuelTypes!$M$84:$M$89</c:f>
              <c:numCache>
                <c:ptCount val="6"/>
                <c:pt idx="0">
                  <c:v>0.8469251724337796</c:v>
                </c:pt>
                <c:pt idx="1">
                  <c:v>0</c:v>
                </c:pt>
                <c:pt idx="2">
                  <c:v>0.14327942966440618</c:v>
                </c:pt>
                <c:pt idx="3">
                  <c:v>0</c:v>
                </c:pt>
                <c:pt idx="4">
                  <c:v>0.009795397901814178</c:v>
                </c:pt>
                <c:pt idx="5">
                  <c:v>0</c:v>
                </c:pt>
              </c:numCache>
            </c:numRef>
          </c:val>
        </c:ser>
      </c:pieChart>
      <c:spPr>
        <a:noFill/>
        <a:ln>
          <a:noFill/>
        </a:ln>
      </c:spPr>
    </c:plotArea>
    <c:legend>
      <c:legendPos val="b"/>
      <c:layout/>
      <c:overlay val="0"/>
      <c:spPr>
        <a:ln w="3175">
          <a:noFill/>
        </a:ln>
      </c:spPr>
    </c:legend>
    <c:plotVisOnly val="1"/>
    <c:dispBlanksAs val="gap"/>
    <c:showDLblsOverMax val="0"/>
  </c:chart>
  <c:spPr>
    <a:ln w="3175">
      <a:noFill/>
    </a:ln>
  </c:spPr>
  <c:txPr>
    <a:bodyPr vert="horz" rot="0"/>
    <a:lstStyle/>
    <a:p>
      <a:pPr>
        <a:defRPr lang="en-US" cap="none" sz="875"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25" b="1" i="0" u="none" baseline="0">
                <a:latin typeface="Arial"/>
                <a:ea typeface="Arial"/>
                <a:cs typeface="Arial"/>
              </a:rPr>
              <a:t>Summer 2007 Fuel Types - North Zone</a:t>
            </a:r>
          </a:p>
        </c:rich>
      </c:tx>
      <c:layout/>
      <c:spPr>
        <a:noFill/>
        <a:ln>
          <a:noFill/>
        </a:ln>
      </c:spPr>
    </c:title>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LeaderLines val="1"/>
            <c:showPercent val="0"/>
          </c:dLbls>
          <c:cat>
            <c:strRef>
              <c:f>SummerFuelTypes!$U$84:$U$89</c:f>
              <c:strCache>
                <c:ptCount val="6"/>
                <c:pt idx="0">
                  <c:v>Natural Gas</c:v>
                </c:pt>
                <c:pt idx="1">
                  <c:v>Wind</c:v>
                </c:pt>
                <c:pt idx="2">
                  <c:v>Coal</c:v>
                </c:pt>
                <c:pt idx="3">
                  <c:v>Water</c:v>
                </c:pt>
                <c:pt idx="4">
                  <c:v>Other</c:v>
                </c:pt>
                <c:pt idx="5">
                  <c:v>Nuclear</c:v>
                </c:pt>
              </c:strCache>
            </c:strRef>
          </c:cat>
          <c:val>
            <c:numRef>
              <c:f>SummerFuelTypes!$V$84:$V$89</c:f>
              <c:numCache>
                <c:ptCount val="6"/>
                <c:pt idx="0">
                  <c:v>0.6770884672252341</c:v>
                </c:pt>
                <c:pt idx="1">
                  <c:v>0</c:v>
                </c:pt>
                <c:pt idx="2">
                  <c:v>0.24645761458846724</c:v>
                </c:pt>
                <c:pt idx="3">
                  <c:v>0.003480778708723509</c:v>
                </c:pt>
                <c:pt idx="4">
                  <c:v>0.0012629374075899457</c:v>
                </c:pt>
                <c:pt idx="5">
                  <c:v>0.07171020206998521</c:v>
                </c:pt>
              </c:numCache>
            </c:numRef>
          </c:val>
        </c:ser>
      </c:pieChart>
      <c:spPr>
        <a:noFill/>
        <a:ln>
          <a:noFill/>
        </a:ln>
      </c:spPr>
    </c:plotArea>
    <c:legend>
      <c:legendPos val="b"/>
      <c:layout/>
      <c:overlay val="0"/>
      <c:spPr>
        <a:ln w="3175">
          <a:noFill/>
        </a:ln>
      </c:spPr>
    </c:legend>
    <c:plotVisOnly val="1"/>
    <c:dispBlanksAs val="gap"/>
    <c:showDLblsOverMax val="0"/>
  </c:chart>
  <c:spPr>
    <a:ln w="3175">
      <a:noFill/>
    </a:ln>
  </c:spPr>
  <c:txPr>
    <a:bodyPr vert="horz" rot="0"/>
    <a:lstStyle/>
    <a:p>
      <a:pPr>
        <a:defRPr lang="en-US" cap="none" sz="87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5" b="1" i="0" u="none" baseline="0">
                <a:latin typeface="Arial"/>
                <a:ea typeface="Arial"/>
                <a:cs typeface="Arial"/>
              </a:rPr>
              <a:t>Summer 2007 Fuel Types - Northeast Zone</a:t>
            </a:r>
          </a:p>
        </c:rich>
      </c:tx>
      <c:layout/>
      <c:spPr>
        <a:noFill/>
        <a:ln>
          <a:noFill/>
        </a:ln>
      </c:spPr>
    </c:title>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dPt>
          <c:dLbls>
            <c:dLbl>
              <c:idx val="6"/>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LeaderLines val="1"/>
            <c:showPercent val="0"/>
          </c:dLbls>
          <c:cat>
            <c:strRef>
              <c:f>SummerFuelTypes!#REF!</c:f>
              <c:strCache>
                <c:ptCount val="1"/>
                <c:pt idx="0">
                  <c:v>1</c:v>
                </c:pt>
              </c:strCache>
            </c:strRef>
          </c:cat>
          <c:val>
            <c:numRef>
              <c:f>SummerFuelTypes!#REF!</c:f>
              <c:numCache>
                <c:ptCount val="1"/>
                <c:pt idx="0">
                  <c:v>1</c:v>
                </c:pt>
              </c:numCache>
            </c:numRef>
          </c:val>
        </c:ser>
      </c:pieChart>
      <c:spPr>
        <a:noFill/>
        <a:ln>
          <a:noFill/>
        </a:ln>
      </c:spPr>
    </c:plotArea>
    <c:legend>
      <c:legendPos val="b"/>
      <c:layout/>
      <c:overlay val="0"/>
      <c:spPr>
        <a:ln w="3175">
          <a:noFill/>
        </a:ln>
      </c:spPr>
    </c:legend>
    <c:plotVisOnly val="1"/>
    <c:dispBlanksAs val="gap"/>
    <c:showDLblsOverMax val="0"/>
  </c:chart>
  <c:spPr>
    <a:ln w="3175">
      <a:noFill/>
    </a:ln>
  </c:spPr>
  <c:txPr>
    <a:bodyPr vert="horz" rot="0"/>
    <a:lstStyle/>
    <a:p>
      <a:pPr>
        <a:defRPr lang="en-US" cap="none" sz="125"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latin typeface="Arial"/>
                <a:ea typeface="Arial"/>
                <a:cs typeface="Arial"/>
              </a:rPr>
              <a:t>Summer 2007 Fuel Types - South Zone</a:t>
            </a:r>
          </a:p>
        </c:rich>
      </c:tx>
      <c:layout>
        <c:manualLayout>
          <c:xMode val="factor"/>
          <c:yMode val="factor"/>
          <c:x val="0.002"/>
          <c:y val="-0.02125"/>
        </c:manualLayout>
      </c:layout>
      <c:spPr>
        <a:noFill/>
        <a:ln>
          <a:noFill/>
        </a:ln>
      </c:spPr>
    </c:title>
    <c:plotArea>
      <c:layout>
        <c:manualLayout>
          <c:xMode val="edge"/>
          <c:yMode val="edge"/>
          <c:x val="0.212"/>
          <c:y val="0.3045"/>
          <c:w val="0.57575"/>
          <c:h val="0.4067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LeaderLines val="1"/>
            <c:showPercent val="0"/>
          </c:dLbls>
          <c:cat>
            <c:strRef>
              <c:f>SummerFuelTypes!$AD$84:$AD$89</c:f>
              <c:strCache>
                <c:ptCount val="6"/>
                <c:pt idx="0">
                  <c:v>Natural Gas</c:v>
                </c:pt>
                <c:pt idx="1">
                  <c:v>Wind</c:v>
                </c:pt>
                <c:pt idx="2">
                  <c:v>Coal</c:v>
                </c:pt>
                <c:pt idx="3">
                  <c:v>Water</c:v>
                </c:pt>
                <c:pt idx="4">
                  <c:v>Other</c:v>
                </c:pt>
                <c:pt idx="5">
                  <c:v>Nuclear</c:v>
                </c:pt>
              </c:strCache>
            </c:strRef>
          </c:cat>
          <c:val>
            <c:numRef>
              <c:f>SummerFuelTypes!$AE$84:$AE$89</c:f>
              <c:numCache>
                <c:ptCount val="6"/>
                <c:pt idx="0">
                  <c:v>0.644018691588785</c:v>
                </c:pt>
                <c:pt idx="1">
                  <c:v>0</c:v>
                </c:pt>
                <c:pt idx="2">
                  <c:v>0.2152803738317757</c:v>
                </c:pt>
                <c:pt idx="3">
                  <c:v>0.019065420560747663</c:v>
                </c:pt>
                <c:pt idx="4">
                  <c:v>0.001822429906542056</c:v>
                </c:pt>
                <c:pt idx="5">
                  <c:v>0.11981308411214953</c:v>
                </c:pt>
              </c:numCache>
            </c:numRef>
          </c:val>
        </c:ser>
      </c:pieChart>
      <c:spPr>
        <a:noFill/>
        <a:ln>
          <a:noFill/>
        </a:ln>
      </c:spPr>
    </c:plotArea>
    <c:legend>
      <c:legendPos val="b"/>
      <c:layout/>
      <c:overlay val="0"/>
      <c:spPr>
        <a:ln w="3175">
          <a:noFill/>
        </a:ln>
      </c:spPr>
    </c:legend>
    <c:plotVisOnly val="1"/>
    <c:dispBlanksAs val="gap"/>
    <c:showDLblsOverMax val="0"/>
  </c:chart>
  <c:spPr>
    <a:ln w="3175">
      <a:noFill/>
    </a:ln>
  </c:spPr>
  <c:txPr>
    <a:bodyPr vert="horz" rot="0"/>
    <a:lstStyle/>
    <a:p>
      <a:pPr>
        <a:defRPr lang="en-US" cap="none" sz="875"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Summer 2007 Fuel Types - West Zone</a:t>
            </a:r>
          </a:p>
        </c:rich>
      </c:tx>
      <c:layout>
        <c:manualLayout>
          <c:xMode val="factor"/>
          <c:yMode val="factor"/>
          <c:x val="0.002"/>
          <c:y val="-0.02125"/>
        </c:manualLayout>
      </c:layout>
      <c:spPr>
        <a:noFill/>
        <a:ln>
          <a:noFill/>
        </a:ln>
      </c:spPr>
    </c:title>
    <c:plotArea>
      <c:layout>
        <c:manualLayout>
          <c:xMode val="edge"/>
          <c:yMode val="edge"/>
          <c:x val="0.1805"/>
          <c:y val="0.2895"/>
          <c:w val="0.64"/>
          <c:h val="0.434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LeaderLines val="1"/>
            <c:showPercent val="0"/>
          </c:dLbls>
          <c:cat>
            <c:strRef>
              <c:f>SummerFuelTypes!$AD$84:$AD$89</c:f>
              <c:strCache>
                <c:ptCount val="6"/>
                <c:pt idx="0">
                  <c:v>Natural Gas</c:v>
                </c:pt>
                <c:pt idx="1">
                  <c:v>Wind</c:v>
                </c:pt>
                <c:pt idx="2">
                  <c:v>Coal</c:v>
                </c:pt>
                <c:pt idx="3">
                  <c:v>Water</c:v>
                </c:pt>
                <c:pt idx="4">
                  <c:v>Other</c:v>
                </c:pt>
                <c:pt idx="5">
                  <c:v>Nuclear</c:v>
                </c:pt>
              </c:strCache>
            </c:strRef>
          </c:cat>
          <c:val>
            <c:numRef>
              <c:f>SummerFuelTypes!$AN$84:$AN$89</c:f>
              <c:numCache>
                <c:ptCount val="6"/>
                <c:pt idx="0">
                  <c:v>0.8300492610837439</c:v>
                </c:pt>
                <c:pt idx="1">
                  <c:v>0.05242786769880366</c:v>
                </c:pt>
                <c:pt idx="2">
                  <c:v>0.11066150598170303</c:v>
                </c:pt>
                <c:pt idx="3">
                  <c:v>0.00422237860661506</c:v>
                </c:pt>
                <c:pt idx="4">
                  <c:v>0.0026389866291344124</c:v>
                </c:pt>
                <c:pt idx="5">
                  <c:v>0</c:v>
                </c:pt>
              </c:numCache>
            </c:numRef>
          </c:val>
        </c:ser>
      </c:pieChart>
      <c:spPr>
        <a:noFill/>
        <a:ln>
          <a:noFill/>
        </a:ln>
      </c:spPr>
    </c:plotArea>
    <c:legend>
      <c:legendPos val="b"/>
      <c:layout/>
      <c:overlay val="0"/>
      <c:spPr>
        <a:ln w="3175">
          <a:noFill/>
        </a:ln>
      </c:spPr>
    </c:legend>
    <c:plotVisOnly val="1"/>
    <c:dispBlanksAs val="gap"/>
    <c:showDLblsOverMax val="0"/>
  </c:chart>
  <c:spPr>
    <a:ln w="3175">
      <a:noFill/>
    </a:ln>
  </c:spPr>
  <c:txPr>
    <a:bodyPr vert="horz" rot="0"/>
    <a:lstStyle/>
    <a:p>
      <a:pPr>
        <a:defRPr lang="en-US" cap="none" sz="85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Winter 2008 Fuel Types - ERCOT</a:t>
            </a:r>
          </a:p>
        </c:rich>
      </c:tx>
      <c:layout/>
      <c:spPr>
        <a:noFill/>
        <a:ln>
          <a:noFill/>
        </a:ln>
      </c:spPr>
    </c:title>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dPt>
          <c:dLbls>
            <c:numFmt formatCode="General" sourceLinked="1"/>
            <c:showLegendKey val="0"/>
            <c:showVal val="1"/>
            <c:showBubbleSize val="0"/>
            <c:showCatName val="0"/>
            <c:showSerName val="0"/>
            <c:showLeaderLines val="1"/>
            <c:showPercent val="0"/>
          </c:dLbls>
          <c:cat>
            <c:strRef>
              <c:f>WinterFuelTypes!$B$73:$B$78</c:f>
              <c:strCache>
                <c:ptCount val="6"/>
                <c:pt idx="0">
                  <c:v>Natural Gas</c:v>
                </c:pt>
                <c:pt idx="1">
                  <c:v>Wind</c:v>
                </c:pt>
                <c:pt idx="2">
                  <c:v>Coal</c:v>
                </c:pt>
                <c:pt idx="3">
                  <c:v>Water</c:v>
                </c:pt>
                <c:pt idx="4">
                  <c:v>Other</c:v>
                </c:pt>
                <c:pt idx="5">
                  <c:v>Nuclear</c:v>
                </c:pt>
              </c:strCache>
            </c:strRef>
          </c:cat>
          <c:val>
            <c:numRef>
              <c:f>WinterFuelTypes!$C$73:$C$78</c:f>
              <c:numCache>
                <c:ptCount val="6"/>
                <c:pt idx="0">
                  <c:v>0.7248384349481489</c:v>
                </c:pt>
                <c:pt idx="1">
                  <c:v>0.005548319222483843</c:v>
                </c:pt>
                <c:pt idx="2">
                  <c:v>0.19709683883572968</c:v>
                </c:pt>
                <c:pt idx="3">
                  <c:v>0.0065126997645408545</c:v>
                </c:pt>
                <c:pt idx="4">
                  <c:v>0.0033440208406392466</c:v>
                </c:pt>
                <c:pt idx="5">
                  <c:v>0.0626596863884575</c:v>
                </c:pt>
              </c:numCache>
            </c:numRef>
          </c:val>
        </c:ser>
      </c:pieChart>
      <c:spPr>
        <a:noFill/>
        <a:ln>
          <a:noFill/>
        </a:ln>
      </c:spPr>
    </c:plotArea>
    <c:legend>
      <c:legendPos val="b"/>
      <c:layout/>
      <c:overlay val="0"/>
      <c:spPr>
        <a:ln w="3175">
          <a:noFill/>
        </a:ln>
      </c:spPr>
    </c:legend>
    <c:plotVisOnly val="1"/>
    <c:dispBlanksAs val="gap"/>
    <c:showDLblsOverMax val="0"/>
  </c:chart>
  <c:spPr>
    <a:ln w="3175">
      <a:noFill/>
    </a:ln>
  </c:spPr>
  <c:txPr>
    <a:bodyPr vert="horz" rot="0"/>
    <a:lstStyle/>
    <a:p>
      <a:pPr>
        <a:defRPr lang="en-US" cap="none" sz="85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png"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 Id="rId3" Type="http://schemas.openxmlformats.org/officeDocument/2006/relationships/chart" Target="/xl/charts/chart5.xml" /><Relationship Id="rId4" Type="http://schemas.openxmlformats.org/officeDocument/2006/relationships/chart" Target="/xl/charts/chart6.xml" /><Relationship Id="rId5" Type="http://schemas.openxmlformats.org/officeDocument/2006/relationships/chart" Target="/xl/charts/chart7.xml" /><Relationship Id="rId6" Type="http://schemas.openxmlformats.org/officeDocument/2006/relationships/chart" Target="/xl/charts/chart8.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 Id="rId3" Type="http://schemas.openxmlformats.org/officeDocument/2006/relationships/chart" Target="/xl/charts/chart11.xml" /><Relationship Id="rId4" Type="http://schemas.openxmlformats.org/officeDocument/2006/relationships/chart" Target="/xl/charts/chart12.xml" /><Relationship Id="rId5" Type="http://schemas.openxmlformats.org/officeDocument/2006/relationships/chart" Target="/xl/charts/chart13.xml" /><Relationship Id="rId6" Type="http://schemas.openxmlformats.org/officeDocument/2006/relationships/image" Target="../media/image2.png" /><Relationship Id="rId7" Type="http://schemas.openxmlformats.org/officeDocument/2006/relationships/chart" Target="/xl/charts/chart14.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15.xml" /><Relationship Id="rId2" Type="http://schemas.openxmlformats.org/officeDocument/2006/relationships/chart" Target="/xl/charts/chart16.xml" /><Relationship Id="rId3" Type="http://schemas.openxmlformats.org/officeDocument/2006/relationships/chart" Target="/xl/charts/chart17.xml" /><Relationship Id="rId4" Type="http://schemas.openxmlformats.org/officeDocument/2006/relationships/chart" Target="/xl/charts/chart1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942975</xdr:colOff>
      <xdr:row>2</xdr:row>
      <xdr:rowOff>0</xdr:rowOff>
    </xdr:from>
    <xdr:to>
      <xdr:col>6</xdr:col>
      <xdr:colOff>295275</xdr:colOff>
      <xdr:row>14</xdr:row>
      <xdr:rowOff>28575</xdr:rowOff>
    </xdr:to>
    <xdr:pic>
      <xdr:nvPicPr>
        <xdr:cNvPr id="1" name="Picture 1"/>
        <xdr:cNvPicPr preferRelativeResize="1">
          <a:picLocks noChangeAspect="1"/>
        </xdr:cNvPicPr>
      </xdr:nvPicPr>
      <xdr:blipFill>
        <a:blip r:embed="rId1"/>
        <a:stretch>
          <a:fillRect/>
        </a:stretch>
      </xdr:blipFill>
      <xdr:spPr>
        <a:xfrm>
          <a:off x="942975" y="323850"/>
          <a:ext cx="3657600" cy="19716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66675</xdr:colOff>
      <xdr:row>5</xdr:row>
      <xdr:rowOff>123825</xdr:rowOff>
    </xdr:from>
    <xdr:to>
      <xdr:col>17</xdr:col>
      <xdr:colOff>57150</xdr:colOff>
      <xdr:row>28</xdr:row>
      <xdr:rowOff>95250</xdr:rowOff>
    </xdr:to>
    <xdr:graphicFrame>
      <xdr:nvGraphicFramePr>
        <xdr:cNvPr id="1" name="Chart 1"/>
        <xdr:cNvGraphicFramePr/>
      </xdr:nvGraphicFramePr>
      <xdr:xfrm>
        <a:off x="8382000" y="1752600"/>
        <a:ext cx="5457825" cy="37052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6</xdr:row>
      <xdr:rowOff>9525</xdr:rowOff>
    </xdr:from>
    <xdr:to>
      <xdr:col>16</xdr:col>
      <xdr:colOff>1162050</xdr:colOff>
      <xdr:row>29</xdr:row>
      <xdr:rowOff>0</xdr:rowOff>
    </xdr:to>
    <xdr:graphicFrame>
      <xdr:nvGraphicFramePr>
        <xdr:cNvPr id="1" name="Chart 1"/>
        <xdr:cNvGraphicFramePr/>
      </xdr:nvGraphicFramePr>
      <xdr:xfrm>
        <a:off x="8334375" y="1885950"/>
        <a:ext cx="5429250" cy="37242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xdr:row>
      <xdr:rowOff>0</xdr:rowOff>
    </xdr:from>
    <xdr:to>
      <xdr:col>15</xdr:col>
      <xdr:colOff>9525</xdr:colOff>
      <xdr:row>36</xdr:row>
      <xdr:rowOff>28575</xdr:rowOff>
    </xdr:to>
    <xdr:pic>
      <xdr:nvPicPr>
        <xdr:cNvPr id="1" name="Picture 2"/>
        <xdr:cNvPicPr preferRelativeResize="1">
          <a:picLocks noChangeAspect="1"/>
        </xdr:cNvPicPr>
      </xdr:nvPicPr>
      <xdr:blipFill>
        <a:blip r:embed="rId1"/>
        <a:stretch>
          <a:fillRect/>
        </a:stretch>
      </xdr:blipFill>
      <xdr:spPr>
        <a:xfrm>
          <a:off x="0" y="542925"/>
          <a:ext cx="9153525" cy="5534025"/>
        </a:xfrm>
        <a:prstGeom prst="rect">
          <a:avLst/>
        </a:prstGeom>
        <a:noFill/>
        <a:ln w="9525" cmpd="sng">
          <a:noFill/>
        </a:ln>
      </xdr:spPr>
    </xdr:pic>
    <xdr:clientData/>
  </xdr:twoCellAnchor>
  <xdr:twoCellAnchor editAs="oneCell">
    <xdr:from>
      <xdr:col>0</xdr:col>
      <xdr:colOff>219075</xdr:colOff>
      <xdr:row>39</xdr:row>
      <xdr:rowOff>28575</xdr:rowOff>
    </xdr:from>
    <xdr:to>
      <xdr:col>14</xdr:col>
      <xdr:colOff>552450</xdr:colOff>
      <xdr:row>71</xdr:row>
      <xdr:rowOff>133350</xdr:rowOff>
    </xdr:to>
    <xdr:pic>
      <xdr:nvPicPr>
        <xdr:cNvPr id="2" name="Picture 4"/>
        <xdr:cNvPicPr preferRelativeResize="1">
          <a:picLocks noChangeAspect="1"/>
        </xdr:cNvPicPr>
      </xdr:nvPicPr>
      <xdr:blipFill>
        <a:blip r:embed="rId2"/>
        <a:stretch>
          <a:fillRect/>
        </a:stretch>
      </xdr:blipFill>
      <xdr:spPr>
        <a:xfrm>
          <a:off x="219075" y="6562725"/>
          <a:ext cx="8867775" cy="52863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40</xdr:row>
      <xdr:rowOff>9525</xdr:rowOff>
    </xdr:from>
    <xdr:to>
      <xdr:col>9</xdr:col>
      <xdr:colOff>9525</xdr:colOff>
      <xdr:row>57</xdr:row>
      <xdr:rowOff>152400</xdr:rowOff>
    </xdr:to>
    <xdr:graphicFrame>
      <xdr:nvGraphicFramePr>
        <xdr:cNvPr id="1" name="Chart 1"/>
        <xdr:cNvGraphicFramePr/>
      </xdr:nvGraphicFramePr>
      <xdr:xfrm>
        <a:off x="276225" y="5381625"/>
        <a:ext cx="4648200" cy="289560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40</xdr:row>
      <xdr:rowOff>19050</xdr:rowOff>
    </xdr:from>
    <xdr:to>
      <xdr:col>18</xdr:col>
      <xdr:colOff>9525</xdr:colOff>
      <xdr:row>58</xdr:row>
      <xdr:rowOff>9525</xdr:rowOff>
    </xdr:to>
    <xdr:graphicFrame>
      <xdr:nvGraphicFramePr>
        <xdr:cNvPr id="2" name="Chart 2"/>
        <xdr:cNvGraphicFramePr/>
      </xdr:nvGraphicFramePr>
      <xdr:xfrm>
        <a:off x="5543550" y="5391150"/>
        <a:ext cx="4638675" cy="2905125"/>
      </xdr:xfrm>
      <a:graphic>
        <a:graphicData uri="http://schemas.openxmlformats.org/drawingml/2006/chart">
          <c:chart xmlns:c="http://schemas.openxmlformats.org/drawingml/2006/chart" r:id="rId2"/>
        </a:graphicData>
      </a:graphic>
    </xdr:graphicFrame>
    <xdr:clientData/>
  </xdr:twoCellAnchor>
  <xdr:twoCellAnchor>
    <xdr:from>
      <xdr:col>20</xdr:col>
      <xdr:colOff>0</xdr:colOff>
      <xdr:row>39</xdr:row>
      <xdr:rowOff>152400</xdr:rowOff>
    </xdr:from>
    <xdr:to>
      <xdr:col>27</xdr:col>
      <xdr:colOff>9525</xdr:colOff>
      <xdr:row>57</xdr:row>
      <xdr:rowOff>152400</xdr:rowOff>
    </xdr:to>
    <xdr:graphicFrame>
      <xdr:nvGraphicFramePr>
        <xdr:cNvPr id="3" name="Chart 3"/>
        <xdr:cNvGraphicFramePr/>
      </xdr:nvGraphicFramePr>
      <xdr:xfrm>
        <a:off x="10801350" y="5362575"/>
        <a:ext cx="4638675" cy="2914650"/>
      </xdr:xfrm>
      <a:graphic>
        <a:graphicData uri="http://schemas.openxmlformats.org/drawingml/2006/chart">
          <c:chart xmlns:c="http://schemas.openxmlformats.org/drawingml/2006/chart" r:id="rId3"/>
        </a:graphicData>
      </a:graphic>
    </xdr:graphicFrame>
    <xdr:clientData/>
  </xdr:twoCellAnchor>
  <xdr:twoCellAnchor>
    <xdr:from>
      <xdr:col>28</xdr:col>
      <xdr:colOff>0</xdr:colOff>
      <xdr:row>39</xdr:row>
      <xdr:rowOff>152400</xdr:rowOff>
    </xdr:from>
    <xdr:to>
      <xdr:col>28</xdr:col>
      <xdr:colOff>0</xdr:colOff>
      <xdr:row>58</xdr:row>
      <xdr:rowOff>9525</xdr:rowOff>
    </xdr:to>
    <xdr:graphicFrame>
      <xdr:nvGraphicFramePr>
        <xdr:cNvPr id="4" name="Chart 7"/>
        <xdr:cNvGraphicFramePr/>
      </xdr:nvGraphicFramePr>
      <xdr:xfrm>
        <a:off x="15744825" y="5362575"/>
        <a:ext cx="0" cy="2933700"/>
      </xdr:xfrm>
      <a:graphic>
        <a:graphicData uri="http://schemas.openxmlformats.org/drawingml/2006/chart">
          <c:chart xmlns:c="http://schemas.openxmlformats.org/drawingml/2006/chart" r:id="rId4"/>
        </a:graphicData>
      </a:graphic>
    </xdr:graphicFrame>
    <xdr:clientData/>
  </xdr:twoCellAnchor>
  <xdr:twoCellAnchor>
    <xdr:from>
      <xdr:col>29</xdr:col>
      <xdr:colOff>9525</xdr:colOff>
      <xdr:row>40</xdr:row>
      <xdr:rowOff>0</xdr:rowOff>
    </xdr:from>
    <xdr:to>
      <xdr:col>35</xdr:col>
      <xdr:colOff>590550</xdr:colOff>
      <xdr:row>58</xdr:row>
      <xdr:rowOff>0</xdr:rowOff>
    </xdr:to>
    <xdr:graphicFrame>
      <xdr:nvGraphicFramePr>
        <xdr:cNvPr id="5" name="Chart 8"/>
        <xdr:cNvGraphicFramePr/>
      </xdr:nvGraphicFramePr>
      <xdr:xfrm>
        <a:off x="16068675" y="5372100"/>
        <a:ext cx="4600575" cy="2914650"/>
      </xdr:xfrm>
      <a:graphic>
        <a:graphicData uri="http://schemas.openxmlformats.org/drawingml/2006/chart">
          <c:chart xmlns:c="http://schemas.openxmlformats.org/drawingml/2006/chart" r:id="rId5"/>
        </a:graphicData>
      </a:graphic>
    </xdr:graphicFrame>
    <xdr:clientData/>
  </xdr:twoCellAnchor>
  <xdr:twoCellAnchor>
    <xdr:from>
      <xdr:col>38</xdr:col>
      <xdr:colOff>0</xdr:colOff>
      <xdr:row>40</xdr:row>
      <xdr:rowOff>9525</xdr:rowOff>
    </xdr:from>
    <xdr:to>
      <xdr:col>45</xdr:col>
      <xdr:colOff>0</xdr:colOff>
      <xdr:row>57</xdr:row>
      <xdr:rowOff>152400</xdr:rowOff>
    </xdr:to>
    <xdr:graphicFrame>
      <xdr:nvGraphicFramePr>
        <xdr:cNvPr id="6" name="Chart 9"/>
        <xdr:cNvGraphicFramePr/>
      </xdr:nvGraphicFramePr>
      <xdr:xfrm>
        <a:off x="21316950" y="5381625"/>
        <a:ext cx="4629150" cy="2895600"/>
      </xdr:xfrm>
      <a:graphic>
        <a:graphicData uri="http://schemas.openxmlformats.org/drawingml/2006/chart">
          <c:chart xmlns:c="http://schemas.openxmlformats.org/drawingml/2006/chart" r:id="rId6"/>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29</xdr:row>
      <xdr:rowOff>9525</xdr:rowOff>
    </xdr:from>
    <xdr:to>
      <xdr:col>7</xdr:col>
      <xdr:colOff>600075</xdr:colOff>
      <xdr:row>47</xdr:row>
      <xdr:rowOff>9525</xdr:rowOff>
    </xdr:to>
    <xdr:graphicFrame>
      <xdr:nvGraphicFramePr>
        <xdr:cNvPr id="1" name="Chart 2"/>
        <xdr:cNvGraphicFramePr/>
      </xdr:nvGraphicFramePr>
      <xdr:xfrm>
        <a:off x="314325" y="5400675"/>
        <a:ext cx="4476750" cy="2914650"/>
      </xdr:xfrm>
      <a:graphic>
        <a:graphicData uri="http://schemas.openxmlformats.org/drawingml/2006/chart">
          <c:chart xmlns:c="http://schemas.openxmlformats.org/drawingml/2006/chart" r:id="rId1"/>
        </a:graphicData>
      </a:graphic>
    </xdr:graphicFrame>
    <xdr:clientData/>
  </xdr:twoCellAnchor>
  <xdr:twoCellAnchor>
    <xdr:from>
      <xdr:col>12</xdr:col>
      <xdr:colOff>9525</xdr:colOff>
      <xdr:row>29</xdr:row>
      <xdr:rowOff>0</xdr:rowOff>
    </xdr:from>
    <xdr:to>
      <xdr:col>19</xdr:col>
      <xdr:colOff>9525</xdr:colOff>
      <xdr:row>46</xdr:row>
      <xdr:rowOff>152400</xdr:rowOff>
    </xdr:to>
    <xdr:graphicFrame>
      <xdr:nvGraphicFramePr>
        <xdr:cNvPr id="2" name="Chart 3"/>
        <xdr:cNvGraphicFramePr/>
      </xdr:nvGraphicFramePr>
      <xdr:xfrm>
        <a:off x="5448300" y="5391150"/>
        <a:ext cx="4486275" cy="2905125"/>
      </xdr:xfrm>
      <a:graphic>
        <a:graphicData uri="http://schemas.openxmlformats.org/drawingml/2006/chart">
          <c:chart xmlns:c="http://schemas.openxmlformats.org/drawingml/2006/chart" r:id="rId2"/>
        </a:graphicData>
      </a:graphic>
    </xdr:graphicFrame>
    <xdr:clientData/>
  </xdr:twoCellAnchor>
  <xdr:twoCellAnchor>
    <xdr:from>
      <xdr:col>21</xdr:col>
      <xdr:colOff>0</xdr:colOff>
      <xdr:row>29</xdr:row>
      <xdr:rowOff>0</xdr:rowOff>
    </xdr:from>
    <xdr:to>
      <xdr:col>27</xdr:col>
      <xdr:colOff>581025</xdr:colOff>
      <xdr:row>47</xdr:row>
      <xdr:rowOff>0</xdr:rowOff>
    </xdr:to>
    <xdr:graphicFrame>
      <xdr:nvGraphicFramePr>
        <xdr:cNvPr id="3" name="Chart 4"/>
        <xdr:cNvGraphicFramePr/>
      </xdr:nvGraphicFramePr>
      <xdr:xfrm>
        <a:off x="10553700" y="5391150"/>
        <a:ext cx="4457700" cy="2914650"/>
      </xdr:xfrm>
      <a:graphic>
        <a:graphicData uri="http://schemas.openxmlformats.org/drawingml/2006/chart">
          <c:chart xmlns:c="http://schemas.openxmlformats.org/drawingml/2006/chart" r:id="rId3"/>
        </a:graphicData>
      </a:graphic>
    </xdr:graphicFrame>
    <xdr:clientData/>
  </xdr:twoCellAnchor>
  <xdr:twoCellAnchor>
    <xdr:from>
      <xdr:col>29</xdr:col>
      <xdr:colOff>0</xdr:colOff>
      <xdr:row>29</xdr:row>
      <xdr:rowOff>9525</xdr:rowOff>
    </xdr:from>
    <xdr:to>
      <xdr:col>29</xdr:col>
      <xdr:colOff>0</xdr:colOff>
      <xdr:row>46</xdr:row>
      <xdr:rowOff>152400</xdr:rowOff>
    </xdr:to>
    <xdr:graphicFrame>
      <xdr:nvGraphicFramePr>
        <xdr:cNvPr id="4" name="Chart 5"/>
        <xdr:cNvGraphicFramePr/>
      </xdr:nvGraphicFramePr>
      <xdr:xfrm>
        <a:off x="15354300" y="5400675"/>
        <a:ext cx="0" cy="2895600"/>
      </xdr:xfrm>
      <a:graphic>
        <a:graphicData uri="http://schemas.openxmlformats.org/drawingml/2006/chart">
          <c:chart xmlns:c="http://schemas.openxmlformats.org/drawingml/2006/chart" r:id="rId4"/>
        </a:graphicData>
      </a:graphic>
    </xdr:graphicFrame>
    <xdr:clientData/>
  </xdr:twoCellAnchor>
  <xdr:twoCellAnchor>
    <xdr:from>
      <xdr:col>30</xdr:col>
      <xdr:colOff>0</xdr:colOff>
      <xdr:row>29</xdr:row>
      <xdr:rowOff>9525</xdr:rowOff>
    </xdr:from>
    <xdr:to>
      <xdr:col>37</xdr:col>
      <xdr:colOff>0</xdr:colOff>
      <xdr:row>47</xdr:row>
      <xdr:rowOff>9525</xdr:rowOff>
    </xdr:to>
    <xdr:graphicFrame>
      <xdr:nvGraphicFramePr>
        <xdr:cNvPr id="5" name="Chart 6"/>
        <xdr:cNvGraphicFramePr/>
      </xdr:nvGraphicFramePr>
      <xdr:xfrm>
        <a:off x="15668625" y="5400675"/>
        <a:ext cx="4486275" cy="2914650"/>
      </xdr:xfrm>
      <a:graphic>
        <a:graphicData uri="http://schemas.openxmlformats.org/drawingml/2006/chart">
          <c:chart xmlns:c="http://schemas.openxmlformats.org/drawingml/2006/chart" r:id="rId5"/>
        </a:graphicData>
      </a:graphic>
    </xdr:graphicFrame>
    <xdr:clientData/>
  </xdr:twoCellAnchor>
  <xdr:twoCellAnchor editAs="oneCell">
    <xdr:from>
      <xdr:col>39</xdr:col>
      <xdr:colOff>0</xdr:colOff>
      <xdr:row>0</xdr:row>
      <xdr:rowOff>0</xdr:rowOff>
    </xdr:from>
    <xdr:to>
      <xdr:col>39</xdr:col>
      <xdr:colOff>152400</xdr:colOff>
      <xdr:row>0</xdr:row>
      <xdr:rowOff>152400</xdr:rowOff>
    </xdr:to>
    <xdr:pic>
      <xdr:nvPicPr>
        <xdr:cNvPr id="6" name="Picture 7"/>
        <xdr:cNvPicPr preferRelativeResize="1">
          <a:picLocks noChangeAspect="1"/>
        </xdr:cNvPicPr>
      </xdr:nvPicPr>
      <xdr:blipFill>
        <a:blip r:embed="rId6"/>
        <a:stretch>
          <a:fillRect/>
        </a:stretch>
      </xdr:blipFill>
      <xdr:spPr>
        <a:xfrm>
          <a:off x="20783550" y="0"/>
          <a:ext cx="152400" cy="152400"/>
        </a:xfrm>
        <a:prstGeom prst="rect">
          <a:avLst/>
        </a:prstGeom>
        <a:noFill/>
        <a:ln w="1" cmpd="sng">
          <a:noFill/>
        </a:ln>
      </xdr:spPr>
    </xdr:pic>
    <xdr:clientData/>
  </xdr:twoCellAnchor>
  <xdr:twoCellAnchor>
    <xdr:from>
      <xdr:col>39</xdr:col>
      <xdr:colOff>0</xdr:colOff>
      <xdr:row>29</xdr:row>
      <xdr:rowOff>9525</xdr:rowOff>
    </xdr:from>
    <xdr:to>
      <xdr:col>46</xdr:col>
      <xdr:colOff>0</xdr:colOff>
      <xdr:row>46</xdr:row>
      <xdr:rowOff>152400</xdr:rowOff>
    </xdr:to>
    <xdr:graphicFrame>
      <xdr:nvGraphicFramePr>
        <xdr:cNvPr id="7" name="Chart 8"/>
        <xdr:cNvGraphicFramePr/>
      </xdr:nvGraphicFramePr>
      <xdr:xfrm>
        <a:off x="20783550" y="5400675"/>
        <a:ext cx="4486275" cy="2895600"/>
      </xdr:xfrm>
      <a:graphic>
        <a:graphicData uri="http://schemas.openxmlformats.org/drawingml/2006/chart">
          <c:chart xmlns:c="http://schemas.openxmlformats.org/drawingml/2006/chart" r:id="rId7"/>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4</xdr:row>
      <xdr:rowOff>0</xdr:rowOff>
    </xdr:from>
    <xdr:to>
      <xdr:col>16</xdr:col>
      <xdr:colOff>219075</xdr:colOff>
      <xdr:row>10</xdr:row>
      <xdr:rowOff>95250</xdr:rowOff>
    </xdr:to>
    <xdr:graphicFrame>
      <xdr:nvGraphicFramePr>
        <xdr:cNvPr id="1" name="Chart 4"/>
        <xdr:cNvGraphicFramePr/>
      </xdr:nvGraphicFramePr>
      <xdr:xfrm>
        <a:off x="7667625" y="809625"/>
        <a:ext cx="4895850" cy="2752725"/>
      </xdr:xfrm>
      <a:graphic>
        <a:graphicData uri="http://schemas.openxmlformats.org/drawingml/2006/chart">
          <c:chart xmlns:c="http://schemas.openxmlformats.org/drawingml/2006/chart" r:id="rId1"/>
        </a:graphicData>
      </a:graphic>
    </xdr:graphicFrame>
    <xdr:clientData/>
  </xdr:twoCellAnchor>
  <xdr:twoCellAnchor>
    <xdr:from>
      <xdr:col>18</xdr:col>
      <xdr:colOff>0</xdr:colOff>
      <xdr:row>4</xdr:row>
      <xdr:rowOff>9525</xdr:rowOff>
    </xdr:from>
    <xdr:to>
      <xdr:col>26</xdr:col>
      <xdr:colOff>209550</xdr:colOff>
      <xdr:row>10</xdr:row>
      <xdr:rowOff>95250</xdr:rowOff>
    </xdr:to>
    <xdr:graphicFrame>
      <xdr:nvGraphicFramePr>
        <xdr:cNvPr id="2" name="Chart 5"/>
        <xdr:cNvGraphicFramePr/>
      </xdr:nvGraphicFramePr>
      <xdr:xfrm>
        <a:off x="13439775" y="819150"/>
        <a:ext cx="5048250" cy="2743200"/>
      </xdr:xfrm>
      <a:graphic>
        <a:graphicData uri="http://schemas.openxmlformats.org/drawingml/2006/chart">
          <c:chart xmlns:c="http://schemas.openxmlformats.org/drawingml/2006/chart" r:id="rId2"/>
        </a:graphicData>
      </a:graphic>
    </xdr:graphicFrame>
    <xdr:clientData/>
  </xdr:twoCellAnchor>
  <xdr:twoCellAnchor>
    <xdr:from>
      <xdr:col>8</xdr:col>
      <xdr:colOff>0</xdr:colOff>
      <xdr:row>13</xdr:row>
      <xdr:rowOff>9525</xdr:rowOff>
    </xdr:from>
    <xdr:to>
      <xdr:col>17</xdr:col>
      <xdr:colOff>0</xdr:colOff>
      <xdr:row>22</xdr:row>
      <xdr:rowOff>180975</xdr:rowOff>
    </xdr:to>
    <xdr:graphicFrame>
      <xdr:nvGraphicFramePr>
        <xdr:cNvPr id="3" name="Chart 6"/>
        <xdr:cNvGraphicFramePr/>
      </xdr:nvGraphicFramePr>
      <xdr:xfrm>
        <a:off x="7667625" y="4162425"/>
        <a:ext cx="5162550" cy="2524125"/>
      </xdr:xfrm>
      <a:graphic>
        <a:graphicData uri="http://schemas.openxmlformats.org/drawingml/2006/chart">
          <c:chart xmlns:c="http://schemas.openxmlformats.org/drawingml/2006/chart" r:id="rId3"/>
        </a:graphicData>
      </a:graphic>
    </xdr:graphicFrame>
    <xdr:clientData/>
  </xdr:twoCellAnchor>
  <xdr:twoCellAnchor>
    <xdr:from>
      <xdr:col>18</xdr:col>
      <xdr:colOff>0</xdr:colOff>
      <xdr:row>12</xdr:row>
      <xdr:rowOff>219075</xdr:rowOff>
    </xdr:from>
    <xdr:to>
      <xdr:col>26</xdr:col>
      <xdr:colOff>209550</xdr:colOff>
      <xdr:row>22</xdr:row>
      <xdr:rowOff>190500</xdr:rowOff>
    </xdr:to>
    <xdr:graphicFrame>
      <xdr:nvGraphicFramePr>
        <xdr:cNvPr id="4" name="Chart 7"/>
        <xdr:cNvGraphicFramePr/>
      </xdr:nvGraphicFramePr>
      <xdr:xfrm>
        <a:off x="13439775" y="4143375"/>
        <a:ext cx="5048250" cy="2552700"/>
      </xdr:xfrm>
      <a:graphic>
        <a:graphicData uri="http://schemas.openxmlformats.org/drawingml/2006/chart">
          <c:chart xmlns:c="http://schemas.openxmlformats.org/drawingml/2006/chart"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9"/>
  </sheetPr>
  <dimension ref="A2:K39"/>
  <sheetViews>
    <sheetView showGridLines="0" tabSelected="1" workbookViewId="0" topLeftCell="A1">
      <selection activeCell="A1" sqref="A1"/>
    </sheetView>
  </sheetViews>
  <sheetFormatPr defaultColWidth="9.140625" defaultRowHeight="12.75"/>
  <cols>
    <col min="1" max="1" width="18.8515625" style="0" customWidth="1"/>
    <col min="8" max="8" width="16.57421875" style="0" customWidth="1"/>
  </cols>
  <sheetData>
    <row r="2" spans="1:8" ht="12.75">
      <c r="A2" s="240"/>
      <c r="B2" s="240"/>
      <c r="C2" s="240"/>
      <c r="D2" s="240"/>
      <c r="E2" s="240"/>
      <c r="F2" s="240"/>
      <c r="G2" s="240"/>
      <c r="H2" s="240"/>
    </row>
    <row r="3" spans="1:8" ht="12.75">
      <c r="A3" s="240"/>
      <c r="B3" s="240"/>
      <c r="C3" s="240"/>
      <c r="D3" s="240"/>
      <c r="E3" s="240"/>
      <c r="F3" s="240"/>
      <c r="G3" s="240"/>
      <c r="H3" s="240"/>
    </row>
    <row r="4" spans="1:8" ht="12.75">
      <c r="A4" s="240"/>
      <c r="B4" s="240"/>
      <c r="C4" s="240"/>
      <c r="D4" s="240"/>
      <c r="E4" s="240"/>
      <c r="F4" s="240"/>
      <c r="G4" s="240"/>
      <c r="H4" s="240"/>
    </row>
    <row r="5" spans="1:8" ht="12.75">
      <c r="A5" s="240"/>
      <c r="B5" s="240"/>
      <c r="C5" s="240"/>
      <c r="D5" s="240"/>
      <c r="E5" s="240"/>
      <c r="F5" s="240"/>
      <c r="G5" s="240"/>
      <c r="H5" s="240"/>
    </row>
    <row r="6" spans="1:8" ht="12.75">
      <c r="A6" s="240"/>
      <c r="B6" s="240"/>
      <c r="C6" s="240"/>
      <c r="D6" s="240"/>
      <c r="E6" s="240"/>
      <c r="F6" s="240"/>
      <c r="G6" s="240"/>
      <c r="H6" s="240"/>
    </row>
    <row r="7" spans="1:8" ht="12.75">
      <c r="A7" s="240"/>
      <c r="B7" s="240"/>
      <c r="C7" s="240"/>
      <c r="D7" s="240"/>
      <c r="E7" s="240"/>
      <c r="F7" s="240"/>
      <c r="G7" s="240"/>
      <c r="H7" s="240"/>
    </row>
    <row r="8" spans="1:8" ht="12.75">
      <c r="A8" s="240"/>
      <c r="B8" s="240"/>
      <c r="C8" s="240"/>
      <c r="D8" s="240"/>
      <c r="E8" s="240"/>
      <c r="F8" s="240"/>
      <c r="G8" s="240"/>
      <c r="H8" s="240"/>
    </row>
    <row r="9" spans="1:8" ht="12.75">
      <c r="A9" s="240"/>
      <c r="B9" s="240"/>
      <c r="C9" s="240"/>
      <c r="D9" s="240"/>
      <c r="E9" s="240"/>
      <c r="F9" s="240"/>
      <c r="G9" s="240"/>
      <c r="H9" s="240"/>
    </row>
    <row r="10" spans="1:8" ht="12.75">
      <c r="A10" s="240"/>
      <c r="B10" s="240"/>
      <c r="C10" s="240"/>
      <c r="D10" s="240"/>
      <c r="E10" s="240"/>
      <c r="F10" s="240"/>
      <c r="G10" s="240"/>
      <c r="H10" s="240"/>
    </row>
    <row r="11" spans="1:8" ht="12.75">
      <c r="A11" s="240"/>
      <c r="B11" s="240"/>
      <c r="C11" s="240"/>
      <c r="D11" s="240"/>
      <c r="E11" s="240"/>
      <c r="F11" s="240"/>
      <c r="G11" s="240"/>
      <c r="H11" s="240"/>
    </row>
    <row r="12" spans="1:8" ht="12.75">
      <c r="A12" s="240"/>
      <c r="B12" s="240"/>
      <c r="C12" s="240"/>
      <c r="D12" s="240"/>
      <c r="E12" s="240"/>
      <c r="F12" s="240"/>
      <c r="G12" s="240"/>
      <c r="H12" s="240"/>
    </row>
    <row r="13" spans="1:8" ht="12.75">
      <c r="A13" s="240"/>
      <c r="B13" s="240"/>
      <c r="C13" s="240"/>
      <c r="D13" s="240"/>
      <c r="E13" s="240"/>
      <c r="F13" s="240"/>
      <c r="G13" s="240"/>
      <c r="H13" s="240"/>
    </row>
    <row r="14" spans="1:8" ht="12.75">
      <c r="A14" s="240"/>
      <c r="B14" s="240"/>
      <c r="C14" s="240"/>
      <c r="D14" s="240"/>
      <c r="E14" s="240"/>
      <c r="F14" s="240"/>
      <c r="G14" s="240"/>
      <c r="H14" s="240"/>
    </row>
    <row r="15" spans="1:8" ht="12.75">
      <c r="A15" s="240"/>
      <c r="B15" s="240"/>
      <c r="C15" s="240"/>
      <c r="D15" s="240"/>
      <c r="E15" s="240"/>
      <c r="F15" s="240"/>
      <c r="G15" s="240"/>
      <c r="H15" s="240"/>
    </row>
    <row r="16" spans="1:8" ht="12.75">
      <c r="A16" s="244"/>
      <c r="B16" s="244"/>
      <c r="C16" s="244"/>
      <c r="D16" s="244"/>
      <c r="E16" s="244"/>
      <c r="F16" s="244"/>
      <c r="G16" s="244"/>
      <c r="H16" s="244"/>
    </row>
    <row r="17" spans="1:8" ht="12.75">
      <c r="A17" s="244"/>
      <c r="B17" s="244"/>
      <c r="C17" s="244"/>
      <c r="D17" s="244"/>
      <c r="E17" s="244"/>
      <c r="F17" s="244"/>
      <c r="G17" s="244"/>
      <c r="H17" s="244"/>
    </row>
    <row r="18" spans="1:8" ht="12.75">
      <c r="A18" s="244"/>
      <c r="B18" s="244"/>
      <c r="C18" s="244"/>
      <c r="D18" s="244"/>
      <c r="E18" s="244"/>
      <c r="F18" s="244"/>
      <c r="G18" s="244"/>
      <c r="H18" s="244"/>
    </row>
    <row r="19" spans="1:8" ht="12.75">
      <c r="A19" s="244"/>
      <c r="B19" s="244"/>
      <c r="C19" s="244"/>
      <c r="D19" s="244"/>
      <c r="E19" s="244"/>
      <c r="F19" s="244"/>
      <c r="G19" s="244"/>
      <c r="H19" s="244"/>
    </row>
    <row r="20" spans="1:8" ht="12.75">
      <c r="A20" s="244"/>
      <c r="B20" s="244"/>
      <c r="C20" s="244"/>
      <c r="D20" s="244"/>
      <c r="E20" s="244"/>
      <c r="F20" s="244"/>
      <c r="G20" s="244"/>
      <c r="H20" s="244"/>
    </row>
    <row r="22" spans="1:11" ht="60" customHeight="1">
      <c r="A22" s="241" t="s">
        <v>711</v>
      </c>
      <c r="B22" s="241"/>
      <c r="C22" s="241"/>
      <c r="D22" s="241"/>
      <c r="E22" s="241"/>
      <c r="F22" s="241"/>
      <c r="G22" s="241"/>
      <c r="H22" s="241"/>
      <c r="I22" s="50"/>
      <c r="J22" s="49"/>
      <c r="K22" s="49"/>
    </row>
    <row r="23" spans="1:8" ht="12.75">
      <c r="A23" s="242"/>
      <c r="B23" s="242"/>
      <c r="C23" s="242"/>
      <c r="D23" s="242"/>
      <c r="E23" s="242"/>
      <c r="F23" s="242"/>
      <c r="G23" s="242"/>
      <c r="H23" s="242"/>
    </row>
    <row r="24" spans="1:8" ht="12.75">
      <c r="A24" s="242"/>
      <c r="B24" s="242"/>
      <c r="C24" s="242"/>
      <c r="D24" s="242"/>
      <c r="E24" s="242"/>
      <c r="F24" s="242"/>
      <c r="G24" s="242"/>
      <c r="H24" s="242"/>
    </row>
    <row r="25" spans="1:8" ht="12.75">
      <c r="A25" s="245"/>
      <c r="B25" s="245"/>
      <c r="C25" s="245"/>
      <c r="D25" s="245"/>
      <c r="E25" s="245"/>
      <c r="F25" s="245"/>
      <c r="G25" s="245"/>
      <c r="H25" s="245"/>
    </row>
    <row r="26" spans="1:9" ht="26.25" customHeight="1">
      <c r="A26" s="242" t="s">
        <v>23</v>
      </c>
      <c r="B26" s="242"/>
      <c r="C26" s="242"/>
      <c r="D26" s="242"/>
      <c r="E26" s="242"/>
      <c r="F26" s="242"/>
      <c r="G26" s="242"/>
      <c r="H26" s="242"/>
      <c r="I26" s="51"/>
    </row>
    <row r="27" ht="22.5">
      <c r="F27" s="48"/>
    </row>
    <row r="28" spans="1:9" ht="25.5" customHeight="1">
      <c r="A28" s="243" t="s">
        <v>16</v>
      </c>
      <c r="B28" s="243"/>
      <c r="C28" s="243"/>
      <c r="D28" s="243"/>
      <c r="E28" s="243"/>
      <c r="F28" s="243"/>
      <c r="G28" s="243"/>
      <c r="H28" s="243"/>
      <c r="I28" s="52"/>
    </row>
    <row r="37" spans="1:9" ht="24" customHeight="1">
      <c r="A37" s="239" t="s">
        <v>688</v>
      </c>
      <c r="B37" s="239"/>
      <c r="C37" s="239"/>
      <c r="D37" s="239"/>
      <c r="E37" s="239"/>
      <c r="F37" s="239"/>
      <c r="G37" s="239"/>
      <c r="H37" s="239"/>
      <c r="I37" s="53"/>
    </row>
    <row r="38" spans="1:9" ht="24" customHeight="1">
      <c r="A38" s="239" t="s">
        <v>689</v>
      </c>
      <c r="B38" s="239"/>
      <c r="C38" s="239"/>
      <c r="D38" s="239"/>
      <c r="E38" s="239"/>
      <c r="F38" s="239"/>
      <c r="G38" s="239"/>
      <c r="H38" s="239"/>
      <c r="I38" s="53"/>
    </row>
    <row r="39" spans="1:9" ht="24" customHeight="1">
      <c r="A39" s="239" t="s">
        <v>690</v>
      </c>
      <c r="B39" s="239"/>
      <c r="C39" s="239"/>
      <c r="D39" s="239"/>
      <c r="E39" s="239"/>
      <c r="F39" s="239"/>
      <c r="G39" s="239"/>
      <c r="H39" s="239"/>
      <c r="I39" s="53"/>
    </row>
  </sheetData>
  <mergeCells count="10">
    <mergeCell ref="A37:H37"/>
    <mergeCell ref="A38:H38"/>
    <mergeCell ref="A39:H39"/>
    <mergeCell ref="A2:H15"/>
    <mergeCell ref="A22:H22"/>
    <mergeCell ref="A26:H26"/>
    <mergeCell ref="A28:H28"/>
    <mergeCell ref="A23:H24"/>
    <mergeCell ref="A16:H20"/>
    <mergeCell ref="A25:H25"/>
  </mergeCells>
  <printOptions/>
  <pageMargins left="0.75" right="0.75" top="1" bottom="1" header="0.5" footer="0.5"/>
  <pageSetup horizontalDpi="300" verticalDpi="300" orientation="portrait" r:id="rId2"/>
  <drawing r:id="rId1"/>
</worksheet>
</file>

<file path=xl/worksheets/sheet10.xml><?xml version="1.0" encoding="utf-8"?>
<worksheet xmlns="http://schemas.openxmlformats.org/spreadsheetml/2006/main" xmlns:r="http://schemas.openxmlformats.org/officeDocument/2006/relationships">
  <sheetPr>
    <tabColor indexed="51"/>
  </sheetPr>
  <dimension ref="B1:AU79"/>
  <sheetViews>
    <sheetView showGridLines="0" workbookViewId="0" topLeftCell="A1">
      <selection activeCell="A1" sqref="A1"/>
    </sheetView>
  </sheetViews>
  <sheetFormatPr defaultColWidth="9.140625" defaultRowHeight="12.75"/>
  <cols>
    <col min="1" max="1" width="4.7109375" style="0" customWidth="1"/>
    <col min="2" max="2" width="12.421875" style="0" customWidth="1"/>
    <col min="9" max="9" width="0.13671875" style="0" customWidth="1"/>
    <col min="10" max="10" width="9.140625" style="0" hidden="1" customWidth="1"/>
    <col min="11" max="11" width="4.7109375" style="2" customWidth="1"/>
    <col min="12" max="12" width="4.7109375" style="0" customWidth="1"/>
    <col min="13" max="13" width="12.421875" style="0" customWidth="1"/>
    <col min="20" max="20" width="4.7109375" style="2" customWidth="1"/>
    <col min="21" max="21" width="4.7109375" style="0" customWidth="1"/>
    <col min="22" max="22" width="12.421875" style="0" customWidth="1"/>
    <col min="29" max="29" width="4.7109375" style="75" customWidth="1"/>
    <col min="30" max="30" width="4.7109375" style="0" customWidth="1"/>
    <col min="31" max="31" width="12.421875" style="0" customWidth="1"/>
    <col min="38" max="38" width="4.7109375" style="75" customWidth="1"/>
    <col min="39" max="39" width="4.7109375" style="0" customWidth="1"/>
    <col min="40" max="40" width="12.421875" style="0" customWidth="1"/>
    <col min="47" max="47" width="4.7109375" style="0" customWidth="1"/>
  </cols>
  <sheetData>
    <row r="1" spans="2:46" ht="12.75" customHeight="1">
      <c r="B1" s="237" t="s">
        <v>719</v>
      </c>
      <c r="C1" s="237"/>
      <c r="D1" s="237"/>
      <c r="E1" s="237"/>
      <c r="F1" s="237"/>
      <c r="G1" s="237"/>
      <c r="H1" s="237"/>
      <c r="M1" s="237" t="s">
        <v>724</v>
      </c>
      <c r="N1" s="237"/>
      <c r="O1" s="237"/>
      <c r="P1" s="237"/>
      <c r="Q1" s="237"/>
      <c r="R1" s="237"/>
      <c r="S1" s="237"/>
      <c r="T1" s="113"/>
      <c r="V1" s="237" t="s">
        <v>725</v>
      </c>
      <c r="W1" s="237"/>
      <c r="X1" s="237"/>
      <c r="Y1" s="237"/>
      <c r="Z1" s="237"/>
      <c r="AA1" s="237"/>
      <c r="AB1" s="237"/>
      <c r="AC1" s="63"/>
      <c r="AE1" s="237" t="s">
        <v>726</v>
      </c>
      <c r="AF1" s="237"/>
      <c r="AG1" s="237"/>
      <c r="AH1" s="237"/>
      <c r="AI1" s="237"/>
      <c r="AJ1" s="237"/>
      <c r="AK1" s="237"/>
      <c r="AL1" s="63"/>
      <c r="AN1" s="237" t="s">
        <v>727</v>
      </c>
      <c r="AO1" s="237"/>
      <c r="AP1" s="237"/>
      <c r="AQ1" s="237"/>
      <c r="AR1" s="237"/>
      <c r="AS1" s="237"/>
      <c r="AT1" s="237"/>
    </row>
    <row r="2" spans="2:46" ht="12.75" customHeight="1">
      <c r="B2" s="237"/>
      <c r="C2" s="237"/>
      <c r="D2" s="237"/>
      <c r="E2" s="237"/>
      <c r="F2" s="237"/>
      <c r="G2" s="237"/>
      <c r="H2" s="237"/>
      <c r="M2" s="237"/>
      <c r="N2" s="237"/>
      <c r="O2" s="237"/>
      <c r="P2" s="237"/>
      <c r="Q2" s="237"/>
      <c r="R2" s="237"/>
      <c r="S2" s="237"/>
      <c r="T2" s="113"/>
      <c r="V2" s="237"/>
      <c r="W2" s="237"/>
      <c r="X2" s="237"/>
      <c r="Y2" s="237"/>
      <c r="Z2" s="237"/>
      <c r="AA2" s="237"/>
      <c r="AB2" s="237"/>
      <c r="AC2" s="63"/>
      <c r="AE2" s="237"/>
      <c r="AF2" s="237"/>
      <c r="AG2" s="237"/>
      <c r="AH2" s="237"/>
      <c r="AI2" s="237"/>
      <c r="AJ2" s="237"/>
      <c r="AK2" s="237"/>
      <c r="AL2" s="63"/>
      <c r="AN2" s="237"/>
      <c r="AO2" s="237"/>
      <c r="AP2" s="237"/>
      <c r="AQ2" s="237"/>
      <c r="AR2" s="237"/>
      <c r="AS2" s="237"/>
      <c r="AT2" s="237"/>
    </row>
    <row r="4" spans="2:46" ht="67.5" customHeight="1">
      <c r="B4" s="258" t="s">
        <v>8</v>
      </c>
      <c r="C4" s="258"/>
      <c r="D4" s="258"/>
      <c r="E4" s="258"/>
      <c r="F4" s="258"/>
      <c r="G4" s="258"/>
      <c r="H4" s="258"/>
      <c r="I4" s="258"/>
      <c r="M4" s="258" t="s">
        <v>8</v>
      </c>
      <c r="N4" s="258"/>
      <c r="O4" s="258"/>
      <c r="P4" s="258"/>
      <c r="Q4" s="258"/>
      <c r="R4" s="258"/>
      <c r="S4" s="258"/>
      <c r="T4" s="112"/>
      <c r="V4" s="258" t="s">
        <v>8</v>
      </c>
      <c r="W4" s="258"/>
      <c r="X4" s="258"/>
      <c r="Y4" s="258"/>
      <c r="Z4" s="258"/>
      <c r="AA4" s="258"/>
      <c r="AB4" s="258"/>
      <c r="AC4" s="108"/>
      <c r="AE4" s="258" t="s">
        <v>8</v>
      </c>
      <c r="AF4" s="258"/>
      <c r="AG4" s="258"/>
      <c r="AH4" s="258"/>
      <c r="AI4" s="258"/>
      <c r="AJ4" s="258"/>
      <c r="AK4" s="258"/>
      <c r="AL4" s="108"/>
      <c r="AN4" s="258" t="s">
        <v>8</v>
      </c>
      <c r="AO4" s="258"/>
      <c r="AP4" s="258"/>
      <c r="AQ4" s="258"/>
      <c r="AR4" s="258"/>
      <c r="AS4" s="258"/>
      <c r="AT4" s="258"/>
    </row>
    <row r="5" spans="2:47" ht="12.75" customHeight="1">
      <c r="B5" s="258"/>
      <c r="C5" s="258"/>
      <c r="D5" s="258"/>
      <c r="E5" s="258"/>
      <c r="F5" s="258"/>
      <c r="G5" s="258"/>
      <c r="H5" s="258"/>
      <c r="I5" s="258"/>
      <c r="M5" s="257"/>
      <c r="N5" s="257"/>
      <c r="O5" s="257"/>
      <c r="P5" s="257"/>
      <c r="Q5" s="257"/>
      <c r="R5" s="257"/>
      <c r="S5" s="257"/>
      <c r="T5" s="257"/>
      <c r="U5" s="257"/>
      <c r="V5" s="257"/>
      <c r="W5" s="257"/>
      <c r="X5" s="257"/>
      <c r="Y5" s="257"/>
      <c r="Z5" s="257"/>
      <c r="AA5" s="257"/>
      <c r="AB5" s="257"/>
      <c r="AC5" s="108"/>
      <c r="AD5" s="257"/>
      <c r="AE5" s="257"/>
      <c r="AF5" s="257"/>
      <c r="AG5" s="257"/>
      <c r="AH5" s="257"/>
      <c r="AI5" s="257"/>
      <c r="AJ5" s="257"/>
      <c r="AK5" s="257"/>
      <c r="AL5" s="108"/>
      <c r="AN5" s="257"/>
      <c r="AO5" s="257"/>
      <c r="AP5" s="257"/>
      <c r="AQ5" s="257"/>
      <c r="AR5" s="257"/>
      <c r="AS5" s="257"/>
      <c r="AT5" s="257"/>
      <c r="AU5" s="257"/>
    </row>
    <row r="6" spans="2:47" ht="12.75" customHeight="1">
      <c r="B6" s="258"/>
      <c r="C6" s="258"/>
      <c r="D6" s="258"/>
      <c r="E6" s="258"/>
      <c r="F6" s="258"/>
      <c r="G6" s="258"/>
      <c r="H6" s="258"/>
      <c r="I6" s="258"/>
      <c r="M6" s="257"/>
      <c r="N6" s="257"/>
      <c r="O6" s="257"/>
      <c r="P6" s="257"/>
      <c r="Q6" s="257"/>
      <c r="R6" s="257"/>
      <c r="S6" s="257"/>
      <c r="T6" s="257"/>
      <c r="U6" s="257"/>
      <c r="V6" s="257"/>
      <c r="W6" s="257"/>
      <c r="X6" s="257"/>
      <c r="Y6" s="257"/>
      <c r="Z6" s="257"/>
      <c r="AA6" s="257"/>
      <c r="AB6" s="257"/>
      <c r="AC6" s="108"/>
      <c r="AD6" s="257"/>
      <c r="AE6" s="257"/>
      <c r="AF6" s="257"/>
      <c r="AG6" s="257"/>
      <c r="AH6" s="257"/>
      <c r="AI6" s="257"/>
      <c r="AJ6" s="257"/>
      <c r="AK6" s="257"/>
      <c r="AL6" s="108"/>
      <c r="AN6" s="257"/>
      <c r="AO6" s="257"/>
      <c r="AP6" s="257"/>
      <c r="AQ6" s="257"/>
      <c r="AR6" s="257"/>
      <c r="AS6" s="257"/>
      <c r="AT6" s="257"/>
      <c r="AU6" s="257"/>
    </row>
    <row r="7" spans="2:46" ht="12.75">
      <c r="B7" s="6"/>
      <c r="C7" s="236" t="s">
        <v>660</v>
      </c>
      <c r="D7" s="236"/>
      <c r="E7" s="236"/>
      <c r="F7" s="236"/>
      <c r="G7" s="236"/>
      <c r="H7" s="236"/>
      <c r="M7" s="6"/>
      <c r="N7" s="236" t="s">
        <v>660</v>
      </c>
      <c r="O7" s="236"/>
      <c r="P7" s="236"/>
      <c r="Q7" s="236"/>
      <c r="R7" s="236"/>
      <c r="S7" s="236"/>
      <c r="T7" s="107"/>
      <c r="V7" s="6"/>
      <c r="W7" s="236" t="s">
        <v>660</v>
      </c>
      <c r="X7" s="236"/>
      <c r="Y7" s="236"/>
      <c r="Z7" s="236"/>
      <c r="AA7" s="236"/>
      <c r="AB7" s="236"/>
      <c r="AC7" s="109"/>
      <c r="AE7" s="6"/>
      <c r="AF7" s="236" t="s">
        <v>660</v>
      </c>
      <c r="AG7" s="236"/>
      <c r="AH7" s="236"/>
      <c r="AI7" s="236"/>
      <c r="AJ7" s="236"/>
      <c r="AK7" s="236"/>
      <c r="AL7" s="109"/>
      <c r="AN7" s="6"/>
      <c r="AO7" s="236" t="s">
        <v>660</v>
      </c>
      <c r="AP7" s="236"/>
      <c r="AQ7" s="236"/>
      <c r="AR7" s="236"/>
      <c r="AS7" s="236"/>
      <c r="AT7" s="236"/>
    </row>
    <row r="8" spans="2:46" ht="12.75">
      <c r="B8" s="6" t="s">
        <v>659</v>
      </c>
      <c r="C8" s="23">
        <v>2008</v>
      </c>
      <c r="D8" s="23">
        <v>2009</v>
      </c>
      <c r="E8" s="23">
        <v>2010</v>
      </c>
      <c r="F8" s="23">
        <v>2011</v>
      </c>
      <c r="G8" s="26">
        <v>2012</v>
      </c>
      <c r="H8" s="26">
        <v>2013</v>
      </c>
      <c r="M8" s="6" t="s">
        <v>659</v>
      </c>
      <c r="N8" s="23">
        <v>2008</v>
      </c>
      <c r="O8" s="23">
        <v>2009</v>
      </c>
      <c r="P8" s="23">
        <v>2010</v>
      </c>
      <c r="Q8" s="23">
        <v>2011</v>
      </c>
      <c r="R8" s="26">
        <v>2012</v>
      </c>
      <c r="S8" s="26">
        <v>2013</v>
      </c>
      <c r="T8" s="26"/>
      <c r="V8" s="6" t="s">
        <v>659</v>
      </c>
      <c r="W8" s="23">
        <v>2008</v>
      </c>
      <c r="X8" s="23">
        <v>2009</v>
      </c>
      <c r="Y8" s="23">
        <v>2010</v>
      </c>
      <c r="Z8" s="23">
        <v>2011</v>
      </c>
      <c r="AA8" s="26">
        <v>2012</v>
      </c>
      <c r="AB8" s="26">
        <v>2013</v>
      </c>
      <c r="AC8" s="26"/>
      <c r="AE8" s="6" t="s">
        <v>659</v>
      </c>
      <c r="AF8" s="23">
        <v>2008</v>
      </c>
      <c r="AG8" s="23">
        <v>2009</v>
      </c>
      <c r="AH8" s="23">
        <v>2010</v>
      </c>
      <c r="AI8" s="23">
        <v>2011</v>
      </c>
      <c r="AJ8" s="26">
        <v>2012</v>
      </c>
      <c r="AK8" s="26">
        <v>2013</v>
      </c>
      <c r="AL8" s="26"/>
      <c r="AN8" s="6" t="s">
        <v>659</v>
      </c>
      <c r="AO8" s="23">
        <v>2008</v>
      </c>
      <c r="AP8" s="23">
        <v>2009</v>
      </c>
      <c r="AQ8" s="23">
        <v>2010</v>
      </c>
      <c r="AR8" s="23">
        <v>2011</v>
      </c>
      <c r="AS8" s="26">
        <v>2012</v>
      </c>
      <c r="AT8" s="26">
        <v>2013</v>
      </c>
    </row>
    <row r="9" spans="2:46" ht="12.75">
      <c r="B9" s="6"/>
      <c r="C9" s="10"/>
      <c r="D9" s="10"/>
      <c r="E9" s="10"/>
      <c r="F9" s="10"/>
      <c r="G9" s="10"/>
      <c r="H9" s="10"/>
      <c r="M9" s="6"/>
      <c r="N9" s="10"/>
      <c r="O9" s="10"/>
      <c r="P9" s="10"/>
      <c r="Q9" s="10"/>
      <c r="R9" s="10"/>
      <c r="S9" s="10"/>
      <c r="T9" s="10"/>
      <c r="V9" s="6"/>
      <c r="W9" s="10"/>
      <c r="X9" s="10"/>
      <c r="Y9" s="10"/>
      <c r="Z9" s="10"/>
      <c r="AA9" s="10"/>
      <c r="AB9" s="10"/>
      <c r="AC9" s="110"/>
      <c r="AE9" s="6"/>
      <c r="AF9" s="10"/>
      <c r="AG9" s="10"/>
      <c r="AH9" s="10"/>
      <c r="AI9" s="10"/>
      <c r="AJ9" s="10"/>
      <c r="AK9" s="10"/>
      <c r="AL9" s="110"/>
      <c r="AN9" s="6"/>
      <c r="AO9" s="10"/>
      <c r="AP9" s="10"/>
      <c r="AQ9" s="10"/>
      <c r="AR9" s="10"/>
      <c r="AS9" s="10"/>
      <c r="AT9" s="10"/>
    </row>
    <row r="10" spans="2:46" ht="12.75">
      <c r="B10" s="6" t="s">
        <v>662</v>
      </c>
      <c r="C10" s="10">
        <v>57874</v>
      </c>
      <c r="D10" s="10">
        <v>58186</v>
      </c>
      <c r="E10" s="10">
        <v>58031</v>
      </c>
      <c r="F10" s="10">
        <v>58363</v>
      </c>
      <c r="G10" s="10">
        <v>58383</v>
      </c>
      <c r="H10" s="10">
        <v>58383</v>
      </c>
      <c r="I10" s="110">
        <v>58358</v>
      </c>
      <c r="J10" s="2"/>
      <c r="M10" s="6" t="s">
        <v>662</v>
      </c>
      <c r="N10" s="10">
        <v>15735</v>
      </c>
      <c r="O10" s="10">
        <v>15735</v>
      </c>
      <c r="P10" s="10">
        <v>15585</v>
      </c>
      <c r="Q10" s="10">
        <v>15585</v>
      </c>
      <c r="R10" s="10">
        <v>15605</v>
      </c>
      <c r="S10" s="10">
        <v>15605</v>
      </c>
      <c r="T10" s="10"/>
      <c r="V10" s="6" t="s">
        <v>662</v>
      </c>
      <c r="W10" s="10">
        <v>22916</v>
      </c>
      <c r="X10" s="10">
        <v>22758</v>
      </c>
      <c r="Y10" s="10">
        <v>22758</v>
      </c>
      <c r="Z10" s="10">
        <v>23090</v>
      </c>
      <c r="AA10" s="10">
        <v>23090</v>
      </c>
      <c r="AB10" s="10">
        <v>23090</v>
      </c>
      <c r="AC10" s="110"/>
      <c r="AE10" s="6" t="s">
        <v>662</v>
      </c>
      <c r="AF10" s="10">
        <v>14313</v>
      </c>
      <c r="AG10" s="10">
        <v>14508</v>
      </c>
      <c r="AH10" s="10">
        <v>14503</v>
      </c>
      <c r="AI10" s="10">
        <v>14503</v>
      </c>
      <c r="AJ10" s="10">
        <v>14503</v>
      </c>
      <c r="AK10" s="10">
        <v>14503</v>
      </c>
      <c r="AL10" s="110"/>
      <c r="AN10" s="6" t="s">
        <v>662</v>
      </c>
      <c r="AO10" s="10">
        <v>4909</v>
      </c>
      <c r="AP10" s="10">
        <v>5184</v>
      </c>
      <c r="AQ10" s="10">
        <v>5184</v>
      </c>
      <c r="AR10" s="10">
        <v>5184</v>
      </c>
      <c r="AS10" s="10">
        <v>5184</v>
      </c>
      <c r="AT10" s="10">
        <v>5184</v>
      </c>
    </row>
    <row r="11" spans="2:46" ht="12.75" customHeight="1">
      <c r="B11" s="6" t="s">
        <v>661</v>
      </c>
      <c r="C11" s="10">
        <v>15737</v>
      </c>
      <c r="D11" s="10">
        <v>15737</v>
      </c>
      <c r="E11" s="10">
        <v>15737</v>
      </c>
      <c r="F11" s="10">
        <v>16487</v>
      </c>
      <c r="G11" s="10">
        <v>17287</v>
      </c>
      <c r="H11" s="10">
        <v>17287</v>
      </c>
      <c r="I11" s="2"/>
      <c r="J11" s="2"/>
      <c r="M11" s="6" t="s">
        <v>661</v>
      </c>
      <c r="N11" s="10">
        <v>2474</v>
      </c>
      <c r="O11" s="10">
        <v>2474</v>
      </c>
      <c r="P11" s="10">
        <v>2474</v>
      </c>
      <c r="Q11" s="10">
        <v>2474</v>
      </c>
      <c r="R11" s="10">
        <v>2474</v>
      </c>
      <c r="S11" s="10">
        <v>2474</v>
      </c>
      <c r="T11" s="10"/>
      <c r="V11" s="6" t="s">
        <v>661</v>
      </c>
      <c r="W11" s="10">
        <v>8010</v>
      </c>
      <c r="X11" s="10">
        <v>8010</v>
      </c>
      <c r="Y11" s="10">
        <v>8010</v>
      </c>
      <c r="Z11" s="10">
        <v>8010</v>
      </c>
      <c r="AA11" s="10">
        <v>8810</v>
      </c>
      <c r="AB11" s="10">
        <v>8810</v>
      </c>
      <c r="AC11" s="110"/>
      <c r="AE11" s="6" t="s">
        <v>661</v>
      </c>
      <c r="AF11" s="10">
        <v>4602</v>
      </c>
      <c r="AG11" s="10">
        <v>4602</v>
      </c>
      <c r="AH11" s="10">
        <v>4602</v>
      </c>
      <c r="AI11" s="10">
        <v>5352</v>
      </c>
      <c r="AJ11" s="10">
        <v>5352</v>
      </c>
      <c r="AK11" s="10">
        <v>5352</v>
      </c>
      <c r="AL11" s="110"/>
      <c r="AN11" s="6" t="s">
        <v>661</v>
      </c>
      <c r="AO11" s="10">
        <v>651</v>
      </c>
      <c r="AP11" s="10">
        <v>651</v>
      </c>
      <c r="AQ11" s="10">
        <v>651</v>
      </c>
      <c r="AR11" s="10">
        <v>651</v>
      </c>
      <c r="AS11" s="10">
        <v>651</v>
      </c>
      <c r="AT11" s="10">
        <v>651</v>
      </c>
    </row>
    <row r="12" spans="2:46" ht="12.75" customHeight="1">
      <c r="B12" s="6" t="s">
        <v>663</v>
      </c>
      <c r="C12" s="10">
        <v>5003</v>
      </c>
      <c r="D12" s="10">
        <v>5003</v>
      </c>
      <c r="E12" s="10">
        <v>5003</v>
      </c>
      <c r="F12" s="10">
        <v>5003</v>
      </c>
      <c r="G12" s="10">
        <v>5003</v>
      </c>
      <c r="H12" s="10">
        <v>5003</v>
      </c>
      <c r="I12" s="10">
        <v>4878</v>
      </c>
      <c r="J12" s="10">
        <v>4878</v>
      </c>
      <c r="M12" s="6" t="s">
        <v>663</v>
      </c>
      <c r="N12" s="10">
        <v>0</v>
      </c>
      <c r="O12" s="10">
        <v>0</v>
      </c>
      <c r="P12" s="10">
        <v>0</v>
      </c>
      <c r="Q12" s="10">
        <v>0</v>
      </c>
      <c r="R12" s="10">
        <v>0</v>
      </c>
      <c r="S12" s="10">
        <v>0</v>
      </c>
      <c r="T12" s="10"/>
      <c r="V12" s="6" t="s">
        <v>663</v>
      </c>
      <c r="W12" s="10">
        <v>2352</v>
      </c>
      <c r="X12" s="10">
        <v>2352</v>
      </c>
      <c r="Y12" s="10">
        <v>2352</v>
      </c>
      <c r="Z12" s="10">
        <v>2352</v>
      </c>
      <c r="AA12" s="10">
        <v>2352</v>
      </c>
      <c r="AB12" s="10">
        <v>2352</v>
      </c>
      <c r="AC12" s="110"/>
      <c r="AE12" s="6" t="s">
        <v>663</v>
      </c>
      <c r="AF12" s="10">
        <v>2651</v>
      </c>
      <c r="AG12" s="10">
        <v>2651</v>
      </c>
      <c r="AH12" s="10">
        <v>2651</v>
      </c>
      <c r="AI12" s="10">
        <v>2651</v>
      </c>
      <c r="AJ12" s="10">
        <v>2651</v>
      </c>
      <c r="AK12" s="10">
        <v>2651</v>
      </c>
      <c r="AL12" s="110"/>
      <c r="AN12" s="6" t="s">
        <v>663</v>
      </c>
      <c r="AO12" s="10">
        <v>0</v>
      </c>
      <c r="AP12" s="10">
        <v>0</v>
      </c>
      <c r="AQ12" s="10">
        <v>0</v>
      </c>
      <c r="AR12" s="10">
        <v>0</v>
      </c>
      <c r="AS12" s="10">
        <v>0</v>
      </c>
      <c r="AT12" s="10">
        <v>0</v>
      </c>
    </row>
    <row r="13" spans="2:46" ht="12.75" customHeight="1">
      <c r="B13" s="25" t="s">
        <v>666</v>
      </c>
      <c r="C13" s="10">
        <v>443</v>
      </c>
      <c r="D13" s="10">
        <v>472</v>
      </c>
      <c r="E13" s="10">
        <v>472</v>
      </c>
      <c r="F13" s="10">
        <v>472</v>
      </c>
      <c r="G13" s="10">
        <v>472</v>
      </c>
      <c r="H13" s="10">
        <v>472</v>
      </c>
      <c r="M13" s="25" t="s">
        <v>666</v>
      </c>
      <c r="N13" s="10">
        <v>0</v>
      </c>
      <c r="O13" s="10">
        <v>0</v>
      </c>
      <c r="P13" s="10">
        <v>0</v>
      </c>
      <c r="Q13" s="10">
        <v>0</v>
      </c>
      <c r="R13" s="10">
        <v>0</v>
      </c>
      <c r="S13" s="10">
        <v>0</v>
      </c>
      <c r="T13" s="10"/>
      <c r="V13" s="25" t="s">
        <v>666</v>
      </c>
      <c r="W13" s="10">
        <v>10</v>
      </c>
      <c r="X13" s="10">
        <v>10</v>
      </c>
      <c r="Y13" s="10">
        <v>10</v>
      </c>
      <c r="Z13" s="10">
        <v>10</v>
      </c>
      <c r="AA13" s="10">
        <v>10</v>
      </c>
      <c r="AB13" s="10">
        <v>10</v>
      </c>
      <c r="AC13" s="110"/>
      <c r="AE13" s="25" t="s">
        <v>666</v>
      </c>
      <c r="AF13" s="10">
        <v>0</v>
      </c>
      <c r="AG13" s="10">
        <v>0</v>
      </c>
      <c r="AH13" s="10">
        <v>0</v>
      </c>
      <c r="AI13" s="10">
        <v>0</v>
      </c>
      <c r="AJ13" s="10">
        <v>0</v>
      </c>
      <c r="AK13" s="10">
        <v>0</v>
      </c>
      <c r="AL13" s="110"/>
      <c r="AN13" s="25" t="s">
        <v>666</v>
      </c>
      <c r="AO13" s="10">
        <v>433</v>
      </c>
      <c r="AP13" s="10">
        <v>462</v>
      </c>
      <c r="AQ13" s="10">
        <v>462</v>
      </c>
      <c r="AR13" s="10">
        <v>462</v>
      </c>
      <c r="AS13" s="10">
        <v>462</v>
      </c>
      <c r="AT13" s="10">
        <v>462</v>
      </c>
    </row>
    <row r="14" spans="2:46" ht="12.75" customHeight="1">
      <c r="B14" s="6" t="s">
        <v>665</v>
      </c>
      <c r="C14" s="10">
        <v>520</v>
      </c>
      <c r="D14" s="10">
        <v>520</v>
      </c>
      <c r="E14" s="10">
        <v>520</v>
      </c>
      <c r="F14" s="10">
        <v>520</v>
      </c>
      <c r="G14" s="10">
        <v>520</v>
      </c>
      <c r="H14" s="10">
        <v>520</v>
      </c>
      <c r="I14" s="10">
        <v>555</v>
      </c>
      <c r="J14" s="10">
        <v>555</v>
      </c>
      <c r="M14" s="6" t="s">
        <v>665</v>
      </c>
      <c r="N14" s="10">
        <v>0</v>
      </c>
      <c r="O14" s="10">
        <v>0</v>
      </c>
      <c r="P14" s="10">
        <v>0</v>
      </c>
      <c r="Q14" s="10">
        <v>0</v>
      </c>
      <c r="R14" s="10">
        <v>0</v>
      </c>
      <c r="S14" s="10">
        <v>0</v>
      </c>
      <c r="T14" s="10"/>
      <c r="V14" s="6" t="s">
        <v>665</v>
      </c>
      <c r="W14" s="10">
        <v>113</v>
      </c>
      <c r="X14" s="10">
        <v>113</v>
      </c>
      <c r="Y14" s="10">
        <v>113</v>
      </c>
      <c r="Z14" s="10">
        <v>113</v>
      </c>
      <c r="AA14" s="10">
        <v>113</v>
      </c>
      <c r="AB14" s="10">
        <v>113</v>
      </c>
      <c r="AC14" s="110"/>
      <c r="AE14" s="6" t="s">
        <v>665</v>
      </c>
      <c r="AF14" s="10">
        <v>383</v>
      </c>
      <c r="AG14" s="10">
        <v>383</v>
      </c>
      <c r="AH14" s="10">
        <v>383</v>
      </c>
      <c r="AI14" s="10">
        <v>383</v>
      </c>
      <c r="AJ14" s="10">
        <v>383</v>
      </c>
      <c r="AK14" s="10">
        <v>383</v>
      </c>
      <c r="AL14" s="110"/>
      <c r="AN14" s="6" t="s">
        <v>665</v>
      </c>
      <c r="AO14" s="10">
        <v>24</v>
      </c>
      <c r="AP14" s="10">
        <v>24</v>
      </c>
      <c r="AQ14" s="10">
        <v>24</v>
      </c>
      <c r="AR14" s="10">
        <v>24</v>
      </c>
      <c r="AS14" s="10">
        <v>24</v>
      </c>
      <c r="AT14" s="10">
        <v>24</v>
      </c>
    </row>
    <row r="15" spans="2:46" ht="12.75" customHeight="1">
      <c r="B15" s="6" t="s">
        <v>664</v>
      </c>
      <c r="C15" s="10">
        <v>267</v>
      </c>
      <c r="D15" s="10">
        <v>267</v>
      </c>
      <c r="E15" s="10">
        <v>267</v>
      </c>
      <c r="F15" s="10">
        <v>267</v>
      </c>
      <c r="G15" s="10">
        <v>267</v>
      </c>
      <c r="H15" s="10">
        <v>267</v>
      </c>
      <c r="M15" s="6" t="s">
        <v>664</v>
      </c>
      <c r="N15" s="10">
        <v>171</v>
      </c>
      <c r="O15" s="10">
        <v>171</v>
      </c>
      <c r="P15" s="10">
        <v>171</v>
      </c>
      <c r="Q15" s="10">
        <v>171</v>
      </c>
      <c r="R15" s="10">
        <v>171</v>
      </c>
      <c r="S15" s="10">
        <v>171</v>
      </c>
      <c r="T15" s="10"/>
      <c r="V15" s="6" t="s">
        <v>664</v>
      </c>
      <c r="W15" s="10">
        <v>42</v>
      </c>
      <c r="X15" s="10">
        <v>42</v>
      </c>
      <c r="Y15" s="10">
        <v>42</v>
      </c>
      <c r="Z15" s="10">
        <v>42</v>
      </c>
      <c r="AA15" s="10">
        <v>42</v>
      </c>
      <c r="AB15" s="10">
        <v>42</v>
      </c>
      <c r="AC15" s="110"/>
      <c r="AE15" s="6" t="s">
        <v>664</v>
      </c>
      <c r="AF15" s="10">
        <v>39</v>
      </c>
      <c r="AG15" s="10">
        <v>39</v>
      </c>
      <c r="AH15" s="10">
        <v>39</v>
      </c>
      <c r="AI15" s="10">
        <v>39</v>
      </c>
      <c r="AJ15" s="10">
        <v>39</v>
      </c>
      <c r="AK15" s="10">
        <v>39</v>
      </c>
      <c r="AL15" s="110"/>
      <c r="AN15" s="6" t="s">
        <v>664</v>
      </c>
      <c r="AO15" s="10">
        <v>15</v>
      </c>
      <c r="AP15" s="10">
        <v>15</v>
      </c>
      <c r="AQ15" s="10">
        <v>15</v>
      </c>
      <c r="AR15" s="10">
        <v>15</v>
      </c>
      <c r="AS15" s="10">
        <v>15</v>
      </c>
      <c r="AT15" s="10">
        <v>15</v>
      </c>
    </row>
    <row r="16" spans="2:46" ht="12.75" customHeight="1">
      <c r="B16" s="25" t="s">
        <v>136</v>
      </c>
      <c r="C16" s="10">
        <f aca="true" t="shared" si="0" ref="C16:H16">SUM(C10:C15)</f>
        <v>79844</v>
      </c>
      <c r="D16" s="10">
        <f t="shared" si="0"/>
        <v>80185</v>
      </c>
      <c r="E16" s="10">
        <f t="shared" si="0"/>
        <v>80030</v>
      </c>
      <c r="F16" s="10">
        <f t="shared" si="0"/>
        <v>81112</v>
      </c>
      <c r="G16" s="10">
        <f t="shared" si="0"/>
        <v>81932</v>
      </c>
      <c r="H16" s="10">
        <f t="shared" si="0"/>
        <v>81932</v>
      </c>
      <c r="M16" s="25" t="s">
        <v>136</v>
      </c>
      <c r="N16" s="10">
        <f aca="true" t="shared" si="1" ref="N16:S16">SUM(N10:N15)</f>
        <v>18380</v>
      </c>
      <c r="O16" s="10">
        <f t="shared" si="1"/>
        <v>18380</v>
      </c>
      <c r="P16" s="10">
        <f t="shared" si="1"/>
        <v>18230</v>
      </c>
      <c r="Q16" s="10">
        <f t="shared" si="1"/>
        <v>18230</v>
      </c>
      <c r="R16" s="10">
        <f t="shared" si="1"/>
        <v>18250</v>
      </c>
      <c r="S16" s="10">
        <f t="shared" si="1"/>
        <v>18250</v>
      </c>
      <c r="T16" s="10"/>
      <c r="V16" s="25" t="s">
        <v>136</v>
      </c>
      <c r="W16" s="10">
        <f aca="true" t="shared" si="2" ref="W16:AB16">SUM(W10:W15)</f>
        <v>33443</v>
      </c>
      <c r="X16" s="10">
        <f t="shared" si="2"/>
        <v>33285</v>
      </c>
      <c r="Y16" s="10">
        <f t="shared" si="2"/>
        <v>33285</v>
      </c>
      <c r="Z16" s="10">
        <f t="shared" si="2"/>
        <v>33617</v>
      </c>
      <c r="AA16" s="10">
        <f t="shared" si="2"/>
        <v>34417</v>
      </c>
      <c r="AB16" s="10">
        <f t="shared" si="2"/>
        <v>34417</v>
      </c>
      <c r="AC16" s="110"/>
      <c r="AE16" s="25" t="s">
        <v>136</v>
      </c>
      <c r="AF16" s="10">
        <f aca="true" t="shared" si="3" ref="AF16:AK16">SUM(AF10:AF15)</f>
        <v>21988</v>
      </c>
      <c r="AG16" s="10">
        <f t="shared" si="3"/>
        <v>22183</v>
      </c>
      <c r="AH16" s="10">
        <f t="shared" si="3"/>
        <v>22178</v>
      </c>
      <c r="AI16" s="10">
        <f t="shared" si="3"/>
        <v>22928</v>
      </c>
      <c r="AJ16" s="10">
        <f t="shared" si="3"/>
        <v>22928</v>
      </c>
      <c r="AK16" s="10">
        <f t="shared" si="3"/>
        <v>22928</v>
      </c>
      <c r="AL16" s="110"/>
      <c r="AN16" s="25" t="s">
        <v>136</v>
      </c>
      <c r="AO16" s="10">
        <f aca="true" t="shared" si="4" ref="AO16:AT16">SUM(AO10:AO15)</f>
        <v>6032</v>
      </c>
      <c r="AP16" s="10">
        <f t="shared" si="4"/>
        <v>6336</v>
      </c>
      <c r="AQ16" s="10">
        <f t="shared" si="4"/>
        <v>6336</v>
      </c>
      <c r="AR16" s="10">
        <f t="shared" si="4"/>
        <v>6336</v>
      </c>
      <c r="AS16" s="10">
        <f t="shared" si="4"/>
        <v>6336</v>
      </c>
      <c r="AT16" s="10">
        <f t="shared" si="4"/>
        <v>6336</v>
      </c>
    </row>
    <row r="17" spans="2:46" ht="12.75" customHeight="1">
      <c r="B17" s="25"/>
      <c r="C17" s="10"/>
      <c r="D17" s="10"/>
      <c r="E17" s="10"/>
      <c r="F17" s="10"/>
      <c r="G17" s="10"/>
      <c r="H17" s="10"/>
      <c r="M17" s="25"/>
      <c r="N17" s="10"/>
      <c r="O17" s="10"/>
      <c r="P17" s="10"/>
      <c r="Q17" s="10"/>
      <c r="R17" s="10"/>
      <c r="S17" s="10"/>
      <c r="T17" s="10"/>
      <c r="V17" s="25"/>
      <c r="W17" s="10"/>
      <c r="X17" s="10"/>
      <c r="Y17" s="10"/>
      <c r="Z17" s="10"/>
      <c r="AA17" s="10"/>
      <c r="AB17" s="10"/>
      <c r="AC17" s="110"/>
      <c r="AE17" s="25"/>
      <c r="AF17" s="10"/>
      <c r="AG17" s="10"/>
      <c r="AH17" s="10"/>
      <c r="AI17" s="10"/>
      <c r="AJ17" s="10"/>
      <c r="AK17" s="10"/>
      <c r="AL17" s="110"/>
      <c r="AN17" s="25"/>
      <c r="AO17" s="10"/>
      <c r="AP17" s="10"/>
      <c r="AQ17" s="10"/>
      <c r="AR17" s="10"/>
      <c r="AS17" s="10"/>
      <c r="AT17" s="10"/>
    </row>
    <row r="18" spans="2:46" ht="12.75">
      <c r="B18" s="2"/>
      <c r="C18" s="10"/>
      <c r="D18" s="10"/>
      <c r="E18" s="10"/>
      <c r="F18" s="10"/>
      <c r="G18" s="10"/>
      <c r="H18" s="10"/>
      <c r="M18" s="2"/>
      <c r="N18" s="10"/>
      <c r="O18" s="10"/>
      <c r="P18" s="10"/>
      <c r="Q18" s="10"/>
      <c r="R18" s="10"/>
      <c r="S18" s="10"/>
      <c r="T18" s="10"/>
      <c r="V18" s="2"/>
      <c r="W18" s="10"/>
      <c r="X18" s="10"/>
      <c r="Y18" s="10"/>
      <c r="Z18" s="10"/>
      <c r="AA18" s="10"/>
      <c r="AB18" s="10"/>
      <c r="AC18" s="110"/>
      <c r="AE18" s="2"/>
      <c r="AF18" s="10"/>
      <c r="AG18" s="10"/>
      <c r="AH18" s="10"/>
      <c r="AI18" s="10"/>
      <c r="AJ18" s="10"/>
      <c r="AK18" s="10"/>
      <c r="AL18" s="110"/>
      <c r="AN18" s="2"/>
      <c r="AO18" s="10"/>
      <c r="AP18" s="10"/>
      <c r="AQ18" s="10"/>
      <c r="AR18" s="10"/>
      <c r="AS18" s="10"/>
      <c r="AT18" s="10"/>
    </row>
    <row r="19" spans="2:46" ht="12.75">
      <c r="B19" s="6"/>
      <c r="C19" s="236" t="s">
        <v>667</v>
      </c>
      <c r="D19" s="236"/>
      <c r="E19" s="236"/>
      <c r="F19" s="236"/>
      <c r="G19" s="236"/>
      <c r="H19" s="236"/>
      <c r="M19" s="6"/>
      <c r="N19" s="236" t="s">
        <v>667</v>
      </c>
      <c r="O19" s="236"/>
      <c r="P19" s="236"/>
      <c r="Q19" s="236"/>
      <c r="R19" s="236"/>
      <c r="S19" s="236"/>
      <c r="T19" s="107"/>
      <c r="V19" s="6"/>
      <c r="W19" s="236" t="s">
        <v>667</v>
      </c>
      <c r="X19" s="236"/>
      <c r="Y19" s="236"/>
      <c r="Z19" s="236"/>
      <c r="AA19" s="236"/>
      <c r="AB19" s="236"/>
      <c r="AC19" s="109"/>
      <c r="AE19" s="6"/>
      <c r="AF19" s="236" t="s">
        <v>667</v>
      </c>
      <c r="AG19" s="236"/>
      <c r="AH19" s="236"/>
      <c r="AI19" s="236"/>
      <c r="AJ19" s="236"/>
      <c r="AK19" s="236"/>
      <c r="AL19" s="109"/>
      <c r="AN19" s="6"/>
      <c r="AO19" s="236" t="s">
        <v>667</v>
      </c>
      <c r="AP19" s="236"/>
      <c r="AQ19" s="236"/>
      <c r="AR19" s="236"/>
      <c r="AS19" s="236"/>
      <c r="AT19" s="236"/>
    </row>
    <row r="20" spans="2:46" ht="12.75">
      <c r="B20" s="6" t="s">
        <v>659</v>
      </c>
      <c r="C20" s="23">
        <v>2008</v>
      </c>
      <c r="D20" s="23">
        <v>2009</v>
      </c>
      <c r="E20" s="23">
        <v>2010</v>
      </c>
      <c r="F20" s="23">
        <v>2011</v>
      </c>
      <c r="G20" s="26">
        <v>2012</v>
      </c>
      <c r="H20" s="26">
        <v>2013</v>
      </c>
      <c r="M20" s="6" t="s">
        <v>659</v>
      </c>
      <c r="N20" s="23">
        <v>2008</v>
      </c>
      <c r="O20" s="23">
        <v>2009</v>
      </c>
      <c r="P20" s="23">
        <v>2010</v>
      </c>
      <c r="Q20" s="23">
        <v>2011</v>
      </c>
      <c r="R20" s="26">
        <v>2012</v>
      </c>
      <c r="S20" s="26">
        <v>2013</v>
      </c>
      <c r="T20" s="26"/>
      <c r="V20" s="6" t="s">
        <v>659</v>
      </c>
      <c r="W20" s="23">
        <v>2008</v>
      </c>
      <c r="X20" s="23">
        <v>2009</v>
      </c>
      <c r="Y20" s="23">
        <v>2010</v>
      </c>
      <c r="Z20" s="23">
        <v>2011</v>
      </c>
      <c r="AA20" s="26">
        <v>2012</v>
      </c>
      <c r="AB20" s="26">
        <v>2013</v>
      </c>
      <c r="AC20" s="26"/>
      <c r="AE20" s="6" t="s">
        <v>659</v>
      </c>
      <c r="AF20" s="23">
        <v>2008</v>
      </c>
      <c r="AG20" s="23">
        <v>2009</v>
      </c>
      <c r="AH20" s="23">
        <v>2010</v>
      </c>
      <c r="AI20" s="23">
        <v>2011</v>
      </c>
      <c r="AJ20" s="26">
        <v>2012</v>
      </c>
      <c r="AK20" s="26">
        <v>2013</v>
      </c>
      <c r="AL20" s="26"/>
      <c r="AN20" s="6" t="s">
        <v>659</v>
      </c>
      <c r="AO20" s="23">
        <v>2008</v>
      </c>
      <c r="AP20" s="23">
        <v>2009</v>
      </c>
      <c r="AQ20" s="23">
        <v>2010</v>
      </c>
      <c r="AR20" s="23">
        <v>2011</v>
      </c>
      <c r="AS20" s="26">
        <v>2012</v>
      </c>
      <c r="AT20" s="26">
        <v>2013</v>
      </c>
    </row>
    <row r="21" spans="2:46" ht="12.75">
      <c r="B21" s="6"/>
      <c r="C21" s="10"/>
      <c r="D21" s="10"/>
      <c r="E21" s="10"/>
      <c r="F21" s="10"/>
      <c r="G21" s="10"/>
      <c r="H21" s="10"/>
      <c r="M21" s="6"/>
      <c r="N21" s="10"/>
      <c r="O21" s="10"/>
      <c r="P21" s="10"/>
      <c r="Q21" s="10"/>
      <c r="R21" s="10"/>
      <c r="S21" s="10"/>
      <c r="T21" s="10"/>
      <c r="V21" s="6"/>
      <c r="W21" s="10"/>
      <c r="X21" s="10"/>
      <c r="Y21" s="10"/>
      <c r="Z21" s="10"/>
      <c r="AA21" s="10"/>
      <c r="AB21" s="10"/>
      <c r="AC21" s="110"/>
      <c r="AE21" s="6"/>
      <c r="AF21" s="10"/>
      <c r="AG21" s="10"/>
      <c r="AH21" s="10"/>
      <c r="AI21" s="10"/>
      <c r="AJ21" s="10"/>
      <c r="AK21" s="10"/>
      <c r="AL21" s="110"/>
      <c r="AN21" s="6"/>
      <c r="AO21" s="10"/>
      <c r="AP21" s="10"/>
      <c r="AQ21" s="10"/>
      <c r="AR21" s="10"/>
      <c r="AS21" s="10"/>
      <c r="AT21" s="10"/>
    </row>
    <row r="22" spans="2:46" ht="12.75">
      <c r="B22" s="6" t="s">
        <v>662</v>
      </c>
      <c r="C22" s="7">
        <f aca="true" t="shared" si="5" ref="C22:H27">C10/C$16</f>
        <v>0.7248384349481489</v>
      </c>
      <c r="D22" s="7">
        <f t="shared" si="5"/>
        <v>0.7256469414479018</v>
      </c>
      <c r="E22" s="7">
        <f t="shared" si="5"/>
        <v>0.7251155816568786</v>
      </c>
      <c r="F22" s="7">
        <f t="shared" si="5"/>
        <v>0.7195359502909557</v>
      </c>
      <c r="G22" s="7">
        <f t="shared" si="5"/>
        <v>0.712578723819753</v>
      </c>
      <c r="H22" s="7">
        <f t="shared" si="5"/>
        <v>0.712578723819753</v>
      </c>
      <c r="M22" s="6" t="s">
        <v>662</v>
      </c>
      <c r="N22" s="7">
        <f aca="true" t="shared" si="6" ref="N22:S27">N10/N$16</f>
        <v>0.8560935799782372</v>
      </c>
      <c r="O22" s="7">
        <f t="shared" si="6"/>
        <v>0.8560935799782372</v>
      </c>
      <c r="P22" s="7">
        <f t="shared" si="6"/>
        <v>0.8549094898518925</v>
      </c>
      <c r="Q22" s="7">
        <f t="shared" si="6"/>
        <v>0.8549094898518925</v>
      </c>
      <c r="R22" s="7">
        <f t="shared" si="6"/>
        <v>0.8550684931506849</v>
      </c>
      <c r="S22" s="7">
        <f t="shared" si="6"/>
        <v>0.8550684931506849</v>
      </c>
      <c r="T22" s="7"/>
      <c r="V22" s="6" t="s">
        <v>662</v>
      </c>
      <c r="W22" s="7">
        <f aca="true" t="shared" si="7" ref="W22:AB27">W10/W$16</f>
        <v>0.6852256077505009</v>
      </c>
      <c r="X22" s="7">
        <f t="shared" si="7"/>
        <v>0.6837314105452906</v>
      </c>
      <c r="Y22" s="7">
        <f t="shared" si="7"/>
        <v>0.6837314105452906</v>
      </c>
      <c r="Z22" s="7">
        <f t="shared" si="7"/>
        <v>0.6868548650980159</v>
      </c>
      <c r="AA22" s="7">
        <f t="shared" si="7"/>
        <v>0.6708893860592149</v>
      </c>
      <c r="AB22" s="7">
        <f t="shared" si="7"/>
        <v>0.6708893860592149</v>
      </c>
      <c r="AC22" s="111"/>
      <c r="AE22" s="6" t="s">
        <v>662</v>
      </c>
      <c r="AF22" s="7">
        <f aca="true" t="shared" si="8" ref="AF22:AK27">AF10/AF$16</f>
        <v>0.6509459705293796</v>
      </c>
      <c r="AG22" s="7">
        <f t="shared" si="8"/>
        <v>0.6540143353018076</v>
      </c>
      <c r="AH22" s="7">
        <f t="shared" si="8"/>
        <v>0.6539363333032735</v>
      </c>
      <c r="AI22" s="7">
        <f t="shared" si="8"/>
        <v>0.6325453593859037</v>
      </c>
      <c r="AJ22" s="7">
        <f t="shared" si="8"/>
        <v>0.6325453593859037</v>
      </c>
      <c r="AK22" s="7">
        <f t="shared" si="8"/>
        <v>0.6325453593859037</v>
      </c>
      <c r="AL22" s="111"/>
      <c r="AN22" s="6" t="s">
        <v>662</v>
      </c>
      <c r="AO22" s="7">
        <f aca="true" t="shared" si="9" ref="AO22:AT27">AO10/AO$16</f>
        <v>0.8138262599469496</v>
      </c>
      <c r="AP22" s="7">
        <f t="shared" si="9"/>
        <v>0.8181818181818182</v>
      </c>
      <c r="AQ22" s="7">
        <f t="shared" si="9"/>
        <v>0.8181818181818182</v>
      </c>
      <c r="AR22" s="7">
        <f t="shared" si="9"/>
        <v>0.8181818181818182</v>
      </c>
      <c r="AS22" s="7">
        <f t="shared" si="9"/>
        <v>0.8181818181818182</v>
      </c>
      <c r="AT22" s="7">
        <f t="shared" si="9"/>
        <v>0.8181818181818182</v>
      </c>
    </row>
    <row r="23" spans="2:46" ht="12.75">
      <c r="B23" s="6" t="s">
        <v>661</v>
      </c>
      <c r="C23" s="7">
        <f t="shared" si="5"/>
        <v>0.19709683883572968</v>
      </c>
      <c r="D23" s="7">
        <f t="shared" si="5"/>
        <v>0.19625865186755628</v>
      </c>
      <c r="E23" s="7">
        <f t="shared" si="5"/>
        <v>0.1966387604648257</v>
      </c>
      <c r="F23" s="7">
        <f t="shared" si="5"/>
        <v>0.2032621560311668</v>
      </c>
      <c r="G23" s="7">
        <f t="shared" si="5"/>
        <v>0.2109920421813211</v>
      </c>
      <c r="H23" s="7">
        <f t="shared" si="5"/>
        <v>0.2109920421813211</v>
      </c>
      <c r="M23" s="6" t="s">
        <v>661</v>
      </c>
      <c r="N23" s="7">
        <f t="shared" si="6"/>
        <v>0.13460282916213276</v>
      </c>
      <c r="O23" s="7">
        <f t="shared" si="6"/>
        <v>0.13460282916213276</v>
      </c>
      <c r="P23" s="7">
        <f t="shared" si="6"/>
        <v>0.13571036752605595</v>
      </c>
      <c r="Q23" s="7">
        <f t="shared" si="6"/>
        <v>0.13571036752605595</v>
      </c>
      <c r="R23" s="7">
        <f t="shared" si="6"/>
        <v>0.13556164383561645</v>
      </c>
      <c r="S23" s="7">
        <f t="shared" si="6"/>
        <v>0.13556164383561645</v>
      </c>
      <c r="T23" s="7"/>
      <c r="V23" s="6" t="s">
        <v>661</v>
      </c>
      <c r="W23" s="7">
        <f t="shared" si="7"/>
        <v>0.23951200550189874</v>
      </c>
      <c r="X23" s="7">
        <f t="shared" si="7"/>
        <v>0.24064894096439837</v>
      </c>
      <c r="Y23" s="7">
        <f t="shared" si="7"/>
        <v>0.24064894096439837</v>
      </c>
      <c r="Z23" s="7">
        <f t="shared" si="7"/>
        <v>0.23827230270398905</v>
      </c>
      <c r="AA23" s="7">
        <f t="shared" si="7"/>
        <v>0.25597815033268445</v>
      </c>
      <c r="AB23" s="7">
        <f t="shared" si="7"/>
        <v>0.25597815033268445</v>
      </c>
      <c r="AC23" s="111"/>
      <c r="AE23" s="6" t="s">
        <v>661</v>
      </c>
      <c r="AF23" s="7">
        <f t="shared" si="8"/>
        <v>0.20929597962525015</v>
      </c>
      <c r="AG23" s="7">
        <f t="shared" si="8"/>
        <v>0.20745616012261642</v>
      </c>
      <c r="AH23" s="7">
        <f t="shared" si="8"/>
        <v>0.20750293083235638</v>
      </c>
      <c r="AI23" s="7">
        <f t="shared" si="8"/>
        <v>0.23342637822749476</v>
      </c>
      <c r="AJ23" s="7">
        <f t="shared" si="8"/>
        <v>0.23342637822749476</v>
      </c>
      <c r="AK23" s="7">
        <f t="shared" si="8"/>
        <v>0.23342637822749476</v>
      </c>
      <c r="AL23" s="111"/>
      <c r="AN23" s="6" t="s">
        <v>661</v>
      </c>
      <c r="AO23" s="7">
        <f t="shared" si="9"/>
        <v>0.10792440318302388</v>
      </c>
      <c r="AP23" s="7">
        <f t="shared" si="9"/>
        <v>0.10274621212121213</v>
      </c>
      <c r="AQ23" s="7">
        <f t="shared" si="9"/>
        <v>0.10274621212121213</v>
      </c>
      <c r="AR23" s="7">
        <f t="shared" si="9"/>
        <v>0.10274621212121213</v>
      </c>
      <c r="AS23" s="7">
        <f t="shared" si="9"/>
        <v>0.10274621212121213</v>
      </c>
      <c r="AT23" s="7">
        <f t="shared" si="9"/>
        <v>0.10274621212121213</v>
      </c>
    </row>
    <row r="24" spans="2:46" ht="12.75">
      <c r="B24" s="6" t="s">
        <v>663</v>
      </c>
      <c r="C24" s="7">
        <f t="shared" si="5"/>
        <v>0.0626596863884575</v>
      </c>
      <c r="D24" s="7">
        <f t="shared" si="5"/>
        <v>0.06239321568871983</v>
      </c>
      <c r="E24" s="7">
        <f t="shared" si="5"/>
        <v>0.0625140572285393</v>
      </c>
      <c r="F24" s="7">
        <f t="shared" si="5"/>
        <v>0.061680145971003054</v>
      </c>
      <c r="G24" s="7">
        <f t="shared" si="5"/>
        <v>0.0610628325928819</v>
      </c>
      <c r="H24" s="7">
        <f t="shared" si="5"/>
        <v>0.0610628325928819</v>
      </c>
      <c r="M24" s="6" t="s">
        <v>663</v>
      </c>
      <c r="N24" s="7">
        <f t="shared" si="6"/>
        <v>0</v>
      </c>
      <c r="O24" s="7">
        <f t="shared" si="6"/>
        <v>0</v>
      </c>
      <c r="P24" s="7">
        <f t="shared" si="6"/>
        <v>0</v>
      </c>
      <c r="Q24" s="7">
        <f t="shared" si="6"/>
        <v>0</v>
      </c>
      <c r="R24" s="7">
        <f t="shared" si="6"/>
        <v>0</v>
      </c>
      <c r="S24" s="7">
        <f t="shared" si="6"/>
        <v>0</v>
      </c>
      <c r="T24" s="7"/>
      <c r="V24" s="6" t="s">
        <v>663</v>
      </c>
      <c r="W24" s="7">
        <f t="shared" si="7"/>
        <v>0.07032861884400322</v>
      </c>
      <c r="X24" s="7">
        <f t="shared" si="7"/>
        <v>0.07066246056782334</v>
      </c>
      <c r="Y24" s="7">
        <f t="shared" si="7"/>
        <v>0.07066246056782334</v>
      </c>
      <c r="Z24" s="7">
        <f t="shared" si="7"/>
        <v>0.06996460124341851</v>
      </c>
      <c r="AA24" s="7">
        <f t="shared" si="7"/>
        <v>0.06833832117848737</v>
      </c>
      <c r="AB24" s="7">
        <f t="shared" si="7"/>
        <v>0.06833832117848737</v>
      </c>
      <c r="AC24" s="111"/>
      <c r="AE24" s="6" t="s">
        <v>663</v>
      </c>
      <c r="AF24" s="7">
        <f t="shared" si="8"/>
        <v>0.12056576314353283</v>
      </c>
      <c r="AG24" s="7">
        <f t="shared" si="8"/>
        <v>0.11950592796285443</v>
      </c>
      <c r="AH24" s="7">
        <f t="shared" si="8"/>
        <v>0.11953287041212012</v>
      </c>
      <c r="AI24" s="7">
        <f t="shared" si="8"/>
        <v>0.1156228192602931</v>
      </c>
      <c r="AJ24" s="7">
        <f t="shared" si="8"/>
        <v>0.1156228192602931</v>
      </c>
      <c r="AK24" s="7">
        <f t="shared" si="8"/>
        <v>0.1156228192602931</v>
      </c>
      <c r="AL24" s="111"/>
      <c r="AN24" s="6" t="s">
        <v>663</v>
      </c>
      <c r="AO24" s="7">
        <f t="shared" si="9"/>
        <v>0</v>
      </c>
      <c r="AP24" s="7">
        <f t="shared" si="9"/>
        <v>0</v>
      </c>
      <c r="AQ24" s="7">
        <f t="shared" si="9"/>
        <v>0</v>
      </c>
      <c r="AR24" s="7">
        <f t="shared" si="9"/>
        <v>0</v>
      </c>
      <c r="AS24" s="7">
        <f t="shared" si="9"/>
        <v>0</v>
      </c>
      <c r="AT24" s="7">
        <f t="shared" si="9"/>
        <v>0</v>
      </c>
    </row>
    <row r="25" spans="2:46" ht="12.75">
      <c r="B25" s="25" t="s">
        <v>666</v>
      </c>
      <c r="C25" s="7">
        <f t="shared" si="5"/>
        <v>0.005548319222483843</v>
      </c>
      <c r="D25" s="7">
        <f t="shared" si="5"/>
        <v>0.005886387728378126</v>
      </c>
      <c r="E25" s="7">
        <f t="shared" si="5"/>
        <v>0.005897788329376484</v>
      </c>
      <c r="F25" s="7">
        <f t="shared" si="5"/>
        <v>0.005819114311076043</v>
      </c>
      <c r="G25" s="7">
        <f t="shared" si="5"/>
        <v>0.005760874871844944</v>
      </c>
      <c r="H25" s="7">
        <f t="shared" si="5"/>
        <v>0.005760874871844944</v>
      </c>
      <c r="M25" s="25" t="s">
        <v>666</v>
      </c>
      <c r="N25" s="7">
        <f t="shared" si="6"/>
        <v>0</v>
      </c>
      <c r="O25" s="7">
        <f t="shared" si="6"/>
        <v>0</v>
      </c>
      <c r="P25" s="7">
        <f t="shared" si="6"/>
        <v>0</v>
      </c>
      <c r="Q25" s="7">
        <f t="shared" si="6"/>
        <v>0</v>
      </c>
      <c r="R25" s="7">
        <f t="shared" si="6"/>
        <v>0</v>
      </c>
      <c r="S25" s="7">
        <f t="shared" si="6"/>
        <v>0</v>
      </c>
      <c r="T25" s="7"/>
      <c r="V25" s="25" t="s">
        <v>666</v>
      </c>
      <c r="W25" s="7">
        <f t="shared" si="7"/>
        <v>0.0002990162365816464</v>
      </c>
      <c r="X25" s="7">
        <f t="shared" si="7"/>
        <v>0.0003004356316659156</v>
      </c>
      <c r="Y25" s="7">
        <f t="shared" si="7"/>
        <v>0.0003004356316659156</v>
      </c>
      <c r="Z25" s="7">
        <f t="shared" si="7"/>
        <v>0.0002974685427016093</v>
      </c>
      <c r="AA25" s="7">
        <f t="shared" si="7"/>
        <v>0.0002905540866432286</v>
      </c>
      <c r="AB25" s="7">
        <f t="shared" si="7"/>
        <v>0.0002905540866432286</v>
      </c>
      <c r="AC25" s="111"/>
      <c r="AE25" s="25" t="s">
        <v>666</v>
      </c>
      <c r="AF25" s="7">
        <f t="shared" si="8"/>
        <v>0</v>
      </c>
      <c r="AG25" s="7">
        <f t="shared" si="8"/>
        <v>0</v>
      </c>
      <c r="AH25" s="7">
        <f t="shared" si="8"/>
        <v>0</v>
      </c>
      <c r="AI25" s="7">
        <f t="shared" si="8"/>
        <v>0</v>
      </c>
      <c r="AJ25" s="7">
        <f t="shared" si="8"/>
        <v>0</v>
      </c>
      <c r="AK25" s="7">
        <f t="shared" si="8"/>
        <v>0</v>
      </c>
      <c r="AL25" s="111"/>
      <c r="AN25" s="25" t="s">
        <v>666</v>
      </c>
      <c r="AO25" s="7">
        <f t="shared" si="9"/>
        <v>0.07178381962864722</v>
      </c>
      <c r="AP25" s="7">
        <f t="shared" si="9"/>
        <v>0.07291666666666667</v>
      </c>
      <c r="AQ25" s="7">
        <f t="shared" si="9"/>
        <v>0.07291666666666667</v>
      </c>
      <c r="AR25" s="7">
        <f t="shared" si="9"/>
        <v>0.07291666666666667</v>
      </c>
      <c r="AS25" s="7">
        <f t="shared" si="9"/>
        <v>0.07291666666666667</v>
      </c>
      <c r="AT25" s="7">
        <f t="shared" si="9"/>
        <v>0.07291666666666667</v>
      </c>
    </row>
    <row r="26" spans="2:46" ht="12.75">
      <c r="B26" s="6" t="s">
        <v>665</v>
      </c>
      <c r="C26" s="7">
        <f t="shared" si="5"/>
        <v>0.0065126997645408545</v>
      </c>
      <c r="D26" s="7">
        <f t="shared" si="5"/>
        <v>0.006485003429569121</v>
      </c>
      <c r="E26" s="7">
        <f t="shared" si="5"/>
        <v>0.006497563413719855</v>
      </c>
      <c r="F26" s="7">
        <f t="shared" si="5"/>
        <v>0.006410888647795641</v>
      </c>
      <c r="G26" s="7">
        <f t="shared" si="5"/>
        <v>0.006346726553727481</v>
      </c>
      <c r="H26" s="7">
        <f t="shared" si="5"/>
        <v>0.006346726553727481</v>
      </c>
      <c r="M26" s="6" t="s">
        <v>665</v>
      </c>
      <c r="N26" s="7">
        <f t="shared" si="6"/>
        <v>0</v>
      </c>
      <c r="O26" s="7">
        <f t="shared" si="6"/>
        <v>0</v>
      </c>
      <c r="P26" s="7">
        <f t="shared" si="6"/>
        <v>0</v>
      </c>
      <c r="Q26" s="7">
        <f t="shared" si="6"/>
        <v>0</v>
      </c>
      <c r="R26" s="7">
        <f t="shared" si="6"/>
        <v>0</v>
      </c>
      <c r="S26" s="7">
        <f t="shared" si="6"/>
        <v>0</v>
      </c>
      <c r="T26" s="7"/>
      <c r="V26" s="6" t="s">
        <v>665</v>
      </c>
      <c r="W26" s="7">
        <f t="shared" si="7"/>
        <v>0.003378883473372604</v>
      </c>
      <c r="X26" s="7">
        <f t="shared" si="7"/>
        <v>0.003394922637824846</v>
      </c>
      <c r="Y26" s="7">
        <f t="shared" si="7"/>
        <v>0.003394922637824846</v>
      </c>
      <c r="Z26" s="7">
        <f t="shared" si="7"/>
        <v>0.003361394532528185</v>
      </c>
      <c r="AA26" s="7">
        <f t="shared" si="7"/>
        <v>0.0032832611790684836</v>
      </c>
      <c r="AB26" s="7">
        <f t="shared" si="7"/>
        <v>0.0032832611790684836</v>
      </c>
      <c r="AC26" s="111"/>
      <c r="AE26" s="6" t="s">
        <v>665</v>
      </c>
      <c r="AF26" s="7">
        <f t="shared" si="8"/>
        <v>0.0174185919592505</v>
      </c>
      <c r="AG26" s="7">
        <f t="shared" si="8"/>
        <v>0.017265473560834875</v>
      </c>
      <c r="AH26" s="7">
        <f t="shared" si="8"/>
        <v>0.01726936603841645</v>
      </c>
      <c r="AI26" s="7">
        <f t="shared" si="8"/>
        <v>0.01670446615491975</v>
      </c>
      <c r="AJ26" s="7">
        <f t="shared" si="8"/>
        <v>0.01670446615491975</v>
      </c>
      <c r="AK26" s="7">
        <f t="shared" si="8"/>
        <v>0.01670446615491975</v>
      </c>
      <c r="AL26" s="111"/>
      <c r="AN26" s="6" t="s">
        <v>665</v>
      </c>
      <c r="AO26" s="7">
        <f t="shared" si="9"/>
        <v>0.003978779840848806</v>
      </c>
      <c r="AP26" s="7">
        <f t="shared" si="9"/>
        <v>0.003787878787878788</v>
      </c>
      <c r="AQ26" s="7">
        <f t="shared" si="9"/>
        <v>0.003787878787878788</v>
      </c>
      <c r="AR26" s="7">
        <f t="shared" si="9"/>
        <v>0.003787878787878788</v>
      </c>
      <c r="AS26" s="7">
        <f t="shared" si="9"/>
        <v>0.003787878787878788</v>
      </c>
      <c r="AT26" s="7">
        <f t="shared" si="9"/>
        <v>0.003787878787878788</v>
      </c>
    </row>
    <row r="27" spans="2:46" ht="12.75">
      <c r="B27" s="6" t="s">
        <v>664</v>
      </c>
      <c r="C27" s="7">
        <f t="shared" si="5"/>
        <v>0.0033440208406392466</v>
      </c>
      <c r="D27" s="7">
        <f t="shared" si="5"/>
        <v>0.0033297998378749145</v>
      </c>
      <c r="E27" s="7">
        <f t="shared" si="5"/>
        <v>0.0033362489066600027</v>
      </c>
      <c r="F27" s="7">
        <f t="shared" si="5"/>
        <v>0.003291744748002762</v>
      </c>
      <c r="G27" s="7">
        <f t="shared" si="5"/>
        <v>0.0032587999804716107</v>
      </c>
      <c r="H27" s="7">
        <f t="shared" si="5"/>
        <v>0.0032587999804716107</v>
      </c>
      <c r="M27" s="6" t="s">
        <v>664</v>
      </c>
      <c r="N27" s="7">
        <f t="shared" si="6"/>
        <v>0.009303590859630033</v>
      </c>
      <c r="O27" s="7">
        <f t="shared" si="6"/>
        <v>0.009303590859630033</v>
      </c>
      <c r="P27" s="7">
        <f t="shared" si="6"/>
        <v>0.009380142622051564</v>
      </c>
      <c r="Q27" s="7">
        <f t="shared" si="6"/>
        <v>0.009380142622051564</v>
      </c>
      <c r="R27" s="7">
        <f t="shared" si="6"/>
        <v>0.00936986301369863</v>
      </c>
      <c r="S27" s="7">
        <f t="shared" si="6"/>
        <v>0.00936986301369863</v>
      </c>
      <c r="T27" s="7"/>
      <c r="V27" s="6" t="s">
        <v>664</v>
      </c>
      <c r="W27" s="7">
        <f t="shared" si="7"/>
        <v>0.001255868193642915</v>
      </c>
      <c r="X27" s="7">
        <f t="shared" si="7"/>
        <v>0.0012618296529968455</v>
      </c>
      <c r="Y27" s="7">
        <f t="shared" si="7"/>
        <v>0.0012618296529968455</v>
      </c>
      <c r="Z27" s="7">
        <f t="shared" si="7"/>
        <v>0.0012493678793467592</v>
      </c>
      <c r="AA27" s="7">
        <f t="shared" si="7"/>
        <v>0.0012203271639015603</v>
      </c>
      <c r="AB27" s="7">
        <f t="shared" si="7"/>
        <v>0.0012203271639015603</v>
      </c>
      <c r="AC27" s="111"/>
      <c r="AE27" s="6" t="s">
        <v>664</v>
      </c>
      <c r="AF27" s="7">
        <f t="shared" si="8"/>
        <v>0.0017736947425868656</v>
      </c>
      <c r="AG27" s="7">
        <f t="shared" si="8"/>
        <v>0.00175810305188658</v>
      </c>
      <c r="AH27" s="7">
        <f t="shared" si="8"/>
        <v>0.0017584994138335288</v>
      </c>
      <c r="AI27" s="7">
        <f t="shared" si="8"/>
        <v>0.001700976971388695</v>
      </c>
      <c r="AJ27" s="7">
        <f t="shared" si="8"/>
        <v>0.001700976971388695</v>
      </c>
      <c r="AK27" s="7">
        <f t="shared" si="8"/>
        <v>0.001700976971388695</v>
      </c>
      <c r="AL27" s="111"/>
      <c r="AN27" s="6" t="s">
        <v>664</v>
      </c>
      <c r="AO27" s="7">
        <f t="shared" si="9"/>
        <v>0.002486737400530504</v>
      </c>
      <c r="AP27" s="7">
        <f t="shared" si="9"/>
        <v>0.0023674242424242425</v>
      </c>
      <c r="AQ27" s="7">
        <f t="shared" si="9"/>
        <v>0.0023674242424242425</v>
      </c>
      <c r="AR27" s="7">
        <f t="shared" si="9"/>
        <v>0.0023674242424242425</v>
      </c>
      <c r="AS27" s="7">
        <f t="shared" si="9"/>
        <v>0.0023674242424242425</v>
      </c>
      <c r="AT27" s="7">
        <f t="shared" si="9"/>
        <v>0.0023674242424242425</v>
      </c>
    </row>
    <row r="73" spans="2:41" ht="12.75">
      <c r="B73" s="6" t="s">
        <v>662</v>
      </c>
      <c r="C73" s="7">
        <f>C22</f>
        <v>0.7248384349481489</v>
      </c>
      <c r="M73" s="6" t="s">
        <v>662</v>
      </c>
      <c r="N73" s="7">
        <f>N22</f>
        <v>0.8560935799782372</v>
      </c>
      <c r="V73" s="6" t="s">
        <v>662</v>
      </c>
      <c r="W73" s="7">
        <f>W22</f>
        <v>0.6852256077505009</v>
      </c>
      <c r="AE73" s="6" t="s">
        <v>662</v>
      </c>
      <c r="AF73" s="7">
        <f>AF22</f>
        <v>0.6509459705293796</v>
      </c>
      <c r="AN73" s="6" t="s">
        <v>662</v>
      </c>
      <c r="AO73" s="7">
        <f>AO22</f>
        <v>0.8138262599469496</v>
      </c>
    </row>
    <row r="74" spans="2:41" ht="12.75">
      <c r="B74" s="25" t="s">
        <v>666</v>
      </c>
      <c r="C74" s="7">
        <f>C25</f>
        <v>0.005548319222483843</v>
      </c>
      <c r="M74" s="25" t="s">
        <v>666</v>
      </c>
      <c r="N74" s="7">
        <f>N25</f>
        <v>0</v>
      </c>
      <c r="V74" s="25" t="s">
        <v>666</v>
      </c>
      <c r="W74" s="7">
        <f>W25</f>
        <v>0.0002990162365816464</v>
      </c>
      <c r="AE74" s="25" t="s">
        <v>666</v>
      </c>
      <c r="AF74" s="7">
        <f>AF25</f>
        <v>0</v>
      </c>
      <c r="AN74" s="25" t="s">
        <v>666</v>
      </c>
      <c r="AO74" s="7">
        <f>AO25</f>
        <v>0.07178381962864722</v>
      </c>
    </row>
    <row r="75" spans="2:41" ht="12.75">
      <c r="B75" s="6" t="s">
        <v>661</v>
      </c>
      <c r="C75" s="7">
        <f>C23</f>
        <v>0.19709683883572968</v>
      </c>
      <c r="M75" s="6" t="s">
        <v>661</v>
      </c>
      <c r="N75" s="7">
        <f>N23</f>
        <v>0.13460282916213276</v>
      </c>
      <c r="V75" s="6" t="s">
        <v>661</v>
      </c>
      <c r="W75" s="7">
        <f>W23</f>
        <v>0.23951200550189874</v>
      </c>
      <c r="AE75" s="6" t="s">
        <v>661</v>
      </c>
      <c r="AF75" s="7">
        <f>AF23</f>
        <v>0.20929597962525015</v>
      </c>
      <c r="AN75" s="6" t="s">
        <v>661</v>
      </c>
      <c r="AO75" s="7">
        <f>AO23</f>
        <v>0.10792440318302388</v>
      </c>
    </row>
    <row r="76" spans="2:41" ht="12.75">
      <c r="B76" s="6" t="s">
        <v>665</v>
      </c>
      <c r="C76" s="7">
        <f>C26</f>
        <v>0.0065126997645408545</v>
      </c>
      <c r="M76" s="6" t="s">
        <v>665</v>
      </c>
      <c r="N76" s="7">
        <f>N26</f>
        <v>0</v>
      </c>
      <c r="V76" s="6" t="s">
        <v>665</v>
      </c>
      <c r="W76" s="7">
        <f>W26</f>
        <v>0.003378883473372604</v>
      </c>
      <c r="AE76" s="6" t="s">
        <v>665</v>
      </c>
      <c r="AF76" s="7">
        <f>AF26</f>
        <v>0.0174185919592505</v>
      </c>
      <c r="AN76" s="6" t="s">
        <v>665</v>
      </c>
      <c r="AO76" s="7">
        <f>AO26</f>
        <v>0.003978779840848806</v>
      </c>
    </row>
    <row r="77" spans="2:41" ht="12.75">
      <c r="B77" s="6" t="s">
        <v>664</v>
      </c>
      <c r="C77" s="7">
        <f>C27</f>
        <v>0.0033440208406392466</v>
      </c>
      <c r="M77" s="6" t="s">
        <v>664</v>
      </c>
      <c r="N77" s="7">
        <f>N27</f>
        <v>0.009303590859630033</v>
      </c>
      <c r="V77" s="6" t="s">
        <v>664</v>
      </c>
      <c r="W77" s="7">
        <f>W27</f>
        <v>0.001255868193642915</v>
      </c>
      <c r="AE77" s="6" t="s">
        <v>664</v>
      </c>
      <c r="AF77" s="7">
        <f>AF27</f>
        <v>0.0017736947425868656</v>
      </c>
      <c r="AN77" s="6" t="s">
        <v>664</v>
      </c>
      <c r="AO77" s="7">
        <f>AO27</f>
        <v>0.002486737400530504</v>
      </c>
    </row>
    <row r="78" spans="2:41" ht="12.75">
      <c r="B78" s="6" t="s">
        <v>663</v>
      </c>
      <c r="C78" s="7">
        <f>C24</f>
        <v>0.0626596863884575</v>
      </c>
      <c r="M78" s="6" t="s">
        <v>663</v>
      </c>
      <c r="N78" s="7">
        <f>N24</f>
        <v>0</v>
      </c>
      <c r="V78" s="6" t="s">
        <v>663</v>
      </c>
      <c r="W78" s="7">
        <f>W24</f>
        <v>0.07032861884400322</v>
      </c>
      <c r="AE78" s="6" t="s">
        <v>663</v>
      </c>
      <c r="AF78" s="7">
        <f>AF24</f>
        <v>0.12056576314353283</v>
      </c>
      <c r="AN78" s="6" t="s">
        <v>663</v>
      </c>
      <c r="AO78" s="7">
        <f>AO24</f>
        <v>0</v>
      </c>
    </row>
    <row r="79" spans="3:41" ht="12.75">
      <c r="C79" s="78">
        <f>SUM(C73:C78)</f>
        <v>1</v>
      </c>
      <c r="N79" s="78">
        <f>SUM(N73:N78)</f>
        <v>1</v>
      </c>
      <c r="W79" s="78">
        <f>SUM(W73:W78)</f>
        <v>1</v>
      </c>
      <c r="AF79" s="78">
        <f>SUM(AF73:AF78)</f>
        <v>1</v>
      </c>
      <c r="AO79" s="78">
        <f>SUM(AO73:AO78)</f>
        <v>1</v>
      </c>
    </row>
  </sheetData>
  <mergeCells count="24">
    <mergeCell ref="AO19:AT19"/>
    <mergeCell ref="AN5:AU6"/>
    <mergeCell ref="AE1:AK2"/>
    <mergeCell ref="AE4:AK4"/>
    <mergeCell ref="AF7:AK7"/>
    <mergeCell ref="AN1:AT2"/>
    <mergeCell ref="AN4:AT4"/>
    <mergeCell ref="AO7:AT7"/>
    <mergeCell ref="AF19:AK19"/>
    <mergeCell ref="AD5:AK6"/>
    <mergeCell ref="M1:S2"/>
    <mergeCell ref="M4:S4"/>
    <mergeCell ref="N7:S7"/>
    <mergeCell ref="N19:S19"/>
    <mergeCell ref="M5:T6"/>
    <mergeCell ref="V1:AB2"/>
    <mergeCell ref="V4:AB4"/>
    <mergeCell ref="W7:AB7"/>
    <mergeCell ref="W19:AB19"/>
    <mergeCell ref="U5:AB6"/>
    <mergeCell ref="B1:H2"/>
    <mergeCell ref="C7:H7"/>
    <mergeCell ref="C19:H19"/>
    <mergeCell ref="B4:I6"/>
  </mergeCells>
  <printOptions horizontalCentered="1"/>
  <pageMargins left="0.5" right="0.25" top="1" bottom="1" header="0.5" footer="0.5"/>
  <pageSetup fitToWidth="6" horizontalDpi="300" verticalDpi="300" orientation="portrait" scale="87" r:id="rId2"/>
  <headerFooter alignWithMargins="0">
    <oddHeader>&amp;LCDR Report - Winter Fuel Types&amp;RMay 2007</oddHeader>
    <oddFooter xml:space="preserve">&amp;CWinter Fuel Types - &amp;P of &amp;N </oddFooter>
  </headerFooter>
  <colBreaks count="4" manualBreakCount="4">
    <brk id="11" max="54" man="1"/>
    <brk id="20" max="54" man="1"/>
    <brk id="29" max="54" man="1"/>
    <brk id="38" max="54" man="1"/>
  </colBreaks>
  <drawing r:id="rId1"/>
</worksheet>
</file>

<file path=xl/worksheets/sheet11.xml><?xml version="1.0" encoding="utf-8"?>
<worksheet xmlns="http://schemas.openxmlformats.org/spreadsheetml/2006/main" xmlns:r="http://schemas.openxmlformats.org/officeDocument/2006/relationships">
  <sheetPr>
    <tabColor indexed="14"/>
  </sheetPr>
  <dimension ref="A1:BE26"/>
  <sheetViews>
    <sheetView showGridLines="0" workbookViewId="0" topLeftCell="A1">
      <selection activeCell="A1" sqref="A1"/>
    </sheetView>
  </sheetViews>
  <sheetFormatPr defaultColWidth="9.140625" defaultRowHeight="12.75"/>
  <cols>
    <col min="2" max="2" width="13.140625" style="0" customWidth="1"/>
    <col min="3" max="7" width="16.7109375" style="0" customWidth="1"/>
    <col min="14" max="14" width="6.140625" style="0" customWidth="1"/>
    <col min="17" max="17" width="7.28125" style="0" customWidth="1"/>
    <col min="26" max="26" width="8.57421875" style="0" customWidth="1"/>
    <col min="27" max="27" width="7.28125" style="0" customWidth="1"/>
  </cols>
  <sheetData>
    <row r="1" spans="1:29" ht="25.5" customHeight="1">
      <c r="A1" s="75"/>
      <c r="B1" s="238" t="s">
        <v>130</v>
      </c>
      <c r="C1" s="238"/>
      <c r="D1" s="238"/>
      <c r="E1" s="238"/>
      <c r="F1" s="238"/>
      <c r="G1" s="238"/>
      <c r="H1" s="105"/>
      <c r="I1" s="238" t="s">
        <v>130</v>
      </c>
      <c r="J1" s="238"/>
      <c r="K1" s="238"/>
      <c r="L1" s="238"/>
      <c r="M1" s="238"/>
      <c r="N1" s="238"/>
      <c r="O1" s="238"/>
      <c r="P1" s="238"/>
      <c r="Q1" s="105"/>
      <c r="S1" s="238" t="s">
        <v>130</v>
      </c>
      <c r="T1" s="238"/>
      <c r="U1" s="238"/>
      <c r="V1" s="238"/>
      <c r="W1" s="238"/>
      <c r="X1" s="238"/>
      <c r="Y1" s="238"/>
      <c r="Z1" s="238"/>
      <c r="AA1" s="105"/>
      <c r="AB1" s="105"/>
      <c r="AC1" s="105"/>
    </row>
    <row r="2" ht="12.75">
      <c r="AC2" s="75"/>
    </row>
    <row r="3" spans="2:57" ht="12.75">
      <c r="B3" s="257"/>
      <c r="C3" s="257"/>
      <c r="D3" s="257"/>
      <c r="E3" s="257"/>
      <c r="F3" s="257"/>
      <c r="G3" s="257"/>
      <c r="H3" s="257"/>
      <c r="I3" s="257"/>
      <c r="J3" s="257"/>
      <c r="K3" s="257"/>
      <c r="L3" s="257"/>
      <c r="M3" s="257"/>
      <c r="N3" s="257"/>
      <c r="O3" s="257"/>
      <c r="P3" s="257"/>
      <c r="S3" s="257"/>
      <c r="T3" s="257"/>
      <c r="U3" s="257"/>
      <c r="V3" s="257"/>
      <c r="W3" s="257"/>
      <c r="X3" s="257"/>
      <c r="Y3" s="257"/>
      <c r="Z3" s="257"/>
      <c r="AZ3" t="str">
        <f>C9</f>
        <v>2006 Resources, MW</v>
      </c>
      <c r="BA3" t="str">
        <f>D9</f>
        <v>2006 Actual Coincident Demand, MW</v>
      </c>
      <c r="BD3" t="str">
        <f>E9</f>
        <v>2007 Resources, MW</v>
      </c>
      <c r="BE3" t="str">
        <f>G8</f>
        <v>2007 Calculated Coincident Demand, MW</v>
      </c>
    </row>
    <row r="4" spans="2:26" ht="12.75">
      <c r="B4" s="257"/>
      <c r="C4" s="257"/>
      <c r="D4" s="257"/>
      <c r="E4" s="257"/>
      <c r="F4" s="257"/>
      <c r="G4" s="257"/>
      <c r="H4" s="257"/>
      <c r="I4" s="257"/>
      <c r="J4" s="257"/>
      <c r="K4" s="257"/>
      <c r="L4" s="257"/>
      <c r="M4" s="257"/>
      <c r="N4" s="257"/>
      <c r="O4" s="257"/>
      <c r="P4" s="257"/>
      <c r="S4" s="257"/>
      <c r="T4" s="257"/>
      <c r="U4" s="257"/>
      <c r="V4" s="257"/>
      <c r="W4" s="257"/>
      <c r="X4" s="257"/>
      <c r="Y4" s="257"/>
      <c r="Z4" s="257"/>
    </row>
    <row r="5" spans="2:57" ht="51" customHeight="1">
      <c r="B5" s="261" t="s">
        <v>12</v>
      </c>
      <c r="C5" s="261"/>
      <c r="D5" s="261"/>
      <c r="E5" s="261"/>
      <c r="F5" s="261"/>
      <c r="G5" s="261"/>
      <c r="AX5" t="s">
        <v>100</v>
      </c>
      <c r="AY5" s="3" t="s">
        <v>133</v>
      </c>
      <c r="AZ5" s="4">
        <f>C10</f>
        <v>14315</v>
      </c>
      <c r="BA5" s="4">
        <f>D10</f>
        <v>15912</v>
      </c>
      <c r="BB5" t="s">
        <v>100</v>
      </c>
      <c r="BC5" s="3" t="s">
        <v>133</v>
      </c>
      <c r="BD5" s="102">
        <f>E10</f>
        <v>14315</v>
      </c>
      <c r="BE5" s="102">
        <f>G10</f>
        <v>18524</v>
      </c>
    </row>
    <row r="6" spans="2:57" ht="12.75" customHeight="1">
      <c r="B6" s="263" t="s">
        <v>11</v>
      </c>
      <c r="C6" s="263"/>
      <c r="D6" s="263"/>
      <c r="E6" s="263"/>
      <c r="F6" s="263"/>
      <c r="G6" s="263"/>
      <c r="AY6" s="3" t="s">
        <v>132</v>
      </c>
      <c r="AZ6" s="4">
        <f aca="true" t="shared" si="0" ref="AZ6:BA9">C11</f>
        <v>25833</v>
      </c>
      <c r="BA6" s="4">
        <f t="shared" si="0"/>
        <v>24815</v>
      </c>
      <c r="BC6" s="3" t="s">
        <v>132</v>
      </c>
      <c r="BD6" s="102">
        <f>E11</f>
        <v>31400</v>
      </c>
      <c r="BE6" s="102">
        <f>G11</f>
        <v>23180</v>
      </c>
    </row>
    <row r="7" spans="2:57" ht="68.25" customHeight="1">
      <c r="B7" s="263"/>
      <c r="C7" s="263"/>
      <c r="D7" s="263"/>
      <c r="E7" s="263"/>
      <c r="F7" s="263"/>
      <c r="G7" s="263"/>
      <c r="AY7" s="3" t="s">
        <v>108</v>
      </c>
      <c r="AZ7" s="4">
        <f t="shared" si="0"/>
        <v>4789</v>
      </c>
      <c r="BA7" s="4">
        <f t="shared" si="0"/>
        <v>1713</v>
      </c>
      <c r="BC7" s="3" t="s">
        <v>134</v>
      </c>
      <c r="BD7" s="102">
        <f>E13</f>
        <v>20618</v>
      </c>
      <c r="BE7" s="102">
        <f>G13</f>
        <v>19002</v>
      </c>
    </row>
    <row r="8" spans="2:57" ht="18" customHeight="1">
      <c r="B8" s="230" t="s">
        <v>100</v>
      </c>
      <c r="C8" s="230"/>
      <c r="D8" s="230"/>
      <c r="E8" s="230"/>
      <c r="F8" s="230"/>
      <c r="G8" s="260" t="s">
        <v>13</v>
      </c>
      <c r="AY8" s="3" t="s">
        <v>134</v>
      </c>
      <c r="AZ8" s="4">
        <f t="shared" si="0"/>
        <v>20475</v>
      </c>
      <c r="BA8" s="4">
        <f t="shared" si="0"/>
        <v>16187</v>
      </c>
      <c r="BC8" s="3" t="s">
        <v>135</v>
      </c>
      <c r="BD8" s="102">
        <f>E14</f>
        <v>4977</v>
      </c>
      <c r="BE8" s="102">
        <f>G14</f>
        <v>3088</v>
      </c>
    </row>
    <row r="9" spans="2:57" ht="41.25" customHeight="1">
      <c r="B9" s="86" t="s">
        <v>131</v>
      </c>
      <c r="C9" s="85" t="s">
        <v>737</v>
      </c>
      <c r="D9" s="85" t="s">
        <v>805</v>
      </c>
      <c r="E9" s="85" t="s">
        <v>806</v>
      </c>
      <c r="F9" s="85" t="s">
        <v>807</v>
      </c>
      <c r="G9" s="260"/>
      <c r="AY9" s="3" t="s">
        <v>135</v>
      </c>
      <c r="AZ9" s="4">
        <f t="shared" si="0"/>
        <v>4622</v>
      </c>
      <c r="BA9" s="4">
        <f t="shared" si="0"/>
        <v>3712</v>
      </c>
      <c r="BD9" s="102"/>
      <c r="BE9" s="102"/>
    </row>
    <row r="10" spans="2:7" ht="18" customHeight="1">
      <c r="B10" s="3" t="s">
        <v>133</v>
      </c>
      <c r="C10" s="88">
        <v>14315</v>
      </c>
      <c r="D10" s="88">
        <v>15912</v>
      </c>
      <c r="E10" s="104">
        <v>14315</v>
      </c>
      <c r="F10" s="163">
        <v>21586</v>
      </c>
      <c r="G10" s="210">
        <v>18524</v>
      </c>
    </row>
    <row r="11" spans="2:7" ht="18" customHeight="1">
      <c r="B11" s="3" t="s">
        <v>132</v>
      </c>
      <c r="C11" s="88">
        <v>25833</v>
      </c>
      <c r="D11" s="88">
        <v>24815</v>
      </c>
      <c r="E11" s="104">
        <v>31400</v>
      </c>
      <c r="F11" s="163">
        <v>27600</v>
      </c>
      <c r="G11" s="210">
        <v>23180</v>
      </c>
    </row>
    <row r="12" spans="2:57" ht="18" customHeight="1">
      <c r="B12" s="3" t="s">
        <v>108</v>
      </c>
      <c r="C12" s="88">
        <v>4789</v>
      </c>
      <c r="D12" s="88">
        <v>1713</v>
      </c>
      <c r="E12" s="104"/>
      <c r="F12" s="163"/>
      <c r="AZ12" t="str">
        <f aca="true" t="shared" si="1" ref="AZ12:BA14">C19</f>
        <v>2007 Resources, MW</v>
      </c>
      <c r="BA12" t="str">
        <f t="shared" si="1"/>
        <v>2007 Actual Coincident Demand, MW</v>
      </c>
      <c r="BD12" t="str">
        <f>E19</f>
        <v>2008 Resources, MW</v>
      </c>
      <c r="BE12" t="str">
        <f>G18</f>
        <v>2008 Calculated Coincident Demand, MW</v>
      </c>
    </row>
    <row r="13" spans="2:57" ht="18" customHeight="1">
      <c r="B13" s="3" t="s">
        <v>134</v>
      </c>
      <c r="C13" s="88">
        <v>20475</v>
      </c>
      <c r="D13" s="88">
        <v>16187</v>
      </c>
      <c r="E13" s="104">
        <v>20618</v>
      </c>
      <c r="F13" s="163">
        <v>23000</v>
      </c>
      <c r="G13" s="210">
        <v>19002</v>
      </c>
      <c r="AX13" t="s">
        <v>340</v>
      </c>
      <c r="AY13" s="3" t="s">
        <v>133</v>
      </c>
      <c r="AZ13" s="88">
        <f t="shared" si="1"/>
        <v>15542</v>
      </c>
      <c r="BA13" s="88">
        <f t="shared" si="1"/>
        <v>12084</v>
      </c>
      <c r="BC13" s="3" t="s">
        <v>133</v>
      </c>
      <c r="BD13" s="102">
        <f>E20</f>
        <v>15366</v>
      </c>
      <c r="BE13" s="4">
        <f>G20</f>
        <v>11397</v>
      </c>
    </row>
    <row r="14" spans="2:57" ht="18" customHeight="1">
      <c r="B14" s="3" t="s">
        <v>135</v>
      </c>
      <c r="C14" s="88">
        <v>4622</v>
      </c>
      <c r="D14" s="88">
        <v>3712</v>
      </c>
      <c r="E14" s="104">
        <v>4977</v>
      </c>
      <c r="F14" s="163">
        <v>4416</v>
      </c>
      <c r="G14" s="210">
        <v>3088</v>
      </c>
      <c r="AY14" s="3" t="s">
        <v>132</v>
      </c>
      <c r="AZ14" s="88">
        <f t="shared" si="1"/>
        <v>32491</v>
      </c>
      <c r="BA14" s="88">
        <f t="shared" si="1"/>
        <v>20848</v>
      </c>
      <c r="BC14" s="3" t="s">
        <v>132</v>
      </c>
      <c r="BD14" s="102">
        <f>E21</f>
        <v>32327</v>
      </c>
      <c r="BE14" s="4">
        <f>G21</f>
        <v>14906</v>
      </c>
    </row>
    <row r="15" spans="2:57" ht="18" customHeight="1">
      <c r="B15" s="30" t="s">
        <v>136</v>
      </c>
      <c r="C15" s="88">
        <f>SUM(C10:C14)</f>
        <v>70034</v>
      </c>
      <c r="D15" s="88">
        <f>SUM(D10:D14)</f>
        <v>62339</v>
      </c>
      <c r="E15" s="88">
        <f>SUM(E10:E14)</f>
        <v>71310</v>
      </c>
      <c r="F15" s="88">
        <f>SUM(F10:F14)</f>
        <v>76602</v>
      </c>
      <c r="G15" s="88">
        <f>SUM(G10:G14)</f>
        <v>63794</v>
      </c>
      <c r="AY15" s="3" t="s">
        <v>134</v>
      </c>
      <c r="AZ15" s="88">
        <f>C22</f>
        <v>21162</v>
      </c>
      <c r="BA15" s="88">
        <f>D22</f>
        <v>14318</v>
      </c>
      <c r="BC15" s="3" t="s">
        <v>134</v>
      </c>
      <c r="BD15" s="102">
        <f>E22</f>
        <v>21184</v>
      </c>
      <c r="BE15" s="4">
        <f>G22</f>
        <v>19917</v>
      </c>
    </row>
    <row r="16" spans="2:57" ht="18" customHeight="1">
      <c r="B16" s="3"/>
      <c r="C16" s="88"/>
      <c r="D16" s="88"/>
      <c r="E16" s="88"/>
      <c r="F16" s="163"/>
      <c r="H16" s="2"/>
      <c r="AY16" s="3" t="s">
        <v>135</v>
      </c>
      <c r="AZ16" s="88">
        <f>C23</f>
        <v>5272</v>
      </c>
      <c r="BA16" s="88">
        <f>D23</f>
        <v>3156</v>
      </c>
      <c r="BC16" s="3" t="s">
        <v>135</v>
      </c>
      <c r="BD16" s="102">
        <f>E23</f>
        <v>5705</v>
      </c>
      <c r="BE16" s="4">
        <f>G23</f>
        <v>2023</v>
      </c>
    </row>
    <row r="17" spans="2:6" ht="18" customHeight="1">
      <c r="B17" s="4"/>
      <c r="C17" s="4"/>
      <c r="D17" s="4"/>
      <c r="E17" s="103"/>
      <c r="F17" s="4"/>
    </row>
    <row r="18" spans="2:7" ht="18" customHeight="1">
      <c r="B18" s="262" t="s">
        <v>101</v>
      </c>
      <c r="C18" s="262"/>
      <c r="D18" s="262"/>
      <c r="E18" s="262"/>
      <c r="F18" s="262"/>
      <c r="G18" s="260" t="s">
        <v>14</v>
      </c>
    </row>
    <row r="19" spans="2:7" ht="41.25" customHeight="1">
      <c r="B19" s="87" t="s">
        <v>131</v>
      </c>
      <c r="C19" s="85" t="s">
        <v>806</v>
      </c>
      <c r="D19" s="85" t="s">
        <v>845</v>
      </c>
      <c r="E19" s="85" t="s">
        <v>846</v>
      </c>
      <c r="F19" s="85" t="s">
        <v>847</v>
      </c>
      <c r="G19" s="260"/>
    </row>
    <row r="20" spans="2:7" ht="18" customHeight="1">
      <c r="B20" s="3" t="s">
        <v>133</v>
      </c>
      <c r="C20" s="88">
        <v>15542</v>
      </c>
      <c r="D20" s="88">
        <v>12084</v>
      </c>
      <c r="E20" s="104">
        <v>15366</v>
      </c>
      <c r="F20" s="163">
        <v>16890</v>
      </c>
      <c r="G20" s="210">
        <v>11397</v>
      </c>
    </row>
    <row r="21" spans="2:7" ht="18" customHeight="1">
      <c r="B21" s="3" t="s">
        <v>132</v>
      </c>
      <c r="C21" s="88">
        <v>32491</v>
      </c>
      <c r="D21" s="88">
        <v>20848</v>
      </c>
      <c r="E21" s="104">
        <v>32327</v>
      </c>
      <c r="F21" s="163">
        <v>23839</v>
      </c>
      <c r="G21" s="210">
        <v>14906</v>
      </c>
    </row>
    <row r="22" spans="2:7" ht="18" customHeight="1">
      <c r="B22" s="3" t="s">
        <v>134</v>
      </c>
      <c r="C22" s="88">
        <v>21162</v>
      </c>
      <c r="D22" s="88">
        <v>14318</v>
      </c>
      <c r="E22" s="104">
        <v>21184</v>
      </c>
      <c r="F22" s="163">
        <v>32566</v>
      </c>
      <c r="G22" s="210">
        <v>19917</v>
      </c>
    </row>
    <row r="23" spans="2:7" ht="18" customHeight="1">
      <c r="B23" s="3" t="s">
        <v>135</v>
      </c>
      <c r="C23" s="88">
        <v>5272</v>
      </c>
      <c r="D23" s="88">
        <v>3156</v>
      </c>
      <c r="E23" s="104">
        <v>5705</v>
      </c>
      <c r="F23" s="163">
        <v>3791</v>
      </c>
      <c r="G23" s="210">
        <v>2023</v>
      </c>
    </row>
    <row r="24" spans="2:7" ht="18" customHeight="1">
      <c r="B24" s="30" t="s">
        <v>136</v>
      </c>
      <c r="C24" s="88">
        <f>SUM(C20:C23)</f>
        <v>74467</v>
      </c>
      <c r="D24" s="88">
        <f>SUM(D20:D23)</f>
        <v>50406</v>
      </c>
      <c r="E24" s="88">
        <f>SUM(E20:E23)</f>
        <v>74582</v>
      </c>
      <c r="F24" s="88">
        <f>SUM(F20:F23)</f>
        <v>77086</v>
      </c>
      <c r="G24" s="88">
        <f>SUM(G20:G23)</f>
        <v>48243</v>
      </c>
    </row>
    <row r="25" spans="2:6" ht="18" customHeight="1">
      <c r="B25" s="3"/>
      <c r="C25" s="88"/>
      <c r="D25" s="88"/>
      <c r="E25" s="88"/>
      <c r="F25" s="88"/>
    </row>
    <row r="26" spans="3:5" ht="18" customHeight="1">
      <c r="C26" s="4"/>
      <c r="D26" s="4"/>
      <c r="E26" s="4"/>
    </row>
    <row r="27" ht="18" customHeight="1"/>
    <row r="28" ht="12.75" customHeight="1"/>
    <row r="29" ht="12.75" customHeight="1"/>
    <row r="30" ht="12.75" customHeight="1"/>
    <row r="31" ht="12.75" customHeight="1"/>
    <row r="32" ht="12.75" customHeight="1"/>
    <row r="33" ht="12.75" customHeight="1"/>
  </sheetData>
  <mergeCells count="12">
    <mergeCell ref="G18:G19"/>
    <mergeCell ref="B5:G5"/>
    <mergeCell ref="B18:F18"/>
    <mergeCell ref="B3:H4"/>
    <mergeCell ref="B6:G7"/>
    <mergeCell ref="S1:Z1"/>
    <mergeCell ref="B8:F8"/>
    <mergeCell ref="I3:P4"/>
    <mergeCell ref="S3:Z4"/>
    <mergeCell ref="B1:G1"/>
    <mergeCell ref="I1:P1"/>
    <mergeCell ref="G8:G9"/>
  </mergeCells>
  <printOptions horizontalCentered="1"/>
  <pageMargins left="0.5" right="0.25" top="1" bottom="1" header="0.5" footer="0.5"/>
  <pageSetup horizontalDpi="300" verticalDpi="300" orientation="portrait" r:id="rId2"/>
  <headerFooter alignWithMargins="0">
    <oddHeader>&amp;LCDR Report - Congestion Zone Information&amp;RMay 2007</oddHeader>
    <oddFooter>&amp;CCongestion Zone Information -  &amp;P of &amp;N</oddFooter>
  </headerFooter>
  <colBreaks count="1" manualBreakCount="1">
    <brk id="17" max="31" man="1"/>
  </colBreaks>
  <drawing r:id="rId1"/>
</worksheet>
</file>

<file path=xl/worksheets/sheet12.xml><?xml version="1.0" encoding="utf-8"?>
<worksheet xmlns="http://schemas.openxmlformats.org/spreadsheetml/2006/main" xmlns:r="http://schemas.openxmlformats.org/officeDocument/2006/relationships">
  <sheetPr>
    <tabColor indexed="46"/>
  </sheetPr>
  <dimension ref="A1:N205"/>
  <sheetViews>
    <sheetView showGridLines="0" workbookViewId="0" topLeftCell="A1">
      <selection activeCell="B8" sqref="B8:G200"/>
    </sheetView>
  </sheetViews>
  <sheetFormatPr defaultColWidth="9.140625" defaultRowHeight="12.75"/>
  <cols>
    <col min="1" max="1" width="16.7109375" style="0" bestFit="1" customWidth="1"/>
    <col min="2" max="7" width="9.57421875" style="0" bestFit="1" customWidth="1"/>
  </cols>
  <sheetData>
    <row r="1" spans="1:7" ht="30" customHeight="1">
      <c r="A1" s="264" t="s">
        <v>125</v>
      </c>
      <c r="B1" s="264"/>
      <c r="C1" s="264"/>
      <c r="D1" s="264"/>
      <c r="E1" s="264"/>
      <c r="F1" s="264"/>
      <c r="G1" s="264"/>
    </row>
    <row r="3" spans="1:9" ht="39" customHeight="1">
      <c r="A3" s="261" t="s">
        <v>1</v>
      </c>
      <c r="B3" s="261"/>
      <c r="C3" s="261"/>
      <c r="D3" s="261"/>
      <c r="E3" s="261"/>
      <c r="F3" s="261"/>
      <c r="G3" s="261"/>
      <c r="I3" s="207"/>
    </row>
    <row r="4" spans="1:7" ht="15.75">
      <c r="A4" s="177"/>
      <c r="B4" s="178"/>
      <c r="C4" s="178"/>
      <c r="D4" s="178"/>
      <c r="E4" s="178"/>
      <c r="F4" s="178"/>
      <c r="G4" s="178"/>
    </row>
    <row r="5" spans="2:7" ht="17.25" customHeight="1">
      <c r="B5" s="230" t="s">
        <v>126</v>
      </c>
      <c r="C5" s="230"/>
      <c r="D5" s="230"/>
      <c r="E5" s="230"/>
      <c r="F5" s="230"/>
      <c r="G5" s="230"/>
    </row>
    <row r="6" spans="1:7" ht="12.75" customHeight="1">
      <c r="A6" s="64" t="s">
        <v>137</v>
      </c>
      <c r="B6" s="1">
        <v>2007</v>
      </c>
      <c r="C6" s="1">
        <v>2008</v>
      </c>
      <c r="D6" s="1">
        <v>2009</v>
      </c>
      <c r="E6" s="1">
        <v>2010</v>
      </c>
      <c r="F6" s="1">
        <v>2011</v>
      </c>
      <c r="G6" s="1">
        <v>2012</v>
      </c>
    </row>
    <row r="7" spans="1:7" ht="12.75" customHeight="1">
      <c r="A7" s="64"/>
      <c r="B7" s="70"/>
      <c r="C7" s="1"/>
      <c r="D7" s="1"/>
      <c r="E7" s="1"/>
      <c r="F7" s="1"/>
      <c r="G7" s="1"/>
    </row>
    <row r="8" spans="1:14" ht="12.75" customHeight="1">
      <c r="A8" s="19" t="s">
        <v>138</v>
      </c>
      <c r="B8" s="14">
        <v>106.40480519842251</v>
      </c>
      <c r="C8" s="14">
        <v>106.51923999116309</v>
      </c>
      <c r="D8" s="14">
        <v>106.85472687436115</v>
      </c>
      <c r="E8" s="14">
        <v>107.58636010352343</v>
      </c>
      <c r="F8" s="14">
        <v>108.3460604549024</v>
      </c>
      <c r="G8" s="14">
        <v>108.73839638688605</v>
      </c>
      <c r="I8" s="14"/>
      <c r="J8" s="14"/>
      <c r="K8" s="14"/>
      <c r="L8" s="14"/>
      <c r="M8" s="14"/>
      <c r="N8" s="14"/>
    </row>
    <row r="9" spans="1:14" ht="12.75" customHeight="1">
      <c r="A9" s="19" t="s">
        <v>139</v>
      </c>
      <c r="B9" s="14">
        <v>88.66399449307599</v>
      </c>
      <c r="C9" s="14">
        <v>89.12064550178899</v>
      </c>
      <c r="D9" s="14">
        <v>90.0943870236773</v>
      </c>
      <c r="E9" s="14">
        <v>91.30677799752395</v>
      </c>
      <c r="F9" s="14">
        <v>92.62444730028625</v>
      </c>
      <c r="G9" s="14">
        <v>93.53473849592207</v>
      </c>
      <c r="I9" s="14"/>
      <c r="J9" s="14"/>
      <c r="K9" s="14"/>
      <c r="L9" s="14"/>
      <c r="M9" s="14"/>
      <c r="N9" s="14"/>
    </row>
    <row r="10" spans="1:14" ht="12.75" customHeight="1">
      <c r="A10" s="19" t="s">
        <v>140</v>
      </c>
      <c r="B10" s="14">
        <v>239.77913225590356</v>
      </c>
      <c r="C10" s="14">
        <v>239.98276735667224</v>
      </c>
      <c r="D10" s="14">
        <v>241.1063895742548</v>
      </c>
      <c r="E10" s="14">
        <v>243.12215481068262</v>
      </c>
      <c r="F10" s="14">
        <v>245.20047832668737</v>
      </c>
      <c r="G10" s="14">
        <v>246.44498940250466</v>
      </c>
      <c r="I10" s="14"/>
      <c r="J10" s="14"/>
      <c r="K10" s="14"/>
      <c r="L10" s="14"/>
      <c r="M10" s="14"/>
      <c r="N10" s="14"/>
    </row>
    <row r="11" spans="1:14" ht="12.75" customHeight="1">
      <c r="A11" s="19" t="s">
        <v>141</v>
      </c>
      <c r="B11" s="14">
        <v>62.26954231717537</v>
      </c>
      <c r="C11" s="14">
        <v>62.36320547418654</v>
      </c>
      <c r="D11" s="14">
        <v>63.12227912059056</v>
      </c>
      <c r="E11" s="14">
        <v>63.934244852098864</v>
      </c>
      <c r="F11" s="14">
        <v>64.69875098988459</v>
      </c>
      <c r="G11" s="14">
        <v>64.96200562550551</v>
      </c>
      <c r="I11" s="14"/>
      <c r="J11" s="14"/>
      <c r="K11" s="14"/>
      <c r="L11" s="14"/>
      <c r="M11" s="14"/>
      <c r="N11" s="14"/>
    </row>
    <row r="12" spans="1:14" ht="12.75" customHeight="1">
      <c r="A12" s="19" t="s">
        <v>142</v>
      </c>
      <c r="B12" s="14">
        <v>26.93302362839372</v>
      </c>
      <c r="C12" s="14">
        <v>27.166643293670028</v>
      </c>
      <c r="D12" s="14">
        <v>27.52932454558108</v>
      </c>
      <c r="E12" s="14">
        <v>27.990624152875156</v>
      </c>
      <c r="F12" s="14">
        <v>28.45696055816164</v>
      </c>
      <c r="G12" s="14">
        <v>28.823795388862546</v>
      </c>
      <c r="I12" s="14"/>
      <c r="J12" s="14"/>
      <c r="K12" s="14"/>
      <c r="L12" s="14"/>
      <c r="M12" s="14"/>
      <c r="N12" s="14"/>
    </row>
    <row r="13" spans="1:14" ht="12.75">
      <c r="A13" s="19" t="s">
        <v>143</v>
      </c>
      <c r="B13" s="14">
        <v>62.7547017247931</v>
      </c>
      <c r="C13" s="14">
        <v>62.27829220978097</v>
      </c>
      <c r="D13" s="14">
        <v>66.05141943396227</v>
      </c>
      <c r="E13" s="14">
        <v>67.44256511402381</v>
      </c>
      <c r="F13" s="14">
        <v>68.86446936090067</v>
      </c>
      <c r="G13" s="14">
        <v>70.06305400492558</v>
      </c>
      <c r="I13" s="14"/>
      <c r="J13" s="14"/>
      <c r="K13" s="14"/>
      <c r="L13" s="14"/>
      <c r="M13" s="14"/>
      <c r="N13" s="14"/>
    </row>
    <row r="14" spans="1:14" ht="12.75">
      <c r="A14" s="19" t="s">
        <v>144</v>
      </c>
      <c r="B14" s="14">
        <v>96.88944940387944</v>
      </c>
      <c r="C14" s="14">
        <v>97.48212301595856</v>
      </c>
      <c r="D14" s="14">
        <v>98.59241811371855</v>
      </c>
      <c r="E14" s="14">
        <v>100.10992614279924</v>
      </c>
      <c r="F14" s="14">
        <v>101.69988275864418</v>
      </c>
      <c r="G14" s="14">
        <v>102.98568226616035</v>
      </c>
      <c r="I14" s="14"/>
      <c r="J14" s="14"/>
      <c r="K14" s="14"/>
      <c r="L14" s="14"/>
      <c r="M14" s="14"/>
      <c r="N14" s="14"/>
    </row>
    <row r="15" spans="1:14" ht="12.75">
      <c r="A15" s="19" t="s">
        <v>145</v>
      </c>
      <c r="B15" s="14">
        <v>56.04792928994536</v>
      </c>
      <c r="C15" s="14">
        <v>57.910410968643994</v>
      </c>
      <c r="D15" s="14">
        <v>60.00948378234722</v>
      </c>
      <c r="E15" s="14">
        <v>62.30722479181155</v>
      </c>
      <c r="F15" s="14">
        <v>64.60555199194967</v>
      </c>
      <c r="G15" s="14">
        <v>66.66397932489734</v>
      </c>
      <c r="I15" s="14"/>
      <c r="J15" s="14"/>
      <c r="K15" s="14"/>
      <c r="L15" s="14"/>
      <c r="M15" s="14"/>
      <c r="N15" s="14"/>
    </row>
    <row r="16" spans="1:14" ht="12.75">
      <c r="A16" s="19" t="s">
        <v>146</v>
      </c>
      <c r="B16" s="14">
        <v>187.44601068703858</v>
      </c>
      <c r="C16" s="14">
        <v>195.08964196860757</v>
      </c>
      <c r="D16" s="14">
        <v>202.30759110421872</v>
      </c>
      <c r="E16" s="14">
        <v>212.32427346152625</v>
      </c>
      <c r="F16" s="14">
        <v>223.21230672916397</v>
      </c>
      <c r="G16" s="14">
        <v>250.41996721314814</v>
      </c>
      <c r="I16" s="14"/>
      <c r="J16" s="14"/>
      <c r="K16" s="14"/>
      <c r="L16" s="14"/>
      <c r="M16" s="14"/>
      <c r="N16" s="14"/>
    </row>
    <row r="17" spans="1:14" ht="12.75">
      <c r="A17" s="19" t="s">
        <v>147</v>
      </c>
      <c r="B17" s="14">
        <v>8.127532828531967</v>
      </c>
      <c r="C17" s="14">
        <v>8.108265726776859</v>
      </c>
      <c r="D17" s="14">
        <v>8.04227458634953</v>
      </c>
      <c r="E17" s="14">
        <v>8.093988016312574</v>
      </c>
      <c r="F17" s="14">
        <v>8.061437437608868</v>
      </c>
      <c r="G17" s="14">
        <v>8.088331811247548</v>
      </c>
      <c r="I17" s="14"/>
      <c r="J17" s="14"/>
      <c r="K17" s="14"/>
      <c r="L17" s="14"/>
      <c r="M17" s="14"/>
      <c r="N17" s="14"/>
    </row>
    <row r="18" spans="1:14" ht="12.75">
      <c r="A18" s="19" t="s">
        <v>148</v>
      </c>
      <c r="B18" s="14">
        <v>53.618571448865</v>
      </c>
      <c r="C18" s="14">
        <v>53.581027241278846</v>
      </c>
      <c r="D18" s="14">
        <v>53.81275011885488</v>
      </c>
      <c r="E18" s="14">
        <v>51.642624739926276</v>
      </c>
      <c r="F18" s="14">
        <v>54.69497625850293</v>
      </c>
      <c r="G18" s="14">
        <v>54.96140615205497</v>
      </c>
      <c r="I18" s="14"/>
      <c r="J18" s="14"/>
      <c r="K18" s="14"/>
      <c r="L18" s="14"/>
      <c r="M18" s="14"/>
      <c r="N18" s="14"/>
    </row>
    <row r="19" spans="1:14" ht="12.75">
      <c r="A19" s="19" t="s">
        <v>149</v>
      </c>
      <c r="B19" s="14">
        <v>658.3185865013664</v>
      </c>
      <c r="C19" s="14">
        <v>664.3871912034562</v>
      </c>
      <c r="D19" s="14">
        <v>677.8358153423299</v>
      </c>
      <c r="E19" s="14">
        <v>693.6692749295173</v>
      </c>
      <c r="F19" s="14">
        <v>698.468612966426</v>
      </c>
      <c r="G19" s="14">
        <v>711.9977197248294</v>
      </c>
      <c r="I19" s="14"/>
      <c r="J19" s="14"/>
      <c r="K19" s="14"/>
      <c r="L19" s="14"/>
      <c r="M19" s="14"/>
      <c r="N19" s="14"/>
    </row>
    <row r="20" spans="1:14" ht="12.75">
      <c r="A20" s="19" t="s">
        <v>150</v>
      </c>
      <c r="B20" s="14">
        <v>8385.258407865986</v>
      </c>
      <c r="C20" s="14">
        <v>8657.2116816863</v>
      </c>
      <c r="D20" s="14">
        <v>8894.111355623942</v>
      </c>
      <c r="E20" s="14">
        <v>9214.493921846324</v>
      </c>
      <c r="F20" s="14">
        <v>9534.05466900818</v>
      </c>
      <c r="G20" s="14">
        <v>9769.274814911574</v>
      </c>
      <c r="I20" s="14"/>
      <c r="J20" s="14"/>
      <c r="K20" s="14"/>
      <c r="L20" s="14"/>
      <c r="M20" s="14"/>
      <c r="N20" s="14"/>
    </row>
    <row r="21" spans="1:14" ht="12.75">
      <c r="A21" s="19" t="s">
        <v>151</v>
      </c>
      <c r="B21" s="14">
        <v>29.5217274033522</v>
      </c>
      <c r="C21" s="14">
        <v>29.40689127915533</v>
      </c>
      <c r="D21" s="14">
        <v>30.17788359889326</v>
      </c>
      <c r="E21" s="14">
        <v>31.089013465052737</v>
      </c>
      <c r="F21" s="14">
        <v>32.04031517784377</v>
      </c>
      <c r="G21" s="14">
        <v>32.790369711626774</v>
      </c>
      <c r="I21" s="14"/>
      <c r="J21" s="14"/>
      <c r="K21" s="14"/>
      <c r="L21" s="14"/>
      <c r="M21" s="14"/>
      <c r="N21" s="14"/>
    </row>
    <row r="22" spans="1:14" ht="12.75">
      <c r="A22" s="19" t="s">
        <v>152</v>
      </c>
      <c r="B22" s="14">
        <v>1.7804014958448997</v>
      </c>
      <c r="C22" s="14">
        <v>1.7750488404829</v>
      </c>
      <c r="D22" s="14">
        <v>1.7862736594895567</v>
      </c>
      <c r="E22" s="14">
        <v>1.8030544639586095</v>
      </c>
      <c r="F22" s="14">
        <v>1.8190134884936837</v>
      </c>
      <c r="G22" s="14">
        <v>1.8161242385043745</v>
      </c>
      <c r="I22" s="14"/>
      <c r="J22" s="14"/>
      <c r="K22" s="14"/>
      <c r="L22" s="14"/>
      <c r="M22" s="14"/>
      <c r="N22" s="14"/>
    </row>
    <row r="23" spans="1:14" ht="12.75">
      <c r="A23" s="19" t="s">
        <v>153</v>
      </c>
      <c r="B23" s="14">
        <v>53.4716883254578</v>
      </c>
      <c r="C23" s="14">
        <v>54.46529130234174</v>
      </c>
      <c r="D23" s="14">
        <v>55.774086745999504</v>
      </c>
      <c r="E23" s="14">
        <v>57.3450401307413</v>
      </c>
      <c r="F23" s="14">
        <v>58.99562109040163</v>
      </c>
      <c r="G23" s="14">
        <v>60.50904935213839</v>
      </c>
      <c r="I23" s="14"/>
      <c r="J23" s="14"/>
      <c r="K23" s="14"/>
      <c r="L23" s="14"/>
      <c r="M23" s="14"/>
      <c r="N23" s="14"/>
    </row>
    <row r="24" spans="1:14" ht="12.75">
      <c r="A24" s="19" t="s">
        <v>154</v>
      </c>
      <c r="B24" s="14">
        <v>1228.9933485667757</v>
      </c>
      <c r="C24" s="14">
        <v>1243.6849336058312</v>
      </c>
      <c r="D24" s="14">
        <v>1253.4736747038544</v>
      </c>
      <c r="E24" s="14">
        <v>1264.6432317521078</v>
      </c>
      <c r="F24" s="14">
        <v>1273.3712152722633</v>
      </c>
      <c r="G24" s="14">
        <v>1277.8785755028857</v>
      </c>
      <c r="I24" s="14"/>
      <c r="J24" s="14"/>
      <c r="K24" s="14"/>
      <c r="L24" s="14"/>
      <c r="M24" s="14"/>
      <c r="N24" s="14"/>
    </row>
    <row r="25" spans="1:14" ht="12.75">
      <c r="A25" s="19" t="s">
        <v>155</v>
      </c>
      <c r="B25" s="14">
        <v>441.5119747463495</v>
      </c>
      <c r="C25" s="14">
        <v>443.4298960454513</v>
      </c>
      <c r="D25" s="14">
        <v>451.3449967798731</v>
      </c>
      <c r="E25" s="14">
        <v>460.8229228657172</v>
      </c>
      <c r="F25" s="14">
        <v>467.75086676437553</v>
      </c>
      <c r="G25" s="14">
        <v>479.0539667608015</v>
      </c>
      <c r="I25" s="14"/>
      <c r="J25" s="14"/>
      <c r="K25" s="14"/>
      <c r="L25" s="14"/>
      <c r="M25" s="14"/>
      <c r="N25" s="14"/>
    </row>
    <row r="26" spans="1:14" ht="12.75">
      <c r="A26" s="19" t="s">
        <v>156</v>
      </c>
      <c r="B26" s="14">
        <v>19.702813153767583</v>
      </c>
      <c r="C26" s="14">
        <v>19.824979797838317</v>
      </c>
      <c r="D26" s="14">
        <v>20.047295561262658</v>
      </c>
      <c r="E26" s="14">
        <v>20.346285171692326</v>
      </c>
      <c r="F26" s="14">
        <v>20.654423946392434</v>
      </c>
      <c r="G26" s="14">
        <v>20.896689926446943</v>
      </c>
      <c r="I26" s="14"/>
      <c r="J26" s="14"/>
      <c r="K26" s="14"/>
      <c r="L26" s="14"/>
      <c r="M26" s="14"/>
      <c r="N26" s="14"/>
    </row>
    <row r="27" spans="1:14" ht="12.75">
      <c r="A27" s="19" t="s">
        <v>157</v>
      </c>
      <c r="B27" s="14">
        <v>21.33366092396151</v>
      </c>
      <c r="C27" s="14">
        <v>21.31416385570061</v>
      </c>
      <c r="D27" s="14">
        <v>21.400607688387193</v>
      </c>
      <c r="E27" s="14">
        <v>21.566150859590334</v>
      </c>
      <c r="F27" s="14">
        <v>21.737162318676713</v>
      </c>
      <c r="G27" s="14">
        <v>21.834260452141024</v>
      </c>
      <c r="I27" s="14"/>
      <c r="J27" s="14"/>
      <c r="K27" s="14"/>
      <c r="L27" s="14"/>
      <c r="M27" s="14"/>
      <c r="N27" s="14"/>
    </row>
    <row r="28" spans="1:14" ht="12.75">
      <c r="A28" s="19" t="s">
        <v>158</v>
      </c>
      <c r="B28" s="14">
        <v>119.87443271523709</v>
      </c>
      <c r="C28" s="14">
        <v>119.42276946837993</v>
      </c>
      <c r="D28" s="14">
        <v>119.76278772790187</v>
      </c>
      <c r="E28" s="14">
        <v>120.56625911964949</v>
      </c>
      <c r="F28" s="14">
        <v>121.41164975451264</v>
      </c>
      <c r="G28" s="14">
        <v>121.86431457623948</v>
      </c>
      <c r="I28" s="14"/>
      <c r="J28" s="14"/>
      <c r="K28" s="14"/>
      <c r="L28" s="14"/>
      <c r="M28" s="14"/>
      <c r="N28" s="14"/>
    </row>
    <row r="29" spans="1:14" ht="12.75">
      <c r="A29" s="19" t="s">
        <v>159</v>
      </c>
      <c r="B29" s="14">
        <v>29.185231520637515</v>
      </c>
      <c r="C29" s="14">
        <v>29.635353757688176</v>
      </c>
      <c r="D29" s="14">
        <v>30.239921338789493</v>
      </c>
      <c r="E29" s="14">
        <v>30.941799150899712</v>
      </c>
      <c r="F29" s="14">
        <v>31.656505349921446</v>
      </c>
      <c r="G29" s="14">
        <v>32.24995539950322</v>
      </c>
      <c r="I29" s="14"/>
      <c r="J29" s="14"/>
      <c r="K29" s="14"/>
      <c r="L29" s="14"/>
      <c r="M29" s="14"/>
      <c r="N29" s="14"/>
    </row>
    <row r="30" spans="1:14" ht="12.75">
      <c r="A30" s="19" t="s">
        <v>160</v>
      </c>
      <c r="B30" s="14">
        <v>134.19509214706554</v>
      </c>
      <c r="C30" s="14">
        <v>138.33669629566518</v>
      </c>
      <c r="D30" s="14">
        <v>143.3123872020934</v>
      </c>
      <c r="E30" s="14">
        <v>149.04375921719927</v>
      </c>
      <c r="F30" s="14">
        <v>155.067641669189</v>
      </c>
      <c r="G30" s="14">
        <v>160.72448134695568</v>
      </c>
      <c r="I30" s="14"/>
      <c r="J30" s="14"/>
      <c r="K30" s="14"/>
      <c r="L30" s="14"/>
      <c r="M30" s="14"/>
      <c r="N30" s="14"/>
    </row>
    <row r="31" spans="1:14" ht="12.75">
      <c r="A31" s="19" t="s">
        <v>161</v>
      </c>
      <c r="B31" s="14">
        <v>106.89085480678817</v>
      </c>
      <c r="C31" s="14">
        <v>111.7929392106412</v>
      </c>
      <c r="D31" s="14">
        <v>116.59040865813328</v>
      </c>
      <c r="E31" s="14">
        <v>121.79176456652904</v>
      </c>
      <c r="F31" s="14">
        <v>127.20876112314672</v>
      </c>
      <c r="G31" s="14">
        <v>132.2724663318551</v>
      </c>
      <c r="I31" s="14"/>
      <c r="J31" s="14"/>
      <c r="K31" s="14"/>
      <c r="L31" s="14"/>
      <c r="M31" s="14"/>
      <c r="N31" s="14"/>
    </row>
    <row r="32" spans="1:14" ht="12.75">
      <c r="A32" s="19" t="s">
        <v>162</v>
      </c>
      <c r="B32" s="14">
        <v>251.3544125811392</v>
      </c>
      <c r="C32" s="14">
        <v>253.41056409288305</v>
      </c>
      <c r="D32" s="14">
        <v>257.1061357794236</v>
      </c>
      <c r="E32" s="14">
        <v>261.22456362561854</v>
      </c>
      <c r="F32" s="14">
        <v>265.35432495344315</v>
      </c>
      <c r="G32" s="14">
        <v>268.45633122231277</v>
      </c>
      <c r="I32" s="14"/>
      <c r="J32" s="14"/>
      <c r="K32" s="14"/>
      <c r="L32" s="14"/>
      <c r="M32" s="14"/>
      <c r="N32" s="14"/>
    </row>
    <row r="33" spans="1:14" ht="12.75">
      <c r="A33" s="19" t="s">
        <v>163</v>
      </c>
      <c r="B33" s="14">
        <v>39.41541851576231</v>
      </c>
      <c r="C33" s="14">
        <v>39.444224603433355</v>
      </c>
      <c r="D33" s="14">
        <v>39.66237489336209</v>
      </c>
      <c r="E33" s="14">
        <v>40.016220358250166</v>
      </c>
      <c r="F33" s="14">
        <v>40.32030885113671</v>
      </c>
      <c r="G33" s="14">
        <v>40.4497713620126</v>
      </c>
      <c r="I33" s="14"/>
      <c r="J33" s="14"/>
      <c r="K33" s="14"/>
      <c r="L33" s="14"/>
      <c r="M33" s="14"/>
      <c r="N33" s="14"/>
    </row>
    <row r="34" spans="1:14" ht="12.75">
      <c r="A34" s="19" t="s">
        <v>164</v>
      </c>
      <c r="B34" s="14">
        <v>712.056444850453</v>
      </c>
      <c r="C34" s="14">
        <v>744.267052357034</v>
      </c>
      <c r="D34" s="14">
        <v>769.1435665066248</v>
      </c>
      <c r="E34" s="14">
        <v>798.6442330549605</v>
      </c>
      <c r="F34" s="14">
        <v>829.7531941380861</v>
      </c>
      <c r="G34" s="14">
        <v>860.4112376760519</v>
      </c>
      <c r="I34" s="14"/>
      <c r="J34" s="14"/>
      <c r="K34" s="14"/>
      <c r="L34" s="14"/>
      <c r="M34" s="14"/>
      <c r="N34" s="14"/>
    </row>
    <row r="35" spans="1:14" ht="12.75">
      <c r="A35" s="19" t="s">
        <v>165</v>
      </c>
      <c r="B35" s="14">
        <v>234.70231739050183</v>
      </c>
      <c r="C35" s="14">
        <v>237.94627600662446</v>
      </c>
      <c r="D35" s="14">
        <v>240.08482542838308</v>
      </c>
      <c r="E35" s="14">
        <v>242.65357569172014</v>
      </c>
      <c r="F35" s="14">
        <v>245.25749159523946</v>
      </c>
      <c r="G35" s="14">
        <v>246.87011810732804</v>
      </c>
      <c r="I35" s="14"/>
      <c r="J35" s="14"/>
      <c r="K35" s="14"/>
      <c r="L35" s="14"/>
      <c r="M35" s="14"/>
      <c r="N35" s="14"/>
    </row>
    <row r="36" spans="1:14" ht="12.75">
      <c r="A36" s="19" t="s">
        <v>166</v>
      </c>
      <c r="B36" s="14">
        <v>96.93663004351933</v>
      </c>
      <c r="C36" s="14">
        <v>96.5869603394709</v>
      </c>
      <c r="D36" s="14">
        <v>96.71401570121408</v>
      </c>
      <c r="E36" s="14">
        <v>97.20446469938074</v>
      </c>
      <c r="F36" s="14">
        <v>97.72370428116909</v>
      </c>
      <c r="G36" s="14">
        <v>97.91498637030637</v>
      </c>
      <c r="I36" s="14"/>
      <c r="J36" s="14"/>
      <c r="K36" s="14"/>
      <c r="L36" s="14"/>
      <c r="M36" s="14"/>
      <c r="N36" s="14"/>
    </row>
    <row r="37" spans="1:14" ht="12.75">
      <c r="A37" s="19" t="s">
        <v>167</v>
      </c>
      <c r="B37" s="14">
        <v>17.814697367424067</v>
      </c>
      <c r="C37" s="14">
        <v>17.660818965920946</v>
      </c>
      <c r="D37" s="14">
        <v>17.596584049466923</v>
      </c>
      <c r="E37" s="14">
        <v>17.599941862259975</v>
      </c>
      <c r="F37" s="14">
        <v>17.609727796974248</v>
      </c>
      <c r="G37" s="14">
        <v>17.5619471181438</v>
      </c>
      <c r="I37" s="14"/>
      <c r="J37" s="14"/>
      <c r="K37" s="14"/>
      <c r="L37" s="14"/>
      <c r="M37" s="14"/>
      <c r="N37" s="14"/>
    </row>
    <row r="38" spans="1:14" ht="12.75">
      <c r="A38" s="19" t="s">
        <v>168</v>
      </c>
      <c r="B38" s="14">
        <v>26.414926793102854</v>
      </c>
      <c r="C38" s="14">
        <v>26.79538926115412</v>
      </c>
      <c r="D38" s="14">
        <v>27.299870391931563</v>
      </c>
      <c r="E38" s="14">
        <v>27.90068410374574</v>
      </c>
      <c r="F38" s="14">
        <v>28.50568230734502</v>
      </c>
      <c r="G38" s="14">
        <v>29.009794924351358</v>
      </c>
      <c r="I38" s="14"/>
      <c r="J38" s="14"/>
      <c r="K38" s="14"/>
      <c r="L38" s="14"/>
      <c r="M38" s="14"/>
      <c r="N38" s="14"/>
    </row>
    <row r="39" spans="1:14" ht="12.75">
      <c r="A39" s="19" t="s">
        <v>169</v>
      </c>
      <c r="B39" s="14">
        <v>18.250895733906066</v>
      </c>
      <c r="C39" s="14">
        <v>18.180941947324776</v>
      </c>
      <c r="D39" s="14">
        <v>18.184675193578386</v>
      </c>
      <c r="E39" s="14">
        <v>18.26198307063962</v>
      </c>
      <c r="F39" s="14">
        <v>18.332153228880795</v>
      </c>
      <c r="G39" s="14">
        <v>18.33771956541621</v>
      </c>
      <c r="I39" s="14"/>
      <c r="J39" s="14"/>
      <c r="K39" s="14"/>
      <c r="L39" s="14"/>
      <c r="M39" s="14"/>
      <c r="N39" s="14"/>
    </row>
    <row r="40" spans="1:14" ht="12.75">
      <c r="A40" s="19" t="s">
        <v>170</v>
      </c>
      <c r="B40" s="14">
        <v>29.322322435817576</v>
      </c>
      <c r="C40" s="14">
        <v>29.265878822941914</v>
      </c>
      <c r="D40" s="14">
        <v>29.418229477513474</v>
      </c>
      <c r="E40" s="14">
        <v>29.548639868198745</v>
      </c>
      <c r="F40" s="14">
        <v>29.683616601343505</v>
      </c>
      <c r="G40" s="14">
        <v>29.671581080014622</v>
      </c>
      <c r="I40" s="14"/>
      <c r="J40" s="14"/>
      <c r="K40" s="14"/>
      <c r="L40" s="14"/>
      <c r="M40" s="14"/>
      <c r="N40" s="14"/>
    </row>
    <row r="41" spans="1:14" ht="12.75">
      <c r="A41" s="19" t="s">
        <v>171</v>
      </c>
      <c r="B41" s="14">
        <v>1974.167931842188</v>
      </c>
      <c r="C41" s="14">
        <v>2030.9125067006328</v>
      </c>
      <c r="D41" s="14">
        <v>2096.3561661266112</v>
      </c>
      <c r="E41" s="14">
        <v>2131.0932425142714</v>
      </c>
      <c r="F41" s="14">
        <v>2204.592059420612</v>
      </c>
      <c r="G41" s="14">
        <v>2264.8196618956704</v>
      </c>
      <c r="I41" s="14"/>
      <c r="J41" s="14"/>
      <c r="K41" s="14"/>
      <c r="L41" s="14"/>
      <c r="M41" s="14"/>
      <c r="N41" s="14"/>
    </row>
    <row r="42" spans="1:14" ht="12.75">
      <c r="A42" s="19" t="s">
        <v>172</v>
      </c>
      <c r="B42" s="14">
        <v>83.3308018122726</v>
      </c>
      <c r="C42" s="14">
        <v>83.93441199235296</v>
      </c>
      <c r="D42" s="14">
        <v>85.03697243872794</v>
      </c>
      <c r="E42" s="14">
        <v>86.56546434603497</v>
      </c>
      <c r="F42" s="14">
        <v>88.21290240810441</v>
      </c>
      <c r="G42" s="14">
        <v>89.58731391644494</v>
      </c>
      <c r="I42" s="14"/>
      <c r="J42" s="14"/>
      <c r="K42" s="14"/>
      <c r="L42" s="14"/>
      <c r="M42" s="14"/>
      <c r="N42" s="14"/>
    </row>
    <row r="43" spans="1:14" ht="12.75">
      <c r="A43" s="19" t="s">
        <v>173</v>
      </c>
      <c r="B43" s="14">
        <v>329.1775423660156</v>
      </c>
      <c r="C43" s="14">
        <v>367.85046358487034</v>
      </c>
      <c r="D43" s="14">
        <v>401.04970996023036</v>
      </c>
      <c r="E43" s="14">
        <v>416.51544320568155</v>
      </c>
      <c r="F43" s="14">
        <v>429.0484432609489</v>
      </c>
      <c r="G43" s="14">
        <v>440.70571343160583</v>
      </c>
      <c r="I43" s="14"/>
      <c r="J43" s="14"/>
      <c r="K43" s="14"/>
      <c r="L43" s="14"/>
      <c r="M43" s="14"/>
      <c r="N43" s="14"/>
    </row>
    <row r="44" spans="1:14" ht="12.75">
      <c r="A44" s="19" t="s">
        <v>174</v>
      </c>
      <c r="B44" s="14">
        <v>47.328412964044965</v>
      </c>
      <c r="C44" s="14">
        <v>47.64023387094646</v>
      </c>
      <c r="D44" s="14">
        <v>48.19526914352671</v>
      </c>
      <c r="E44" s="14">
        <v>48.94043300667283</v>
      </c>
      <c r="F44" s="14">
        <v>49.71997383813127</v>
      </c>
      <c r="G44" s="14">
        <v>50.35265312611742</v>
      </c>
      <c r="I44" s="14"/>
      <c r="J44" s="14"/>
      <c r="K44" s="14"/>
      <c r="L44" s="14"/>
      <c r="M44" s="14"/>
      <c r="N44" s="14"/>
    </row>
    <row r="45" spans="1:14" ht="12.75">
      <c r="A45" s="19" t="s">
        <v>175</v>
      </c>
      <c r="B45" s="14">
        <v>8.68835929972311</v>
      </c>
      <c r="C45" s="14">
        <v>8.620960936631924</v>
      </c>
      <c r="D45" s="14">
        <v>8.586780868024988</v>
      </c>
      <c r="E45" s="14">
        <v>8.591529648461684</v>
      </c>
      <c r="F45" s="14">
        <v>8.593507499743954</v>
      </c>
      <c r="G45" s="14">
        <v>8.566924794326054</v>
      </c>
      <c r="I45" s="14"/>
      <c r="J45" s="14"/>
      <c r="K45" s="14"/>
      <c r="L45" s="14"/>
      <c r="M45" s="14"/>
      <c r="N45" s="14"/>
    </row>
    <row r="46" spans="1:14" ht="12.75">
      <c r="A46" s="19" t="s">
        <v>176</v>
      </c>
      <c r="B46" s="14">
        <v>125.7114790193646</v>
      </c>
      <c r="C46" s="14">
        <v>124.60137248177992</v>
      </c>
      <c r="D46" s="14">
        <v>126.08313983259299</v>
      </c>
      <c r="E46" s="14">
        <v>128.04365242652514</v>
      </c>
      <c r="F46" s="14">
        <v>130.0359286238987</v>
      </c>
      <c r="G46" s="14">
        <v>131.54391956047172</v>
      </c>
      <c r="I46" s="14"/>
      <c r="J46" s="14"/>
      <c r="K46" s="14"/>
      <c r="L46" s="14"/>
      <c r="M46" s="14"/>
      <c r="N46" s="14"/>
    </row>
    <row r="47" spans="1:14" ht="12.75">
      <c r="A47" s="19" t="s">
        <v>177</v>
      </c>
      <c r="B47" s="14">
        <v>98.69477652066617</v>
      </c>
      <c r="C47" s="14">
        <v>100.65346366089176</v>
      </c>
      <c r="D47" s="14">
        <v>103.15579471894094</v>
      </c>
      <c r="E47" s="14">
        <v>106.10426342763547</v>
      </c>
      <c r="F47" s="14">
        <v>120.26573102571929</v>
      </c>
      <c r="G47" s="14">
        <v>123.2645721820683</v>
      </c>
      <c r="I47" s="14"/>
      <c r="J47" s="14"/>
      <c r="K47" s="14"/>
      <c r="L47" s="14"/>
      <c r="M47" s="14"/>
      <c r="N47" s="14"/>
    </row>
    <row r="48" spans="1:14" ht="12.75">
      <c r="A48" s="19" t="s">
        <v>178</v>
      </c>
      <c r="B48" s="14">
        <v>3.20116188952913</v>
      </c>
      <c r="C48" s="14">
        <v>3.165871963582298</v>
      </c>
      <c r="D48" s="14">
        <v>3.1470762781595023</v>
      </c>
      <c r="E48" s="14">
        <v>3.140305172735952</v>
      </c>
      <c r="F48" s="14">
        <v>3.1345884725948343</v>
      </c>
      <c r="G48" s="14">
        <v>3.118556303225081</v>
      </c>
      <c r="I48" s="14"/>
      <c r="J48" s="14"/>
      <c r="K48" s="14"/>
      <c r="L48" s="14"/>
      <c r="M48" s="14"/>
      <c r="N48" s="14"/>
    </row>
    <row r="49" spans="1:14" ht="12.75">
      <c r="A49" s="19" t="s">
        <v>179</v>
      </c>
      <c r="B49" s="14">
        <v>61.69536283476539</v>
      </c>
      <c r="C49" s="14">
        <v>61.695044135805155</v>
      </c>
      <c r="D49" s="14">
        <v>61.95489320387124</v>
      </c>
      <c r="E49" s="14">
        <v>62.44361581419056</v>
      </c>
      <c r="F49" s="14">
        <v>62.94809295060491</v>
      </c>
      <c r="G49" s="14">
        <v>63.238421895754755</v>
      </c>
      <c r="I49" s="14"/>
      <c r="J49" s="14"/>
      <c r="K49" s="14"/>
      <c r="L49" s="14"/>
      <c r="M49" s="14"/>
      <c r="N49" s="14"/>
    </row>
    <row r="50" spans="1:14" ht="12.75">
      <c r="A50" s="19" t="s">
        <v>180</v>
      </c>
      <c r="B50" s="14">
        <v>31.31904271340763</v>
      </c>
      <c r="C50" s="14">
        <v>31.42372213531602</v>
      </c>
      <c r="D50" s="14">
        <v>31.766349099526018</v>
      </c>
      <c r="E50" s="14">
        <v>32.257225926535014</v>
      </c>
      <c r="F50" s="14">
        <v>32.7633293077625</v>
      </c>
      <c r="G50" s="14">
        <v>32.93567211406452</v>
      </c>
      <c r="I50" s="14"/>
      <c r="J50" s="14"/>
      <c r="K50" s="14"/>
      <c r="L50" s="14"/>
      <c r="M50" s="14"/>
      <c r="N50" s="14"/>
    </row>
    <row r="51" spans="1:14" ht="12.75">
      <c r="A51" s="19" t="s">
        <v>181</v>
      </c>
      <c r="B51" s="14">
        <v>2.4035420193906147</v>
      </c>
      <c r="C51" s="14">
        <v>2.371865380530609</v>
      </c>
      <c r="D51" s="14">
        <v>2.3525613632875118</v>
      </c>
      <c r="E51" s="14">
        <v>2.3423116445920633</v>
      </c>
      <c r="F51" s="14">
        <v>2.3328918629736277</v>
      </c>
      <c r="G51" s="14">
        <v>2.315853222732596</v>
      </c>
      <c r="I51" s="14"/>
      <c r="J51" s="14"/>
      <c r="K51" s="14"/>
      <c r="L51" s="14"/>
      <c r="M51" s="14"/>
      <c r="N51" s="14"/>
    </row>
    <row r="52" spans="1:14" ht="12.75">
      <c r="A52" s="19" t="s">
        <v>182</v>
      </c>
      <c r="B52" s="14">
        <v>5.608264711911434</v>
      </c>
      <c r="C52" s="14">
        <v>5.666122853489788</v>
      </c>
      <c r="D52" s="14">
        <v>5.750705554702805</v>
      </c>
      <c r="E52" s="14">
        <v>5.8557791114801585</v>
      </c>
      <c r="F52" s="14">
        <v>5.961834760932604</v>
      </c>
      <c r="G52" s="14">
        <v>6.046950081579555</v>
      </c>
      <c r="I52" s="14"/>
      <c r="J52" s="14"/>
      <c r="K52" s="14"/>
      <c r="L52" s="14"/>
      <c r="M52" s="14"/>
      <c r="N52" s="14"/>
    </row>
    <row r="53" spans="1:14" ht="12.75">
      <c r="A53" s="19" t="s">
        <v>183</v>
      </c>
      <c r="B53" s="14">
        <v>7411.746442547718</v>
      </c>
      <c r="C53" s="14">
        <v>7613.637056955822</v>
      </c>
      <c r="D53" s="14">
        <v>7734.549758107421</v>
      </c>
      <c r="E53" s="14">
        <v>7892.5946692029565</v>
      </c>
      <c r="F53" s="14">
        <v>8038.605041036119</v>
      </c>
      <c r="G53" s="14">
        <v>8143.980456317693</v>
      </c>
      <c r="I53" s="14"/>
      <c r="J53" s="14"/>
      <c r="K53" s="14"/>
      <c r="L53" s="14"/>
      <c r="M53" s="14"/>
      <c r="N53" s="14"/>
    </row>
    <row r="54" spans="1:14" ht="12.75">
      <c r="A54" s="19" t="s">
        <v>184</v>
      </c>
      <c r="B54" s="14">
        <v>73.92939171346362</v>
      </c>
      <c r="C54" s="14">
        <v>73.85003512440959</v>
      </c>
      <c r="D54" s="14">
        <v>74.26594326790125</v>
      </c>
      <c r="E54" s="14">
        <v>74.93741489959513</v>
      </c>
      <c r="F54" s="14">
        <v>75.69146889801942</v>
      </c>
      <c r="G54" s="14">
        <v>75.87864342895527</v>
      </c>
      <c r="I54" s="14"/>
      <c r="J54" s="14"/>
      <c r="K54" s="14"/>
      <c r="L54" s="14"/>
      <c r="M54" s="14"/>
      <c r="N54" s="14"/>
    </row>
    <row r="55" spans="1:14" ht="12.75">
      <c r="A55" s="19" t="s">
        <v>185</v>
      </c>
      <c r="B55" s="14">
        <v>6.8073651193629745</v>
      </c>
      <c r="C55" s="14">
        <v>6.717649838858358</v>
      </c>
      <c r="D55" s="14">
        <v>6.662976572244297</v>
      </c>
      <c r="E55" s="14">
        <v>6.633947091183521</v>
      </c>
      <c r="F55" s="14">
        <v>6.607268176355308</v>
      </c>
      <c r="G55" s="14">
        <v>6.559010960828208</v>
      </c>
      <c r="I55" s="14"/>
      <c r="J55" s="14"/>
      <c r="K55" s="14"/>
      <c r="L55" s="14"/>
      <c r="M55" s="14"/>
      <c r="N55" s="14"/>
    </row>
    <row r="56" spans="1:14" ht="12.75">
      <c r="A56" s="19" t="s">
        <v>186</v>
      </c>
      <c r="B56" s="14">
        <v>1705.2035680656468</v>
      </c>
      <c r="C56" s="14">
        <v>1790.0559089169958</v>
      </c>
      <c r="D56" s="14">
        <v>1837.3228948877327</v>
      </c>
      <c r="E56" s="14">
        <v>1892.4688481237592</v>
      </c>
      <c r="F56" s="14">
        <v>1957.2908578323231</v>
      </c>
      <c r="G56" s="14">
        <v>2013.4587881395346</v>
      </c>
      <c r="I56" s="14"/>
      <c r="J56" s="14"/>
      <c r="K56" s="14"/>
      <c r="L56" s="14"/>
      <c r="M56" s="14"/>
      <c r="N56" s="14"/>
    </row>
    <row r="57" spans="1:14" ht="12.75">
      <c r="A57" s="19" t="s">
        <v>187</v>
      </c>
      <c r="B57" s="14">
        <v>72.70269508282648</v>
      </c>
      <c r="C57" s="14">
        <v>73.43194217367356</v>
      </c>
      <c r="D57" s="14">
        <v>74.59398246236003</v>
      </c>
      <c r="E57" s="14">
        <v>76.07838086539519</v>
      </c>
      <c r="F57" s="14">
        <v>77.63869566103315</v>
      </c>
      <c r="G57" s="14">
        <v>78.99068617506344</v>
      </c>
      <c r="I57" s="14"/>
      <c r="J57" s="14"/>
      <c r="K57" s="14"/>
      <c r="L57" s="14"/>
      <c r="M57" s="14"/>
      <c r="N57" s="14"/>
    </row>
    <row r="58" spans="1:14" ht="12.75">
      <c r="A58" s="19" t="s">
        <v>188</v>
      </c>
      <c r="B58" s="14">
        <v>9.438798530221735</v>
      </c>
      <c r="C58" s="14">
        <v>9.418564848940386</v>
      </c>
      <c r="D58" s="14">
        <v>9.444704652298796</v>
      </c>
      <c r="E58" s="14">
        <v>9.505902922778212</v>
      </c>
      <c r="F58" s="14">
        <v>9.5264082024408</v>
      </c>
      <c r="G58" s="14">
        <v>9.515135598666674</v>
      </c>
      <c r="I58" s="14"/>
      <c r="J58" s="14"/>
      <c r="K58" s="14"/>
      <c r="L58" s="14"/>
      <c r="M58" s="14"/>
      <c r="N58" s="14"/>
    </row>
    <row r="59" spans="1:14" ht="12.75">
      <c r="A59" s="19" t="s">
        <v>189</v>
      </c>
      <c r="B59" s="14">
        <v>18.18680128005565</v>
      </c>
      <c r="C59" s="14">
        <v>18.35738487654485</v>
      </c>
      <c r="D59" s="14">
        <v>18.618805646361647</v>
      </c>
      <c r="E59" s="14">
        <v>18.95019371223866</v>
      </c>
      <c r="F59" s="14">
        <v>19.289152437866814</v>
      </c>
      <c r="G59" s="14">
        <v>19.564695817445678</v>
      </c>
      <c r="I59" s="14"/>
      <c r="J59" s="14"/>
      <c r="K59" s="14"/>
      <c r="L59" s="14"/>
      <c r="M59" s="14"/>
      <c r="N59" s="14"/>
    </row>
    <row r="60" spans="1:14" ht="12.75">
      <c r="A60" s="19" t="s">
        <v>190</v>
      </c>
      <c r="B60" s="14">
        <v>47.75303872080398</v>
      </c>
      <c r="C60" s="14">
        <v>47.870452395592714</v>
      </c>
      <c r="D60" s="14">
        <v>48.239478128137996</v>
      </c>
      <c r="E60" s="14">
        <v>48.80198330297516</v>
      </c>
      <c r="F60" s="14">
        <v>49.394300405992105</v>
      </c>
      <c r="G60" s="14">
        <v>49.83608748348885</v>
      </c>
      <c r="I60" s="14"/>
      <c r="J60" s="14"/>
      <c r="K60" s="14"/>
      <c r="L60" s="14"/>
      <c r="M60" s="14"/>
      <c r="N60" s="14"/>
    </row>
    <row r="61" spans="1:14" ht="12.75">
      <c r="A61" s="19" t="s">
        <v>191</v>
      </c>
      <c r="B61" s="14">
        <v>61.79773592077647</v>
      </c>
      <c r="C61" s="14">
        <v>61.600371706196064</v>
      </c>
      <c r="D61" s="14">
        <v>61.72793009583126</v>
      </c>
      <c r="E61" s="14">
        <v>62.18058759003463</v>
      </c>
      <c r="F61" s="14">
        <v>62.57145451066317</v>
      </c>
      <c r="G61" s="14">
        <v>62.759281019869704</v>
      </c>
      <c r="I61" s="14"/>
      <c r="J61" s="14"/>
      <c r="K61" s="14"/>
      <c r="L61" s="14"/>
      <c r="M61" s="14"/>
      <c r="N61" s="14"/>
    </row>
    <row r="62" spans="1:14" ht="12.75">
      <c r="A62" s="19" t="s">
        <v>192</v>
      </c>
      <c r="B62" s="14">
        <v>358.2016475512791</v>
      </c>
      <c r="C62" s="14">
        <v>358.9791184170493</v>
      </c>
      <c r="D62" s="14">
        <v>360.46571615693466</v>
      </c>
      <c r="E62" s="14">
        <v>363.84722247588047</v>
      </c>
      <c r="F62" s="14">
        <v>367.31655901719336</v>
      </c>
      <c r="G62" s="14">
        <v>369.44440557218064</v>
      </c>
      <c r="I62" s="14"/>
      <c r="J62" s="14"/>
      <c r="K62" s="14"/>
      <c r="L62" s="14"/>
      <c r="M62" s="14"/>
      <c r="N62" s="14"/>
    </row>
    <row r="63" spans="1:14" ht="12.75">
      <c r="A63" s="19" t="s">
        <v>193</v>
      </c>
      <c r="B63" s="14">
        <v>6.1343733539336025</v>
      </c>
      <c r="C63" s="14">
        <v>6.071295527262806</v>
      </c>
      <c r="D63" s="14">
        <v>6.039272561293601</v>
      </c>
      <c r="E63" s="14">
        <v>6.0302744755719</v>
      </c>
      <c r="F63" s="14">
        <v>6.023267666394312</v>
      </c>
      <c r="G63" s="14">
        <v>5.996394233776229</v>
      </c>
      <c r="I63" s="14"/>
      <c r="J63" s="14"/>
      <c r="K63" s="14"/>
      <c r="L63" s="14"/>
      <c r="M63" s="14"/>
      <c r="N63" s="14"/>
    </row>
    <row r="64" spans="1:14" ht="12.75">
      <c r="A64" s="19" t="s">
        <v>194</v>
      </c>
      <c r="B64" s="14">
        <v>573.1984811857697</v>
      </c>
      <c r="C64" s="14">
        <v>583.0866473540827</v>
      </c>
      <c r="D64" s="14">
        <v>595.0001156870537</v>
      </c>
      <c r="E64" s="14">
        <v>611.7275381964729</v>
      </c>
      <c r="F64" s="14">
        <v>648.4060352538008</v>
      </c>
      <c r="G64" s="14">
        <v>674.0363043193294</v>
      </c>
      <c r="I64" s="14"/>
      <c r="J64" s="14"/>
      <c r="K64" s="14"/>
      <c r="L64" s="14"/>
      <c r="M64" s="14"/>
      <c r="N64" s="14"/>
    </row>
    <row r="65" spans="1:14" ht="12.75">
      <c r="A65" s="19" t="s">
        <v>195</v>
      </c>
      <c r="B65" s="14">
        <v>118.51509617315952</v>
      </c>
      <c r="C65" s="14">
        <v>127.07477251091031</v>
      </c>
      <c r="D65" s="14">
        <v>133.9237694935023</v>
      </c>
      <c r="E65" s="14">
        <v>136.7422424896121</v>
      </c>
      <c r="F65" s="14">
        <v>139.74171965482822</v>
      </c>
      <c r="G65" s="14">
        <v>142.41282501558143</v>
      </c>
      <c r="I65" s="14"/>
      <c r="J65" s="14"/>
      <c r="K65" s="14"/>
      <c r="L65" s="14"/>
      <c r="M65" s="14"/>
      <c r="N65" s="14"/>
    </row>
    <row r="66" spans="1:14" ht="12.75">
      <c r="A66" s="19" t="s">
        <v>196</v>
      </c>
      <c r="B66" s="14">
        <v>47.75927012603943</v>
      </c>
      <c r="C66" s="14">
        <v>50.04284565455802</v>
      </c>
      <c r="D66" s="14">
        <v>50.41800397232169</v>
      </c>
      <c r="E66" s="14">
        <v>51.08147935439625</v>
      </c>
      <c r="F66" s="14">
        <v>52.293067159588844</v>
      </c>
      <c r="G66" s="14">
        <v>53.243181037454036</v>
      </c>
      <c r="I66" s="14"/>
      <c r="J66" s="14"/>
      <c r="K66" s="14"/>
      <c r="L66" s="14"/>
      <c r="M66" s="14"/>
      <c r="N66" s="14"/>
    </row>
    <row r="67" spans="1:14" ht="12.75">
      <c r="A67" s="19" t="s">
        <v>197</v>
      </c>
      <c r="B67" s="14">
        <v>44.93911415662111</v>
      </c>
      <c r="C67" s="14">
        <v>44.88258563165025</v>
      </c>
      <c r="D67" s="14">
        <v>45.62896447958022</v>
      </c>
      <c r="E67" s="14">
        <v>46.54805753578964</v>
      </c>
      <c r="F67" s="14">
        <v>47.485441035162076</v>
      </c>
      <c r="G67" s="14">
        <v>47.70873630137525</v>
      </c>
      <c r="I67" s="14"/>
      <c r="J67" s="14"/>
      <c r="K67" s="14"/>
      <c r="L67" s="14"/>
      <c r="M67" s="14"/>
      <c r="N67" s="14"/>
    </row>
    <row r="68" spans="1:14" ht="12.75">
      <c r="A68" s="19" t="s">
        <v>198</v>
      </c>
      <c r="B68" s="14">
        <v>94.60697468620627</v>
      </c>
      <c r="C68" s="14">
        <v>95.41742229832101</v>
      </c>
      <c r="D68" s="14">
        <v>96.74041105235591</v>
      </c>
      <c r="E68" s="14">
        <v>98.4693953870033</v>
      </c>
      <c r="F68" s="14">
        <v>100.49786272342605</v>
      </c>
      <c r="G68" s="14">
        <v>102.01211307670845</v>
      </c>
      <c r="I68" s="14"/>
      <c r="J68" s="14"/>
      <c r="K68" s="14"/>
      <c r="L68" s="14"/>
      <c r="M68" s="14"/>
      <c r="N68" s="14"/>
    </row>
    <row r="69" spans="1:14" ht="12.75">
      <c r="A69" s="19" t="s">
        <v>199</v>
      </c>
      <c r="B69" s="14">
        <v>26.252910256980968</v>
      </c>
      <c r="C69" s="14">
        <v>26.27051887745424</v>
      </c>
      <c r="D69" s="14">
        <v>26.372521335117472</v>
      </c>
      <c r="E69" s="14">
        <v>26.63990212559088</v>
      </c>
      <c r="F69" s="14">
        <v>26.898067589278607</v>
      </c>
      <c r="G69" s="14">
        <v>27.06260426721089</v>
      </c>
      <c r="I69" s="14"/>
      <c r="J69" s="14"/>
      <c r="K69" s="14"/>
      <c r="L69" s="14"/>
      <c r="M69" s="14"/>
      <c r="N69" s="14"/>
    </row>
    <row r="70" spans="1:14" ht="12.75">
      <c r="A70" s="13" t="s">
        <v>910</v>
      </c>
      <c r="B70" s="14">
        <v>0</v>
      </c>
      <c r="C70" s="14">
        <v>0</v>
      </c>
      <c r="D70" s="14">
        <v>0</v>
      </c>
      <c r="E70" s="14">
        <v>0</v>
      </c>
      <c r="F70" s="14">
        <v>0</v>
      </c>
      <c r="G70" s="14">
        <v>0</v>
      </c>
      <c r="I70" s="14"/>
      <c r="J70" s="14"/>
      <c r="K70" s="14"/>
      <c r="L70" s="14"/>
      <c r="M70" s="14"/>
      <c r="N70" s="14"/>
    </row>
    <row r="71" spans="1:14" ht="12.75">
      <c r="A71" s="19" t="s">
        <v>200</v>
      </c>
      <c r="B71" s="14">
        <v>3.9186636923546243</v>
      </c>
      <c r="C71" s="14">
        <v>3.8751439547427893</v>
      </c>
      <c r="D71" s="14">
        <v>3.851490432212021</v>
      </c>
      <c r="E71" s="14">
        <v>3.8425610757064903</v>
      </c>
      <c r="F71" s="14">
        <v>3.8349273024388424</v>
      </c>
      <c r="G71" s="14">
        <v>3.814680575394214</v>
      </c>
      <c r="I71" s="14"/>
      <c r="J71" s="14"/>
      <c r="K71" s="14"/>
      <c r="L71" s="14"/>
      <c r="M71" s="14"/>
      <c r="N71" s="14"/>
    </row>
    <row r="72" spans="1:14" ht="12.75">
      <c r="A72" s="19" t="s">
        <v>201</v>
      </c>
      <c r="B72" s="14">
        <v>1122.6615398296829</v>
      </c>
      <c r="C72" s="14">
        <v>1149.910121669184</v>
      </c>
      <c r="D72" s="14">
        <v>1172.30783227989</v>
      </c>
      <c r="E72" s="14">
        <v>1188.9095500061258</v>
      </c>
      <c r="F72" s="14">
        <v>1200.0216610620014</v>
      </c>
      <c r="G72" s="14">
        <v>1207.0344352354336</v>
      </c>
      <c r="I72" s="14"/>
      <c r="J72" s="14"/>
      <c r="K72" s="14"/>
      <c r="L72" s="14"/>
      <c r="M72" s="14"/>
      <c r="N72" s="14"/>
    </row>
    <row r="73" spans="1:14" ht="12.75">
      <c r="A73" s="19" t="s">
        <v>202</v>
      </c>
      <c r="B73" s="14">
        <v>3.0711925803324522</v>
      </c>
      <c r="C73" s="14">
        <v>3.058543951154293</v>
      </c>
      <c r="D73" s="14">
        <v>3.0618094440435653</v>
      </c>
      <c r="E73" s="14">
        <v>3.076785538803708</v>
      </c>
      <c r="F73" s="14">
        <v>3.0928960505348635</v>
      </c>
      <c r="G73" s="14">
        <v>3.0988653584275565</v>
      </c>
      <c r="I73" s="14"/>
      <c r="J73" s="14"/>
      <c r="K73" s="14"/>
      <c r="L73" s="14"/>
      <c r="M73" s="14"/>
      <c r="N73" s="14"/>
    </row>
    <row r="74" spans="1:14" ht="12.75">
      <c r="A74" s="19" t="s">
        <v>203</v>
      </c>
      <c r="B74" s="14">
        <v>61.357086550554854</v>
      </c>
      <c r="C74" s="14">
        <v>63.801868814486866</v>
      </c>
      <c r="D74" s="14">
        <v>65.45278929130936</v>
      </c>
      <c r="E74" s="14">
        <v>66.96521987268677</v>
      </c>
      <c r="F74" s="14">
        <v>68.57122878794277</v>
      </c>
      <c r="G74" s="14">
        <v>69.95624692887824</v>
      </c>
      <c r="I74" s="14"/>
      <c r="J74" s="14"/>
      <c r="K74" s="14"/>
      <c r="L74" s="14"/>
      <c r="M74" s="14"/>
      <c r="N74" s="14"/>
    </row>
    <row r="75" spans="1:14" ht="12.75">
      <c r="A75" s="19" t="s">
        <v>204</v>
      </c>
      <c r="B75" s="14">
        <v>19.652961911883928</v>
      </c>
      <c r="C75" s="14">
        <v>20.210200724661664</v>
      </c>
      <c r="D75" s="14">
        <v>20.855340251586064</v>
      </c>
      <c r="E75" s="14">
        <v>21.57057487902099</v>
      </c>
      <c r="F75" s="14">
        <v>22.286683291726778</v>
      </c>
      <c r="G75" s="14">
        <v>22.920901327328586</v>
      </c>
      <c r="I75" s="14"/>
      <c r="J75" s="14"/>
      <c r="K75" s="14"/>
      <c r="L75" s="14"/>
      <c r="M75" s="14"/>
      <c r="N75" s="14"/>
    </row>
    <row r="76" spans="1:14" ht="12.75">
      <c r="A76" s="19" t="s">
        <v>205</v>
      </c>
      <c r="B76" s="14">
        <v>932.8306813389601</v>
      </c>
      <c r="C76" s="14">
        <v>989.9897775177849</v>
      </c>
      <c r="D76" s="14">
        <v>1048.8968616438578</v>
      </c>
      <c r="E76" s="14">
        <v>1065.3323773649531</v>
      </c>
      <c r="F76" s="14">
        <v>1081.9584285009967</v>
      </c>
      <c r="G76" s="14">
        <v>1093.2542077993467</v>
      </c>
      <c r="I76" s="14"/>
      <c r="J76" s="14"/>
      <c r="K76" s="14"/>
      <c r="L76" s="14"/>
      <c r="M76" s="14"/>
      <c r="N76" s="14"/>
    </row>
    <row r="77" spans="1:14" ht="12.75">
      <c r="A77" s="19" t="s">
        <v>206</v>
      </c>
      <c r="B77" s="14">
        <v>73.1353326463168</v>
      </c>
      <c r="C77" s="14">
        <v>74.16417164956854</v>
      </c>
      <c r="D77" s="14">
        <v>76.44378344633458</v>
      </c>
      <c r="E77" s="14">
        <v>78.1292041228375</v>
      </c>
      <c r="F77" s="14">
        <v>79.8423271685422</v>
      </c>
      <c r="G77" s="14">
        <v>81.29042330142929</v>
      </c>
      <c r="I77" s="14"/>
      <c r="J77" s="14"/>
      <c r="K77" s="14"/>
      <c r="L77" s="14"/>
      <c r="M77" s="14"/>
      <c r="N77" s="14"/>
    </row>
    <row r="78" spans="1:14" ht="12.75">
      <c r="A78" s="19" t="s">
        <v>207</v>
      </c>
      <c r="B78" s="14">
        <v>14.955372565097159</v>
      </c>
      <c r="C78" s="14">
        <v>15.021814076693856</v>
      </c>
      <c r="D78" s="14">
        <v>15.16095100785285</v>
      </c>
      <c r="E78" s="14">
        <v>15.355154114547968</v>
      </c>
      <c r="F78" s="14">
        <v>15.552612419824184</v>
      </c>
      <c r="G78" s="14">
        <v>15.696338509632039</v>
      </c>
      <c r="I78" s="14"/>
      <c r="J78" s="14"/>
      <c r="K78" s="14"/>
      <c r="L78" s="14"/>
      <c r="M78" s="14"/>
      <c r="N78" s="14"/>
    </row>
    <row r="79" spans="1:14" ht="12.75">
      <c r="A79" s="19" t="s">
        <v>208</v>
      </c>
      <c r="B79" s="14">
        <v>10.629887130941976</v>
      </c>
      <c r="C79" s="14">
        <v>10.56404725045161</v>
      </c>
      <c r="D79" s="14">
        <v>10.601885344138378</v>
      </c>
      <c r="E79" s="14">
        <v>10.6601675420738</v>
      </c>
      <c r="F79" s="14">
        <v>10.723961866653996</v>
      </c>
      <c r="G79" s="14">
        <v>10.736384528322256</v>
      </c>
      <c r="I79" s="14"/>
      <c r="J79" s="14"/>
      <c r="K79" s="14"/>
      <c r="L79" s="14"/>
      <c r="M79" s="14"/>
      <c r="N79" s="14"/>
    </row>
    <row r="80" spans="1:14" ht="12.75">
      <c r="A80" s="19" t="s">
        <v>209</v>
      </c>
      <c r="B80" s="14">
        <v>69.72764418326965</v>
      </c>
      <c r="C80" s="14">
        <v>70.93689555906133</v>
      </c>
      <c r="D80" s="14">
        <v>72.55326898775805</v>
      </c>
      <c r="E80" s="14">
        <v>74.50923784759264</v>
      </c>
      <c r="F80" s="14">
        <v>76.5629239749029</v>
      </c>
      <c r="G80" s="14">
        <v>78.37641998432396</v>
      </c>
      <c r="I80" s="14"/>
      <c r="J80" s="14"/>
      <c r="K80" s="14"/>
      <c r="L80" s="14"/>
      <c r="M80" s="14"/>
      <c r="N80" s="14"/>
    </row>
    <row r="81" spans="1:14" ht="12.75">
      <c r="A81" s="19" t="s">
        <v>210</v>
      </c>
      <c r="B81" s="14">
        <v>336.5181377333841</v>
      </c>
      <c r="C81" s="14">
        <v>343.3597532582584</v>
      </c>
      <c r="D81" s="14">
        <v>355.20703431801877</v>
      </c>
      <c r="E81" s="14">
        <v>358.3638380342414</v>
      </c>
      <c r="F81" s="14">
        <v>357.82246309091323</v>
      </c>
      <c r="G81" s="14">
        <v>362.6455778831343</v>
      </c>
      <c r="I81" s="14"/>
      <c r="J81" s="14"/>
      <c r="K81" s="14"/>
      <c r="L81" s="14"/>
      <c r="M81" s="14"/>
      <c r="N81" s="14"/>
    </row>
    <row r="82" spans="1:14" ht="12.75">
      <c r="A82" s="19" t="s">
        <v>211</v>
      </c>
      <c r="B82" s="14">
        <v>21.61941536404462</v>
      </c>
      <c r="C82" s="14">
        <v>22.36405513242527</v>
      </c>
      <c r="D82" s="14">
        <v>23.178828661546063</v>
      </c>
      <c r="E82" s="14">
        <v>24.136220213274218</v>
      </c>
      <c r="F82" s="14">
        <v>25.23152154909477</v>
      </c>
      <c r="G82" s="14">
        <v>25.912682115546094</v>
      </c>
      <c r="I82" s="14"/>
      <c r="J82" s="14"/>
      <c r="K82" s="14"/>
      <c r="L82" s="14"/>
      <c r="M82" s="14"/>
      <c r="N82" s="14"/>
    </row>
    <row r="83" spans="1:14" ht="12.75">
      <c r="A83" s="19" t="s">
        <v>212</v>
      </c>
      <c r="B83" s="14">
        <v>377.34096363161177</v>
      </c>
      <c r="C83" s="14">
        <v>384.3433655363137</v>
      </c>
      <c r="D83" s="14">
        <v>393.3843962492017</v>
      </c>
      <c r="E83" s="14">
        <v>400.2047097113945</v>
      </c>
      <c r="F83" s="14">
        <v>411.94517739621386</v>
      </c>
      <c r="G83" s="14">
        <v>423.0141788694402</v>
      </c>
      <c r="I83" s="14"/>
      <c r="J83" s="14"/>
      <c r="K83" s="14"/>
      <c r="L83" s="14"/>
      <c r="M83" s="14"/>
      <c r="N83" s="14"/>
    </row>
    <row r="84" spans="1:14" ht="12.75">
      <c r="A84" s="19" t="s">
        <v>213</v>
      </c>
      <c r="B84" s="14">
        <v>5.633190332853263</v>
      </c>
      <c r="C84" s="14">
        <v>5.587102597786729</v>
      </c>
      <c r="D84" s="14">
        <v>5.565317545821546</v>
      </c>
      <c r="E84" s="14">
        <v>5.566605619018166</v>
      </c>
      <c r="F84" s="14">
        <v>5.569598758650146</v>
      </c>
      <c r="G84" s="14">
        <v>5.5484008841000545</v>
      </c>
      <c r="I84" s="14"/>
      <c r="J84" s="14"/>
      <c r="K84" s="14"/>
      <c r="L84" s="14"/>
      <c r="M84" s="14"/>
      <c r="N84" s="14"/>
    </row>
    <row r="85" spans="1:14" ht="12.75">
      <c r="A85" s="19" t="s">
        <v>214</v>
      </c>
      <c r="B85" s="14">
        <v>22.114366979889496</v>
      </c>
      <c r="C85" s="14">
        <v>22.51330992817959</v>
      </c>
      <c r="D85" s="14">
        <v>23.040610799759175</v>
      </c>
      <c r="E85" s="14">
        <v>23.674119891692715</v>
      </c>
      <c r="F85" s="14">
        <v>24.337815386304783</v>
      </c>
      <c r="G85" s="14">
        <v>24.94374162295632</v>
      </c>
      <c r="I85" s="14"/>
      <c r="J85" s="14"/>
      <c r="K85" s="14"/>
      <c r="L85" s="14"/>
      <c r="M85" s="14"/>
      <c r="N85" s="14"/>
    </row>
    <row r="86" spans="1:14" ht="12.75">
      <c r="A86" s="19" t="s">
        <v>215</v>
      </c>
      <c r="B86" s="14">
        <v>22.377866401274545</v>
      </c>
      <c r="C86" s="14">
        <v>22.29211572594642</v>
      </c>
      <c r="D86" s="14">
        <v>22.31794964414897</v>
      </c>
      <c r="E86" s="14">
        <v>22.4270748893552</v>
      </c>
      <c r="F86" s="14">
        <v>22.542413674244383</v>
      </c>
      <c r="G86" s="14">
        <v>22.582659175103792</v>
      </c>
      <c r="I86" s="14"/>
      <c r="J86" s="14"/>
      <c r="K86" s="14"/>
      <c r="L86" s="14"/>
      <c r="M86" s="14"/>
      <c r="N86" s="14"/>
    </row>
    <row r="87" spans="1:14" ht="12.75">
      <c r="A87" s="19" t="s">
        <v>216</v>
      </c>
      <c r="B87" s="14">
        <v>12228.13574974698</v>
      </c>
      <c r="C87" s="14">
        <v>12391.90008630079</v>
      </c>
      <c r="D87" s="14">
        <v>12553.774011404445</v>
      </c>
      <c r="E87" s="14">
        <v>12730.249414045706</v>
      </c>
      <c r="F87" s="14">
        <v>12898.388509937693</v>
      </c>
      <c r="G87" s="14">
        <v>13128.117305832531</v>
      </c>
      <c r="I87" s="14"/>
      <c r="J87" s="14"/>
      <c r="K87" s="14"/>
      <c r="L87" s="14"/>
      <c r="M87" s="14"/>
      <c r="N87" s="14"/>
    </row>
    <row r="88" spans="1:14" ht="12.75">
      <c r="A88" s="19" t="s">
        <v>217</v>
      </c>
      <c r="B88" s="14">
        <v>30.723498413047512</v>
      </c>
      <c r="C88" s="14">
        <v>30.36661553681753</v>
      </c>
      <c r="D88" s="14">
        <v>30.143221749090518</v>
      </c>
      <c r="E88" s="14">
        <v>30.072501711349513</v>
      </c>
      <c r="F88" s="14">
        <v>30.003514623103214</v>
      </c>
      <c r="G88" s="14">
        <v>29.835057662564825</v>
      </c>
      <c r="I88" s="14"/>
      <c r="J88" s="14"/>
      <c r="K88" s="14"/>
      <c r="L88" s="14"/>
      <c r="M88" s="14"/>
      <c r="N88" s="14"/>
    </row>
    <row r="89" spans="1:14" ht="12.75">
      <c r="A89" s="19" t="s">
        <v>218</v>
      </c>
      <c r="B89" s="14">
        <v>391.9090988713627</v>
      </c>
      <c r="C89" s="14">
        <v>410.08425914307315</v>
      </c>
      <c r="D89" s="14">
        <v>425.3303783595093</v>
      </c>
      <c r="E89" s="14">
        <v>442.5550459155795</v>
      </c>
      <c r="F89" s="14">
        <v>461.0128945872051</v>
      </c>
      <c r="G89" s="14">
        <v>478.7286081638401</v>
      </c>
      <c r="I89" s="14"/>
      <c r="J89" s="14"/>
      <c r="K89" s="14"/>
      <c r="L89" s="14"/>
      <c r="M89" s="14"/>
      <c r="N89" s="14"/>
    </row>
    <row r="90" spans="1:14" ht="12.75">
      <c r="A90" s="19" t="s">
        <v>219</v>
      </c>
      <c r="B90" s="14">
        <v>153.30681200421262</v>
      </c>
      <c r="C90" s="14">
        <v>148.7417014192201</v>
      </c>
      <c r="D90" s="14">
        <v>156.89345293677138</v>
      </c>
      <c r="E90" s="14">
        <v>158.33098757187102</v>
      </c>
      <c r="F90" s="14">
        <v>159.80681084010718</v>
      </c>
      <c r="G90" s="14">
        <v>160.99408760339375</v>
      </c>
      <c r="I90" s="14"/>
      <c r="J90" s="14"/>
      <c r="K90" s="14"/>
      <c r="L90" s="14"/>
      <c r="M90" s="14"/>
      <c r="N90" s="14"/>
    </row>
    <row r="91" spans="1:14" ht="12.75">
      <c r="A91" s="19" t="s">
        <v>220</v>
      </c>
      <c r="B91" s="14">
        <v>1220.3334756909862</v>
      </c>
      <c r="C91" s="14">
        <v>1259.0103948777942</v>
      </c>
      <c r="D91" s="14">
        <v>1314.3238552751004</v>
      </c>
      <c r="E91" s="14">
        <v>1385.0738123354854</v>
      </c>
      <c r="F91" s="14">
        <v>1451.770514409545</v>
      </c>
      <c r="G91" s="14">
        <v>1507.6892862156697</v>
      </c>
      <c r="I91" s="14"/>
      <c r="J91" s="14"/>
      <c r="K91" s="14"/>
      <c r="L91" s="14"/>
      <c r="M91" s="14"/>
      <c r="N91" s="14"/>
    </row>
    <row r="92" spans="1:14" ht="12.75">
      <c r="A92" s="19" t="s">
        <v>221</v>
      </c>
      <c r="B92" s="14">
        <v>103.77515218905958</v>
      </c>
      <c r="C92" s="14">
        <v>105.42957859196586</v>
      </c>
      <c r="D92" s="14">
        <v>107.44700287274051</v>
      </c>
      <c r="E92" s="14">
        <v>109.81490843563205</v>
      </c>
      <c r="F92" s="14">
        <v>112.26834753985993</v>
      </c>
      <c r="G92" s="14">
        <v>114.54625748596803</v>
      </c>
      <c r="I92" s="14"/>
      <c r="J92" s="14"/>
      <c r="K92" s="14"/>
      <c r="L92" s="14"/>
      <c r="M92" s="14"/>
      <c r="N92" s="14"/>
    </row>
    <row r="93" spans="1:14" ht="12.75">
      <c r="A93" s="19" t="s">
        <v>222</v>
      </c>
      <c r="B93" s="14">
        <v>161.11120196124875</v>
      </c>
      <c r="C93" s="14">
        <v>162.47190009768724</v>
      </c>
      <c r="D93" s="14">
        <v>167.70887167462604</v>
      </c>
      <c r="E93" s="14">
        <v>167.41368846730808</v>
      </c>
      <c r="F93" s="14">
        <v>173.4902555771621</v>
      </c>
      <c r="G93" s="14">
        <v>179.3002182912842</v>
      </c>
      <c r="I93" s="14"/>
      <c r="J93" s="14"/>
      <c r="K93" s="14"/>
      <c r="L93" s="14"/>
      <c r="M93" s="14"/>
      <c r="N93" s="14"/>
    </row>
    <row r="94" spans="1:14" ht="12.75">
      <c r="A94" s="19" t="s">
        <v>223</v>
      </c>
      <c r="B94" s="14">
        <v>83.68065070620612</v>
      </c>
      <c r="C94" s="14">
        <v>84.02176649639233</v>
      </c>
      <c r="D94" s="14">
        <v>84.79990622297959</v>
      </c>
      <c r="E94" s="14">
        <v>85.91503457194818</v>
      </c>
      <c r="F94" s="14">
        <v>87.07758263852847</v>
      </c>
      <c r="G94" s="14">
        <v>87.96845837350996</v>
      </c>
      <c r="I94" s="14"/>
      <c r="J94" s="14"/>
      <c r="K94" s="14"/>
      <c r="L94" s="14"/>
      <c r="M94" s="14"/>
      <c r="N94" s="14"/>
    </row>
    <row r="95" spans="1:14" ht="12.75">
      <c r="A95" s="19" t="s">
        <v>224</v>
      </c>
      <c r="B95" s="14">
        <v>34.55581263285365</v>
      </c>
      <c r="C95" s="14">
        <v>34.41737426914594</v>
      </c>
      <c r="D95" s="14">
        <v>34.45093474355302</v>
      </c>
      <c r="E95" s="14">
        <v>34.61314596837006</v>
      </c>
      <c r="F95" s="14">
        <v>34.784998859199476</v>
      </c>
      <c r="G95" s="14">
        <v>34.83972161449165</v>
      </c>
      <c r="I95" s="14"/>
      <c r="J95" s="14"/>
      <c r="K95" s="14"/>
      <c r="L95" s="14"/>
      <c r="M95" s="14"/>
      <c r="N95" s="14"/>
    </row>
    <row r="96" spans="1:14" ht="12.75">
      <c r="A96" s="19" t="s">
        <v>225</v>
      </c>
      <c r="B96" s="14">
        <v>85.99339224930864</v>
      </c>
      <c r="C96" s="14">
        <v>85.91423489477538</v>
      </c>
      <c r="D96" s="14">
        <v>86.30414927171408</v>
      </c>
      <c r="E96" s="14">
        <v>87.0125399824385</v>
      </c>
      <c r="F96" s="14">
        <v>87.78585676967427</v>
      </c>
      <c r="G96" s="14">
        <v>88.30262565937805</v>
      </c>
      <c r="I96" s="14"/>
      <c r="J96" s="14"/>
      <c r="K96" s="14"/>
      <c r="L96" s="14"/>
      <c r="M96" s="14"/>
      <c r="N96" s="14"/>
    </row>
    <row r="97" spans="1:14" ht="12.75">
      <c r="A97" s="19" t="s">
        <v>226</v>
      </c>
      <c r="B97" s="14">
        <v>117.82519059351961</v>
      </c>
      <c r="C97" s="14">
        <v>119.38203012151754</v>
      </c>
      <c r="D97" s="14">
        <v>121.3816369416425</v>
      </c>
      <c r="E97" s="14">
        <v>122.44465784299669</v>
      </c>
      <c r="F97" s="14">
        <v>123.66003904797151</v>
      </c>
      <c r="G97" s="14">
        <v>124.48901062641472</v>
      </c>
      <c r="I97" s="14"/>
      <c r="J97" s="14"/>
      <c r="K97" s="14"/>
      <c r="L97" s="14"/>
      <c r="M97" s="14"/>
      <c r="N97" s="14"/>
    </row>
    <row r="98" spans="1:14" ht="12.75">
      <c r="A98" s="19" t="s">
        <v>227</v>
      </c>
      <c r="B98" s="14">
        <v>10.33790128562341</v>
      </c>
      <c r="C98" s="14">
        <v>10.416154466209056</v>
      </c>
      <c r="D98" s="14">
        <v>10.527129954526323</v>
      </c>
      <c r="E98" s="14">
        <v>10.692177872925676</v>
      </c>
      <c r="F98" s="14">
        <v>10.847992070390386</v>
      </c>
      <c r="G98" s="14">
        <v>10.948319339469556</v>
      </c>
      <c r="I98" s="14"/>
      <c r="J98" s="14"/>
      <c r="K98" s="14"/>
      <c r="L98" s="14"/>
      <c r="M98" s="14"/>
      <c r="N98" s="14"/>
    </row>
    <row r="99" spans="1:14" ht="12.75">
      <c r="A99" s="19" t="s">
        <v>228</v>
      </c>
      <c r="B99" s="14">
        <v>22.336917166870112</v>
      </c>
      <c r="C99" s="14">
        <v>22.58587813209311</v>
      </c>
      <c r="D99" s="14">
        <v>22.941199148042553</v>
      </c>
      <c r="E99" s="14">
        <v>23.379218811308785</v>
      </c>
      <c r="F99" s="14">
        <v>23.82131680992191</v>
      </c>
      <c r="G99" s="14">
        <v>24.180708401857363</v>
      </c>
      <c r="I99" s="14"/>
      <c r="J99" s="14"/>
      <c r="K99" s="14"/>
      <c r="L99" s="14"/>
      <c r="M99" s="14"/>
      <c r="N99" s="14"/>
    </row>
    <row r="100" spans="1:14" ht="12.75">
      <c r="A100" s="19" t="s">
        <v>229</v>
      </c>
      <c r="B100" s="14">
        <v>36.50179146781213</v>
      </c>
      <c r="C100" s="14">
        <v>36.48714919773243</v>
      </c>
      <c r="D100" s="14">
        <v>36.865178773360654</v>
      </c>
      <c r="E100" s="14">
        <v>37.32385341825247</v>
      </c>
      <c r="F100" s="14">
        <v>37.80381146849675</v>
      </c>
      <c r="G100" s="14">
        <v>38.13883780322382</v>
      </c>
      <c r="I100" s="14"/>
      <c r="J100" s="14"/>
      <c r="K100" s="14"/>
      <c r="L100" s="14"/>
      <c r="M100" s="14"/>
      <c r="N100" s="14"/>
    </row>
    <row r="101" spans="1:14" ht="12.75">
      <c r="A101" s="19" t="s">
        <v>230</v>
      </c>
      <c r="B101" s="14">
        <v>4.156347292049918</v>
      </c>
      <c r="C101" s="14">
        <v>4.219909681958595</v>
      </c>
      <c r="D101" s="14">
        <v>4.302464609801164</v>
      </c>
      <c r="E101" s="14">
        <v>4.400109888247669</v>
      </c>
      <c r="F101" s="14">
        <v>4.498336845612088</v>
      </c>
      <c r="G101" s="14">
        <v>4.580558211405452</v>
      </c>
      <c r="I101" s="14"/>
      <c r="J101" s="14"/>
      <c r="K101" s="14"/>
      <c r="L101" s="14"/>
      <c r="M101" s="14"/>
      <c r="N101" s="14"/>
    </row>
    <row r="102" spans="1:14" ht="12.75">
      <c r="A102" s="19" t="s">
        <v>231</v>
      </c>
      <c r="B102" s="14">
        <v>1.7625974808864506</v>
      </c>
      <c r="C102" s="14">
        <v>1.7390165582586636</v>
      </c>
      <c r="D102" s="14">
        <v>1.7248631388014657</v>
      </c>
      <c r="E102" s="14">
        <v>1.7173481969016473</v>
      </c>
      <c r="F102" s="14">
        <v>1.7104417525713307</v>
      </c>
      <c r="G102" s="14">
        <v>1.6979492739709061</v>
      </c>
      <c r="I102" s="14"/>
      <c r="J102" s="14"/>
      <c r="K102" s="14"/>
      <c r="L102" s="14"/>
      <c r="M102" s="14"/>
      <c r="N102" s="14"/>
    </row>
    <row r="103" spans="1:14" ht="12.75">
      <c r="A103" s="19" t="s">
        <v>232</v>
      </c>
      <c r="B103" s="14">
        <v>78.8735666674249</v>
      </c>
      <c r="C103" s="14">
        <v>79.19873592982296</v>
      </c>
      <c r="D103" s="14">
        <v>79.88917180805613</v>
      </c>
      <c r="E103" s="14">
        <v>80.90363002112386</v>
      </c>
      <c r="F103" s="14">
        <v>81.94326627687899</v>
      </c>
      <c r="G103" s="14">
        <v>82.70682202437571</v>
      </c>
      <c r="I103" s="14"/>
      <c r="J103" s="14"/>
      <c r="K103" s="14"/>
      <c r="L103" s="14"/>
      <c r="M103" s="14"/>
      <c r="N103" s="14"/>
    </row>
    <row r="104" spans="1:14" ht="12.75">
      <c r="A104" s="19" t="s">
        <v>233</v>
      </c>
      <c r="B104" s="14">
        <v>412.4602733379004</v>
      </c>
      <c r="C104" s="14">
        <v>416.51185938240724</v>
      </c>
      <c r="D104" s="14">
        <v>430.7783825505997</v>
      </c>
      <c r="E104" s="14">
        <v>445.15893062321567</v>
      </c>
      <c r="F104" s="14">
        <v>457.2381648025978</v>
      </c>
      <c r="G104" s="14">
        <v>469.359976715126</v>
      </c>
      <c r="I104" s="14"/>
      <c r="J104" s="14"/>
      <c r="K104" s="14"/>
      <c r="L104" s="14"/>
      <c r="M104" s="14"/>
      <c r="N104" s="14"/>
    </row>
    <row r="105" spans="1:14" ht="12.75">
      <c r="A105" s="19" t="s">
        <v>234</v>
      </c>
      <c r="B105" s="14">
        <v>56.83753735335257</v>
      </c>
      <c r="C105" s="14">
        <v>56.73956848962636</v>
      </c>
      <c r="D105" s="14">
        <v>56.55025974399726</v>
      </c>
      <c r="E105" s="14">
        <v>56.66193785449111</v>
      </c>
      <c r="F105" s="14">
        <v>56.74469875398082</v>
      </c>
      <c r="G105" s="14">
        <v>56.61988452538387</v>
      </c>
      <c r="I105" s="14"/>
      <c r="J105" s="14"/>
      <c r="K105" s="14"/>
      <c r="L105" s="14"/>
      <c r="M105" s="14"/>
      <c r="N105" s="14"/>
    </row>
    <row r="106" spans="1:14" ht="12.75">
      <c r="A106" s="19" t="s">
        <v>235</v>
      </c>
      <c r="B106" s="14">
        <v>22.889731831329954</v>
      </c>
      <c r="C106" s="14">
        <v>22.787661027272826</v>
      </c>
      <c r="D106" s="14">
        <v>22.80162319655964</v>
      </c>
      <c r="E106" s="14">
        <v>22.901616411381557</v>
      </c>
      <c r="F106" s="14">
        <v>23.008789422174555</v>
      </c>
      <c r="G106" s="14">
        <v>23.041020856279463</v>
      </c>
      <c r="I106" s="14"/>
      <c r="J106" s="14"/>
      <c r="K106" s="14"/>
      <c r="L106" s="14"/>
      <c r="M106" s="14"/>
      <c r="N106" s="14"/>
    </row>
    <row r="107" spans="1:14" ht="12.75">
      <c r="A107" s="19" t="s">
        <v>236</v>
      </c>
      <c r="B107" s="14">
        <v>168.05387759429593</v>
      </c>
      <c r="C107" s="14">
        <v>172.0871553839295</v>
      </c>
      <c r="D107" s="14">
        <v>174.37865034404666</v>
      </c>
      <c r="E107" s="14">
        <v>176.30194279533072</v>
      </c>
      <c r="F107" s="14">
        <v>178.62223462062036</v>
      </c>
      <c r="G107" s="14">
        <v>180.01089074562364</v>
      </c>
      <c r="I107" s="14"/>
      <c r="J107" s="14"/>
      <c r="K107" s="14"/>
      <c r="L107" s="14"/>
      <c r="M107" s="14"/>
      <c r="N107" s="14"/>
    </row>
    <row r="108" spans="1:14" ht="12.75">
      <c r="A108" s="19" t="s">
        <v>237</v>
      </c>
      <c r="B108" s="14">
        <v>90.05181745908712</v>
      </c>
      <c r="C108" s="14">
        <v>93.91773648460703</v>
      </c>
      <c r="D108" s="14">
        <v>98.10982454928879</v>
      </c>
      <c r="E108" s="14">
        <v>103.0323886729248</v>
      </c>
      <c r="F108" s="14">
        <v>108.1518550456959</v>
      </c>
      <c r="G108" s="14">
        <v>113.07427980649486</v>
      </c>
      <c r="I108" s="14"/>
      <c r="J108" s="14"/>
      <c r="K108" s="14"/>
      <c r="L108" s="14"/>
      <c r="M108" s="14"/>
      <c r="N108" s="14"/>
    </row>
    <row r="109" spans="1:14" ht="12.75">
      <c r="A109" s="19" t="s">
        <v>238</v>
      </c>
      <c r="B109" s="14">
        <v>0.5991051033518088</v>
      </c>
      <c r="C109" s="14">
        <v>0.5956017511110195</v>
      </c>
      <c r="D109" s="14">
        <v>0.5959822120328363</v>
      </c>
      <c r="E109" s="14">
        <v>0.5985907536179716</v>
      </c>
      <c r="F109" s="14">
        <v>0.6010162160586989</v>
      </c>
      <c r="G109" s="14">
        <v>0.601649370459262</v>
      </c>
      <c r="I109" s="14"/>
      <c r="J109" s="14"/>
      <c r="K109" s="14"/>
      <c r="L109" s="14"/>
      <c r="M109" s="14"/>
      <c r="N109" s="14"/>
    </row>
    <row r="110" spans="1:14" ht="12.75">
      <c r="A110" s="19" t="s">
        <v>239</v>
      </c>
      <c r="B110" s="14">
        <v>52.86635181687053</v>
      </c>
      <c r="C110" s="14">
        <v>52.16973970648492</v>
      </c>
      <c r="D110" s="14">
        <v>51.745143284137974</v>
      </c>
      <c r="E110" s="14">
        <v>51.51969829860232</v>
      </c>
      <c r="F110" s="14">
        <v>51.31250797525615</v>
      </c>
      <c r="G110" s="14">
        <v>50.93773905555962</v>
      </c>
      <c r="I110" s="14"/>
      <c r="J110" s="14"/>
      <c r="K110" s="14"/>
      <c r="L110" s="14"/>
      <c r="M110" s="14"/>
      <c r="N110" s="14"/>
    </row>
    <row r="111" spans="1:14" ht="12.75">
      <c r="A111" s="19" t="s">
        <v>240</v>
      </c>
      <c r="B111" s="14">
        <v>132.48857731329824</v>
      </c>
      <c r="C111" s="14">
        <v>133.62815411167665</v>
      </c>
      <c r="D111" s="14">
        <v>135.44515272502858</v>
      </c>
      <c r="E111" s="14">
        <v>137.79082790225362</v>
      </c>
      <c r="F111" s="14">
        <v>140.20527104985572</v>
      </c>
      <c r="G111" s="14">
        <v>142.17334050930228</v>
      </c>
      <c r="I111" s="14"/>
      <c r="J111" s="14"/>
      <c r="K111" s="14"/>
      <c r="L111" s="14"/>
      <c r="M111" s="14"/>
      <c r="N111" s="14"/>
    </row>
    <row r="112" spans="1:14" ht="12.75">
      <c r="A112" s="19" t="s">
        <v>241</v>
      </c>
      <c r="B112" s="14">
        <v>18.054161368615205</v>
      </c>
      <c r="C112" s="14">
        <v>18.157747265776987</v>
      </c>
      <c r="D112" s="14">
        <v>18.355391075310745</v>
      </c>
      <c r="E112" s="14">
        <v>18.626516515085935</v>
      </c>
      <c r="F112" s="14">
        <v>18.90864169103736</v>
      </c>
      <c r="G112" s="14">
        <v>19.132464342067944</v>
      </c>
      <c r="I112" s="14"/>
      <c r="J112" s="14"/>
      <c r="K112" s="14"/>
      <c r="L112" s="14"/>
      <c r="M112" s="14"/>
      <c r="N112" s="14"/>
    </row>
    <row r="113" spans="1:14" ht="12.75">
      <c r="A113" s="19" t="s">
        <v>242</v>
      </c>
      <c r="B113" s="14">
        <v>7.474125479556889</v>
      </c>
      <c r="C113" s="14">
        <v>9.469751593947807</v>
      </c>
      <c r="D113" s="14">
        <v>9.403135489918776</v>
      </c>
      <c r="E113" s="14">
        <v>9.372577866040563</v>
      </c>
      <c r="F113" s="14">
        <v>9.345253750823955</v>
      </c>
      <c r="G113" s="14">
        <v>9.287291910827003</v>
      </c>
      <c r="I113" s="14"/>
      <c r="J113" s="14"/>
      <c r="K113" s="14"/>
      <c r="L113" s="14"/>
      <c r="M113" s="14"/>
      <c r="N113" s="14"/>
    </row>
    <row r="114" spans="1:14" ht="12.75">
      <c r="A114" s="19" t="s">
        <v>243</v>
      </c>
      <c r="B114" s="14">
        <v>7.7856957413297465</v>
      </c>
      <c r="C114" s="14">
        <v>7.8497069111592035</v>
      </c>
      <c r="D114" s="14">
        <v>7.995238206734088</v>
      </c>
      <c r="E114" s="14">
        <v>8.36159910776693</v>
      </c>
      <c r="F114" s="14">
        <v>8.552417039422915</v>
      </c>
      <c r="G114" s="14">
        <v>8.703260156480459</v>
      </c>
      <c r="I114" s="14"/>
      <c r="J114" s="14"/>
      <c r="K114" s="14"/>
      <c r="L114" s="14"/>
      <c r="M114" s="14"/>
      <c r="N114" s="14"/>
    </row>
    <row r="115" spans="1:14" ht="12.75">
      <c r="A115" s="19" t="s">
        <v>244</v>
      </c>
      <c r="B115" s="14">
        <v>103.7876149995305</v>
      </c>
      <c r="C115" s="14">
        <v>103.59098850286229</v>
      </c>
      <c r="D115" s="14">
        <v>104.34337873400918</v>
      </c>
      <c r="E115" s="14">
        <v>105.26190314853889</v>
      </c>
      <c r="F115" s="14">
        <v>106.15873401619788</v>
      </c>
      <c r="G115" s="14">
        <v>106.42260556323075</v>
      </c>
      <c r="I115" s="14"/>
      <c r="J115" s="14"/>
      <c r="K115" s="14"/>
      <c r="L115" s="14"/>
      <c r="M115" s="14"/>
      <c r="N115" s="14"/>
    </row>
    <row r="116" spans="1:14" ht="12.75">
      <c r="A116" s="19" t="s">
        <v>245</v>
      </c>
      <c r="B116" s="14">
        <v>23.456789707756553</v>
      </c>
      <c r="C116" s="14">
        <v>23.24165295015042</v>
      </c>
      <c r="D116" s="14">
        <v>23.14679407062106</v>
      </c>
      <c r="E116" s="14">
        <v>23.139835594620116</v>
      </c>
      <c r="F116" s="14">
        <v>23.140287692038545</v>
      </c>
      <c r="G116" s="14">
        <v>23.064106693757946</v>
      </c>
      <c r="I116" s="14"/>
      <c r="J116" s="14"/>
      <c r="K116" s="14"/>
      <c r="L116" s="14"/>
      <c r="M116" s="14"/>
      <c r="N116" s="14"/>
    </row>
    <row r="117" spans="1:14" ht="12.75">
      <c r="A117" s="19" t="s">
        <v>246</v>
      </c>
      <c r="B117" s="14">
        <v>9.933750146066618</v>
      </c>
      <c r="C117" s="14">
        <v>10.179396849204304</v>
      </c>
      <c r="D117" s="14">
        <v>10.469996625654177</v>
      </c>
      <c r="E117" s="14">
        <v>10.79620087672863</v>
      </c>
      <c r="F117" s="14">
        <v>11.123108129122208</v>
      </c>
      <c r="G117" s="14">
        <v>11.409489026912938</v>
      </c>
      <c r="I117" s="14"/>
      <c r="J117" s="14"/>
      <c r="K117" s="14"/>
      <c r="L117" s="14"/>
      <c r="M117" s="14"/>
      <c r="N117" s="14"/>
    </row>
    <row r="118" spans="1:14" ht="12.75">
      <c r="A118" s="19" t="s">
        <v>247</v>
      </c>
      <c r="B118" s="14">
        <v>121.75364649410137</v>
      </c>
      <c r="C118" s="14">
        <v>121.61786154183882</v>
      </c>
      <c r="D118" s="14">
        <v>122.10709888693121</v>
      </c>
      <c r="E118" s="14">
        <v>123.07010693226468</v>
      </c>
      <c r="F118" s="14">
        <v>124.07302389404695</v>
      </c>
      <c r="G118" s="14">
        <v>124.67623100408443</v>
      </c>
      <c r="I118" s="14"/>
      <c r="J118" s="14"/>
      <c r="K118" s="14"/>
      <c r="L118" s="14"/>
      <c r="M118" s="14"/>
      <c r="N118" s="14"/>
    </row>
    <row r="119" spans="1:14" ht="12.75">
      <c r="A119" s="19" t="s">
        <v>248</v>
      </c>
      <c r="B119" s="14">
        <v>38.18605128288141</v>
      </c>
      <c r="C119" s="14">
        <v>39.069629657151836</v>
      </c>
      <c r="D119" s="14">
        <v>40.242629197296644</v>
      </c>
      <c r="E119" s="14">
        <v>41.545656985659605</v>
      </c>
      <c r="F119" s="14">
        <v>42.90852375137542</v>
      </c>
      <c r="G119" s="14">
        <v>44.17189424645325</v>
      </c>
      <c r="I119" s="14"/>
      <c r="J119" s="14"/>
      <c r="K119" s="14"/>
      <c r="L119" s="14"/>
      <c r="M119" s="14"/>
      <c r="N119" s="14"/>
    </row>
    <row r="120" spans="1:14" ht="12.75">
      <c r="A120" s="19" t="s">
        <v>249</v>
      </c>
      <c r="B120" s="14">
        <v>40.96169721490361</v>
      </c>
      <c r="C120" s="14">
        <v>41.588335395596935</v>
      </c>
      <c r="D120" s="14">
        <v>42.450773782980356</v>
      </c>
      <c r="E120" s="14">
        <v>43.50473508063814</v>
      </c>
      <c r="F120" s="14">
        <v>44.612346027491824</v>
      </c>
      <c r="G120" s="14">
        <v>45.60669927943398</v>
      </c>
      <c r="I120" s="14"/>
      <c r="J120" s="14"/>
      <c r="K120" s="14"/>
      <c r="L120" s="14"/>
      <c r="M120" s="14"/>
      <c r="N120" s="14"/>
    </row>
    <row r="121" spans="1:14" ht="12.75">
      <c r="A121" s="19" t="s">
        <v>250</v>
      </c>
      <c r="B121" s="14">
        <v>35.97657302653789</v>
      </c>
      <c r="C121" s="14">
        <v>36.28333026872113</v>
      </c>
      <c r="D121" s="14">
        <v>36.766186040845966</v>
      </c>
      <c r="E121" s="14">
        <v>37.38533424509649</v>
      </c>
      <c r="F121" s="14">
        <v>38.015813066478444</v>
      </c>
      <c r="G121" s="14">
        <v>38.517959095449015</v>
      </c>
      <c r="I121" s="14"/>
      <c r="J121" s="14"/>
      <c r="K121" s="14"/>
      <c r="L121" s="14"/>
      <c r="M121" s="14"/>
      <c r="N121" s="14"/>
    </row>
    <row r="122" spans="1:14" ht="12.75">
      <c r="A122" s="19" t="s">
        <v>251</v>
      </c>
      <c r="B122" s="14">
        <v>79.92311334922547</v>
      </c>
      <c r="C122" s="14">
        <v>80.59271896728261</v>
      </c>
      <c r="D122" s="14">
        <v>81.67894154033051</v>
      </c>
      <c r="E122" s="14">
        <v>83.08583345157298</v>
      </c>
      <c r="F122" s="14">
        <v>84.53452068224843</v>
      </c>
      <c r="G122" s="14">
        <v>85.71231074970497</v>
      </c>
      <c r="I122" s="14"/>
      <c r="J122" s="14"/>
      <c r="K122" s="14"/>
      <c r="L122" s="14"/>
      <c r="M122" s="14"/>
      <c r="N122" s="14"/>
    </row>
    <row r="123" spans="1:14" ht="12.75">
      <c r="A123" s="19" t="s">
        <v>252</v>
      </c>
      <c r="B123" s="14">
        <v>64.96239957964077</v>
      </c>
      <c r="C123" s="14">
        <v>67.37503230562056</v>
      </c>
      <c r="D123" s="14">
        <v>68.5431822979168</v>
      </c>
      <c r="E123" s="14">
        <v>70.03685321896535</v>
      </c>
      <c r="F123" s="14">
        <v>71.62669246547695</v>
      </c>
      <c r="G123" s="14">
        <v>73.05058787914436</v>
      </c>
      <c r="I123" s="14"/>
      <c r="J123" s="14"/>
      <c r="K123" s="14"/>
      <c r="L123" s="14"/>
      <c r="M123" s="14"/>
      <c r="N123" s="14"/>
    </row>
    <row r="124" spans="1:14" ht="12.75">
      <c r="A124" s="19" t="s">
        <v>253</v>
      </c>
      <c r="B124" s="14">
        <v>71.1768910008874</v>
      </c>
      <c r="C124" s="14">
        <v>71.75419336566551</v>
      </c>
      <c r="D124" s="14">
        <v>72.71652309552</v>
      </c>
      <c r="E124" s="14">
        <v>73.80308058650881</v>
      </c>
      <c r="F124" s="14">
        <v>74.90222940472715</v>
      </c>
      <c r="G124" s="14">
        <v>75.73276365414598</v>
      </c>
      <c r="I124" s="14"/>
      <c r="J124" s="14"/>
      <c r="K124" s="14"/>
      <c r="L124" s="14"/>
      <c r="M124" s="14"/>
      <c r="N124" s="14"/>
    </row>
    <row r="125" spans="1:14" ht="12.75">
      <c r="A125" s="19" t="s">
        <v>254</v>
      </c>
      <c r="B125" s="14">
        <v>80.12607911975178</v>
      </c>
      <c r="C125" s="14">
        <v>81.69774935386974</v>
      </c>
      <c r="D125" s="14">
        <v>83.7069838072117</v>
      </c>
      <c r="E125" s="14">
        <v>86.07394817361374</v>
      </c>
      <c r="F125" s="14">
        <v>88.52075042467759</v>
      </c>
      <c r="G125" s="14">
        <v>90.72207970782004</v>
      </c>
      <c r="I125" s="14"/>
      <c r="J125" s="14"/>
      <c r="K125" s="14"/>
      <c r="L125" s="14"/>
      <c r="M125" s="14"/>
      <c r="N125" s="14"/>
    </row>
    <row r="126" spans="1:14" ht="12.75">
      <c r="A126" s="19" t="s">
        <v>255</v>
      </c>
      <c r="B126" s="14">
        <v>6.587485534626129</v>
      </c>
      <c r="C126" s="14">
        <v>6.588514945918357</v>
      </c>
      <c r="D126" s="14">
        <v>6.622024578142624</v>
      </c>
      <c r="E126" s="14">
        <v>6.679925801244033</v>
      </c>
      <c r="F126" s="14">
        <v>6.739465381923813</v>
      </c>
      <c r="G126" s="14">
        <v>6.77601498503241</v>
      </c>
      <c r="I126" s="14"/>
      <c r="J126" s="14"/>
      <c r="K126" s="14"/>
      <c r="L126" s="14"/>
      <c r="M126" s="14"/>
      <c r="N126" s="14"/>
    </row>
    <row r="127" spans="1:14" ht="12.75">
      <c r="A127" s="19" t="s">
        <v>256</v>
      </c>
      <c r="B127" s="14">
        <v>12.383582604349199</v>
      </c>
      <c r="C127" s="14">
        <v>12.358297101223926</v>
      </c>
      <c r="D127" s="14">
        <v>12.399741022572064</v>
      </c>
      <c r="E127" s="14">
        <v>12.493196293989</v>
      </c>
      <c r="F127" s="14">
        <v>12.614032706500735</v>
      </c>
      <c r="G127" s="14">
        <v>12.631692744882569</v>
      </c>
      <c r="I127" s="14"/>
      <c r="J127" s="14"/>
      <c r="K127" s="14"/>
      <c r="L127" s="14"/>
      <c r="M127" s="14"/>
      <c r="N127" s="14"/>
    </row>
    <row r="128" spans="1:14" ht="12.75">
      <c r="A128" s="19" t="s">
        <v>257</v>
      </c>
      <c r="B128" s="14">
        <v>31.24604625207799</v>
      </c>
      <c r="C128" s="14">
        <v>31.185637410680222</v>
      </c>
      <c r="D128" s="14">
        <v>31.367484843833484</v>
      </c>
      <c r="E128" s="14">
        <v>31.577831060426334</v>
      </c>
      <c r="F128" s="14">
        <v>31.882855460639572</v>
      </c>
      <c r="G128" s="14">
        <v>31.993083410342894</v>
      </c>
      <c r="I128" s="14"/>
      <c r="J128" s="14"/>
      <c r="K128" s="14"/>
      <c r="L128" s="14"/>
      <c r="M128" s="14"/>
      <c r="N128" s="14"/>
    </row>
    <row r="129" spans="1:14" ht="12.75">
      <c r="A129" s="19" t="s">
        <v>258</v>
      </c>
      <c r="B129" s="14">
        <v>11.371424353961373</v>
      </c>
      <c r="C129" s="14">
        <v>11.346157024349095</v>
      </c>
      <c r="D129" s="14">
        <v>11.378760588175448</v>
      </c>
      <c r="E129" s="14">
        <v>11.455586210738375</v>
      </c>
      <c r="F129" s="14">
        <v>11.537438856905561</v>
      </c>
      <c r="G129" s="14">
        <v>11.582215613701534</v>
      </c>
      <c r="I129" s="14"/>
      <c r="J129" s="14"/>
      <c r="K129" s="14"/>
      <c r="L129" s="14"/>
      <c r="M129" s="14"/>
      <c r="N129" s="14"/>
    </row>
    <row r="130" spans="1:14" ht="12.75">
      <c r="A130" s="19" t="s">
        <v>259</v>
      </c>
      <c r="B130" s="14">
        <v>151.156086997232</v>
      </c>
      <c r="C130" s="14">
        <v>152.9566836820802</v>
      </c>
      <c r="D130" s="14">
        <v>155.52864647924505</v>
      </c>
      <c r="E130" s="14">
        <v>159.4481276938804</v>
      </c>
      <c r="F130" s="14">
        <v>161.65759751977444</v>
      </c>
      <c r="G130" s="14">
        <v>164.16560447556077</v>
      </c>
      <c r="I130" s="14"/>
      <c r="J130" s="14"/>
      <c r="K130" s="14"/>
      <c r="L130" s="14"/>
      <c r="M130" s="14"/>
      <c r="N130" s="14"/>
    </row>
    <row r="131" spans="1:14" ht="12.75">
      <c r="A131" s="19" t="s">
        <v>260</v>
      </c>
      <c r="B131" s="14">
        <v>94.37819309399022</v>
      </c>
      <c r="C131" s="14">
        <v>99.32054400334849</v>
      </c>
      <c r="D131" s="14">
        <v>104.16757587845449</v>
      </c>
      <c r="E131" s="14">
        <v>99.94823848369225</v>
      </c>
      <c r="F131" s="14">
        <v>103.85776207030129</v>
      </c>
      <c r="G131" s="14">
        <v>107.08657043355115</v>
      </c>
      <c r="I131" s="14"/>
      <c r="J131" s="14"/>
      <c r="K131" s="14"/>
      <c r="L131" s="14"/>
      <c r="M131" s="14"/>
      <c r="N131" s="14"/>
    </row>
    <row r="132" spans="1:14" ht="12.75">
      <c r="A132" s="19" t="s">
        <v>261</v>
      </c>
      <c r="B132" s="14">
        <v>45.90053096437735</v>
      </c>
      <c r="C132" s="14">
        <v>45.90118862646753</v>
      </c>
      <c r="D132" s="14">
        <v>46.14093702195495</v>
      </c>
      <c r="E132" s="14">
        <v>46.56575208105382</v>
      </c>
      <c r="F132" s="14">
        <v>47.01540729876759</v>
      </c>
      <c r="G132" s="14">
        <v>47.31886928677653</v>
      </c>
      <c r="I132" s="14"/>
      <c r="J132" s="14"/>
      <c r="K132" s="14"/>
      <c r="L132" s="14"/>
      <c r="M132" s="14"/>
      <c r="N132" s="14"/>
    </row>
    <row r="133" spans="1:14" ht="12.75">
      <c r="A133" s="19" t="s">
        <v>262</v>
      </c>
      <c r="B133" s="14">
        <v>663.8859019788733</v>
      </c>
      <c r="C133" s="14">
        <v>669.6997040674552</v>
      </c>
      <c r="D133" s="14">
        <v>686.8974774216863</v>
      </c>
      <c r="E133" s="14">
        <v>701.7854928852538</v>
      </c>
      <c r="F133" s="14">
        <v>715.4881746872054</v>
      </c>
      <c r="G133" s="14">
        <v>728.3977760919704</v>
      </c>
      <c r="I133" s="14"/>
      <c r="J133" s="14"/>
      <c r="K133" s="14"/>
      <c r="L133" s="14"/>
      <c r="M133" s="14"/>
      <c r="N133" s="14"/>
    </row>
    <row r="134" spans="1:14" ht="12.75">
      <c r="A134" s="19" t="s">
        <v>263</v>
      </c>
      <c r="B134" s="14">
        <v>3.868812450470967</v>
      </c>
      <c r="C134" s="14">
        <v>3.914548967709543</v>
      </c>
      <c r="D134" s="14">
        <v>3.9811181860038594</v>
      </c>
      <c r="E134" s="14">
        <v>4.065243119843314</v>
      </c>
      <c r="F134" s="14">
        <v>4.151720703325511</v>
      </c>
      <c r="G134" s="14">
        <v>4.226916109943682</v>
      </c>
      <c r="I134" s="14"/>
      <c r="J134" s="14"/>
      <c r="K134" s="14"/>
      <c r="L134" s="14"/>
      <c r="M134" s="14"/>
      <c r="N134" s="14"/>
    </row>
    <row r="135" spans="1:14" ht="12.75">
      <c r="A135" s="19" t="s">
        <v>264</v>
      </c>
      <c r="B135" s="14">
        <v>289.82977910709536</v>
      </c>
      <c r="C135" s="14">
        <v>295.63053426756267</v>
      </c>
      <c r="D135" s="14">
        <v>331.5247419870415</v>
      </c>
      <c r="E135" s="14">
        <v>341.83805370330725</v>
      </c>
      <c r="F135" s="14">
        <v>353.2339016672261</v>
      </c>
      <c r="G135" s="14">
        <v>363.3554961778328</v>
      </c>
      <c r="I135" s="14"/>
      <c r="J135" s="14"/>
      <c r="K135" s="14"/>
      <c r="L135" s="14"/>
      <c r="M135" s="14"/>
      <c r="N135" s="14"/>
    </row>
    <row r="136" spans="1:14" ht="12.75">
      <c r="A136" s="19" t="s">
        <v>265</v>
      </c>
      <c r="B136" s="14">
        <v>6.52962248601117</v>
      </c>
      <c r="C136" s="14">
        <v>6.528948851508444</v>
      </c>
      <c r="D136" s="14">
        <v>6.571388361320595</v>
      </c>
      <c r="E136" s="14">
        <v>6.642375124374587</v>
      </c>
      <c r="F136" s="14">
        <v>6.716026654883594</v>
      </c>
      <c r="G136" s="14">
        <v>6.737827394038482</v>
      </c>
      <c r="I136" s="14"/>
      <c r="J136" s="14"/>
      <c r="K136" s="14"/>
      <c r="L136" s="14"/>
      <c r="M136" s="14"/>
      <c r="N136" s="14"/>
    </row>
    <row r="137" spans="1:14" ht="12.75">
      <c r="A137" s="19" t="s">
        <v>266</v>
      </c>
      <c r="B137" s="14">
        <v>334.1813607700876</v>
      </c>
      <c r="C137" s="14">
        <v>333.77416716022395</v>
      </c>
      <c r="D137" s="14">
        <v>334.2379773915146</v>
      </c>
      <c r="E137" s="14">
        <v>339.34890593151016</v>
      </c>
      <c r="F137" s="14">
        <v>341.03422900581137</v>
      </c>
      <c r="G137" s="14">
        <v>341.6741226946406</v>
      </c>
      <c r="I137" s="14"/>
      <c r="J137" s="14"/>
      <c r="K137" s="14"/>
      <c r="L137" s="14"/>
      <c r="M137" s="14"/>
      <c r="N137" s="14"/>
    </row>
    <row r="138" spans="1:14" ht="12.75">
      <c r="A138" s="19" t="s">
        <v>267</v>
      </c>
      <c r="B138" s="14">
        <v>66.72677746202307</v>
      </c>
      <c r="C138" s="14">
        <v>68.14281391398492</v>
      </c>
      <c r="D138" s="14">
        <v>68.8548705389817</v>
      </c>
      <c r="E138" s="14">
        <v>69.8432283691768</v>
      </c>
      <c r="F138" s="14">
        <v>70.89599208747981</v>
      </c>
      <c r="G138" s="14">
        <v>71.73766929538358</v>
      </c>
      <c r="I138" s="14"/>
      <c r="J138" s="14"/>
      <c r="K138" s="14"/>
      <c r="L138" s="14"/>
      <c r="M138" s="14"/>
      <c r="N138" s="14"/>
    </row>
    <row r="139" spans="1:14" ht="12.75">
      <c r="A139" s="19" t="s">
        <v>268</v>
      </c>
      <c r="B139" s="14">
        <v>5.2530746134903765</v>
      </c>
      <c r="C139" s="14">
        <v>5.2745883949395385</v>
      </c>
      <c r="D139" s="14">
        <v>5.323245694423044</v>
      </c>
      <c r="E139" s="14">
        <v>5.392844862370037</v>
      </c>
      <c r="F139" s="14">
        <v>5.465202301882376</v>
      </c>
      <c r="G139" s="14">
        <v>5.520288016053542</v>
      </c>
      <c r="I139" s="14"/>
      <c r="J139" s="14"/>
      <c r="K139" s="14"/>
      <c r="L139" s="14"/>
      <c r="M139" s="14"/>
      <c r="N139" s="14"/>
    </row>
    <row r="140" spans="1:14" ht="12.75">
      <c r="A140" s="19" t="s">
        <v>269</v>
      </c>
      <c r="B140" s="14">
        <v>18.33813540720247</v>
      </c>
      <c r="C140" s="14">
        <v>18.272148116680246</v>
      </c>
      <c r="D140" s="14">
        <v>18.297699492236198</v>
      </c>
      <c r="E140" s="14">
        <v>18.391484024204345</v>
      </c>
      <c r="F140" s="14">
        <v>18.490328099124305</v>
      </c>
      <c r="G140" s="14">
        <v>18.52682578186077</v>
      </c>
      <c r="I140" s="14"/>
      <c r="J140" s="14"/>
      <c r="K140" s="14"/>
      <c r="L140" s="14"/>
      <c r="M140" s="14"/>
      <c r="N140" s="14"/>
    </row>
    <row r="141" spans="1:14" ht="12.75">
      <c r="A141" s="19" t="s">
        <v>270</v>
      </c>
      <c r="B141" s="14">
        <v>59.86332969554098</v>
      </c>
      <c r="C141" s="14">
        <v>60.66873087629253</v>
      </c>
      <c r="D141" s="14">
        <v>61.60856991500839</v>
      </c>
      <c r="E141" s="14">
        <v>62.77554836898951</v>
      </c>
      <c r="F141" s="14">
        <v>63.9788754249397</v>
      </c>
      <c r="G141" s="14">
        <v>64.96642935981076</v>
      </c>
      <c r="I141" s="14"/>
      <c r="J141" s="14"/>
      <c r="K141" s="14"/>
      <c r="L141" s="14"/>
      <c r="M141" s="14"/>
      <c r="N141" s="14"/>
    </row>
    <row r="142" spans="1:14" ht="12.75">
      <c r="A142" s="19" t="s">
        <v>271</v>
      </c>
      <c r="B142" s="14">
        <v>250.7446250688123</v>
      </c>
      <c r="C142" s="14">
        <v>264.2756862500521</v>
      </c>
      <c r="D142" s="14">
        <v>277.5532756416955</v>
      </c>
      <c r="E142" s="14">
        <v>291.17145739752897</v>
      </c>
      <c r="F142" s="14">
        <v>305.53209785298907</v>
      </c>
      <c r="G142" s="14">
        <v>318.7187671761479</v>
      </c>
      <c r="I142" s="14"/>
      <c r="J142" s="14"/>
      <c r="K142" s="14"/>
      <c r="L142" s="14"/>
      <c r="M142" s="14"/>
      <c r="N142" s="14"/>
    </row>
    <row r="143" spans="1:14" ht="12.75">
      <c r="A143" s="19" t="s">
        <v>272</v>
      </c>
      <c r="B143" s="14">
        <v>5.310937662105336</v>
      </c>
      <c r="C143" s="14">
        <v>5.245866250903543</v>
      </c>
      <c r="D143" s="14">
        <v>5.207661907642843</v>
      </c>
      <c r="E143" s="14">
        <v>5.189813819928425</v>
      </c>
      <c r="F143" s="14">
        <v>5.173753931328712</v>
      </c>
      <c r="G143" s="14">
        <v>5.139659628288831</v>
      </c>
      <c r="I143" s="14"/>
      <c r="J143" s="14"/>
      <c r="K143" s="14"/>
      <c r="L143" s="14"/>
      <c r="M143" s="14"/>
      <c r="N143" s="14"/>
    </row>
    <row r="144" spans="1:14" ht="12.75">
      <c r="A144" s="19" t="s">
        <v>273</v>
      </c>
      <c r="B144" s="14">
        <v>160.16046756246755</v>
      </c>
      <c r="C144" s="14">
        <v>158.2410279644484</v>
      </c>
      <c r="D144" s="14">
        <v>158.47090918888452</v>
      </c>
      <c r="E144" s="14">
        <v>159.2976359281665</v>
      </c>
      <c r="F144" s="14">
        <v>160.17262453084484</v>
      </c>
      <c r="G144" s="14">
        <v>160.51076963485374</v>
      </c>
      <c r="I144" s="14"/>
      <c r="J144" s="14"/>
      <c r="K144" s="14"/>
      <c r="L144" s="14"/>
      <c r="M144" s="14"/>
      <c r="N144" s="14"/>
    </row>
    <row r="145" spans="1:14" ht="12.75">
      <c r="A145" s="19" t="s">
        <v>274</v>
      </c>
      <c r="B145" s="14">
        <v>192.61985743396386</v>
      </c>
      <c r="C145" s="14">
        <v>195.83749262555338</v>
      </c>
      <c r="D145" s="14">
        <v>200.76457197913513</v>
      </c>
      <c r="E145" s="14">
        <v>206.75631733047035</v>
      </c>
      <c r="F145" s="14">
        <v>210.90253133142176</v>
      </c>
      <c r="G145" s="14">
        <v>213.9398416100976</v>
      </c>
      <c r="I145" s="14"/>
      <c r="J145" s="14"/>
      <c r="K145" s="14"/>
      <c r="L145" s="14"/>
      <c r="M145" s="14"/>
      <c r="N145" s="14"/>
    </row>
    <row r="146" spans="1:14" ht="12.75">
      <c r="A146" s="19" t="s">
        <v>275</v>
      </c>
      <c r="B146" s="14">
        <v>47.015062300776265</v>
      </c>
      <c r="C146" s="14">
        <v>46.93329226545743</v>
      </c>
      <c r="D146" s="14">
        <v>47.08095309944599</v>
      </c>
      <c r="E146" s="14">
        <v>47.57096132920573</v>
      </c>
      <c r="F146" s="14">
        <v>47.863452942388356</v>
      </c>
      <c r="G146" s="14">
        <v>47.970805216172735</v>
      </c>
      <c r="I146" s="14"/>
      <c r="J146" s="14"/>
      <c r="K146" s="14"/>
      <c r="L146" s="14"/>
      <c r="M146" s="14"/>
      <c r="N146" s="14"/>
    </row>
    <row r="147" spans="1:14" ht="12.75">
      <c r="A147" s="19" t="s">
        <v>276</v>
      </c>
      <c r="B147" s="14">
        <v>1147.1705468214839</v>
      </c>
      <c r="C147" s="14">
        <v>1148.5478032758044</v>
      </c>
      <c r="D147" s="14">
        <v>1160.7854205863157</v>
      </c>
      <c r="E147" s="14">
        <v>1173.9774987704113</v>
      </c>
      <c r="F147" s="14">
        <v>1187.2758388760553</v>
      </c>
      <c r="G147" s="14">
        <v>1195.3324533681762</v>
      </c>
      <c r="I147" s="14"/>
      <c r="J147" s="14"/>
      <c r="K147" s="14"/>
      <c r="L147" s="14"/>
      <c r="M147" s="14"/>
      <c r="N147" s="14"/>
    </row>
    <row r="148" spans="1:14" ht="12.75">
      <c r="A148" s="19" t="s">
        <v>277</v>
      </c>
      <c r="B148" s="14">
        <v>84.21388095421167</v>
      </c>
      <c r="C148" s="14">
        <v>85.68231916867906</v>
      </c>
      <c r="D148" s="14">
        <v>87.60589989273316</v>
      </c>
      <c r="E148" s="14">
        <v>89.98554072540776</v>
      </c>
      <c r="F148" s="14">
        <v>92.44300015538829</v>
      </c>
      <c r="G148" s="14">
        <v>94.6394862555071</v>
      </c>
      <c r="I148" s="14"/>
      <c r="J148" s="14"/>
      <c r="K148" s="14"/>
      <c r="L148" s="14"/>
      <c r="M148" s="14"/>
      <c r="N148" s="14"/>
    </row>
    <row r="149" spans="1:14" ht="12.75">
      <c r="A149" s="19" t="s">
        <v>278</v>
      </c>
      <c r="B149" s="14">
        <v>301.35342778895154</v>
      </c>
      <c r="C149" s="14">
        <v>306.0947901372754</v>
      </c>
      <c r="D149" s="14">
        <v>312.3200731150576</v>
      </c>
      <c r="E149" s="14">
        <v>319.71212815703734</v>
      </c>
      <c r="F149" s="14">
        <v>327.2192658027064</v>
      </c>
      <c r="G149" s="14">
        <v>318.19688922000825</v>
      </c>
      <c r="I149" s="14"/>
      <c r="J149" s="14"/>
      <c r="K149" s="14"/>
      <c r="L149" s="14"/>
      <c r="M149" s="14"/>
      <c r="N149" s="14"/>
    </row>
    <row r="150" spans="1:14" ht="12.75">
      <c r="A150" s="19" t="s">
        <v>279</v>
      </c>
      <c r="B150" s="14">
        <v>70.1415875310536</v>
      </c>
      <c r="C150" s="14">
        <v>70.6976647550568</v>
      </c>
      <c r="D150" s="14">
        <v>71.62866484322004</v>
      </c>
      <c r="E150" s="14">
        <v>72.82682320370279</v>
      </c>
      <c r="F150" s="14">
        <v>74.04430251055916</v>
      </c>
      <c r="G150" s="14">
        <v>74.87556655046075</v>
      </c>
      <c r="I150" s="14"/>
      <c r="J150" s="14"/>
      <c r="K150" s="14"/>
      <c r="L150" s="14"/>
      <c r="M150" s="14"/>
      <c r="N150" s="14"/>
    </row>
    <row r="151" spans="1:14" ht="12.75">
      <c r="A151" s="19" t="s">
        <v>280</v>
      </c>
      <c r="B151" s="14">
        <v>13.09930400567885</v>
      </c>
      <c r="C151" s="14">
        <v>13.585743011255685</v>
      </c>
      <c r="D151" s="14">
        <v>13.744695565422413</v>
      </c>
      <c r="E151" s="14">
        <v>13.954028973860293</v>
      </c>
      <c r="F151" s="14">
        <v>14.166909922103315</v>
      </c>
      <c r="G151" s="14">
        <v>14.332188579228543</v>
      </c>
      <c r="I151" s="14"/>
      <c r="J151" s="14"/>
      <c r="K151" s="14"/>
      <c r="L151" s="14"/>
      <c r="M151" s="14"/>
      <c r="N151" s="14"/>
    </row>
    <row r="152" spans="1:14" ht="12.75">
      <c r="A152" s="19" t="s">
        <v>281</v>
      </c>
      <c r="B152" s="14">
        <v>5.756928236814482</v>
      </c>
      <c r="C152" s="14">
        <v>5.765884807136176</v>
      </c>
      <c r="D152" s="14">
        <v>5.804742083082099</v>
      </c>
      <c r="E152" s="14">
        <v>5.8661435637953465</v>
      </c>
      <c r="F152" s="14">
        <v>5.930190714753341</v>
      </c>
      <c r="G152" s="14">
        <v>5.975181819865915</v>
      </c>
      <c r="I152" s="14"/>
      <c r="J152" s="14"/>
      <c r="K152" s="14"/>
      <c r="L152" s="14"/>
      <c r="M152" s="14"/>
      <c r="N152" s="14"/>
    </row>
    <row r="153" spans="1:14" ht="12.75">
      <c r="A153" s="19" t="s">
        <v>282</v>
      </c>
      <c r="B153" s="14">
        <v>14.398997097645626</v>
      </c>
      <c r="C153" s="14">
        <v>14.420855560482408</v>
      </c>
      <c r="D153" s="14">
        <v>14.528007848391765</v>
      </c>
      <c r="E153" s="14">
        <v>14.693750457623354</v>
      </c>
      <c r="F153" s="14">
        <v>14.86377847279877</v>
      </c>
      <c r="G153" s="14">
        <v>14.943113126898945</v>
      </c>
      <c r="I153" s="14"/>
      <c r="J153" s="14"/>
      <c r="K153" s="14"/>
      <c r="L153" s="14"/>
      <c r="M153" s="14"/>
      <c r="N153" s="14"/>
    </row>
    <row r="154" spans="1:14" ht="12.75">
      <c r="A154" s="19" t="s">
        <v>283</v>
      </c>
      <c r="B154" s="14">
        <v>13.329865999390764</v>
      </c>
      <c r="C154" s="14">
        <v>13.71647992623532</v>
      </c>
      <c r="D154" s="14">
        <v>14.162489112512691</v>
      </c>
      <c r="E154" s="14">
        <v>14.65600011432218</v>
      </c>
      <c r="F154" s="14">
        <v>15.15004168767727</v>
      </c>
      <c r="G154" s="14">
        <v>15.588333977111116</v>
      </c>
      <c r="I154" s="14"/>
      <c r="J154" s="14"/>
      <c r="K154" s="14"/>
      <c r="L154" s="14"/>
      <c r="M154" s="14"/>
      <c r="N154" s="14"/>
    </row>
    <row r="155" spans="1:14" ht="12.75">
      <c r="A155" s="19" t="s">
        <v>284</v>
      </c>
      <c r="B155" s="14">
        <v>20.267200427950414</v>
      </c>
      <c r="C155" s="14">
        <v>20.199520979120866</v>
      </c>
      <c r="D155" s="14">
        <v>20.234253520655045</v>
      </c>
      <c r="E155" s="14">
        <v>20.34634267291007</v>
      </c>
      <c r="F155" s="14">
        <v>20.465953868468706</v>
      </c>
      <c r="G155" s="14">
        <v>20.518441539520452</v>
      </c>
      <c r="I155" s="14"/>
      <c r="J155" s="14"/>
      <c r="K155" s="14"/>
      <c r="L155" s="14"/>
      <c r="M155" s="14"/>
      <c r="N155" s="14"/>
    </row>
    <row r="156" spans="1:14" ht="12.75">
      <c r="A156" s="19" t="s">
        <v>285</v>
      </c>
      <c r="B156" s="14">
        <v>41.891066795734645</v>
      </c>
      <c r="C156" s="14">
        <v>41.87238847040459</v>
      </c>
      <c r="D156" s="14">
        <v>42.06578537086253</v>
      </c>
      <c r="E156" s="14">
        <v>42.42180149040422</v>
      </c>
      <c r="F156" s="14">
        <v>42.794888237188495</v>
      </c>
      <c r="G156" s="14">
        <v>43.02859852291093</v>
      </c>
      <c r="I156" s="14"/>
      <c r="J156" s="14"/>
      <c r="K156" s="14"/>
      <c r="L156" s="14"/>
      <c r="M156" s="14"/>
      <c r="N156" s="14"/>
    </row>
    <row r="157" spans="1:14" ht="12.75">
      <c r="A157" s="19" t="s">
        <v>286</v>
      </c>
      <c r="B157" s="14">
        <v>25.320870073906164</v>
      </c>
      <c r="C157" s="14">
        <v>25.039637176186766</v>
      </c>
      <c r="D157" s="14">
        <v>25.046583364359126</v>
      </c>
      <c r="E157" s="14">
        <v>25.07696954103949</v>
      </c>
      <c r="F157" s="14">
        <v>25.11136898319345</v>
      </c>
      <c r="G157" s="14">
        <v>25.02955147506409</v>
      </c>
      <c r="I157" s="14"/>
      <c r="J157" s="14"/>
      <c r="K157" s="14"/>
      <c r="L157" s="14"/>
      <c r="M157" s="14"/>
      <c r="N157" s="14"/>
    </row>
    <row r="158" spans="1:14" ht="12.75">
      <c r="A158" s="19" t="s">
        <v>287</v>
      </c>
      <c r="B158" s="14">
        <v>21.531285490000297</v>
      </c>
      <c r="C158" s="14">
        <v>21.84756917219145</v>
      </c>
      <c r="D158" s="14">
        <v>22.21067887160899</v>
      </c>
      <c r="E158" s="14">
        <v>22.70092737596628</v>
      </c>
      <c r="F158" s="14">
        <v>23.22237983257996</v>
      </c>
      <c r="G158" s="14">
        <v>23.65773118675777</v>
      </c>
      <c r="I158" s="14"/>
      <c r="J158" s="14"/>
      <c r="K158" s="14"/>
      <c r="L158" s="14"/>
      <c r="M158" s="14"/>
      <c r="N158" s="14"/>
    </row>
    <row r="159" spans="1:14" ht="12.75">
      <c r="A159" s="19" t="s">
        <v>288</v>
      </c>
      <c r="B159" s="14">
        <v>186.5834061623017</v>
      </c>
      <c r="C159" s="14">
        <v>202.5453341158577</v>
      </c>
      <c r="D159" s="14">
        <v>213.22723405272524</v>
      </c>
      <c r="E159" s="14">
        <v>225.00383172414436</v>
      </c>
      <c r="F159" s="14">
        <v>237.0566332876169</v>
      </c>
      <c r="G159" s="14">
        <v>248.75387466468436</v>
      </c>
      <c r="I159" s="14"/>
      <c r="J159" s="14"/>
      <c r="K159" s="14"/>
      <c r="L159" s="14"/>
      <c r="M159" s="14"/>
      <c r="N159" s="14"/>
    </row>
    <row r="160" spans="1:14" ht="12.75">
      <c r="A160" s="19" t="s">
        <v>289</v>
      </c>
      <c r="B160" s="14">
        <v>31.2264618356237</v>
      </c>
      <c r="C160" s="14">
        <v>31.02796489636382</v>
      </c>
      <c r="D160" s="14">
        <v>30.968710268628772</v>
      </c>
      <c r="E160" s="14">
        <v>31.02621687747918</v>
      </c>
      <c r="F160" s="14">
        <v>31.093100873813437</v>
      </c>
      <c r="G160" s="14">
        <v>31.056265997289163</v>
      </c>
      <c r="I160" s="14"/>
      <c r="J160" s="14"/>
      <c r="K160" s="14"/>
      <c r="L160" s="14"/>
      <c r="M160" s="14"/>
      <c r="N160" s="14"/>
    </row>
    <row r="161" spans="1:14" ht="12.75">
      <c r="A161" s="19" t="s">
        <v>290</v>
      </c>
      <c r="B161" s="14">
        <v>16.45625102609441</v>
      </c>
      <c r="C161" s="14">
        <v>16.318908191126695</v>
      </c>
      <c r="D161" s="14">
        <v>16.26451140380032</v>
      </c>
      <c r="E161" s="14">
        <v>16.271726686761784</v>
      </c>
      <c r="F161" s="14">
        <v>16.284051781928515</v>
      </c>
      <c r="G161" s="14">
        <v>16.242313772742484</v>
      </c>
      <c r="I161" s="14"/>
      <c r="J161" s="14"/>
      <c r="K161" s="14"/>
      <c r="L161" s="14"/>
      <c r="M161" s="14"/>
      <c r="N161" s="14"/>
    </row>
    <row r="162" spans="1:14" ht="12.75">
      <c r="A162" s="19" t="s">
        <v>291</v>
      </c>
      <c r="B162" s="14">
        <v>203.2212581409723</v>
      </c>
      <c r="C162" s="14">
        <v>206.6015176701004</v>
      </c>
      <c r="D162" s="14">
        <v>211.97203976137033</v>
      </c>
      <c r="E162" s="14">
        <v>217.49679806027711</v>
      </c>
      <c r="F162" s="14">
        <v>222.8133900913129</v>
      </c>
      <c r="G162" s="14">
        <v>226.49028358809647</v>
      </c>
      <c r="I162" s="14"/>
      <c r="J162" s="14"/>
      <c r="K162" s="14"/>
      <c r="L162" s="14"/>
      <c r="M162" s="14"/>
      <c r="N162" s="14"/>
    </row>
    <row r="163" spans="1:14" ht="12.75">
      <c r="A163" s="19" t="s">
        <v>292</v>
      </c>
      <c r="B163" s="14">
        <v>12.565183556925378</v>
      </c>
      <c r="C163" s="14">
        <v>12.58912253138933</v>
      </c>
      <c r="D163" s="14">
        <v>12.677990198305604</v>
      </c>
      <c r="E163" s="14">
        <v>12.81682500407768</v>
      </c>
      <c r="F163" s="14">
        <v>12.962212258641808</v>
      </c>
      <c r="G163" s="14">
        <v>13.066727372758606</v>
      </c>
      <c r="I163" s="14"/>
      <c r="J163" s="14"/>
      <c r="K163" s="14"/>
      <c r="L163" s="14"/>
      <c r="M163" s="14"/>
      <c r="N163" s="14"/>
    </row>
    <row r="164" spans="1:14" ht="12.75">
      <c r="A164" s="19" t="s">
        <v>293</v>
      </c>
      <c r="B164" s="14">
        <v>13.7794173770916</v>
      </c>
      <c r="C164" s="14">
        <v>13.893165686559819</v>
      </c>
      <c r="D164" s="14">
        <v>14.11579179016865</v>
      </c>
      <c r="E164" s="14">
        <v>14.407460081928228</v>
      </c>
      <c r="F164" s="14">
        <v>14.704719950354738</v>
      </c>
      <c r="G164" s="14">
        <v>14.813706532927055</v>
      </c>
      <c r="I164" s="14"/>
      <c r="J164" s="14"/>
      <c r="K164" s="14"/>
      <c r="L164" s="14"/>
      <c r="M164" s="14"/>
      <c r="N164" s="14"/>
    </row>
    <row r="165" spans="1:14" ht="12.75">
      <c r="A165" s="19" t="s">
        <v>294</v>
      </c>
      <c r="B165" s="14">
        <v>127.19722406764716</v>
      </c>
      <c r="C165" s="14">
        <v>126.66750339312836</v>
      </c>
      <c r="D165" s="14">
        <v>126.73795345970105</v>
      </c>
      <c r="E165" s="14">
        <v>127.33763696372237</v>
      </c>
      <c r="F165" s="14">
        <v>127.96017972598027</v>
      </c>
      <c r="G165" s="14">
        <v>128.1506188472029</v>
      </c>
      <c r="I165" s="14"/>
      <c r="J165" s="14"/>
      <c r="K165" s="14"/>
      <c r="L165" s="14"/>
      <c r="M165" s="14"/>
      <c r="N165" s="14"/>
    </row>
    <row r="166" spans="1:14" ht="12.75">
      <c r="A166" s="19" t="s">
        <v>295</v>
      </c>
      <c r="B166" s="14">
        <v>24.10574605299202</v>
      </c>
      <c r="C166" s="14">
        <v>23.927156137199585</v>
      </c>
      <c r="D166" s="14">
        <v>23.87927834971011</v>
      </c>
      <c r="E166" s="14">
        <v>23.921459795801606</v>
      </c>
      <c r="F166" s="14">
        <v>23.970889313313382</v>
      </c>
      <c r="G166" s="14">
        <v>23.940381994374107</v>
      </c>
      <c r="I166" s="14"/>
      <c r="J166" s="14"/>
      <c r="K166" s="14"/>
      <c r="L166" s="14"/>
      <c r="M166" s="14"/>
      <c r="N166" s="14"/>
    </row>
    <row r="167" spans="1:14" ht="12.75">
      <c r="A167" s="19" t="s">
        <v>296</v>
      </c>
      <c r="B167" s="14">
        <v>587.0891736563515</v>
      </c>
      <c r="C167" s="14">
        <v>571.3182233962942</v>
      </c>
      <c r="D167" s="14">
        <v>575.2731720152476</v>
      </c>
      <c r="E167" s="14">
        <v>580.1160758079934</v>
      </c>
      <c r="F167" s="14">
        <v>585.1108046849217</v>
      </c>
      <c r="G167" s="14">
        <v>588.1175840217314</v>
      </c>
      <c r="I167" s="14"/>
      <c r="J167" s="14"/>
      <c r="K167" s="14"/>
      <c r="L167" s="14"/>
      <c r="M167" s="14"/>
      <c r="N167" s="14"/>
    </row>
    <row r="168" spans="1:14" ht="12.75">
      <c r="A168" s="19" t="s">
        <v>297</v>
      </c>
      <c r="B168" s="14">
        <v>32.349895179501836</v>
      </c>
      <c r="C168" s="14">
        <v>32.225381621288214</v>
      </c>
      <c r="D168" s="14">
        <v>33.23229836229473</v>
      </c>
      <c r="E168" s="14">
        <v>34.41877182634086</v>
      </c>
      <c r="F168" s="14">
        <v>35.67836157096399</v>
      </c>
      <c r="G168" s="14">
        <v>36.88275783920394</v>
      </c>
      <c r="I168" s="14"/>
      <c r="J168" s="14"/>
      <c r="K168" s="14"/>
      <c r="L168" s="14"/>
      <c r="M168" s="14"/>
      <c r="N168" s="14"/>
    </row>
    <row r="169" spans="1:14" ht="12.75">
      <c r="A169" s="19" t="s">
        <v>298</v>
      </c>
      <c r="B169" s="14">
        <v>80.98067183775733</v>
      </c>
      <c r="C169" s="14">
        <v>82.53880849182353</v>
      </c>
      <c r="D169" s="14">
        <v>83.99884331189591</v>
      </c>
      <c r="E169" s="14">
        <v>86.6902056422101</v>
      </c>
      <c r="F169" s="14">
        <v>89.10467941410529</v>
      </c>
      <c r="G169" s="14">
        <v>91.41994537310293</v>
      </c>
      <c r="I169" s="14"/>
      <c r="J169" s="14"/>
      <c r="K169" s="14"/>
      <c r="L169" s="14"/>
      <c r="M169" s="14"/>
      <c r="N169" s="14"/>
    </row>
    <row r="170" spans="1:14" ht="12.75">
      <c r="A170" s="19" t="s">
        <v>299</v>
      </c>
      <c r="B170" s="14">
        <v>58.26363895152434</v>
      </c>
      <c r="C170" s="14">
        <v>58.47087397337678</v>
      </c>
      <c r="D170" s="14">
        <v>59.13642212086052</v>
      </c>
      <c r="E170" s="14">
        <v>59.841724905170565</v>
      </c>
      <c r="F170" s="14">
        <v>60.73295149941344</v>
      </c>
      <c r="G170" s="14">
        <v>61.327224231622445</v>
      </c>
      <c r="I170" s="14"/>
      <c r="J170" s="14"/>
      <c r="K170" s="14"/>
      <c r="L170" s="14"/>
      <c r="M170" s="14"/>
      <c r="N170" s="14"/>
    </row>
    <row r="171" spans="1:14" ht="12.75">
      <c r="A171" s="19" t="s">
        <v>300</v>
      </c>
      <c r="B171" s="14">
        <v>14.02689318501404</v>
      </c>
      <c r="C171" s="14">
        <v>13.96985688589793</v>
      </c>
      <c r="D171" s="14">
        <v>13.924141361113149</v>
      </c>
      <c r="E171" s="14">
        <v>13.965319932887049</v>
      </c>
      <c r="F171" s="14">
        <v>13.981135950071517</v>
      </c>
      <c r="G171" s="14">
        <v>13.950037383202295</v>
      </c>
      <c r="I171" s="14"/>
      <c r="J171" s="14"/>
      <c r="K171" s="14"/>
      <c r="L171" s="14"/>
      <c r="M171" s="14"/>
      <c r="N171" s="14"/>
    </row>
    <row r="172" spans="1:14" ht="12.75">
      <c r="A172" s="19" t="s">
        <v>301</v>
      </c>
      <c r="B172" s="14">
        <v>7.231990876121983</v>
      </c>
      <c r="C172" s="14">
        <v>7.136130914838535</v>
      </c>
      <c r="D172" s="14">
        <v>7.07805173574186</v>
      </c>
      <c r="E172" s="14">
        <v>7.047213841208982</v>
      </c>
      <c r="F172" s="14">
        <v>7.018872943209404</v>
      </c>
      <c r="G172" s="14">
        <v>6.967609507953378</v>
      </c>
      <c r="I172" s="14"/>
      <c r="J172" s="14"/>
      <c r="K172" s="14"/>
      <c r="L172" s="14"/>
      <c r="M172" s="14"/>
      <c r="N172" s="14"/>
    </row>
    <row r="173" spans="1:14" ht="12.75">
      <c r="A173" s="19" t="s">
        <v>302</v>
      </c>
      <c r="B173" s="14">
        <v>17.440813053296637</v>
      </c>
      <c r="C173" s="14">
        <v>17.440150328826338</v>
      </c>
      <c r="D173" s="14">
        <v>17.563771416221932</v>
      </c>
      <c r="E173" s="14">
        <v>17.78101165584723</v>
      </c>
      <c r="F173" s="14">
        <v>18.00354448601382</v>
      </c>
      <c r="G173" s="14">
        <v>18.081455712074494</v>
      </c>
      <c r="I173" s="14"/>
      <c r="J173" s="14"/>
      <c r="K173" s="14"/>
      <c r="L173" s="14"/>
      <c r="M173" s="14"/>
      <c r="N173" s="14"/>
    </row>
    <row r="174" spans="1:14" ht="12.75">
      <c r="A174" s="19" t="s">
        <v>303</v>
      </c>
      <c r="B174" s="14">
        <v>4998.756722619404</v>
      </c>
      <c r="C174" s="14">
        <v>5039.545508317959</v>
      </c>
      <c r="D174" s="14">
        <v>5124.3799285399555</v>
      </c>
      <c r="E174" s="14">
        <v>5228.776642725692</v>
      </c>
      <c r="F174" s="14">
        <v>5340.3166307556585</v>
      </c>
      <c r="G174" s="14">
        <v>5421.936570021884</v>
      </c>
      <c r="I174" s="14"/>
      <c r="J174" s="14"/>
      <c r="K174" s="14"/>
      <c r="L174" s="14"/>
      <c r="M174" s="14"/>
      <c r="N174" s="14"/>
    </row>
    <row r="175" spans="1:14" ht="12.75">
      <c r="A175" s="19" t="s">
        <v>304</v>
      </c>
      <c r="B175" s="14">
        <v>376.8139647888417</v>
      </c>
      <c r="C175" s="14">
        <v>375.348052660764</v>
      </c>
      <c r="D175" s="14">
        <v>374.79761276602176</v>
      </c>
      <c r="E175" s="14">
        <v>374.91324161931817</v>
      </c>
      <c r="F175" s="14">
        <v>375.0497118530844</v>
      </c>
      <c r="G175" s="14">
        <v>375.62124954369926</v>
      </c>
      <c r="I175" s="14"/>
      <c r="J175" s="14"/>
      <c r="K175" s="14"/>
      <c r="L175" s="14"/>
      <c r="M175" s="14"/>
      <c r="N175" s="14"/>
    </row>
    <row r="176" spans="1:14" ht="12.75">
      <c r="A176" s="19" t="s">
        <v>305</v>
      </c>
      <c r="B176" s="14">
        <v>1.6397497776731527</v>
      </c>
      <c r="C176" s="14">
        <v>1.634533604227776</v>
      </c>
      <c r="D176" s="14">
        <v>1.637442850772382</v>
      </c>
      <c r="E176" s="14">
        <v>1.6466118723773053</v>
      </c>
      <c r="F176" s="14">
        <v>1.6563897984659233</v>
      </c>
      <c r="G176" s="14">
        <v>1.6607350177256321</v>
      </c>
      <c r="I176" s="14"/>
      <c r="J176" s="14"/>
      <c r="K176" s="14"/>
      <c r="L176" s="14"/>
      <c r="M176" s="14"/>
      <c r="N176" s="14"/>
    </row>
    <row r="177" spans="1:14" ht="12.75">
      <c r="A177" s="19" t="s">
        <v>306</v>
      </c>
      <c r="B177" s="14">
        <v>7.571157361080437</v>
      </c>
      <c r="C177" s="14">
        <v>7.55223103865422</v>
      </c>
      <c r="D177" s="14">
        <v>7.570586776588986</v>
      </c>
      <c r="E177" s="14">
        <v>7.616209148695891</v>
      </c>
      <c r="F177" s="14">
        <v>7.665598100882043</v>
      </c>
      <c r="G177" s="14">
        <v>7.688187166626722</v>
      </c>
      <c r="I177" s="14"/>
      <c r="J177" s="14"/>
      <c r="K177" s="14"/>
      <c r="L177" s="14"/>
      <c r="M177" s="14"/>
      <c r="N177" s="14"/>
    </row>
    <row r="178" spans="1:14" ht="12.75">
      <c r="A178" s="13" t="s">
        <v>675</v>
      </c>
      <c r="B178" s="14">
        <v>0</v>
      </c>
      <c r="C178" s="14">
        <v>0</v>
      </c>
      <c r="D178" s="14">
        <v>0</v>
      </c>
      <c r="E178" s="14">
        <v>0</v>
      </c>
      <c r="F178" s="14">
        <v>0</v>
      </c>
      <c r="G178" s="14">
        <v>0</v>
      </c>
      <c r="I178" s="14"/>
      <c r="J178" s="14"/>
      <c r="K178" s="14"/>
      <c r="L178" s="14"/>
      <c r="M178" s="14"/>
      <c r="N178" s="14"/>
    </row>
    <row r="179" spans="1:14" ht="12.75">
      <c r="A179" s="19" t="s">
        <v>307</v>
      </c>
      <c r="B179" s="14">
        <v>292.4487497074832</v>
      </c>
      <c r="C179" s="14">
        <v>291.60993450965844</v>
      </c>
      <c r="D179" s="14">
        <v>291.84340748254607</v>
      </c>
      <c r="E179" s="14">
        <v>292.0882768090132</v>
      </c>
      <c r="F179" s="14">
        <v>291.8467092548324</v>
      </c>
      <c r="G179" s="14">
        <v>291.7925469487432</v>
      </c>
      <c r="I179" s="14"/>
      <c r="J179" s="14"/>
      <c r="K179" s="14"/>
      <c r="L179" s="14"/>
      <c r="M179" s="14"/>
      <c r="N179" s="14"/>
    </row>
    <row r="180" spans="1:14" ht="12.75">
      <c r="A180" s="19" t="s">
        <v>308</v>
      </c>
      <c r="B180" s="14">
        <v>2451.3956507959338</v>
      </c>
      <c r="C180" s="14">
        <v>2500.8002429828157</v>
      </c>
      <c r="D180" s="14">
        <v>2550.7458590289434</v>
      </c>
      <c r="E180" s="14">
        <v>2575.323808366538</v>
      </c>
      <c r="F180" s="14">
        <v>2605.99394957472</v>
      </c>
      <c r="G180" s="14">
        <v>2623.327073559139</v>
      </c>
      <c r="I180" s="14"/>
      <c r="J180" s="14"/>
      <c r="K180" s="14"/>
      <c r="L180" s="14"/>
      <c r="M180" s="14"/>
      <c r="N180" s="14"/>
    </row>
    <row r="181" spans="1:14" ht="12.75">
      <c r="A181" s="19" t="s">
        <v>309</v>
      </c>
      <c r="B181" s="14">
        <v>25.695644588781516</v>
      </c>
      <c r="C181" s="14">
        <v>26.256485976034522</v>
      </c>
      <c r="D181" s="14">
        <v>26.937987108517184</v>
      </c>
      <c r="E181" s="14">
        <v>27.70830116942459</v>
      </c>
      <c r="F181" s="14">
        <v>28.47975696329366</v>
      </c>
      <c r="G181" s="14">
        <v>29.141918792660196</v>
      </c>
      <c r="I181" s="14"/>
      <c r="J181" s="14"/>
      <c r="K181" s="14"/>
      <c r="L181" s="14"/>
      <c r="M181" s="14"/>
      <c r="N181" s="14"/>
    </row>
    <row r="182" spans="1:14" ht="12.75">
      <c r="A182" s="19" t="s">
        <v>310</v>
      </c>
      <c r="B182" s="14">
        <v>45.32190047822776</v>
      </c>
      <c r="C182" s="14">
        <v>45.913652634089914</v>
      </c>
      <c r="D182" s="14">
        <v>47.24226400389346</v>
      </c>
      <c r="E182" s="14">
        <v>51.59648316929491</v>
      </c>
      <c r="F182" s="14">
        <v>53.470909645609034</v>
      </c>
      <c r="G182" s="14">
        <v>54.98729769639929</v>
      </c>
      <c r="I182" s="14"/>
      <c r="J182" s="14"/>
      <c r="K182" s="14"/>
      <c r="L182" s="14"/>
      <c r="M182" s="14"/>
      <c r="N182" s="14"/>
    </row>
    <row r="183" spans="1:14" ht="12.75">
      <c r="A183" s="19" t="s">
        <v>311</v>
      </c>
      <c r="B183" s="14">
        <v>88.45034631357461</v>
      </c>
      <c r="C183" s="14">
        <v>89.90577779110338</v>
      </c>
      <c r="D183" s="14">
        <v>92.78395529028376</v>
      </c>
      <c r="E183" s="14">
        <v>100.77283294035924</v>
      </c>
      <c r="F183" s="14">
        <v>104.36000679587639</v>
      </c>
      <c r="G183" s="14">
        <v>107.25479746507074</v>
      </c>
      <c r="I183" s="14"/>
      <c r="J183" s="14"/>
      <c r="K183" s="14"/>
      <c r="L183" s="14"/>
      <c r="M183" s="14"/>
      <c r="N183" s="14"/>
    </row>
    <row r="184" spans="1:14" ht="12.75">
      <c r="A184" s="19" t="s">
        <v>312</v>
      </c>
      <c r="B184" s="14">
        <v>64.55646803858814</v>
      </c>
      <c r="C184" s="14">
        <v>64.40232569407108</v>
      </c>
      <c r="D184" s="14">
        <v>64.44452868870108</v>
      </c>
      <c r="E184" s="14">
        <v>64.727644432871</v>
      </c>
      <c r="F184" s="14">
        <v>65.02895948059171</v>
      </c>
      <c r="G184" s="14">
        <v>65.11153053438585</v>
      </c>
      <c r="I184" s="14"/>
      <c r="J184" s="14"/>
      <c r="K184" s="14"/>
      <c r="L184" s="14"/>
      <c r="M184" s="14"/>
      <c r="N184" s="14"/>
    </row>
    <row r="185" spans="1:14" ht="12.75">
      <c r="A185" s="19" t="s">
        <v>313</v>
      </c>
      <c r="B185" s="14">
        <v>316.7360967130514</v>
      </c>
      <c r="C185" s="14">
        <v>315.8619608549662</v>
      </c>
      <c r="D185" s="14">
        <v>317.7858918698113</v>
      </c>
      <c r="E185" s="14">
        <v>320.9453205112215</v>
      </c>
      <c r="F185" s="14">
        <v>323.24594210839587</v>
      </c>
      <c r="G185" s="14">
        <v>324.1363012767269</v>
      </c>
      <c r="I185" s="14"/>
      <c r="J185" s="14"/>
      <c r="K185" s="14"/>
      <c r="L185" s="14"/>
      <c r="M185" s="14"/>
      <c r="N185" s="14"/>
    </row>
    <row r="186" spans="1:14" ht="12.75">
      <c r="A186" s="19" t="s">
        <v>314</v>
      </c>
      <c r="B186" s="14">
        <v>201.66785783584766</v>
      </c>
      <c r="C186" s="14">
        <v>206.87468860144637</v>
      </c>
      <c r="D186" s="14">
        <v>211.18280535584475</v>
      </c>
      <c r="E186" s="14">
        <v>216.5451894204748</v>
      </c>
      <c r="F186" s="14">
        <v>222.24242251364745</v>
      </c>
      <c r="G186" s="14">
        <v>227.24738532139472</v>
      </c>
      <c r="I186" s="14"/>
      <c r="J186" s="14"/>
      <c r="K186" s="14"/>
      <c r="L186" s="14"/>
      <c r="M186" s="14"/>
      <c r="N186" s="14"/>
    </row>
    <row r="187" spans="1:14" ht="12.75">
      <c r="A187" s="19" t="s">
        <v>315</v>
      </c>
      <c r="B187" s="14">
        <v>44.13793348349091</v>
      </c>
      <c r="C187" s="14">
        <v>43.985592888050945</v>
      </c>
      <c r="D187" s="14">
        <v>44.054296725873286</v>
      </c>
      <c r="E187" s="14">
        <v>44.28797023235207</v>
      </c>
      <c r="F187" s="14">
        <v>44.53454482677835</v>
      </c>
      <c r="G187" s="14">
        <v>44.63164497964537</v>
      </c>
      <c r="I187" s="14"/>
      <c r="J187" s="14"/>
      <c r="K187" s="14"/>
      <c r="L187" s="14"/>
      <c r="M187" s="14"/>
      <c r="N187" s="14"/>
    </row>
    <row r="188" spans="1:14" ht="12.75">
      <c r="A188" s="19" t="s">
        <v>316</v>
      </c>
      <c r="B188" s="14">
        <v>126.00702566767485</v>
      </c>
      <c r="C188" s="14">
        <v>127.03402831426244</v>
      </c>
      <c r="D188" s="14">
        <v>128.84494183096496</v>
      </c>
      <c r="E188" s="14">
        <v>130.79863486431827</v>
      </c>
      <c r="F188" s="14">
        <v>132.96999682861772</v>
      </c>
      <c r="G188" s="14">
        <v>134.69492501136236</v>
      </c>
      <c r="I188" s="14"/>
      <c r="J188" s="14"/>
      <c r="K188" s="14"/>
      <c r="L188" s="14"/>
      <c r="M188" s="14"/>
      <c r="N188" s="14"/>
    </row>
    <row r="189" spans="1:14" ht="12.75">
      <c r="A189" s="19" t="s">
        <v>317</v>
      </c>
      <c r="B189" s="14">
        <v>416.2881365539669</v>
      </c>
      <c r="C189" s="14">
        <v>429.5107056144779</v>
      </c>
      <c r="D189" s="14">
        <v>452.93182351458967</v>
      </c>
      <c r="E189" s="14">
        <v>476.643847487554</v>
      </c>
      <c r="F189" s="14">
        <v>500.57266422732937</v>
      </c>
      <c r="G189" s="14">
        <v>518.8073234596432</v>
      </c>
      <c r="I189" s="14"/>
      <c r="J189" s="14"/>
      <c r="K189" s="14"/>
      <c r="L189" s="14"/>
      <c r="M189" s="14"/>
      <c r="N189" s="14"/>
    </row>
    <row r="190" spans="1:14" ht="12.75">
      <c r="A190" s="19" t="s">
        <v>318</v>
      </c>
      <c r="B190" s="14">
        <v>120.61418953676066</v>
      </c>
      <c r="C190" s="14">
        <v>120.26707932620975</v>
      </c>
      <c r="D190" s="14">
        <v>120.53925096843703</v>
      </c>
      <c r="E190" s="14">
        <v>121.28126438760098</v>
      </c>
      <c r="F190" s="14">
        <v>122.07815617736793</v>
      </c>
      <c r="G190" s="14">
        <v>122.23548082723818</v>
      </c>
      <c r="I190" s="14"/>
      <c r="J190" s="14"/>
      <c r="K190" s="14"/>
      <c r="L190" s="14"/>
      <c r="M190" s="14"/>
      <c r="N190" s="14"/>
    </row>
    <row r="191" spans="1:14" ht="12.75">
      <c r="A191" s="19" t="s">
        <v>319</v>
      </c>
      <c r="B191" s="14">
        <v>381.89612085873097</v>
      </c>
      <c r="C191" s="14">
        <v>380.28908267840757</v>
      </c>
      <c r="D191" s="14">
        <v>381.2892046572648</v>
      </c>
      <c r="E191" s="14">
        <v>383.358339164901</v>
      </c>
      <c r="F191" s="14">
        <v>385.53198120697505</v>
      </c>
      <c r="G191" s="14">
        <v>386.4043988300127</v>
      </c>
      <c r="I191" s="14"/>
      <c r="J191" s="14"/>
      <c r="K191" s="14"/>
      <c r="L191" s="14"/>
      <c r="M191" s="14"/>
      <c r="N191" s="14"/>
    </row>
    <row r="192" spans="1:14" ht="12.75">
      <c r="A192" s="19" t="s">
        <v>320</v>
      </c>
      <c r="B192" s="14">
        <v>42.12964059617786</v>
      </c>
      <c r="C192" s="14">
        <v>41.984220691502365</v>
      </c>
      <c r="D192" s="14">
        <v>42.04933265760834</v>
      </c>
      <c r="E192" s="14">
        <v>42.27116930361247</v>
      </c>
      <c r="F192" s="14">
        <v>42.50458233568371</v>
      </c>
      <c r="G192" s="14">
        <v>42.59460681509158</v>
      </c>
      <c r="I192" s="14"/>
      <c r="J192" s="14"/>
      <c r="K192" s="14"/>
      <c r="L192" s="14"/>
      <c r="M192" s="14"/>
      <c r="N192" s="14"/>
    </row>
    <row r="193" spans="1:14" ht="12.75">
      <c r="A193" s="19" t="s">
        <v>321</v>
      </c>
      <c r="B193" s="14">
        <v>40.217489389640434</v>
      </c>
      <c r="C193" s="14">
        <v>40.87687653622242</v>
      </c>
      <c r="D193" s="14">
        <v>41.541424440375344</v>
      </c>
      <c r="E193" s="14">
        <v>42.72110298692773</v>
      </c>
      <c r="F193" s="14">
        <v>43.79688959185775</v>
      </c>
      <c r="G193" s="14">
        <v>44.80630237171452</v>
      </c>
      <c r="I193" s="14"/>
      <c r="J193" s="14"/>
      <c r="K193" s="14"/>
      <c r="L193" s="14"/>
      <c r="M193" s="14"/>
      <c r="N193" s="14"/>
    </row>
    <row r="194" spans="1:14" ht="12.75">
      <c r="A194" s="19" t="s">
        <v>322</v>
      </c>
      <c r="B194" s="14">
        <v>982.7584804869387</v>
      </c>
      <c r="C194" s="14">
        <v>1021.9199418180978</v>
      </c>
      <c r="D194" s="14">
        <v>1065.3213360071854</v>
      </c>
      <c r="E194" s="14">
        <v>1116.7916028596676</v>
      </c>
      <c r="F194" s="14">
        <v>1165.7963160873921</v>
      </c>
      <c r="G194" s="14">
        <v>1213.365932723995</v>
      </c>
      <c r="I194" s="14"/>
      <c r="J194" s="14"/>
      <c r="K194" s="14"/>
      <c r="L194" s="14"/>
      <c r="M194" s="14"/>
      <c r="N194" s="14"/>
    </row>
    <row r="195" spans="1:14" ht="12.75">
      <c r="A195" s="19" t="s">
        <v>323</v>
      </c>
      <c r="B195" s="14">
        <v>148.12940445429564</v>
      </c>
      <c r="C195" s="14">
        <v>155.10287093360557</v>
      </c>
      <c r="D195" s="14">
        <v>158.13636092621255</v>
      </c>
      <c r="E195" s="14">
        <v>161.84794053150785</v>
      </c>
      <c r="F195" s="14">
        <v>165.76660795537958</v>
      </c>
      <c r="G195" s="14">
        <v>169.25860669488557</v>
      </c>
      <c r="I195" s="14"/>
      <c r="J195" s="14"/>
      <c r="K195" s="14"/>
      <c r="L195" s="14"/>
      <c r="M195" s="14"/>
      <c r="N195" s="14"/>
    </row>
    <row r="196" spans="1:14" ht="12.75">
      <c r="A196" s="19" t="s">
        <v>324</v>
      </c>
      <c r="B196" s="14">
        <v>57.36275579462683</v>
      </c>
      <c r="C196" s="14">
        <v>57.27805206834343</v>
      </c>
      <c r="D196" s="14">
        <v>57.5655901290591</v>
      </c>
      <c r="E196" s="14">
        <v>57.97989170876073</v>
      </c>
      <c r="F196" s="14">
        <v>58.4969952510263</v>
      </c>
      <c r="G196" s="14">
        <v>58.730219116649344</v>
      </c>
      <c r="I196" s="14"/>
      <c r="J196" s="14"/>
      <c r="K196" s="14"/>
      <c r="L196" s="14"/>
      <c r="M196" s="14"/>
      <c r="N196" s="14"/>
    </row>
    <row r="197" spans="1:14" ht="12.75">
      <c r="A197" s="19" t="s">
        <v>325</v>
      </c>
      <c r="B197" s="14">
        <v>234.19312256269018</v>
      </c>
      <c r="C197" s="14">
        <v>266.4149472904736</v>
      </c>
      <c r="D197" s="14">
        <v>267.2805957162583</v>
      </c>
      <c r="E197" s="14">
        <v>275.732589187221</v>
      </c>
      <c r="F197" s="14">
        <v>284.65168881383215</v>
      </c>
      <c r="G197" s="14">
        <v>287.9180230545221</v>
      </c>
      <c r="I197" s="14"/>
      <c r="J197" s="14"/>
      <c r="K197" s="14"/>
      <c r="L197" s="14"/>
      <c r="M197" s="14"/>
      <c r="N197" s="14"/>
    </row>
    <row r="198" spans="1:14" ht="12.75">
      <c r="A198" s="19" t="s">
        <v>326</v>
      </c>
      <c r="B198" s="14">
        <v>63.24787293914215</v>
      </c>
      <c r="C198" s="14">
        <v>63.77289098167952</v>
      </c>
      <c r="D198" s="14">
        <v>64.59701967244537</v>
      </c>
      <c r="E198" s="14">
        <v>65.6409396144748</v>
      </c>
      <c r="F198" s="14">
        <v>66.71706604480312</v>
      </c>
      <c r="G198" s="14">
        <v>67.55260105158992</v>
      </c>
      <c r="I198" s="14"/>
      <c r="J198" s="14"/>
      <c r="K198" s="14"/>
      <c r="L198" s="14"/>
      <c r="M198" s="14"/>
      <c r="N198" s="14"/>
    </row>
    <row r="199" spans="1:14" ht="12.75">
      <c r="A199" s="19" t="s">
        <v>327</v>
      </c>
      <c r="B199" s="14">
        <v>22.011993893878415</v>
      </c>
      <c r="C199" s="14">
        <v>22.413437633188515</v>
      </c>
      <c r="D199" s="14">
        <v>22.91741056161522</v>
      </c>
      <c r="E199" s="14">
        <v>23.500962999924084</v>
      </c>
      <c r="F199" s="14">
        <v>24.08710356020877</v>
      </c>
      <c r="G199" s="14">
        <v>24.58685983374237</v>
      </c>
      <c r="I199" s="14"/>
      <c r="J199" s="14"/>
      <c r="K199" s="14"/>
      <c r="L199" s="14"/>
      <c r="M199" s="14"/>
      <c r="N199" s="14"/>
    </row>
    <row r="200" spans="1:14" ht="12.75">
      <c r="A200" s="19" t="s">
        <v>328</v>
      </c>
      <c r="B200" s="14">
        <v>19.216763545401925</v>
      </c>
      <c r="C200" s="14">
        <v>19.49408849164294</v>
      </c>
      <c r="D200" s="14">
        <v>20.071674264610234</v>
      </c>
      <c r="E200" s="14">
        <v>21.710483885638922</v>
      </c>
      <c r="F200" s="14">
        <v>22.43555803793885</v>
      </c>
      <c r="G200" s="14">
        <v>23.01522968938415</v>
      </c>
      <c r="I200" s="14"/>
      <c r="J200" s="14"/>
      <c r="K200" s="14"/>
      <c r="L200" s="14"/>
      <c r="M200" s="14"/>
      <c r="N200" s="14"/>
    </row>
    <row r="201" spans="1:7" ht="12.75">
      <c r="A201" s="19"/>
      <c r="B201" s="14"/>
      <c r="C201" s="14"/>
      <c r="D201" s="14"/>
      <c r="E201" s="14"/>
      <c r="F201" s="14"/>
      <c r="G201" s="14"/>
    </row>
    <row r="202" spans="1:7" ht="12.75">
      <c r="A202" s="19"/>
      <c r="B202" s="14"/>
      <c r="C202" s="14"/>
      <c r="D202" s="14"/>
      <c r="E202" s="14"/>
      <c r="F202" s="14"/>
      <c r="G202" s="14"/>
    </row>
    <row r="203" spans="1:7" ht="12.75">
      <c r="A203" s="19"/>
      <c r="B203" s="14"/>
      <c r="C203" s="14"/>
      <c r="D203" s="14"/>
      <c r="E203" s="14"/>
      <c r="F203" s="14"/>
      <c r="G203" s="14"/>
    </row>
    <row r="204" spans="1:7" ht="12.75">
      <c r="A204" s="19"/>
      <c r="B204" s="14"/>
      <c r="C204" s="14"/>
      <c r="D204" s="14"/>
      <c r="E204" s="14"/>
      <c r="F204" s="14"/>
      <c r="G204" s="14"/>
    </row>
    <row r="205" spans="1:7" ht="12.75">
      <c r="A205" s="19"/>
      <c r="B205" s="14"/>
      <c r="C205" s="14"/>
      <c r="D205" s="14"/>
      <c r="E205" s="14"/>
      <c r="F205" s="14"/>
      <c r="G205" s="14"/>
    </row>
  </sheetData>
  <mergeCells count="3">
    <mergeCell ref="A1:G1"/>
    <mergeCell ref="A3:G3"/>
    <mergeCell ref="B5:G5"/>
  </mergeCells>
  <conditionalFormatting sqref="I8:N200">
    <cfRule type="cellIs" priority="1" dxfId="0" operator="lessThan" stopIfTrue="1">
      <formula>0</formula>
    </cfRule>
  </conditionalFormatting>
  <printOptions horizontalCentered="1"/>
  <pageMargins left="0.5" right="0.25" top="1" bottom="1" header="0.5" footer="0.5"/>
  <pageSetup horizontalDpi="600" verticalDpi="600" orientation="portrait" r:id="rId1"/>
  <headerFooter alignWithMargins="0">
    <oddHeader>&amp;LCDR Report - Summer Coincident Demand by County&amp;RMay 2007</oddHeader>
    <oddFooter>&amp;CSummer Coincident Demand - &amp;P of &amp;N</oddFooter>
  </headerFooter>
</worksheet>
</file>

<file path=xl/worksheets/sheet13.xml><?xml version="1.0" encoding="utf-8"?>
<worksheet xmlns="http://schemas.openxmlformats.org/spreadsheetml/2006/main" xmlns:r="http://schemas.openxmlformats.org/officeDocument/2006/relationships">
  <sheetPr>
    <tabColor indexed="47"/>
  </sheetPr>
  <dimension ref="A1:O204"/>
  <sheetViews>
    <sheetView showGridLines="0" workbookViewId="0" topLeftCell="A1">
      <selection activeCell="A1" sqref="A1:G1"/>
    </sheetView>
  </sheetViews>
  <sheetFormatPr defaultColWidth="9.140625" defaultRowHeight="12.75"/>
  <cols>
    <col min="1" max="1" width="16.7109375" style="0" bestFit="1" customWidth="1"/>
    <col min="2" max="2" width="9.57421875" style="0" bestFit="1" customWidth="1"/>
  </cols>
  <sheetData>
    <row r="1" spans="1:7" ht="25.5" customHeight="1">
      <c r="A1" s="259" t="s">
        <v>694</v>
      </c>
      <c r="B1" s="259"/>
      <c r="C1" s="259"/>
      <c r="D1" s="259"/>
      <c r="E1" s="259"/>
      <c r="F1" s="259"/>
      <c r="G1" s="259"/>
    </row>
    <row r="2" ht="12.75" customHeight="1"/>
    <row r="3" spans="1:9" ht="68.25" customHeight="1">
      <c r="A3" s="261" t="s">
        <v>0</v>
      </c>
      <c r="B3" s="261"/>
      <c r="C3" s="261"/>
      <c r="D3" s="261"/>
      <c r="E3" s="261"/>
      <c r="F3" s="261"/>
      <c r="G3" s="261"/>
      <c r="I3" s="207"/>
    </row>
    <row r="4" spans="1:7" ht="12.75" customHeight="1">
      <c r="A4" s="178"/>
      <c r="B4" s="209"/>
      <c r="C4" s="209"/>
      <c r="D4" s="209"/>
      <c r="E4" s="209"/>
      <c r="F4" s="209"/>
      <c r="G4" s="209"/>
    </row>
    <row r="5" spans="2:7" ht="12.75" customHeight="1">
      <c r="B5" s="230" t="s">
        <v>705</v>
      </c>
      <c r="C5" s="230"/>
      <c r="D5" s="230"/>
      <c r="E5" s="230"/>
      <c r="F5" s="230"/>
      <c r="G5" s="230"/>
    </row>
    <row r="6" spans="1:8" ht="12.75" customHeight="1">
      <c r="A6" s="64" t="s">
        <v>137</v>
      </c>
      <c r="B6" s="1">
        <v>2007</v>
      </c>
      <c r="C6" s="1">
        <v>2008</v>
      </c>
      <c r="D6" s="1">
        <v>2009</v>
      </c>
      <c r="E6" s="1">
        <v>2010</v>
      </c>
      <c r="F6" s="1">
        <v>2011</v>
      </c>
      <c r="G6" s="1">
        <v>2012</v>
      </c>
      <c r="H6" s="1"/>
    </row>
    <row r="7" spans="1:8" ht="12.75" customHeight="1">
      <c r="A7" s="64"/>
      <c r="B7" s="70"/>
      <c r="C7" s="70"/>
      <c r="D7" s="70"/>
      <c r="E7" s="70"/>
      <c r="F7" s="70"/>
      <c r="G7" s="70"/>
      <c r="H7" s="101"/>
    </row>
    <row r="8" spans="1:15" ht="12.75" customHeight="1">
      <c r="A8" s="19" t="s">
        <v>138</v>
      </c>
      <c r="B8" s="14">
        <v>119.529</v>
      </c>
      <c r="C8" s="14">
        <v>121.255595</v>
      </c>
      <c r="D8" s="14">
        <v>122.635595</v>
      </c>
      <c r="E8" s="14">
        <v>124.015595</v>
      </c>
      <c r="F8" s="14">
        <v>125.395595</v>
      </c>
      <c r="G8" s="14">
        <v>126.775595</v>
      </c>
      <c r="H8" s="100"/>
      <c r="I8" s="19"/>
      <c r="J8" s="14"/>
      <c r="K8" s="14"/>
      <c r="L8" s="14"/>
      <c r="M8" s="14"/>
      <c r="N8" s="14"/>
      <c r="O8" s="14"/>
    </row>
    <row r="9" spans="1:14" ht="12.75" customHeight="1">
      <c r="A9" s="19" t="s">
        <v>139</v>
      </c>
      <c r="B9" s="14">
        <v>99.6</v>
      </c>
      <c r="C9" s="14">
        <v>101.45</v>
      </c>
      <c r="D9" s="14">
        <v>103.4</v>
      </c>
      <c r="E9" s="14">
        <v>105.25</v>
      </c>
      <c r="F9" s="14">
        <v>107.2</v>
      </c>
      <c r="G9" s="14">
        <v>109.05</v>
      </c>
      <c r="H9" s="100"/>
      <c r="I9" s="19"/>
      <c r="J9" s="14"/>
      <c r="K9" s="14"/>
      <c r="L9" s="14"/>
      <c r="M9" s="14"/>
      <c r="N9" s="14"/>
    </row>
    <row r="10" spans="1:14" ht="12.75" customHeight="1">
      <c r="A10" s="19" t="s">
        <v>140</v>
      </c>
      <c r="B10" s="14">
        <v>269.354</v>
      </c>
      <c r="C10" s="14">
        <v>273.1830723538204</v>
      </c>
      <c r="D10" s="14">
        <v>276.7142494174038</v>
      </c>
      <c r="E10" s="14">
        <v>280.24871050118816</v>
      </c>
      <c r="F10" s="14">
        <v>283.7856747625597</v>
      </c>
      <c r="G10" s="14">
        <v>287.32454408385206</v>
      </c>
      <c r="H10" s="100"/>
      <c r="I10" s="19"/>
      <c r="J10" s="14"/>
      <c r="K10" s="14"/>
      <c r="L10" s="14"/>
      <c r="M10" s="14"/>
      <c r="N10" s="14"/>
    </row>
    <row r="11" spans="1:14" ht="12.75" customHeight="1">
      <c r="A11" s="19" t="s">
        <v>141</v>
      </c>
      <c r="B11" s="14">
        <v>69.95</v>
      </c>
      <c r="C11" s="14">
        <v>70.99081430272207</v>
      </c>
      <c r="D11" s="14">
        <v>72.44450932724338</v>
      </c>
      <c r="E11" s="14">
        <v>73.69747808717864</v>
      </c>
      <c r="F11" s="14">
        <v>74.87986496297499</v>
      </c>
      <c r="G11" s="14">
        <v>75.73770801497702</v>
      </c>
      <c r="H11" s="100"/>
      <c r="I11" s="19"/>
      <c r="J11" s="14"/>
      <c r="K11" s="14"/>
      <c r="L11" s="14"/>
      <c r="M11" s="14"/>
      <c r="N11" s="14"/>
    </row>
    <row r="12" spans="1:14" ht="12.75" customHeight="1">
      <c r="A12" s="19" t="s">
        <v>142</v>
      </c>
      <c r="B12" s="14">
        <v>30.255</v>
      </c>
      <c r="C12" s="14">
        <v>30.925</v>
      </c>
      <c r="D12" s="14">
        <v>31.595</v>
      </c>
      <c r="E12" s="14">
        <v>32.265</v>
      </c>
      <c r="F12" s="14">
        <v>32.935</v>
      </c>
      <c r="G12" s="14">
        <v>33.605</v>
      </c>
      <c r="H12" s="100"/>
      <c r="I12" s="19"/>
      <c r="J12" s="14"/>
      <c r="K12" s="14"/>
      <c r="L12" s="14"/>
      <c r="M12" s="14"/>
      <c r="N12" s="14"/>
    </row>
    <row r="13" spans="1:14" ht="12.75" customHeight="1">
      <c r="A13" s="19" t="s">
        <v>143</v>
      </c>
      <c r="B13" s="14">
        <v>70.495</v>
      </c>
      <c r="C13" s="14">
        <v>70.89415375201082</v>
      </c>
      <c r="D13" s="14">
        <v>75.8062404895081</v>
      </c>
      <c r="E13" s="14">
        <v>77.7415448658532</v>
      </c>
      <c r="F13" s="14">
        <v>79.70110840775551</v>
      </c>
      <c r="G13" s="14">
        <v>81.68490297933789</v>
      </c>
      <c r="H13" s="100"/>
      <c r="I13" s="19"/>
      <c r="J13" s="14"/>
      <c r="K13" s="14"/>
      <c r="L13" s="14"/>
      <c r="M13" s="14"/>
      <c r="N13" s="14"/>
    </row>
    <row r="14" spans="1:14" ht="12.75">
      <c r="A14" s="19" t="s">
        <v>144</v>
      </c>
      <c r="B14" s="14">
        <v>108.84</v>
      </c>
      <c r="C14" s="14">
        <v>110.96824225505051</v>
      </c>
      <c r="D14" s="14">
        <v>113.15306502145734</v>
      </c>
      <c r="E14" s="14">
        <v>115.39745413878639</v>
      </c>
      <c r="F14" s="14">
        <v>117.7035626067694</v>
      </c>
      <c r="G14" s="14">
        <v>120.06863793834651</v>
      </c>
      <c r="H14" s="100"/>
      <c r="I14" s="19"/>
      <c r="J14" s="14"/>
      <c r="K14" s="14"/>
      <c r="L14" s="14"/>
      <c r="M14" s="14"/>
      <c r="N14" s="14"/>
    </row>
    <row r="15" spans="1:14" ht="12.75">
      <c r="A15" s="19" t="s">
        <v>145</v>
      </c>
      <c r="B15" s="14">
        <v>62.961</v>
      </c>
      <c r="C15" s="14">
        <v>65.922</v>
      </c>
      <c r="D15" s="14">
        <v>68.872</v>
      </c>
      <c r="E15" s="14">
        <v>71.822</v>
      </c>
      <c r="F15" s="14">
        <v>74.772</v>
      </c>
      <c r="G15" s="14">
        <v>77.722</v>
      </c>
      <c r="H15" s="100"/>
      <c r="I15" s="19"/>
      <c r="J15" s="14"/>
      <c r="K15" s="14"/>
      <c r="L15" s="14"/>
      <c r="M15" s="14"/>
      <c r="N15" s="14"/>
    </row>
    <row r="16" spans="1:14" ht="12.75">
      <c r="A16" s="19" t="s">
        <v>146</v>
      </c>
      <c r="B16" s="14">
        <v>210.566</v>
      </c>
      <c r="C16" s="14">
        <v>222.07922828967776</v>
      </c>
      <c r="D16" s="14">
        <v>232.1854403058283</v>
      </c>
      <c r="E16" s="14">
        <v>244.74776431637576</v>
      </c>
      <c r="F16" s="14">
        <v>258.3374042037866</v>
      </c>
      <c r="G16" s="14">
        <v>291.95887927547255</v>
      </c>
      <c r="H16" s="100"/>
      <c r="I16" s="19"/>
      <c r="J16" s="14"/>
      <c r="K16" s="14"/>
      <c r="L16" s="14"/>
      <c r="M16" s="14"/>
      <c r="N16" s="14"/>
    </row>
    <row r="17" spans="1:14" ht="12.75">
      <c r="A17" s="19" t="s">
        <v>147</v>
      </c>
      <c r="B17" s="14">
        <v>9.13</v>
      </c>
      <c r="C17" s="14">
        <v>9.23</v>
      </c>
      <c r="D17" s="14">
        <v>9.23</v>
      </c>
      <c r="E17" s="14">
        <v>9.33</v>
      </c>
      <c r="F17" s="14">
        <v>9.33</v>
      </c>
      <c r="G17" s="14">
        <v>9.43</v>
      </c>
      <c r="H17" s="100"/>
      <c r="I17" s="19"/>
      <c r="J17" s="14"/>
      <c r="K17" s="14"/>
      <c r="L17" s="14"/>
      <c r="M17" s="14"/>
      <c r="N17" s="14"/>
    </row>
    <row r="18" spans="1:14" ht="12.75">
      <c r="A18" s="19" t="s">
        <v>148</v>
      </c>
      <c r="B18" s="14">
        <v>60.232</v>
      </c>
      <c r="C18" s="14">
        <v>60.993669682504965</v>
      </c>
      <c r="D18" s="14">
        <v>61.76010011397584</v>
      </c>
      <c r="E18" s="14">
        <v>59.528836446563005</v>
      </c>
      <c r="F18" s="14">
        <v>63.301877914616114</v>
      </c>
      <c r="G18" s="14">
        <v>64.07823913617828</v>
      </c>
      <c r="H18" s="100"/>
      <c r="I18" s="19"/>
      <c r="J18" s="14"/>
      <c r="K18" s="14"/>
      <c r="L18" s="14"/>
      <c r="M18" s="14"/>
      <c r="N18" s="14"/>
    </row>
    <row r="19" spans="1:14" ht="12.75">
      <c r="A19" s="19" t="s">
        <v>149</v>
      </c>
      <c r="B19" s="14">
        <v>739.517</v>
      </c>
      <c r="C19" s="14">
        <v>756.3015300000001</v>
      </c>
      <c r="D19" s="14">
        <v>777.9421740000001</v>
      </c>
      <c r="E19" s="14">
        <v>799.5977164840001</v>
      </c>
      <c r="F19" s="14">
        <v>808.38091338084</v>
      </c>
      <c r="G19" s="14">
        <v>830.1017630939092</v>
      </c>
      <c r="H19" s="100"/>
      <c r="I19" s="19"/>
      <c r="J19" s="14"/>
      <c r="K19" s="14"/>
      <c r="L19" s="14"/>
      <c r="M19" s="14"/>
      <c r="N19" s="14"/>
    </row>
    <row r="20" spans="1:14" ht="12.75">
      <c r="A20" s="19" t="s">
        <v>150</v>
      </c>
      <c r="B20" s="14">
        <v>9419.514</v>
      </c>
      <c r="C20" s="14">
        <v>9854.889629243597</v>
      </c>
      <c r="D20" s="14">
        <v>10207.640504061883</v>
      </c>
      <c r="E20" s="14">
        <v>10621.61546539979</v>
      </c>
      <c r="F20" s="14">
        <v>11034.35097652149</v>
      </c>
      <c r="G20" s="14">
        <v>11389.77278065041</v>
      </c>
      <c r="H20" s="100"/>
      <c r="I20" s="19"/>
      <c r="J20" s="14"/>
      <c r="K20" s="14"/>
      <c r="L20" s="14"/>
      <c r="M20" s="14"/>
      <c r="N20" s="14"/>
    </row>
    <row r="21" spans="1:14" ht="12.75">
      <c r="A21" s="19" t="s">
        <v>151</v>
      </c>
      <c r="B21" s="14">
        <v>33.163</v>
      </c>
      <c r="C21" s="14">
        <v>33.47517405728869</v>
      </c>
      <c r="D21" s="14">
        <v>34.634712185849125</v>
      </c>
      <c r="E21" s="14">
        <v>35.83653633343117</v>
      </c>
      <c r="F21" s="14">
        <v>37.08223786674339</v>
      </c>
      <c r="G21" s="14">
        <v>38.229537758410444</v>
      </c>
      <c r="H21" s="100"/>
      <c r="I21" s="19"/>
      <c r="J21" s="14"/>
      <c r="K21" s="14"/>
      <c r="L21" s="14"/>
      <c r="M21" s="14"/>
      <c r="N21" s="14"/>
    </row>
    <row r="22" spans="1:14" ht="12.75">
      <c r="A22" s="19" t="s">
        <v>152</v>
      </c>
      <c r="B22" s="14">
        <v>2</v>
      </c>
      <c r="C22" s="14">
        <v>2.020617151649506</v>
      </c>
      <c r="D22" s="14">
        <v>2.0500799494055033</v>
      </c>
      <c r="E22" s="14">
        <v>2.078394249513326</v>
      </c>
      <c r="F22" s="14">
        <v>2.1052567831724085</v>
      </c>
      <c r="G22" s="14">
        <v>2.1173774727294137</v>
      </c>
      <c r="H22" s="100"/>
      <c r="I22" s="19"/>
      <c r="J22" s="14"/>
      <c r="K22" s="14"/>
      <c r="L22" s="14"/>
      <c r="M22" s="14"/>
      <c r="N22" s="14"/>
    </row>
    <row r="23" spans="1:14" ht="12.75">
      <c r="A23" s="19" t="s">
        <v>153</v>
      </c>
      <c r="B23" s="14">
        <v>60.067</v>
      </c>
      <c r="C23" s="14">
        <v>62.000266846267984</v>
      </c>
      <c r="D23" s="14">
        <v>64.01109725093906</v>
      </c>
      <c r="E23" s="14">
        <v>66.10205294862331</v>
      </c>
      <c r="F23" s="14">
        <v>68.27928009532651</v>
      </c>
      <c r="G23" s="14">
        <v>70.54610872877326</v>
      </c>
      <c r="H23" s="100"/>
      <c r="I23" s="19"/>
      <c r="J23" s="14"/>
      <c r="K23" s="14"/>
      <c r="L23" s="14"/>
      <c r="M23" s="14"/>
      <c r="N23" s="14"/>
    </row>
    <row r="24" spans="1:14" ht="12.75">
      <c r="A24" s="19" t="s">
        <v>154</v>
      </c>
      <c r="B24" s="14">
        <v>1380.58</v>
      </c>
      <c r="C24" s="14">
        <v>1415.741950744498</v>
      </c>
      <c r="D24" s="14">
        <v>1438.5932603139477</v>
      </c>
      <c r="E24" s="14">
        <v>1457.7636300507597</v>
      </c>
      <c r="F24" s="14">
        <v>1473.7512423112162</v>
      </c>
      <c r="G24" s="14">
        <v>1489.8492356897455</v>
      </c>
      <c r="H24" s="100"/>
      <c r="I24" s="19"/>
      <c r="J24" s="14"/>
      <c r="K24" s="14"/>
      <c r="L24" s="14"/>
      <c r="M24" s="14"/>
      <c r="N24" s="14"/>
    </row>
    <row r="25" spans="1:14" ht="12.75">
      <c r="A25" s="19" t="s">
        <v>155</v>
      </c>
      <c r="B25" s="14">
        <v>495.969</v>
      </c>
      <c r="C25" s="14">
        <v>504.776</v>
      </c>
      <c r="D25" s="14">
        <v>518.002</v>
      </c>
      <c r="E25" s="14">
        <v>531.194</v>
      </c>
      <c r="F25" s="14">
        <v>541.357</v>
      </c>
      <c r="G25" s="14">
        <v>558.518</v>
      </c>
      <c r="H25" s="100"/>
      <c r="I25" s="19"/>
      <c r="J25" s="14"/>
      <c r="K25" s="14"/>
      <c r="L25" s="14"/>
      <c r="M25" s="14"/>
      <c r="N25" s="14"/>
    </row>
    <row r="26" spans="1:14" ht="12.75">
      <c r="A26" s="19" t="s">
        <v>156</v>
      </c>
      <c r="B26" s="14">
        <v>22.133</v>
      </c>
      <c r="C26" s="14">
        <v>22.56765746215701</v>
      </c>
      <c r="D26" s="14">
        <v>23.00798561945698</v>
      </c>
      <c r="E26" s="14">
        <v>23.453313776756957</v>
      </c>
      <c r="F26" s="14">
        <v>23.904641934056933</v>
      </c>
      <c r="G26" s="14">
        <v>24.36297009135691</v>
      </c>
      <c r="H26" s="100"/>
      <c r="I26" s="19"/>
      <c r="J26" s="14"/>
      <c r="K26" s="14"/>
      <c r="L26" s="14"/>
      <c r="M26" s="14"/>
      <c r="N26" s="14"/>
    </row>
    <row r="27" spans="1:14" ht="12.75">
      <c r="A27" s="19" t="s">
        <v>157</v>
      </c>
      <c r="B27" s="14">
        <v>23.965</v>
      </c>
      <c r="C27" s="14">
        <v>24.262862000000002</v>
      </c>
      <c r="D27" s="14">
        <v>24.561162</v>
      </c>
      <c r="E27" s="14">
        <v>24.859462</v>
      </c>
      <c r="F27" s="14">
        <v>25.157761999999998</v>
      </c>
      <c r="G27" s="14">
        <v>25.456062</v>
      </c>
      <c r="H27" s="100"/>
      <c r="I27" s="19"/>
      <c r="J27" s="14"/>
      <c r="K27" s="14"/>
      <c r="L27" s="14"/>
      <c r="M27" s="14"/>
      <c r="N27" s="14"/>
    </row>
    <row r="28" spans="1:14" ht="12.75">
      <c r="A28" s="19" t="s">
        <v>158</v>
      </c>
      <c r="B28" s="14">
        <v>134.66</v>
      </c>
      <c r="C28" s="14">
        <v>135.94425729696877</v>
      </c>
      <c r="D28" s="14">
        <v>137.44998617739205</v>
      </c>
      <c r="E28" s="14">
        <v>138.97762083650815</v>
      </c>
      <c r="F28" s="14">
        <v>140.51720936577757</v>
      </c>
      <c r="G28" s="14">
        <v>142.07880107686734</v>
      </c>
      <c r="H28" s="100"/>
      <c r="I28" s="19"/>
      <c r="J28" s="14"/>
      <c r="K28" s="14"/>
      <c r="L28" s="14"/>
      <c r="M28" s="14"/>
      <c r="N28" s="14"/>
    </row>
    <row r="29" spans="1:14" ht="12.75">
      <c r="A29" s="19" t="s">
        <v>159</v>
      </c>
      <c r="B29" s="14">
        <v>32.785</v>
      </c>
      <c r="C29" s="14">
        <v>33.7352430717876</v>
      </c>
      <c r="D29" s="14">
        <v>34.70591198549463</v>
      </c>
      <c r="E29" s="14">
        <v>35.66684130197331</v>
      </c>
      <c r="F29" s="14">
        <v>36.63803102122361</v>
      </c>
      <c r="G29" s="14">
        <v>37.59948114324556</v>
      </c>
      <c r="H29" s="100"/>
      <c r="I29" s="19"/>
      <c r="J29" s="14"/>
      <c r="K29" s="14"/>
      <c r="L29" s="14"/>
      <c r="M29" s="14"/>
      <c r="N29" s="14"/>
    </row>
    <row r="30" spans="1:14" ht="12.75">
      <c r="A30" s="19" t="s">
        <v>160</v>
      </c>
      <c r="B30" s="14">
        <v>150.747</v>
      </c>
      <c r="C30" s="14">
        <v>157.47482258657467</v>
      </c>
      <c r="D30" s="14">
        <v>164.47751437392068</v>
      </c>
      <c r="E30" s="14">
        <v>171.80384634791974</v>
      </c>
      <c r="F30" s="14">
        <v>179.46936982031187</v>
      </c>
      <c r="G30" s="14">
        <v>187.3849756007995</v>
      </c>
      <c r="H30" s="100"/>
      <c r="I30" s="19"/>
      <c r="J30" s="14"/>
      <c r="K30" s="14"/>
      <c r="L30" s="14"/>
      <c r="M30" s="14"/>
      <c r="N30" s="14"/>
    </row>
    <row r="31" spans="1:14" ht="12.75">
      <c r="A31" s="19" t="s">
        <v>161</v>
      </c>
      <c r="B31" s="14">
        <v>120.075</v>
      </c>
      <c r="C31" s="14">
        <v>127.25888169977277</v>
      </c>
      <c r="D31" s="14">
        <v>133.80909347973858</v>
      </c>
      <c r="E31" s="14">
        <v>140.39027005174572</v>
      </c>
      <c r="F31" s="14">
        <v>147.22656479872117</v>
      </c>
      <c r="G31" s="14">
        <v>154.21342578637424</v>
      </c>
      <c r="H31" s="100"/>
      <c r="I31" s="19"/>
      <c r="J31" s="14"/>
      <c r="K31" s="14"/>
      <c r="L31" s="14"/>
      <c r="M31" s="14"/>
      <c r="N31" s="14"/>
    </row>
    <row r="32" spans="1:14" ht="12.75">
      <c r="A32" s="19" t="s">
        <v>162</v>
      </c>
      <c r="B32" s="14">
        <v>282.357</v>
      </c>
      <c r="C32" s="14">
        <v>288.46853142134074</v>
      </c>
      <c r="D32" s="14">
        <v>295.0769223015611</v>
      </c>
      <c r="E32" s="14">
        <v>301.1154913640905</v>
      </c>
      <c r="F32" s="14">
        <v>307.1109676129878</v>
      </c>
      <c r="G32" s="14">
        <v>312.9870611769503</v>
      </c>
      <c r="H32" s="100"/>
      <c r="I32" s="19"/>
      <c r="J32" s="14"/>
      <c r="K32" s="14"/>
      <c r="L32" s="14"/>
      <c r="M32" s="14"/>
      <c r="N32" s="14"/>
    </row>
    <row r="33" spans="1:14" ht="12.75">
      <c r="A33" s="19" t="s">
        <v>163</v>
      </c>
      <c r="B33" s="14">
        <v>44.277</v>
      </c>
      <c r="C33" s="14">
        <v>44.901117619687646</v>
      </c>
      <c r="D33" s="14">
        <v>45.51992304355044</v>
      </c>
      <c r="E33" s="14">
        <v>46.126993910792066</v>
      </c>
      <c r="F33" s="14">
        <v>46.66518651203328</v>
      </c>
      <c r="G33" s="14">
        <v>47.15945795069269</v>
      </c>
      <c r="H33" s="100"/>
      <c r="I33" s="19"/>
      <c r="J33" s="14"/>
      <c r="K33" s="14"/>
      <c r="L33" s="14"/>
      <c r="M33" s="14"/>
      <c r="N33" s="14"/>
    </row>
    <row r="34" spans="1:14" ht="12.75">
      <c r="A34" s="19" t="s">
        <v>164</v>
      </c>
      <c r="B34" s="14">
        <v>799.883</v>
      </c>
      <c r="C34" s="14">
        <v>847.2323336134882</v>
      </c>
      <c r="D34" s="14">
        <v>882.734734139256</v>
      </c>
      <c r="E34" s="14">
        <v>920.6031290613942</v>
      </c>
      <c r="F34" s="14">
        <v>960.3246767371311</v>
      </c>
      <c r="G34" s="14">
        <v>1003.1336696650322</v>
      </c>
      <c r="H34" s="100"/>
      <c r="I34" s="19"/>
      <c r="J34" s="14"/>
      <c r="K34" s="14"/>
      <c r="L34" s="14"/>
      <c r="M34" s="14"/>
      <c r="N34" s="14"/>
    </row>
    <row r="35" spans="1:14" ht="12.75">
      <c r="A35" s="19" t="s">
        <v>165</v>
      </c>
      <c r="B35" s="14">
        <v>263.651</v>
      </c>
      <c r="C35" s="14">
        <v>270.8648435494947</v>
      </c>
      <c r="D35" s="14">
        <v>275.5418153049948</v>
      </c>
      <c r="E35" s="14">
        <v>279.70857587643843</v>
      </c>
      <c r="F35" s="14">
        <v>283.85165974348996</v>
      </c>
      <c r="G35" s="14">
        <v>287.82019186142094</v>
      </c>
      <c r="H35" s="100"/>
      <c r="I35" s="19"/>
      <c r="J35" s="14"/>
      <c r="K35" s="14"/>
      <c r="L35" s="14"/>
      <c r="M35" s="14"/>
      <c r="N35" s="14"/>
    </row>
    <row r="36" spans="1:14" ht="12.75">
      <c r="A36" s="19" t="s">
        <v>166</v>
      </c>
      <c r="B36" s="14">
        <v>108.893</v>
      </c>
      <c r="C36" s="14">
        <v>109.94923871195061</v>
      </c>
      <c r="D36" s="14">
        <v>110.99725026019016</v>
      </c>
      <c r="E36" s="14">
        <v>112.04830719015472</v>
      </c>
      <c r="F36" s="14">
        <v>113.10168540038296</v>
      </c>
      <c r="G36" s="14">
        <v>114.15683023636649</v>
      </c>
      <c r="H36" s="100"/>
      <c r="I36" s="19"/>
      <c r="J36" s="14"/>
      <c r="K36" s="14"/>
      <c r="L36" s="14"/>
      <c r="M36" s="14"/>
      <c r="N36" s="14"/>
    </row>
    <row r="37" spans="1:14" ht="12.75">
      <c r="A37" s="19" t="s">
        <v>167</v>
      </c>
      <c r="B37" s="14">
        <v>20.012</v>
      </c>
      <c r="C37" s="14">
        <v>20.10409680051873</v>
      </c>
      <c r="D37" s="14">
        <v>20.19534014074272</v>
      </c>
      <c r="E37" s="14">
        <v>20.287583480966717</v>
      </c>
      <c r="F37" s="14">
        <v>20.38082682119071</v>
      </c>
      <c r="G37" s="14">
        <v>20.475070161414706</v>
      </c>
      <c r="H37" s="100"/>
      <c r="I37" s="19"/>
      <c r="J37" s="14"/>
      <c r="K37" s="14"/>
      <c r="L37" s="14"/>
      <c r="M37" s="14"/>
      <c r="N37" s="14"/>
    </row>
    <row r="38" spans="1:14" ht="12.75">
      <c r="A38" s="19" t="s">
        <v>168</v>
      </c>
      <c r="B38" s="14">
        <v>29.673</v>
      </c>
      <c r="C38" s="14">
        <v>30.502385</v>
      </c>
      <c r="D38" s="14">
        <v>31.33165885</v>
      </c>
      <c r="E38" s="14">
        <v>32.1613254385</v>
      </c>
      <c r="F38" s="14">
        <v>32.991388692884996</v>
      </c>
      <c r="G38" s="14">
        <v>33.82185257981385</v>
      </c>
      <c r="H38" s="100"/>
      <c r="I38" s="19"/>
      <c r="J38" s="14"/>
      <c r="K38" s="14"/>
      <c r="L38" s="14"/>
      <c r="M38" s="14"/>
      <c r="N38" s="14"/>
    </row>
    <row r="39" spans="1:14" ht="12.75">
      <c r="A39" s="19" t="s">
        <v>169</v>
      </c>
      <c r="B39" s="14">
        <v>20.502</v>
      </c>
      <c r="C39" s="14">
        <v>20.696175955313</v>
      </c>
      <c r="D39" s="14">
        <v>20.870283678403332</v>
      </c>
      <c r="E39" s="14">
        <v>21.05072329062956</v>
      </c>
      <c r="F39" s="14">
        <v>21.216934442424986</v>
      </c>
      <c r="G39" s="14">
        <v>21.379525412323915</v>
      </c>
      <c r="H39" s="100"/>
      <c r="I39" s="19"/>
      <c r="J39" s="14"/>
      <c r="K39" s="14"/>
      <c r="L39" s="14"/>
      <c r="M39" s="14"/>
      <c r="N39" s="14"/>
    </row>
    <row r="40" spans="1:14" ht="12.75">
      <c r="A40" s="19" t="s">
        <v>170</v>
      </c>
      <c r="B40" s="14">
        <v>32.939</v>
      </c>
      <c r="C40" s="14">
        <v>33.31465329801564</v>
      </c>
      <c r="D40" s="14">
        <v>33.76286834800796</v>
      </c>
      <c r="E40" s="14">
        <v>34.06093626710007</v>
      </c>
      <c r="F40" s="14">
        <v>34.35468488516627</v>
      </c>
      <c r="G40" s="14">
        <v>34.5934138354026</v>
      </c>
      <c r="H40" s="100"/>
      <c r="I40" s="19"/>
      <c r="J40" s="14"/>
      <c r="K40" s="14"/>
      <c r="L40" s="14"/>
      <c r="M40" s="14"/>
      <c r="N40" s="14"/>
    </row>
    <row r="41" spans="1:14" ht="12.75">
      <c r="A41" s="19" t="s">
        <v>171</v>
      </c>
      <c r="B41" s="14">
        <v>2217.666</v>
      </c>
      <c r="C41" s="14">
        <v>2311.878158475</v>
      </c>
      <c r="D41" s="14">
        <v>2405.957071671125</v>
      </c>
      <c r="E41" s="14">
        <v>2456.526981827237</v>
      </c>
      <c r="F41" s="14">
        <v>2551.5107043360376</v>
      </c>
      <c r="G41" s="14">
        <v>2640.5011453631278</v>
      </c>
      <c r="H41" s="100"/>
      <c r="I41" s="19"/>
      <c r="J41" s="14"/>
      <c r="K41" s="14"/>
      <c r="L41" s="14"/>
      <c r="M41" s="14"/>
      <c r="N41" s="14"/>
    </row>
    <row r="42" spans="1:14" ht="12.75">
      <c r="A42" s="19" t="s">
        <v>172</v>
      </c>
      <c r="B42" s="14">
        <v>93.609</v>
      </c>
      <c r="C42" s="14">
        <v>95.54627941348649</v>
      </c>
      <c r="D42" s="14">
        <v>97.5956798269094</v>
      </c>
      <c r="E42" s="14">
        <v>99.78465259903545</v>
      </c>
      <c r="F42" s="14">
        <v>102.09424632236988</v>
      </c>
      <c r="G42" s="14">
        <v>104.44778848677973</v>
      </c>
      <c r="H42" s="100"/>
      <c r="I42" s="19"/>
      <c r="J42" s="14"/>
      <c r="K42" s="14"/>
      <c r="L42" s="14"/>
      <c r="M42" s="14"/>
      <c r="N42" s="14"/>
    </row>
    <row r="43" spans="1:14" ht="12.75">
      <c r="A43" s="19" t="s">
        <v>173</v>
      </c>
      <c r="B43" s="14">
        <v>369.779</v>
      </c>
      <c r="C43" s="14">
        <v>418.7405658987959</v>
      </c>
      <c r="D43" s="14">
        <v>460.27884066728444</v>
      </c>
      <c r="E43" s="14">
        <v>480.1204396741148</v>
      </c>
      <c r="F43" s="14">
        <v>496.5642922376885</v>
      </c>
      <c r="G43" s="14">
        <v>513.8086535818122</v>
      </c>
      <c r="H43" s="100"/>
      <c r="I43" s="19"/>
      <c r="J43" s="14"/>
      <c r="K43" s="14"/>
      <c r="L43" s="14"/>
      <c r="M43" s="14"/>
      <c r="N43" s="14"/>
    </row>
    <row r="44" spans="1:14" ht="12.75">
      <c r="A44" s="19" t="s">
        <v>174</v>
      </c>
      <c r="B44" s="14">
        <v>53.166</v>
      </c>
      <c r="C44" s="14">
        <v>54.231</v>
      </c>
      <c r="D44" s="14">
        <v>55.313</v>
      </c>
      <c r="E44" s="14">
        <v>56.414</v>
      </c>
      <c r="F44" s="14">
        <v>57.544</v>
      </c>
      <c r="G44" s="14">
        <v>58.705</v>
      </c>
      <c r="H44" s="100"/>
      <c r="I44" s="19"/>
      <c r="J44" s="14"/>
      <c r="K44" s="14"/>
      <c r="L44" s="14"/>
      <c r="M44" s="14"/>
      <c r="N44" s="14"/>
    </row>
    <row r="45" spans="1:14" ht="12.75">
      <c r="A45" s="19" t="s">
        <v>175</v>
      </c>
      <c r="B45" s="14">
        <v>9.76</v>
      </c>
      <c r="C45" s="14">
        <v>9.81362379162472</v>
      </c>
      <c r="D45" s="14">
        <v>9.854921833481656</v>
      </c>
      <c r="E45" s="14">
        <v>9.903519928445114</v>
      </c>
      <c r="F45" s="14">
        <v>9.945797581776283</v>
      </c>
      <c r="G45" s="14">
        <v>9.98798054972898</v>
      </c>
      <c r="H45" s="100"/>
      <c r="I45" s="19"/>
      <c r="J45" s="14"/>
      <c r="K45" s="14"/>
      <c r="L45" s="14"/>
      <c r="M45" s="14"/>
      <c r="N45" s="14"/>
    </row>
    <row r="46" spans="1:14" ht="12.75">
      <c r="A46" s="19" t="s">
        <v>176</v>
      </c>
      <c r="B46" s="14">
        <v>141.217</v>
      </c>
      <c r="C46" s="14">
        <v>141.83929175</v>
      </c>
      <c r="D46" s="14">
        <v>144.70376112625</v>
      </c>
      <c r="E46" s="14">
        <v>147.59686754314373</v>
      </c>
      <c r="F46" s="14">
        <v>150.4986205562909</v>
      </c>
      <c r="G46" s="14">
        <v>153.36402986463526</v>
      </c>
      <c r="H46" s="100"/>
      <c r="I46" s="19"/>
      <c r="J46" s="14"/>
      <c r="K46" s="14"/>
      <c r="L46" s="14"/>
      <c r="M46" s="14"/>
      <c r="N46" s="14"/>
    </row>
    <row r="47" spans="1:14" ht="12.75">
      <c r="A47" s="19" t="s">
        <v>177</v>
      </c>
      <c r="B47" s="14">
        <v>110.868</v>
      </c>
      <c r="C47" s="14">
        <v>114.5783205552802</v>
      </c>
      <c r="D47" s="14">
        <v>118.39038508731215</v>
      </c>
      <c r="E47" s="14">
        <v>122.30717117256589</v>
      </c>
      <c r="F47" s="14">
        <v>139.19096676668931</v>
      </c>
      <c r="G47" s="14">
        <v>143.71132920888633</v>
      </c>
      <c r="H47" s="100"/>
      <c r="I47" s="19"/>
      <c r="J47" s="14"/>
      <c r="K47" s="14"/>
      <c r="L47" s="14"/>
      <c r="M47" s="14"/>
      <c r="N47" s="14"/>
    </row>
    <row r="48" spans="1:14" ht="12.75">
      <c r="A48" s="19" t="s">
        <v>178</v>
      </c>
      <c r="B48" s="14">
        <v>3.596</v>
      </c>
      <c r="C48" s="14">
        <v>3.6038530566856917</v>
      </c>
      <c r="D48" s="14">
        <v>3.6118530566856917</v>
      </c>
      <c r="E48" s="14">
        <v>3.6198530566856917</v>
      </c>
      <c r="F48" s="14">
        <v>3.6278530566856917</v>
      </c>
      <c r="G48" s="14">
        <v>3.6358530566856917</v>
      </c>
      <c r="H48" s="100"/>
      <c r="I48" s="19"/>
      <c r="J48" s="14"/>
      <c r="K48" s="14"/>
      <c r="L48" s="14"/>
      <c r="M48" s="14"/>
      <c r="N48" s="14"/>
    </row>
    <row r="49" spans="1:14" ht="12.75">
      <c r="A49" s="19" t="s">
        <v>179</v>
      </c>
      <c r="B49" s="14">
        <v>69.305</v>
      </c>
      <c r="C49" s="14">
        <v>70.23021649289774</v>
      </c>
      <c r="D49" s="14">
        <v>71.10471771783872</v>
      </c>
      <c r="E49" s="14">
        <v>71.9792189427797</v>
      </c>
      <c r="F49" s="14">
        <v>72.8537201677207</v>
      </c>
      <c r="G49" s="14">
        <v>73.72822139266167</v>
      </c>
      <c r="H49" s="100"/>
      <c r="I49" s="19"/>
      <c r="J49" s="14"/>
      <c r="K49" s="14"/>
      <c r="L49" s="14"/>
      <c r="M49" s="14"/>
      <c r="N49" s="14"/>
    </row>
    <row r="50" spans="1:14" ht="12.75">
      <c r="A50" s="19" t="s">
        <v>180</v>
      </c>
      <c r="B50" s="14">
        <v>35.182</v>
      </c>
      <c r="C50" s="14">
        <v>35.77102244579026</v>
      </c>
      <c r="D50" s="14">
        <v>36.457770627017744</v>
      </c>
      <c r="E50" s="14">
        <v>37.18314349959734</v>
      </c>
      <c r="F50" s="14">
        <v>37.919026824587434</v>
      </c>
      <c r="G50" s="14">
        <v>38.39894248697049</v>
      </c>
      <c r="H50" s="100"/>
      <c r="I50" s="19"/>
      <c r="J50" s="14"/>
      <c r="K50" s="14"/>
      <c r="L50" s="14"/>
      <c r="M50" s="14"/>
      <c r="N50" s="14"/>
    </row>
    <row r="51" spans="1:14" ht="12.75">
      <c r="A51" s="19" t="s">
        <v>181</v>
      </c>
      <c r="B51" s="14">
        <v>2.7</v>
      </c>
      <c r="C51" s="14">
        <v>2.7</v>
      </c>
      <c r="D51" s="14">
        <v>2.7</v>
      </c>
      <c r="E51" s="14">
        <v>2.7</v>
      </c>
      <c r="F51" s="14">
        <v>2.7</v>
      </c>
      <c r="G51" s="14">
        <v>2.7</v>
      </c>
      <c r="H51" s="100"/>
      <c r="I51" s="19"/>
      <c r="J51" s="14"/>
      <c r="K51" s="14"/>
      <c r="L51" s="14"/>
      <c r="M51" s="14"/>
      <c r="N51" s="14"/>
    </row>
    <row r="52" spans="1:14" ht="12.75">
      <c r="A52" s="19" t="s">
        <v>182</v>
      </c>
      <c r="B52" s="14">
        <v>6.3</v>
      </c>
      <c r="C52" s="14">
        <v>6.45</v>
      </c>
      <c r="D52" s="14">
        <v>6.6</v>
      </c>
      <c r="E52" s="14">
        <v>6.75</v>
      </c>
      <c r="F52" s="14">
        <v>6.9</v>
      </c>
      <c r="G52" s="14">
        <v>7.05</v>
      </c>
      <c r="H52" s="100"/>
      <c r="I52" s="19"/>
      <c r="J52" s="14"/>
      <c r="K52" s="14"/>
      <c r="L52" s="14"/>
      <c r="M52" s="14"/>
      <c r="N52" s="14"/>
    </row>
    <row r="53" spans="1:14" ht="12.75">
      <c r="A53" s="19" t="s">
        <v>183</v>
      </c>
      <c r="B53" s="14">
        <v>8325.927</v>
      </c>
      <c r="C53" s="14">
        <v>8666.942155537497</v>
      </c>
      <c r="D53" s="14">
        <v>8876.828750476188</v>
      </c>
      <c r="E53" s="14">
        <v>9097.852395537799</v>
      </c>
      <c r="F53" s="14">
        <v>9303.57465567742</v>
      </c>
      <c r="G53" s="14">
        <v>9494.879475181982</v>
      </c>
      <c r="H53" s="100"/>
      <c r="I53" s="19"/>
      <c r="J53" s="14"/>
      <c r="K53" s="14"/>
      <c r="L53" s="14"/>
      <c r="M53" s="14"/>
      <c r="N53" s="14"/>
    </row>
    <row r="54" spans="1:14" ht="12.75">
      <c r="A54" s="19" t="s">
        <v>184</v>
      </c>
      <c r="B54" s="14">
        <v>83.048</v>
      </c>
      <c r="C54" s="14">
        <v>84.06678409012375</v>
      </c>
      <c r="D54" s="14">
        <v>85.23392841202062</v>
      </c>
      <c r="E54" s="14">
        <v>86.38091378491387</v>
      </c>
      <c r="F54" s="14">
        <v>87.60241709795991</v>
      </c>
      <c r="G54" s="14">
        <v>88.46516491077085</v>
      </c>
      <c r="H54" s="100"/>
      <c r="I54" s="19"/>
      <c r="J54" s="14"/>
      <c r="K54" s="14"/>
      <c r="L54" s="14"/>
      <c r="M54" s="14"/>
      <c r="N54" s="14"/>
    </row>
    <row r="55" spans="1:14" ht="12.75">
      <c r="A55" s="19" t="s">
        <v>185</v>
      </c>
      <c r="B55" s="14">
        <v>7.647</v>
      </c>
      <c r="C55" s="14">
        <v>7.647</v>
      </c>
      <c r="D55" s="14">
        <v>7.647</v>
      </c>
      <c r="E55" s="14">
        <v>7.647</v>
      </c>
      <c r="F55" s="14">
        <v>7.647</v>
      </c>
      <c r="G55" s="14">
        <v>7.647</v>
      </c>
      <c r="H55" s="100"/>
      <c r="I55" s="19"/>
      <c r="J55" s="14"/>
      <c r="K55" s="14"/>
      <c r="L55" s="14"/>
      <c r="M55" s="14"/>
      <c r="N55" s="14"/>
    </row>
    <row r="56" spans="1:14" ht="12.75">
      <c r="A56" s="19" t="s">
        <v>186</v>
      </c>
      <c r="B56" s="14">
        <v>1915.527</v>
      </c>
      <c r="C56" s="14">
        <v>2037.7003660278</v>
      </c>
      <c r="D56" s="14">
        <v>2108.668404408634</v>
      </c>
      <c r="E56" s="14">
        <v>2181.4628731114253</v>
      </c>
      <c r="F56" s="14">
        <v>2265.2937326512565</v>
      </c>
      <c r="G56" s="14">
        <v>2347.4452847931893</v>
      </c>
      <c r="H56" s="100"/>
      <c r="I56" s="19"/>
      <c r="J56" s="14"/>
      <c r="K56" s="14"/>
      <c r="L56" s="14"/>
      <c r="M56" s="14"/>
      <c r="N56" s="14"/>
    </row>
    <row r="57" spans="1:14" ht="12.75">
      <c r="A57" s="19" t="s">
        <v>187</v>
      </c>
      <c r="B57" s="14">
        <v>81.67</v>
      </c>
      <c r="C57" s="14">
        <v>83.5908502634178</v>
      </c>
      <c r="D57" s="14">
        <v>85.6104141602185</v>
      </c>
      <c r="E57" s="14">
        <v>87.69611371348557</v>
      </c>
      <c r="F57" s="14">
        <v>89.85606303139618</v>
      </c>
      <c r="G57" s="14">
        <v>92.09342396104758</v>
      </c>
      <c r="H57" s="100"/>
      <c r="I57" s="19"/>
      <c r="J57" s="14"/>
      <c r="K57" s="14"/>
      <c r="L57" s="14"/>
      <c r="M57" s="14"/>
      <c r="N57" s="14"/>
    </row>
    <row r="58" spans="1:14" ht="12.75">
      <c r="A58" s="19" t="s">
        <v>188</v>
      </c>
      <c r="B58" s="14">
        <v>10.603</v>
      </c>
      <c r="C58" s="14">
        <v>10.721571848420034</v>
      </c>
      <c r="D58" s="14">
        <v>10.839548314936028</v>
      </c>
      <c r="E58" s="14">
        <v>10.95752478145202</v>
      </c>
      <c r="F58" s="14">
        <v>11.025501247968016</v>
      </c>
      <c r="G58" s="14">
        <v>11.093477714484008</v>
      </c>
      <c r="H58" s="100"/>
      <c r="I58" s="19"/>
      <c r="J58" s="14"/>
      <c r="K58" s="14"/>
      <c r="L58" s="14"/>
      <c r="M58" s="14"/>
      <c r="N58" s="14"/>
    </row>
    <row r="59" spans="1:14" ht="12.75">
      <c r="A59" s="19" t="s">
        <v>189</v>
      </c>
      <c r="B59" s="14">
        <v>20.43</v>
      </c>
      <c r="C59" s="14">
        <v>20.8970288</v>
      </c>
      <c r="D59" s="14">
        <v>21.3685288</v>
      </c>
      <c r="E59" s="14">
        <v>21.8440288</v>
      </c>
      <c r="F59" s="14">
        <v>22.3245288</v>
      </c>
      <c r="G59" s="14">
        <v>22.8100288</v>
      </c>
      <c r="H59" s="100"/>
      <c r="I59" s="19"/>
      <c r="J59" s="14"/>
      <c r="K59" s="14"/>
      <c r="L59" s="14"/>
      <c r="M59" s="14"/>
      <c r="N59" s="14"/>
    </row>
    <row r="60" spans="1:14" ht="12.75">
      <c r="A60" s="19" t="s">
        <v>190</v>
      </c>
      <c r="B60" s="14">
        <v>53.643</v>
      </c>
      <c r="C60" s="14">
        <v>54.493068</v>
      </c>
      <c r="D60" s="14">
        <v>55.363738</v>
      </c>
      <c r="E60" s="14">
        <v>56.254408</v>
      </c>
      <c r="F60" s="14">
        <v>57.167078000000004</v>
      </c>
      <c r="G60" s="14">
        <v>58.102748000000005</v>
      </c>
      <c r="H60" s="100"/>
      <c r="I60" s="19"/>
      <c r="J60" s="14"/>
      <c r="K60" s="14"/>
      <c r="L60" s="14"/>
      <c r="M60" s="14"/>
      <c r="N60" s="14"/>
    </row>
    <row r="61" spans="1:14" ht="12.75">
      <c r="A61" s="19" t="s">
        <v>191</v>
      </c>
      <c r="B61" s="14">
        <v>69.42</v>
      </c>
      <c r="C61" s="14">
        <v>70.1224466497849</v>
      </c>
      <c r="D61" s="14">
        <v>70.8442355041669</v>
      </c>
      <c r="E61" s="14">
        <v>71.67602435854891</v>
      </c>
      <c r="F61" s="14">
        <v>72.41781321293091</v>
      </c>
      <c r="G61" s="14">
        <v>73.16960206731291</v>
      </c>
      <c r="H61" s="100"/>
      <c r="I61" s="19"/>
      <c r="J61" s="14"/>
      <c r="K61" s="14"/>
      <c r="L61" s="14"/>
      <c r="M61" s="14"/>
      <c r="N61" s="14"/>
    </row>
    <row r="62" spans="1:14" ht="12.75">
      <c r="A62" s="19" t="s">
        <v>192</v>
      </c>
      <c r="B62" s="14">
        <v>402.383</v>
      </c>
      <c r="C62" s="14">
        <v>408.64191858527994</v>
      </c>
      <c r="D62" s="14">
        <v>413.7011891854231</v>
      </c>
      <c r="E62" s="14">
        <v>419.4093911256501</v>
      </c>
      <c r="F62" s="14">
        <v>425.1181656068186</v>
      </c>
      <c r="G62" s="14">
        <v>430.726733997367</v>
      </c>
      <c r="H62" s="100"/>
      <c r="I62" s="19"/>
      <c r="J62" s="14"/>
      <c r="K62" s="14"/>
      <c r="L62" s="14"/>
      <c r="M62" s="14"/>
      <c r="N62" s="14"/>
    </row>
    <row r="63" spans="1:14" ht="12.75">
      <c r="A63" s="19" t="s">
        <v>193</v>
      </c>
      <c r="B63" s="14">
        <v>6.891</v>
      </c>
      <c r="C63" s="14">
        <v>6.9112261</v>
      </c>
      <c r="D63" s="14">
        <v>6.9311841</v>
      </c>
      <c r="E63" s="14">
        <v>6.951142100000001</v>
      </c>
      <c r="F63" s="14">
        <v>6.9711001</v>
      </c>
      <c r="G63" s="14">
        <v>6.9910581</v>
      </c>
      <c r="H63" s="100"/>
      <c r="I63" s="19"/>
      <c r="J63" s="14"/>
      <c r="K63" s="14"/>
      <c r="L63" s="14"/>
      <c r="M63" s="14"/>
      <c r="N63" s="14"/>
    </row>
    <row r="64" spans="1:14" ht="12.75">
      <c r="A64" s="19" t="s">
        <v>194</v>
      </c>
      <c r="B64" s="14">
        <v>643.898</v>
      </c>
      <c r="C64" s="14">
        <v>663.7535</v>
      </c>
      <c r="D64" s="14">
        <v>682.8728624999999</v>
      </c>
      <c r="E64" s="14">
        <v>705.1428689874999</v>
      </c>
      <c r="F64" s="14">
        <v>750.4403967330625</v>
      </c>
      <c r="G64" s="14">
        <v>785.8434221123897</v>
      </c>
      <c r="H64" s="100"/>
      <c r="I64" s="19"/>
      <c r="J64" s="14"/>
      <c r="K64" s="14"/>
      <c r="L64" s="14"/>
      <c r="M64" s="14"/>
      <c r="N64" s="14"/>
    </row>
    <row r="65" spans="1:14" ht="12.75">
      <c r="A65" s="19" t="s">
        <v>195</v>
      </c>
      <c r="B65" s="14">
        <v>133.133</v>
      </c>
      <c r="C65" s="14">
        <v>144.65487316261715</v>
      </c>
      <c r="D65" s="14">
        <v>153.7023362175591</v>
      </c>
      <c r="E65" s="14">
        <v>157.62379680533638</v>
      </c>
      <c r="F65" s="14">
        <v>161.73173264323805</v>
      </c>
      <c r="G65" s="14">
        <v>166.0358367135034</v>
      </c>
      <c r="H65" s="100"/>
      <c r="I65" s="19"/>
      <c r="J65" s="14"/>
      <c r="K65" s="14"/>
      <c r="L65" s="14"/>
      <c r="M65" s="14"/>
      <c r="N65" s="14"/>
    </row>
    <row r="66" spans="1:14" ht="12.75">
      <c r="A66" s="19" t="s">
        <v>196</v>
      </c>
      <c r="B66" s="14">
        <v>53.65</v>
      </c>
      <c r="C66" s="14">
        <v>56.966</v>
      </c>
      <c r="D66" s="14">
        <v>57.864</v>
      </c>
      <c r="E66" s="14">
        <v>58.882</v>
      </c>
      <c r="F66" s="14">
        <v>60.522</v>
      </c>
      <c r="G66" s="14">
        <v>62.075</v>
      </c>
      <c r="H66" s="100"/>
      <c r="I66" s="19"/>
      <c r="J66" s="14"/>
      <c r="K66" s="14"/>
      <c r="L66" s="14"/>
      <c r="M66" s="14"/>
      <c r="N66" s="14"/>
    </row>
    <row r="67" spans="1:14" ht="12.75">
      <c r="A67" s="19" t="s">
        <v>197</v>
      </c>
      <c r="B67" s="14">
        <v>50.482</v>
      </c>
      <c r="C67" s="14">
        <v>51.09184619</v>
      </c>
      <c r="D67" s="14">
        <v>52.36768996439999</v>
      </c>
      <c r="E67" s="14">
        <v>53.6562910562315</v>
      </c>
      <c r="F67" s="14">
        <v>54.95783702186413</v>
      </c>
      <c r="G67" s="14">
        <v>55.622518192979136</v>
      </c>
      <c r="H67" s="100"/>
      <c r="I67" s="19"/>
      <c r="J67" s="14"/>
      <c r="K67" s="14"/>
      <c r="L67" s="14"/>
      <c r="M67" s="14"/>
      <c r="N67" s="14"/>
    </row>
    <row r="68" spans="1:14" ht="12.75">
      <c r="A68" s="19" t="s">
        <v>198</v>
      </c>
      <c r="B68" s="14">
        <v>106.276</v>
      </c>
      <c r="C68" s="14">
        <v>108.61790147121805</v>
      </c>
      <c r="D68" s="14">
        <v>111.02754381562937</v>
      </c>
      <c r="E68" s="14">
        <v>113.50640217271872</v>
      </c>
      <c r="F68" s="14">
        <v>116.31239049690912</v>
      </c>
      <c r="G68" s="14">
        <v>118.93357601571805</v>
      </c>
      <c r="H68" s="100"/>
      <c r="I68" s="19"/>
      <c r="J68" s="14"/>
      <c r="K68" s="14"/>
      <c r="L68" s="14"/>
      <c r="M68" s="14"/>
      <c r="N68" s="14"/>
    </row>
    <row r="69" spans="1:14" ht="12.75">
      <c r="A69" s="19" t="s">
        <v>199</v>
      </c>
      <c r="B69" s="14">
        <v>29.491</v>
      </c>
      <c r="C69" s="14">
        <v>29.904901665733934</v>
      </c>
      <c r="D69" s="14">
        <v>30.267354006576433</v>
      </c>
      <c r="E69" s="14">
        <v>30.708012704100398</v>
      </c>
      <c r="F69" s="14">
        <v>31.13079677790159</v>
      </c>
      <c r="G69" s="14">
        <v>31.551667784563413</v>
      </c>
      <c r="H69" s="100"/>
      <c r="I69" s="19"/>
      <c r="J69" s="14"/>
      <c r="K69" s="14"/>
      <c r="L69" s="14"/>
      <c r="M69" s="14"/>
      <c r="N69" s="14"/>
    </row>
    <row r="70" spans="1:14" ht="12.75">
      <c r="A70" s="13" t="s">
        <v>910</v>
      </c>
      <c r="B70" s="14">
        <v>0</v>
      </c>
      <c r="C70" s="14">
        <v>0</v>
      </c>
      <c r="D70" s="14">
        <v>0</v>
      </c>
      <c r="E70" s="14">
        <v>0</v>
      </c>
      <c r="F70" s="14">
        <v>0</v>
      </c>
      <c r="G70" s="14">
        <v>0</v>
      </c>
      <c r="H70" s="100"/>
      <c r="I70" s="13"/>
      <c r="J70" s="14"/>
      <c r="K70" s="14"/>
      <c r="L70" s="14"/>
      <c r="M70" s="14"/>
      <c r="N70" s="14"/>
    </row>
    <row r="71" spans="1:14" ht="12.75">
      <c r="A71" s="19" t="s">
        <v>200</v>
      </c>
      <c r="B71" s="14">
        <v>4.402</v>
      </c>
      <c r="C71" s="14">
        <v>4.411248953540898</v>
      </c>
      <c r="D71" s="14">
        <v>4.420298798259899</v>
      </c>
      <c r="E71" s="14">
        <v>4.429348642978897</v>
      </c>
      <c r="F71" s="14">
        <v>4.438398487697896</v>
      </c>
      <c r="G71" s="14">
        <v>4.447448332416896</v>
      </c>
      <c r="H71" s="100"/>
      <c r="I71" s="19"/>
      <c r="J71" s="14"/>
      <c r="K71" s="14"/>
      <c r="L71" s="14"/>
      <c r="M71" s="14"/>
      <c r="N71" s="14"/>
    </row>
    <row r="72" spans="1:14" ht="12.75">
      <c r="A72" s="19" t="s">
        <v>201</v>
      </c>
      <c r="B72" s="14">
        <v>1261.133</v>
      </c>
      <c r="C72" s="14">
        <v>1308.9939058060004</v>
      </c>
      <c r="D72" s="14">
        <v>1345.440419344706</v>
      </c>
      <c r="E72" s="14">
        <v>1370.464853568024</v>
      </c>
      <c r="F72" s="14">
        <v>1388.8592678862763</v>
      </c>
      <c r="G72" s="14">
        <v>1407.2536822045292</v>
      </c>
      <c r="H72" s="100"/>
      <c r="I72" s="19"/>
      <c r="J72" s="14"/>
      <c r="K72" s="14"/>
      <c r="L72" s="14"/>
      <c r="M72" s="14"/>
      <c r="N72" s="14"/>
    </row>
    <row r="73" spans="1:14" ht="12.75">
      <c r="A73" s="19" t="s">
        <v>202</v>
      </c>
      <c r="B73" s="14">
        <v>3.45</v>
      </c>
      <c r="C73" s="14">
        <v>3.4816768</v>
      </c>
      <c r="D73" s="14">
        <v>3.513993568</v>
      </c>
      <c r="E73" s="14">
        <v>3.54663350368</v>
      </c>
      <c r="F73" s="14">
        <v>3.5795998387167995</v>
      </c>
      <c r="G73" s="14">
        <v>3.6128958371039674</v>
      </c>
      <c r="H73" s="100"/>
      <c r="I73" s="19"/>
      <c r="J73" s="14"/>
      <c r="K73" s="14"/>
      <c r="L73" s="14"/>
      <c r="M73" s="14"/>
      <c r="N73" s="14"/>
    </row>
    <row r="74" spans="1:14" ht="12.75">
      <c r="A74" s="19" t="s">
        <v>203</v>
      </c>
      <c r="B74" s="14">
        <v>68.925</v>
      </c>
      <c r="C74" s="14">
        <v>72.62850885768957</v>
      </c>
      <c r="D74" s="14">
        <v>75.11920149856581</v>
      </c>
      <c r="E74" s="14">
        <v>77.1913054668451</v>
      </c>
      <c r="F74" s="14">
        <v>79.36172296106915</v>
      </c>
      <c r="G74" s="14">
        <v>81.56037906629493</v>
      </c>
      <c r="H74" s="100"/>
      <c r="I74" s="19"/>
      <c r="J74" s="14"/>
      <c r="K74" s="14"/>
      <c r="L74" s="14"/>
      <c r="M74" s="14"/>
      <c r="N74" s="14"/>
    </row>
    <row r="75" spans="1:14" ht="12.75">
      <c r="A75" s="19" t="s">
        <v>204</v>
      </c>
      <c r="B75" s="14">
        <v>22.077</v>
      </c>
      <c r="C75" s="14">
        <v>23.006171600000002</v>
      </c>
      <c r="D75" s="14">
        <v>23.935366600000002</v>
      </c>
      <c r="E75" s="14">
        <v>24.864561600000002</v>
      </c>
      <c r="F75" s="14">
        <v>25.793756600000002</v>
      </c>
      <c r="G75" s="14">
        <v>26.722951600000002</v>
      </c>
      <c r="H75" s="100"/>
      <c r="I75" s="19"/>
      <c r="J75" s="14"/>
      <c r="K75" s="14"/>
      <c r="L75" s="14"/>
      <c r="M75" s="14"/>
      <c r="N75" s="14"/>
    </row>
    <row r="76" spans="1:14" ht="12.75">
      <c r="A76" s="19" t="s">
        <v>205</v>
      </c>
      <c r="B76" s="14">
        <v>1047.888</v>
      </c>
      <c r="C76" s="14">
        <v>1126.9494555800002</v>
      </c>
      <c r="D76" s="14">
        <v>1203.8034674176995</v>
      </c>
      <c r="E76" s="14">
        <v>1228.0165303905692</v>
      </c>
      <c r="F76" s="14">
        <v>1252.217388777319</v>
      </c>
      <c r="G76" s="14">
        <v>1274.5999323632736</v>
      </c>
      <c r="H76" s="100"/>
      <c r="I76" s="19"/>
      <c r="J76" s="14"/>
      <c r="K76" s="14"/>
      <c r="L76" s="14"/>
      <c r="M76" s="14"/>
      <c r="N76" s="14"/>
    </row>
    <row r="77" spans="1:14" ht="12.75">
      <c r="A77" s="19" t="s">
        <v>206</v>
      </c>
      <c r="B77" s="14">
        <v>82.156</v>
      </c>
      <c r="C77" s="14">
        <v>84.42437968761902</v>
      </c>
      <c r="D77" s="14">
        <v>87.73340348354562</v>
      </c>
      <c r="E77" s="14">
        <v>90.06011288835141</v>
      </c>
      <c r="F77" s="14">
        <v>92.40646202961227</v>
      </c>
      <c r="G77" s="14">
        <v>94.7746345750178</v>
      </c>
      <c r="H77" s="100"/>
      <c r="I77" s="19"/>
      <c r="J77" s="14"/>
      <c r="K77" s="14"/>
      <c r="L77" s="14"/>
      <c r="M77" s="14"/>
      <c r="N77" s="14"/>
    </row>
    <row r="78" spans="1:14" ht="12.75">
      <c r="A78" s="19" t="s">
        <v>207</v>
      </c>
      <c r="B78" s="14">
        <v>16.8</v>
      </c>
      <c r="C78" s="14">
        <v>17.1</v>
      </c>
      <c r="D78" s="14">
        <v>17.4</v>
      </c>
      <c r="E78" s="14">
        <v>17.7</v>
      </c>
      <c r="F78" s="14">
        <v>18</v>
      </c>
      <c r="G78" s="14">
        <v>18.3</v>
      </c>
      <c r="H78" s="100"/>
      <c r="I78" s="19"/>
      <c r="J78" s="14"/>
      <c r="K78" s="14"/>
      <c r="L78" s="14"/>
      <c r="M78" s="14"/>
      <c r="N78" s="14"/>
    </row>
    <row r="79" spans="1:14" ht="12.75">
      <c r="A79" s="19" t="s">
        <v>208</v>
      </c>
      <c r="B79" s="14">
        <v>11.941</v>
      </c>
      <c r="C79" s="14">
        <v>12.025525483169918</v>
      </c>
      <c r="D79" s="14">
        <v>12.167627538170738</v>
      </c>
      <c r="E79" s="14">
        <v>12.288054166512078</v>
      </c>
      <c r="F79" s="14">
        <v>12.4115041505004</v>
      </c>
      <c r="G79" s="14">
        <v>12.517303748751988</v>
      </c>
      <c r="H79" s="100"/>
      <c r="I79" s="19"/>
      <c r="J79" s="14"/>
      <c r="K79" s="14"/>
      <c r="L79" s="14"/>
      <c r="M79" s="14"/>
      <c r="N79" s="14"/>
    </row>
    <row r="80" spans="1:14" ht="12.75">
      <c r="A80" s="19" t="s">
        <v>209</v>
      </c>
      <c r="B80" s="14">
        <v>78.328</v>
      </c>
      <c r="C80" s="14">
        <v>80.75062757845835</v>
      </c>
      <c r="D80" s="14">
        <v>83.2683173854395</v>
      </c>
      <c r="E80" s="14">
        <v>85.88735092231364</v>
      </c>
      <c r="F80" s="14">
        <v>88.61100594210212</v>
      </c>
      <c r="G80" s="14">
        <v>91.37726513944504</v>
      </c>
      <c r="H80" s="100"/>
      <c r="I80" s="19"/>
      <c r="J80" s="14"/>
      <c r="K80" s="14"/>
      <c r="L80" s="14"/>
      <c r="M80" s="14"/>
      <c r="N80" s="14"/>
    </row>
    <row r="81" spans="1:14" ht="12.75">
      <c r="A81" s="19" t="s">
        <v>210</v>
      </c>
      <c r="B81" s="14">
        <v>378.025</v>
      </c>
      <c r="C81" s="14">
        <v>390.861699575</v>
      </c>
      <c r="D81" s="14">
        <v>407.66587755162504</v>
      </c>
      <c r="E81" s="14">
        <v>413.08865322272936</v>
      </c>
      <c r="F81" s="14">
        <v>414.1300613539786</v>
      </c>
      <c r="G81" s="14">
        <v>422.8001371905257</v>
      </c>
      <c r="H81" s="100"/>
      <c r="I81" s="19"/>
      <c r="J81" s="14"/>
      <c r="K81" s="14"/>
      <c r="L81" s="14"/>
      <c r="M81" s="14"/>
      <c r="N81" s="14"/>
    </row>
    <row r="82" spans="1:14" ht="12.75">
      <c r="A82" s="19" t="s">
        <v>211</v>
      </c>
      <c r="B82" s="14">
        <v>24.286</v>
      </c>
      <c r="C82" s="14">
        <v>25.458</v>
      </c>
      <c r="D82" s="14">
        <v>26.602</v>
      </c>
      <c r="E82" s="14">
        <v>27.822</v>
      </c>
      <c r="F82" s="14">
        <v>29.202</v>
      </c>
      <c r="G82" s="14">
        <v>30.211</v>
      </c>
      <c r="H82" s="100"/>
      <c r="I82" s="19"/>
      <c r="J82" s="14"/>
      <c r="K82" s="14"/>
      <c r="L82" s="14"/>
      <c r="M82" s="14"/>
      <c r="N82" s="14"/>
    </row>
    <row r="83" spans="1:14" ht="12.75">
      <c r="A83" s="19" t="s">
        <v>212</v>
      </c>
      <c r="B83" s="14">
        <v>423.883</v>
      </c>
      <c r="C83" s="14">
        <v>437.5151707454399</v>
      </c>
      <c r="D83" s="14">
        <v>451.4814731075045</v>
      </c>
      <c r="E83" s="14">
        <v>461.3189362378609</v>
      </c>
      <c r="F83" s="14">
        <v>476.769625126148</v>
      </c>
      <c r="G83" s="14">
        <v>493.18250040035787</v>
      </c>
      <c r="H83" s="100"/>
      <c r="I83" s="19"/>
      <c r="J83" s="14"/>
      <c r="K83" s="14"/>
      <c r="L83" s="14"/>
      <c r="M83" s="14"/>
      <c r="N83" s="14"/>
    </row>
    <row r="84" spans="1:14" ht="12.75">
      <c r="A84" s="19" t="s">
        <v>213</v>
      </c>
      <c r="B84" s="14">
        <v>6.328</v>
      </c>
      <c r="C84" s="14">
        <v>6.360047723555656</v>
      </c>
      <c r="D84" s="14">
        <v>6.387232914817607</v>
      </c>
      <c r="E84" s="14">
        <v>6.4166675711363945</v>
      </c>
      <c r="F84" s="14">
        <v>6.4460410218874316</v>
      </c>
      <c r="G84" s="14">
        <v>6.468752958960698</v>
      </c>
      <c r="H84" s="100"/>
      <c r="I84" s="19"/>
      <c r="J84" s="14"/>
      <c r="K84" s="14"/>
      <c r="L84" s="14"/>
      <c r="M84" s="14"/>
      <c r="N84" s="14"/>
    </row>
    <row r="85" spans="1:14" ht="12.75">
      <c r="A85" s="19" t="s">
        <v>214</v>
      </c>
      <c r="B85" s="14">
        <v>24.842</v>
      </c>
      <c r="C85" s="14">
        <v>25.627903381467</v>
      </c>
      <c r="D85" s="14">
        <v>26.44336939735204</v>
      </c>
      <c r="E85" s="14">
        <v>27.28933353302893</v>
      </c>
      <c r="F85" s="14">
        <v>28.167658598312734</v>
      </c>
      <c r="G85" s="14">
        <v>29.081334568567577</v>
      </c>
      <c r="H85" s="100"/>
      <c r="I85" s="19"/>
      <c r="J85" s="14"/>
      <c r="K85" s="14"/>
      <c r="L85" s="14"/>
      <c r="M85" s="14"/>
      <c r="N85" s="14"/>
    </row>
    <row r="86" spans="1:14" ht="12.75">
      <c r="A86" s="19" t="s">
        <v>215</v>
      </c>
      <c r="B86" s="14">
        <v>25.138</v>
      </c>
      <c r="C86" s="14">
        <v>25.37610816959205</v>
      </c>
      <c r="D86" s="14">
        <v>25.61398184105003</v>
      </c>
      <c r="E86" s="14">
        <v>25.851855512508013</v>
      </c>
      <c r="F86" s="14">
        <v>26.08972918396599</v>
      </c>
      <c r="G86" s="14">
        <v>26.328602855423973</v>
      </c>
      <c r="H86" s="100"/>
      <c r="I86" s="19"/>
      <c r="J86" s="14"/>
      <c r="K86" s="14"/>
      <c r="L86" s="14"/>
      <c r="M86" s="14"/>
      <c r="N86" s="14"/>
    </row>
    <row r="87" spans="1:14" ht="12.75">
      <c r="A87" s="19" t="s">
        <v>216</v>
      </c>
      <c r="B87" s="14">
        <v>13736.38</v>
      </c>
      <c r="C87" s="14">
        <v>14106.251774511433</v>
      </c>
      <c r="D87" s="14">
        <v>14407.781390843833</v>
      </c>
      <c r="E87" s="14">
        <v>14674.252889140878</v>
      </c>
      <c r="F87" s="14">
        <v>14928.102553558208</v>
      </c>
      <c r="G87" s="14">
        <v>15305.76997618327</v>
      </c>
      <c r="H87" s="100"/>
      <c r="I87" s="19"/>
      <c r="J87" s="14"/>
      <c r="K87" s="14"/>
      <c r="L87" s="14"/>
      <c r="M87" s="14"/>
      <c r="N87" s="14"/>
    </row>
    <row r="88" spans="1:14" ht="12.75">
      <c r="A88" s="19" t="s">
        <v>217</v>
      </c>
      <c r="B88" s="14">
        <v>34.513</v>
      </c>
      <c r="C88" s="14">
        <v>34.56767092366154</v>
      </c>
      <c r="D88" s="14">
        <v>34.59493129174457</v>
      </c>
      <c r="E88" s="14">
        <v>34.66479569792035</v>
      </c>
      <c r="F88" s="14">
        <v>34.72492264562992</v>
      </c>
      <c r="G88" s="14">
        <v>34.78400742248871</v>
      </c>
      <c r="H88" s="100"/>
      <c r="I88" s="19"/>
      <c r="J88" s="14"/>
      <c r="K88" s="14"/>
      <c r="L88" s="14"/>
      <c r="M88" s="14"/>
      <c r="N88" s="14"/>
    </row>
    <row r="89" spans="1:14" ht="12.75">
      <c r="A89" s="19" t="s">
        <v>218</v>
      </c>
      <c r="B89" s="14">
        <v>440.248</v>
      </c>
      <c r="C89" s="14">
        <v>466.8171763772699</v>
      </c>
      <c r="D89" s="14">
        <v>488.14540589321405</v>
      </c>
      <c r="E89" s="14">
        <v>510.13648279077233</v>
      </c>
      <c r="F89" s="14">
        <v>533.5587281781886</v>
      </c>
      <c r="G89" s="14">
        <v>558.1386718961406</v>
      </c>
      <c r="H89" s="100"/>
      <c r="I89" s="19"/>
      <c r="J89" s="14"/>
      <c r="K89" s="14"/>
      <c r="L89" s="14"/>
      <c r="M89" s="14"/>
      <c r="N89" s="14"/>
    </row>
    <row r="90" spans="1:14" ht="12.75">
      <c r="A90" s="19" t="s">
        <v>219</v>
      </c>
      <c r="B90" s="14">
        <v>172.216</v>
      </c>
      <c r="C90" s="14">
        <v>169.31930333333335</v>
      </c>
      <c r="D90" s="14">
        <v>180.06430333333336</v>
      </c>
      <c r="E90" s="14">
        <v>182.50930333333335</v>
      </c>
      <c r="F90" s="14">
        <v>184.95430333333334</v>
      </c>
      <c r="G90" s="14">
        <v>187.69930333333335</v>
      </c>
      <c r="H90" s="100"/>
      <c r="I90" s="19"/>
      <c r="J90" s="14"/>
      <c r="K90" s="14"/>
      <c r="L90" s="14"/>
      <c r="M90" s="14"/>
      <c r="N90" s="14"/>
    </row>
    <row r="91" spans="1:14" ht="12.75">
      <c r="A91" s="19" t="s">
        <v>220</v>
      </c>
      <c r="B91" s="14">
        <v>1370.852</v>
      </c>
      <c r="C91" s="14">
        <v>1433.187605870609</v>
      </c>
      <c r="D91" s="14">
        <v>1508.4301156267354</v>
      </c>
      <c r="E91" s="14">
        <v>1596.5848532325067</v>
      </c>
      <c r="F91" s="14">
        <v>1680.2237819585055</v>
      </c>
      <c r="G91" s="14">
        <v>1757.780256893399</v>
      </c>
      <c r="H91" s="100"/>
      <c r="I91" s="19"/>
      <c r="J91" s="14"/>
      <c r="K91" s="14"/>
      <c r="L91" s="14"/>
      <c r="M91" s="14"/>
      <c r="N91" s="14"/>
    </row>
    <row r="92" spans="1:14" ht="12.75">
      <c r="A92" s="19" t="s">
        <v>221</v>
      </c>
      <c r="B92" s="14">
        <v>116.575</v>
      </c>
      <c r="C92" s="14">
        <v>120.01518489832114</v>
      </c>
      <c r="D92" s="14">
        <v>123.31534143321932</v>
      </c>
      <c r="E92" s="14">
        <v>126.5844591861921</v>
      </c>
      <c r="F92" s="14">
        <v>129.93510036562228</v>
      </c>
      <c r="G92" s="14">
        <v>133.5468466551538</v>
      </c>
      <c r="H92" s="100"/>
      <c r="I92" s="19"/>
      <c r="J92" s="14"/>
      <c r="K92" s="14"/>
      <c r="L92" s="14"/>
      <c r="M92" s="14"/>
      <c r="N92" s="14"/>
    </row>
    <row r="93" spans="1:14" ht="12.75">
      <c r="A93" s="19" t="s">
        <v>222</v>
      </c>
      <c r="B93" s="14">
        <v>180.983</v>
      </c>
      <c r="C93" s="14">
        <v>184.949</v>
      </c>
      <c r="D93" s="14">
        <v>192.477</v>
      </c>
      <c r="E93" s="14">
        <v>192.979</v>
      </c>
      <c r="F93" s="14">
        <v>200.791</v>
      </c>
      <c r="G93" s="14">
        <v>209.042</v>
      </c>
      <c r="H93" s="100"/>
      <c r="I93" s="19"/>
      <c r="J93" s="14"/>
      <c r="K93" s="14"/>
      <c r="L93" s="14"/>
      <c r="M93" s="14"/>
      <c r="N93" s="14"/>
    </row>
    <row r="94" spans="1:14" ht="12.75">
      <c r="A94" s="19" t="s">
        <v>223</v>
      </c>
      <c r="B94" s="14">
        <v>94.002</v>
      </c>
      <c r="C94" s="14">
        <v>95.64571893600001</v>
      </c>
      <c r="D94" s="14">
        <v>97.32360242544</v>
      </c>
      <c r="E94" s="14">
        <v>99.03489737577601</v>
      </c>
      <c r="F94" s="14">
        <v>100.780270554137</v>
      </c>
      <c r="G94" s="14">
        <v>102.56040204837367</v>
      </c>
      <c r="H94" s="100"/>
      <c r="I94" s="19"/>
      <c r="J94" s="14"/>
      <c r="K94" s="14"/>
      <c r="L94" s="14"/>
      <c r="M94" s="14"/>
      <c r="N94" s="14"/>
    </row>
    <row r="95" spans="1:14" ht="12.75">
      <c r="A95" s="19" t="s">
        <v>224</v>
      </c>
      <c r="B95" s="14">
        <v>38.818</v>
      </c>
      <c r="C95" s="14">
        <v>39.178830000000005</v>
      </c>
      <c r="D95" s="14">
        <v>39.538830000000004</v>
      </c>
      <c r="E95" s="14">
        <v>39.898830000000004</v>
      </c>
      <c r="F95" s="14">
        <v>40.25883</v>
      </c>
      <c r="G95" s="14">
        <v>40.61883</v>
      </c>
      <c r="H95" s="100"/>
      <c r="I95" s="19"/>
      <c r="J95" s="14"/>
      <c r="K95" s="14"/>
      <c r="L95" s="14"/>
      <c r="M95" s="14"/>
      <c r="N95" s="14"/>
    </row>
    <row r="96" spans="1:14" ht="12.75">
      <c r="A96" s="19" t="s">
        <v>225</v>
      </c>
      <c r="B96" s="14">
        <v>96.6</v>
      </c>
      <c r="C96" s="14">
        <v>97.8</v>
      </c>
      <c r="D96" s="14">
        <v>99.05</v>
      </c>
      <c r="E96" s="14">
        <v>100.3</v>
      </c>
      <c r="F96" s="14">
        <v>101.6</v>
      </c>
      <c r="G96" s="14">
        <v>102.95</v>
      </c>
      <c r="H96" s="100"/>
      <c r="I96" s="19"/>
      <c r="J96" s="14"/>
      <c r="K96" s="14"/>
      <c r="L96" s="14"/>
      <c r="M96" s="14"/>
      <c r="N96" s="14"/>
    </row>
    <row r="97" spans="1:14" ht="12.75">
      <c r="A97" s="19" t="s">
        <v>226</v>
      </c>
      <c r="B97" s="14">
        <v>132.358</v>
      </c>
      <c r="C97" s="14">
        <v>135.89788188400001</v>
      </c>
      <c r="D97" s="14">
        <v>139.30791555824004</v>
      </c>
      <c r="E97" s="14">
        <v>141.14286497246545</v>
      </c>
      <c r="F97" s="14">
        <v>143.11940931712937</v>
      </c>
      <c r="G97" s="14">
        <v>145.13887382496281</v>
      </c>
      <c r="H97" s="100"/>
      <c r="I97" s="19"/>
      <c r="J97" s="14"/>
      <c r="K97" s="14"/>
      <c r="L97" s="14"/>
      <c r="M97" s="14"/>
      <c r="N97" s="14"/>
    </row>
    <row r="98" spans="1:14" ht="12.75">
      <c r="A98" s="19" t="s">
        <v>227</v>
      </c>
      <c r="B98" s="14">
        <v>11.613</v>
      </c>
      <c r="C98" s="14">
        <v>11.85717254006757</v>
      </c>
      <c r="D98" s="14">
        <v>12.081831879403952</v>
      </c>
      <c r="E98" s="14">
        <v>12.324952712228491</v>
      </c>
      <c r="F98" s="14">
        <v>12.5550519742994</v>
      </c>
      <c r="G98" s="14">
        <v>12.76439366985783</v>
      </c>
      <c r="H98" s="100"/>
      <c r="I98" s="19"/>
      <c r="J98" s="14"/>
      <c r="K98" s="14"/>
      <c r="L98" s="14"/>
      <c r="M98" s="14"/>
      <c r="N98" s="14"/>
    </row>
    <row r="99" spans="1:14" ht="12.75">
      <c r="A99" s="19" t="s">
        <v>228</v>
      </c>
      <c r="B99" s="14">
        <v>25.092</v>
      </c>
      <c r="C99" s="14">
        <v>25.710511</v>
      </c>
      <c r="D99" s="14">
        <v>26.32927611</v>
      </c>
      <c r="E99" s="14">
        <v>26.949398871099998</v>
      </c>
      <c r="F99" s="14">
        <v>27.569882859811</v>
      </c>
      <c r="G99" s="14">
        <v>28.19173168840911</v>
      </c>
      <c r="H99" s="100"/>
      <c r="I99" s="19"/>
      <c r="J99" s="14"/>
      <c r="K99" s="14"/>
      <c r="L99" s="14"/>
      <c r="M99" s="14"/>
      <c r="N99" s="14"/>
    </row>
    <row r="100" spans="1:14" ht="12.75">
      <c r="A100" s="19" t="s">
        <v>229</v>
      </c>
      <c r="B100" s="14">
        <v>41.004</v>
      </c>
      <c r="C100" s="14">
        <v>41.53494698414914</v>
      </c>
      <c r="D100" s="14">
        <v>42.30962228716551</v>
      </c>
      <c r="E100" s="14">
        <v>43.02348257626176</v>
      </c>
      <c r="F100" s="14">
        <v>43.752688491457555</v>
      </c>
      <c r="G100" s="14">
        <v>44.46519367371604</v>
      </c>
      <c r="H100" s="100"/>
      <c r="I100" s="19"/>
      <c r="J100" s="14"/>
      <c r="K100" s="14"/>
      <c r="L100" s="14"/>
      <c r="M100" s="14"/>
      <c r="N100" s="14"/>
    </row>
    <row r="101" spans="1:14" ht="12.75">
      <c r="A101" s="19" t="s">
        <v>230</v>
      </c>
      <c r="B101" s="14">
        <v>4.669</v>
      </c>
      <c r="C101" s="14">
        <v>4.803711135890569</v>
      </c>
      <c r="D101" s="14">
        <v>4.937875214540556</v>
      </c>
      <c r="E101" s="14">
        <v>5.072039293190543</v>
      </c>
      <c r="F101" s="14">
        <v>5.20620337184053</v>
      </c>
      <c r="G101" s="14">
        <v>5.340367450490517</v>
      </c>
      <c r="H101" s="100"/>
      <c r="I101" s="19"/>
      <c r="J101" s="14"/>
      <c r="K101" s="14"/>
      <c r="L101" s="14"/>
      <c r="M101" s="14"/>
      <c r="N101" s="14"/>
    </row>
    <row r="102" spans="1:14" ht="12.75">
      <c r="A102" s="19" t="s">
        <v>231</v>
      </c>
      <c r="B102" s="14">
        <v>1.98</v>
      </c>
      <c r="C102" s="14">
        <v>1.9795999999999998</v>
      </c>
      <c r="D102" s="14">
        <v>1.9795999999999998</v>
      </c>
      <c r="E102" s="14">
        <v>1.9795999999999998</v>
      </c>
      <c r="F102" s="14">
        <v>1.9795999999999998</v>
      </c>
      <c r="G102" s="14">
        <v>1.9795999999999998</v>
      </c>
      <c r="H102" s="100"/>
      <c r="I102" s="19"/>
      <c r="J102" s="14"/>
      <c r="K102" s="14"/>
      <c r="L102" s="14"/>
      <c r="M102" s="14"/>
      <c r="N102" s="14"/>
    </row>
    <row r="103" spans="1:14" ht="12.75">
      <c r="A103" s="19" t="s">
        <v>232</v>
      </c>
      <c r="B103" s="14">
        <v>88.602</v>
      </c>
      <c r="C103" s="14">
        <v>90.15544843556202</v>
      </c>
      <c r="D103" s="14">
        <v>91.68762492142923</v>
      </c>
      <c r="E103" s="14">
        <v>93.25821419253451</v>
      </c>
      <c r="F103" s="14">
        <v>94.838008764607</v>
      </c>
      <c r="G103" s="14">
        <v>96.42598126418443</v>
      </c>
      <c r="H103" s="100"/>
      <c r="I103" s="19"/>
      <c r="J103" s="14"/>
      <c r="K103" s="14"/>
      <c r="L103" s="14"/>
      <c r="M103" s="14"/>
      <c r="N103" s="14"/>
    </row>
    <row r="104" spans="1:14" ht="12.75">
      <c r="A104" s="19" t="s">
        <v>233</v>
      </c>
      <c r="B104" s="14">
        <v>463.334</v>
      </c>
      <c r="C104" s="14">
        <v>474.134</v>
      </c>
      <c r="D104" s="14">
        <v>494.398</v>
      </c>
      <c r="E104" s="14">
        <v>513.138</v>
      </c>
      <c r="F104" s="14">
        <v>529.19</v>
      </c>
      <c r="G104" s="14">
        <v>547.216</v>
      </c>
      <c r="H104" s="100"/>
      <c r="I104" s="19"/>
      <c r="J104" s="14"/>
      <c r="K104" s="14"/>
      <c r="L104" s="14"/>
      <c r="M104" s="14"/>
      <c r="N104" s="14"/>
    </row>
    <row r="105" spans="1:14" ht="12.75">
      <c r="A105" s="19" t="s">
        <v>234</v>
      </c>
      <c r="B105" s="14">
        <v>63.848</v>
      </c>
      <c r="C105" s="14">
        <v>64.58917785954597</v>
      </c>
      <c r="D105" s="14">
        <v>64.90189955998719</v>
      </c>
      <c r="E105" s="14">
        <v>65.31463588986692</v>
      </c>
      <c r="F105" s="14">
        <v>65.67414849673219</v>
      </c>
      <c r="G105" s="14">
        <v>66.01182092108273</v>
      </c>
      <c r="H105" s="100"/>
      <c r="I105" s="19"/>
      <c r="J105" s="14"/>
      <c r="K105" s="14"/>
      <c r="L105" s="14"/>
      <c r="M105" s="14"/>
      <c r="N105" s="14"/>
    </row>
    <row r="106" spans="1:14" ht="12.75">
      <c r="A106" s="19" t="s">
        <v>235</v>
      </c>
      <c r="B106" s="14">
        <v>25.713</v>
      </c>
      <c r="C106" s="14">
        <v>25.94020945652174</v>
      </c>
      <c r="D106" s="14">
        <v>26.169086847826087</v>
      </c>
      <c r="E106" s="14">
        <v>26.39886304347826</v>
      </c>
      <c r="F106" s="14">
        <v>26.629494673913044</v>
      </c>
      <c r="G106" s="14">
        <v>26.862996195652173</v>
      </c>
      <c r="H106" s="100"/>
      <c r="I106" s="19"/>
      <c r="J106" s="14"/>
      <c r="K106" s="14"/>
      <c r="L106" s="14"/>
      <c r="M106" s="14"/>
      <c r="N106" s="14"/>
    </row>
    <row r="107" spans="1:14" ht="12.75">
      <c r="A107" s="19" t="s">
        <v>236</v>
      </c>
      <c r="B107" s="14">
        <v>188.782</v>
      </c>
      <c r="C107" s="14">
        <v>195.89447333333328</v>
      </c>
      <c r="D107" s="14">
        <v>200.13180666666665</v>
      </c>
      <c r="E107" s="14">
        <v>203.22455666666664</v>
      </c>
      <c r="F107" s="14">
        <v>206.73055666666664</v>
      </c>
      <c r="G107" s="14">
        <v>209.87055666666663</v>
      </c>
      <c r="H107" s="100"/>
      <c r="I107" s="19"/>
      <c r="J107" s="14"/>
      <c r="K107" s="14"/>
      <c r="L107" s="14"/>
      <c r="M107" s="14"/>
      <c r="N107" s="14"/>
    </row>
    <row r="108" spans="1:14" ht="12.75">
      <c r="A108" s="19" t="s">
        <v>237</v>
      </c>
      <c r="B108" s="14">
        <v>101.159</v>
      </c>
      <c r="C108" s="14">
        <v>106.91074231696541</v>
      </c>
      <c r="D108" s="14">
        <v>112.599199500968</v>
      </c>
      <c r="E108" s="14">
        <v>118.76619836612136</v>
      </c>
      <c r="F108" s="14">
        <v>125.17082907184883</v>
      </c>
      <c r="G108" s="14">
        <v>131.83070173907484</v>
      </c>
      <c r="H108" s="100"/>
      <c r="I108" s="19"/>
      <c r="J108" s="14"/>
      <c r="K108" s="14"/>
      <c r="L108" s="14"/>
      <c r="M108" s="14"/>
      <c r="N108" s="14"/>
    </row>
    <row r="109" spans="1:14" ht="12.75">
      <c r="A109" s="19" t="s">
        <v>238</v>
      </c>
      <c r="B109" s="14">
        <v>0.673</v>
      </c>
      <c r="C109" s="14">
        <v>0.678</v>
      </c>
      <c r="D109" s="14">
        <v>0.684</v>
      </c>
      <c r="E109" s="14">
        <v>0.69</v>
      </c>
      <c r="F109" s="14">
        <v>0.6955932287791736</v>
      </c>
      <c r="G109" s="14">
        <v>0.7014491610669654</v>
      </c>
      <c r="H109" s="100"/>
      <c r="I109" s="19"/>
      <c r="J109" s="14"/>
      <c r="K109" s="14"/>
      <c r="L109" s="14"/>
      <c r="M109" s="14"/>
      <c r="N109" s="14"/>
    </row>
    <row r="110" spans="1:14" ht="12.75">
      <c r="A110" s="19" t="s">
        <v>239</v>
      </c>
      <c r="B110" s="14">
        <v>59.387</v>
      </c>
      <c r="C110" s="14">
        <v>59.387138226199816</v>
      </c>
      <c r="D110" s="14">
        <v>59.387138226199816</v>
      </c>
      <c r="E110" s="14">
        <v>59.387138226199816</v>
      </c>
      <c r="F110" s="14">
        <v>59.387138226199816</v>
      </c>
      <c r="G110" s="14">
        <v>59.387138226199816</v>
      </c>
      <c r="H110" s="100"/>
      <c r="I110" s="19"/>
      <c r="J110" s="14"/>
      <c r="K110" s="14"/>
      <c r="L110" s="14"/>
      <c r="M110" s="14"/>
      <c r="N110" s="14"/>
    </row>
    <row r="111" spans="1:14" ht="12.75">
      <c r="A111" s="19" t="s">
        <v>240</v>
      </c>
      <c r="B111" s="14">
        <v>148.83</v>
      </c>
      <c r="C111" s="14">
        <v>152.1148793110735</v>
      </c>
      <c r="D111" s="14">
        <v>155.44840532726369</v>
      </c>
      <c r="E111" s="14">
        <v>158.8325089853184</v>
      </c>
      <c r="F111" s="14">
        <v>162.26822933493588</v>
      </c>
      <c r="G111" s="14">
        <v>165.7566272365786</v>
      </c>
      <c r="H111" s="100"/>
      <c r="I111" s="19"/>
      <c r="J111" s="14"/>
      <c r="K111" s="14"/>
      <c r="L111" s="14"/>
      <c r="M111" s="14"/>
      <c r="N111" s="14"/>
    </row>
    <row r="112" spans="1:14" ht="12.75">
      <c r="A112" s="19" t="s">
        <v>241</v>
      </c>
      <c r="B112" s="14">
        <v>20.281</v>
      </c>
      <c r="C112" s="14">
        <v>20.669772416270227</v>
      </c>
      <c r="D112" s="14">
        <v>21.066211779523403</v>
      </c>
      <c r="E112" s="14">
        <v>21.47092369490858</v>
      </c>
      <c r="F112" s="14">
        <v>21.88414018501723</v>
      </c>
      <c r="G112" s="14">
        <v>22.30610006562933</v>
      </c>
      <c r="H112" s="100"/>
      <c r="I112" s="19"/>
      <c r="J112" s="14"/>
      <c r="K112" s="14"/>
      <c r="L112" s="14"/>
      <c r="M112" s="14"/>
      <c r="N112" s="14"/>
    </row>
    <row r="113" spans="1:14" ht="12.75">
      <c r="A113" s="19" t="s">
        <v>242</v>
      </c>
      <c r="B113" s="14">
        <v>8.396</v>
      </c>
      <c r="C113" s="14">
        <v>10.77984</v>
      </c>
      <c r="D113" s="14">
        <v>10.79184</v>
      </c>
      <c r="E113" s="14">
        <v>10.803840000000001</v>
      </c>
      <c r="F113" s="14">
        <v>10.81584</v>
      </c>
      <c r="G113" s="14">
        <v>10.82784</v>
      </c>
      <c r="H113" s="100"/>
      <c r="I113" s="19"/>
      <c r="J113" s="14"/>
      <c r="K113" s="14"/>
      <c r="L113" s="14"/>
      <c r="M113" s="14"/>
      <c r="N113" s="14"/>
    </row>
    <row r="114" spans="1:14" ht="12.75">
      <c r="A114" s="19" t="s">
        <v>243</v>
      </c>
      <c r="B114" s="14">
        <v>8.746</v>
      </c>
      <c r="C114" s="14">
        <v>8.935670984576918</v>
      </c>
      <c r="D114" s="14">
        <v>9.176017040429405</v>
      </c>
      <c r="E114" s="14">
        <v>9.638477289345756</v>
      </c>
      <c r="F114" s="14">
        <v>9.898241051348254</v>
      </c>
      <c r="G114" s="14">
        <v>10.146930812294649</v>
      </c>
      <c r="H114" s="100"/>
      <c r="I114" s="19"/>
      <c r="J114" s="14"/>
      <c r="K114" s="14"/>
      <c r="L114" s="14"/>
      <c r="M114" s="14"/>
      <c r="N114" s="14"/>
    </row>
    <row r="115" spans="1:14" ht="12.75">
      <c r="A115" s="19" t="s">
        <v>244</v>
      </c>
      <c r="B115" s="14">
        <v>116.589</v>
      </c>
      <c r="C115" s="14">
        <v>117.92223591338798</v>
      </c>
      <c r="D115" s="14">
        <v>119.75335775647282</v>
      </c>
      <c r="E115" s="14">
        <v>121.33617623309578</v>
      </c>
      <c r="F115" s="14">
        <v>122.86406686608368</v>
      </c>
      <c r="G115" s="14">
        <v>124.07566774964882</v>
      </c>
      <c r="H115" s="100"/>
      <c r="I115" s="19"/>
      <c r="J115" s="14"/>
      <c r="K115" s="14"/>
      <c r="L115" s="14"/>
      <c r="M115" s="14"/>
      <c r="N115" s="14"/>
    </row>
    <row r="116" spans="1:14" ht="12.75">
      <c r="A116" s="19" t="s">
        <v>245</v>
      </c>
      <c r="B116" s="14">
        <v>26.35</v>
      </c>
      <c r="C116" s="14">
        <v>26.457008682072765</v>
      </c>
      <c r="D116" s="14">
        <v>26.56523437218375</v>
      </c>
      <c r="E116" s="14">
        <v>26.67346006229474</v>
      </c>
      <c r="F116" s="14">
        <v>26.781685752405735</v>
      </c>
      <c r="G116" s="14">
        <v>26.88991144251672</v>
      </c>
      <c r="H116" s="100"/>
      <c r="I116" s="19"/>
      <c r="J116" s="14"/>
      <c r="K116" s="14"/>
      <c r="L116" s="14"/>
      <c r="M116" s="14"/>
      <c r="N116" s="14"/>
    </row>
    <row r="117" spans="1:14" ht="12.75">
      <c r="A117" s="19" t="s">
        <v>246</v>
      </c>
      <c r="B117" s="14">
        <v>11.159</v>
      </c>
      <c r="C117" s="14">
        <v>11.5876608</v>
      </c>
      <c r="D117" s="14">
        <v>12.0162608</v>
      </c>
      <c r="E117" s="14">
        <v>12.4448608</v>
      </c>
      <c r="F117" s="14">
        <v>12.8734608</v>
      </c>
      <c r="G117" s="14">
        <v>13.302060800000001</v>
      </c>
      <c r="H117" s="100"/>
      <c r="I117" s="19"/>
      <c r="J117" s="14"/>
      <c r="K117" s="14"/>
      <c r="L117" s="14"/>
      <c r="M117" s="14"/>
      <c r="N117" s="14"/>
    </row>
    <row r="118" spans="1:14" ht="12.75">
      <c r="A118" s="19" t="s">
        <v>247</v>
      </c>
      <c r="B118" s="14">
        <v>136.771</v>
      </c>
      <c r="C118" s="14">
        <v>138.44302836845898</v>
      </c>
      <c r="D118" s="14">
        <v>140.14051753957258</v>
      </c>
      <c r="E118" s="14">
        <v>141.86382477511276</v>
      </c>
      <c r="F118" s="14">
        <v>143.5973822151026</v>
      </c>
      <c r="G118" s="14">
        <v>145.35714975659192</v>
      </c>
      <c r="H118" s="100"/>
      <c r="I118" s="19"/>
      <c r="J118" s="14"/>
      <c r="K118" s="14"/>
      <c r="L118" s="14"/>
      <c r="M118" s="14"/>
      <c r="N118" s="14"/>
    </row>
    <row r="119" spans="1:14" ht="12.75">
      <c r="A119" s="19" t="s">
        <v>248</v>
      </c>
      <c r="B119" s="14">
        <v>42.896</v>
      </c>
      <c r="C119" s="14">
        <v>44.47469950875176</v>
      </c>
      <c r="D119" s="14">
        <v>46.18587235525468</v>
      </c>
      <c r="E119" s="14">
        <v>47.88998685135129</v>
      </c>
      <c r="F119" s="14">
        <v>49.66068765015162</v>
      </c>
      <c r="G119" s="14">
        <v>51.49899540036387</v>
      </c>
      <c r="H119" s="100"/>
      <c r="I119" s="19"/>
      <c r="J119" s="14"/>
      <c r="K119" s="14"/>
      <c r="L119" s="14"/>
      <c r="M119" s="14"/>
      <c r="N119" s="14"/>
    </row>
    <row r="120" spans="1:14" ht="12.75">
      <c r="A120" s="19" t="s">
        <v>249</v>
      </c>
      <c r="B120" s="14">
        <v>46.014</v>
      </c>
      <c r="C120" s="14">
        <v>47.34185442809226</v>
      </c>
      <c r="D120" s="14">
        <v>48.720127348295385</v>
      </c>
      <c r="E120" s="14">
        <v>50.148230697192425</v>
      </c>
      <c r="F120" s="14">
        <v>51.63262652075597</v>
      </c>
      <c r="G120" s="14">
        <v>53.171801582992686</v>
      </c>
      <c r="H120" s="100"/>
      <c r="I120" s="19"/>
      <c r="J120" s="14"/>
      <c r="K120" s="14"/>
      <c r="L120" s="14"/>
      <c r="M120" s="14"/>
      <c r="N120" s="14"/>
    </row>
    <row r="121" spans="1:14" ht="12.75">
      <c r="A121" s="19" t="s">
        <v>250</v>
      </c>
      <c r="B121" s="14">
        <v>40.414</v>
      </c>
      <c r="C121" s="14">
        <v>41.30293081963672</v>
      </c>
      <c r="D121" s="14">
        <v>42.19600978720667</v>
      </c>
      <c r="E121" s="14">
        <v>43.094351981219944</v>
      </c>
      <c r="F121" s="14">
        <v>43.99805104924923</v>
      </c>
      <c r="G121" s="14">
        <v>44.907202467261335</v>
      </c>
      <c r="H121" s="100"/>
      <c r="I121" s="19"/>
      <c r="J121" s="14"/>
      <c r="K121" s="14"/>
      <c r="L121" s="14"/>
      <c r="M121" s="14"/>
      <c r="N121" s="14"/>
    </row>
    <row r="122" spans="1:14" ht="12.75">
      <c r="A122" s="19" t="s">
        <v>251</v>
      </c>
      <c r="B122" s="14">
        <v>89.781</v>
      </c>
      <c r="C122" s="14">
        <v>91.74228141184969</v>
      </c>
      <c r="D122" s="14">
        <v>93.74171726203792</v>
      </c>
      <c r="E122" s="14">
        <v>95.7736562669553</v>
      </c>
      <c r="F122" s="14">
        <v>97.83702770995133</v>
      </c>
      <c r="G122" s="14">
        <v>99.93001143273453</v>
      </c>
      <c r="H122" s="100"/>
      <c r="I122" s="19"/>
      <c r="J122" s="14"/>
      <c r="K122" s="14"/>
      <c r="L122" s="14"/>
      <c r="M122" s="14"/>
      <c r="N122" s="14"/>
    </row>
    <row r="123" spans="1:14" ht="12.75">
      <c r="A123" s="19" t="s">
        <v>252</v>
      </c>
      <c r="B123" s="14">
        <v>72.975</v>
      </c>
      <c r="C123" s="14">
        <v>76.696</v>
      </c>
      <c r="D123" s="14">
        <v>78.666</v>
      </c>
      <c r="E123" s="14">
        <v>80.732</v>
      </c>
      <c r="F123" s="14">
        <v>82.898</v>
      </c>
      <c r="G123" s="14">
        <v>85.168</v>
      </c>
      <c r="H123" s="100"/>
      <c r="I123" s="19"/>
      <c r="J123" s="14"/>
      <c r="K123" s="14"/>
      <c r="L123" s="14"/>
      <c r="M123" s="14"/>
      <c r="N123" s="14"/>
    </row>
    <row r="124" spans="1:14" ht="12.75">
      <c r="A124" s="19" t="s">
        <v>253</v>
      </c>
      <c r="B124" s="14">
        <v>79.956</v>
      </c>
      <c r="C124" s="14">
        <v>81.68099407225053</v>
      </c>
      <c r="D124" s="14">
        <v>83.45568171855993</v>
      </c>
      <c r="E124" s="14">
        <v>85.07335821159629</v>
      </c>
      <c r="F124" s="14">
        <v>86.68898143224803</v>
      </c>
      <c r="G124" s="14">
        <v>88.29508703704434</v>
      </c>
      <c r="H124" s="100"/>
      <c r="I124" s="19"/>
      <c r="J124" s="14"/>
      <c r="K124" s="14"/>
      <c r="L124" s="14"/>
      <c r="M124" s="14"/>
      <c r="N124" s="14"/>
    </row>
    <row r="125" spans="1:14" ht="12.75">
      <c r="A125" s="19" t="s">
        <v>254</v>
      </c>
      <c r="B125" s="14">
        <v>90.009</v>
      </c>
      <c r="C125" s="14">
        <v>93.00018671637325</v>
      </c>
      <c r="D125" s="14">
        <v>96.06927147848877</v>
      </c>
      <c r="E125" s="14">
        <v>99.21807826269497</v>
      </c>
      <c r="F125" s="14">
        <v>102.45053786675724</v>
      </c>
      <c r="G125" s="14">
        <v>105.77078581952846</v>
      </c>
      <c r="H125" s="100"/>
      <c r="I125" s="19"/>
      <c r="J125" s="14"/>
      <c r="K125" s="14"/>
      <c r="L125" s="14"/>
      <c r="M125" s="14"/>
      <c r="N125" s="14"/>
    </row>
    <row r="126" spans="1:14" ht="12.75">
      <c r="A126" s="19" t="s">
        <v>255</v>
      </c>
      <c r="B126" s="14">
        <v>7.4</v>
      </c>
      <c r="C126" s="14">
        <v>7.5</v>
      </c>
      <c r="D126" s="14">
        <v>7.6</v>
      </c>
      <c r="E126" s="14">
        <v>7.7</v>
      </c>
      <c r="F126" s="14">
        <v>7.8</v>
      </c>
      <c r="G126" s="14">
        <v>7.9</v>
      </c>
      <c r="H126" s="100"/>
      <c r="I126" s="19"/>
      <c r="J126" s="14"/>
      <c r="K126" s="14"/>
      <c r="L126" s="14"/>
      <c r="M126" s="14"/>
      <c r="N126" s="14"/>
    </row>
    <row r="127" spans="1:14" ht="12.75">
      <c r="A127" s="19" t="s">
        <v>256</v>
      </c>
      <c r="B127" s="14">
        <v>13.911</v>
      </c>
      <c r="C127" s="14">
        <v>14.068</v>
      </c>
      <c r="D127" s="14">
        <v>14.231</v>
      </c>
      <c r="E127" s="14">
        <v>14.401</v>
      </c>
      <c r="F127" s="14">
        <v>14.599</v>
      </c>
      <c r="G127" s="14">
        <v>14.727</v>
      </c>
      <c r="H127" s="100"/>
      <c r="I127" s="19"/>
      <c r="J127" s="14"/>
      <c r="K127" s="14"/>
      <c r="L127" s="14"/>
      <c r="M127" s="14"/>
      <c r="N127" s="14"/>
    </row>
    <row r="128" spans="1:14" ht="12.75">
      <c r="A128" s="19" t="s">
        <v>257</v>
      </c>
      <c r="B128" s="14">
        <v>35.1</v>
      </c>
      <c r="C128" s="14">
        <v>35.5</v>
      </c>
      <c r="D128" s="14">
        <v>36</v>
      </c>
      <c r="E128" s="14">
        <v>36.4</v>
      </c>
      <c r="F128" s="14">
        <v>36.9</v>
      </c>
      <c r="G128" s="14">
        <v>37.3</v>
      </c>
      <c r="H128" s="100"/>
      <c r="I128" s="19"/>
      <c r="J128" s="14"/>
      <c r="K128" s="14"/>
      <c r="L128" s="14"/>
      <c r="M128" s="14"/>
      <c r="N128" s="14"/>
    </row>
    <row r="129" spans="1:14" ht="12.75">
      <c r="A129" s="19" t="s">
        <v>258</v>
      </c>
      <c r="B129" s="14">
        <v>12.774</v>
      </c>
      <c r="C129" s="14">
        <v>12.915835872139295</v>
      </c>
      <c r="D129" s="14">
        <v>13.05923580464712</v>
      </c>
      <c r="E129" s="14">
        <v>13.20493916358444</v>
      </c>
      <c r="F129" s="14">
        <v>13.352991370092138</v>
      </c>
      <c r="G129" s="14">
        <v>13.503438754246567</v>
      </c>
      <c r="H129" s="100"/>
      <c r="I129" s="19"/>
      <c r="J129" s="14"/>
      <c r="K129" s="14"/>
      <c r="L129" s="14"/>
      <c r="M129" s="14"/>
      <c r="N129" s="14"/>
    </row>
    <row r="130" spans="1:14" ht="12.75">
      <c r="A130" s="19" t="s">
        <v>259</v>
      </c>
      <c r="B130" s="14">
        <v>169.8</v>
      </c>
      <c r="C130" s="14">
        <v>174.1174053686084</v>
      </c>
      <c r="D130" s="14">
        <v>178.4979350792141</v>
      </c>
      <c r="E130" s="14">
        <v>183.7970390351087</v>
      </c>
      <c r="F130" s="14">
        <v>187.0963331952456</v>
      </c>
      <c r="G130" s="14">
        <v>191.39690189907793</v>
      </c>
      <c r="H130" s="100"/>
      <c r="I130" s="19"/>
      <c r="J130" s="14"/>
      <c r="K130" s="14"/>
      <c r="L130" s="14"/>
      <c r="M130" s="14"/>
      <c r="N130" s="14"/>
    </row>
    <row r="131" spans="1:14" ht="12.75">
      <c r="A131" s="19" t="s">
        <v>260</v>
      </c>
      <c r="B131" s="14">
        <v>106.019</v>
      </c>
      <c r="C131" s="14">
        <v>113.06099874397164</v>
      </c>
      <c r="D131" s="14">
        <v>119.55159141047861</v>
      </c>
      <c r="E131" s="14">
        <v>115.21107557528619</v>
      </c>
      <c r="F131" s="14">
        <v>120.20100975978391</v>
      </c>
      <c r="G131" s="14">
        <v>124.84976911853857</v>
      </c>
      <c r="H131" s="100"/>
      <c r="I131" s="19"/>
      <c r="J131" s="14"/>
      <c r="K131" s="14"/>
      <c r="L131" s="14"/>
      <c r="M131" s="14"/>
      <c r="N131" s="14"/>
    </row>
    <row r="132" spans="1:14" ht="12.75">
      <c r="A132" s="19" t="s">
        <v>261</v>
      </c>
      <c r="B132" s="14">
        <v>51.562</v>
      </c>
      <c r="C132" s="14">
        <v>52.25136734519786</v>
      </c>
      <c r="D132" s="14">
        <v>52.95527330483201</v>
      </c>
      <c r="E132" s="14">
        <v>53.67668768975531</v>
      </c>
      <c r="F132" s="14">
        <v>54.41383791568719</v>
      </c>
      <c r="G132" s="14">
        <v>55.16798120890617</v>
      </c>
      <c r="H132" s="100"/>
      <c r="I132" s="19"/>
      <c r="J132" s="14"/>
      <c r="K132" s="14"/>
      <c r="L132" s="14"/>
      <c r="M132" s="14"/>
      <c r="N132" s="14"/>
    </row>
    <row r="133" spans="1:14" ht="12.75">
      <c r="A133" s="19" t="s">
        <v>262</v>
      </c>
      <c r="B133" s="14">
        <v>745.771</v>
      </c>
      <c r="C133" s="14">
        <v>762.349</v>
      </c>
      <c r="D133" s="14">
        <v>788.3421099999999</v>
      </c>
      <c r="E133" s="14">
        <v>808.9533411</v>
      </c>
      <c r="F133" s="14">
        <v>828.078704511</v>
      </c>
      <c r="G133" s="14">
        <v>849.2222115561101</v>
      </c>
      <c r="H133" s="100"/>
      <c r="I133" s="19"/>
      <c r="J133" s="14"/>
      <c r="K133" s="14"/>
      <c r="L133" s="14"/>
      <c r="M133" s="14"/>
      <c r="N133" s="14"/>
    </row>
    <row r="134" spans="1:14" ht="12.75">
      <c r="A134" s="19" t="s">
        <v>263</v>
      </c>
      <c r="B134" s="14">
        <v>4.346</v>
      </c>
      <c r="C134" s="14">
        <v>4.456105434808158</v>
      </c>
      <c r="D134" s="14">
        <v>4.56907066057973</v>
      </c>
      <c r="E134" s="14">
        <v>4.686035886351303</v>
      </c>
      <c r="F134" s="14">
        <v>4.80504307846077</v>
      </c>
      <c r="G134" s="14">
        <v>4.928064259349534</v>
      </c>
      <c r="H134" s="100"/>
      <c r="I134" s="19"/>
      <c r="J134" s="14"/>
      <c r="K134" s="14"/>
      <c r="L134" s="14"/>
      <c r="M134" s="14"/>
      <c r="N134" s="14"/>
    </row>
    <row r="135" spans="1:14" ht="12.75">
      <c r="A135" s="19" t="s">
        <v>264</v>
      </c>
      <c r="B135" s="14">
        <v>325.578</v>
      </c>
      <c r="C135" s="14">
        <v>336.52940385000005</v>
      </c>
      <c r="D135" s="14">
        <v>380.48605971924997</v>
      </c>
      <c r="E135" s="14">
        <v>394.0392590925588</v>
      </c>
      <c r="F135" s="14">
        <v>408.81943549918077</v>
      </c>
      <c r="G135" s="14">
        <v>423.62781459981517</v>
      </c>
      <c r="H135" s="100"/>
      <c r="I135" s="19"/>
      <c r="J135" s="14"/>
      <c r="K135" s="14"/>
      <c r="L135" s="14"/>
      <c r="M135" s="14"/>
      <c r="N135" s="14"/>
    </row>
    <row r="136" spans="1:14" ht="12.75">
      <c r="A136" s="19" t="s">
        <v>265</v>
      </c>
      <c r="B136" s="14">
        <v>7.335</v>
      </c>
      <c r="C136" s="14">
        <v>7.432193261798531</v>
      </c>
      <c r="D136" s="14">
        <v>7.541885560328837</v>
      </c>
      <c r="E136" s="14">
        <v>7.656715056349746</v>
      </c>
      <c r="F136" s="14">
        <v>7.772872911936893</v>
      </c>
      <c r="G136" s="14">
        <v>7.855477966102728</v>
      </c>
      <c r="H136" s="100"/>
      <c r="I136" s="19"/>
      <c r="J136" s="14"/>
      <c r="K136" s="14"/>
      <c r="L136" s="14"/>
      <c r="M136" s="14"/>
      <c r="N136" s="14"/>
    </row>
    <row r="137" spans="1:14" ht="12.75">
      <c r="A137" s="19" t="s">
        <v>266</v>
      </c>
      <c r="B137" s="14">
        <v>375.4</v>
      </c>
      <c r="C137" s="14">
        <v>379.95</v>
      </c>
      <c r="D137" s="14">
        <v>383.6</v>
      </c>
      <c r="E137" s="14">
        <v>391.17</v>
      </c>
      <c r="F137" s="14">
        <v>394.7</v>
      </c>
      <c r="G137" s="14">
        <v>398.35</v>
      </c>
      <c r="H137" s="100"/>
      <c r="I137" s="19"/>
      <c r="J137" s="14"/>
      <c r="K137" s="14"/>
      <c r="L137" s="14"/>
      <c r="M137" s="14"/>
      <c r="N137" s="14"/>
    </row>
    <row r="138" spans="1:14" ht="12.75">
      <c r="A138" s="19" t="s">
        <v>267</v>
      </c>
      <c r="B138" s="14">
        <v>74.957</v>
      </c>
      <c r="C138" s="14">
        <v>77.57</v>
      </c>
      <c r="D138" s="14">
        <v>79.02372</v>
      </c>
      <c r="E138" s="14">
        <v>80.5088072</v>
      </c>
      <c r="F138" s="14">
        <v>82.052315272</v>
      </c>
      <c r="G138" s="14">
        <v>83.63729842472</v>
      </c>
      <c r="H138" s="100"/>
      <c r="I138" s="19"/>
      <c r="J138" s="14"/>
      <c r="K138" s="14"/>
      <c r="L138" s="14"/>
      <c r="M138" s="14"/>
      <c r="N138" s="14"/>
    </row>
    <row r="139" spans="1:14" ht="12.75">
      <c r="A139" s="19" t="s">
        <v>268</v>
      </c>
      <c r="B139" s="14">
        <v>5.901</v>
      </c>
      <c r="C139" s="14">
        <v>6.004298887802317</v>
      </c>
      <c r="D139" s="14">
        <v>6.109410619095377</v>
      </c>
      <c r="E139" s="14">
        <v>6.216372258583459</v>
      </c>
      <c r="F139" s="14">
        <v>6.325216547445785</v>
      </c>
      <c r="G139" s="14">
        <v>6.435976812795433</v>
      </c>
      <c r="H139" s="100"/>
      <c r="I139" s="19"/>
      <c r="J139" s="14"/>
      <c r="K139" s="14"/>
      <c r="L139" s="14"/>
      <c r="M139" s="14"/>
      <c r="N139" s="14"/>
    </row>
    <row r="140" spans="1:14" ht="12.75">
      <c r="A140" s="19" t="s">
        <v>269</v>
      </c>
      <c r="B140" s="14">
        <v>20.6</v>
      </c>
      <c r="C140" s="14">
        <v>20.8</v>
      </c>
      <c r="D140" s="14">
        <v>21</v>
      </c>
      <c r="E140" s="14">
        <v>21.2</v>
      </c>
      <c r="F140" s="14">
        <v>21.4</v>
      </c>
      <c r="G140" s="14">
        <v>21.6</v>
      </c>
      <c r="H140" s="100"/>
      <c r="I140" s="19"/>
      <c r="J140" s="14"/>
      <c r="K140" s="14"/>
      <c r="L140" s="14"/>
      <c r="M140" s="14"/>
      <c r="N140" s="14"/>
    </row>
    <row r="141" spans="1:14" ht="12.75">
      <c r="A141" s="19" t="s">
        <v>270</v>
      </c>
      <c r="B141" s="14">
        <v>67.247</v>
      </c>
      <c r="C141" s="14">
        <v>69.0619184</v>
      </c>
      <c r="D141" s="14">
        <v>70.707247584</v>
      </c>
      <c r="E141" s="14">
        <v>72.36184005984</v>
      </c>
      <c r="F141" s="14">
        <v>74.0467084604384</v>
      </c>
      <c r="G141" s="14">
        <v>75.74286554504279</v>
      </c>
      <c r="H141" s="100"/>
      <c r="I141" s="19"/>
      <c r="J141" s="14"/>
      <c r="K141" s="14"/>
      <c r="L141" s="14"/>
      <c r="M141" s="14"/>
      <c r="N141" s="14"/>
    </row>
    <row r="142" spans="1:14" ht="12.75">
      <c r="A142" s="19" t="s">
        <v>271</v>
      </c>
      <c r="B142" s="14">
        <v>281.672</v>
      </c>
      <c r="C142" s="14">
        <v>300.83678388</v>
      </c>
      <c r="D142" s="14">
        <v>318.54380333160003</v>
      </c>
      <c r="E142" s="14">
        <v>335.63549785888813</v>
      </c>
      <c r="F142" s="14">
        <v>353.61118845498584</v>
      </c>
      <c r="G142" s="14">
        <v>371.58687905108366</v>
      </c>
      <c r="H142" s="100"/>
      <c r="I142" s="19"/>
      <c r="J142" s="14"/>
      <c r="K142" s="14"/>
      <c r="L142" s="14"/>
      <c r="M142" s="14"/>
      <c r="N142" s="14"/>
    </row>
    <row r="143" spans="1:14" ht="12.75">
      <c r="A143" s="19" t="s">
        <v>272</v>
      </c>
      <c r="B143" s="14">
        <v>5.966</v>
      </c>
      <c r="C143" s="14">
        <v>5.971603192028959</v>
      </c>
      <c r="D143" s="14">
        <v>5.976756810707382</v>
      </c>
      <c r="E143" s="14">
        <v>5.982336870569228</v>
      </c>
      <c r="F143" s="14">
        <v>5.987905327416987</v>
      </c>
      <c r="G143" s="14">
        <v>5.992210931228859</v>
      </c>
      <c r="H143" s="100"/>
      <c r="I143" s="19"/>
      <c r="J143" s="14"/>
      <c r="K143" s="14"/>
      <c r="L143" s="14"/>
      <c r="M143" s="14"/>
      <c r="N143" s="14"/>
    </row>
    <row r="144" spans="1:14" ht="12.75">
      <c r="A144" s="19" t="s">
        <v>273</v>
      </c>
      <c r="B144" s="14">
        <v>179.915</v>
      </c>
      <c r="C144" s="14">
        <v>180.13280981757518</v>
      </c>
      <c r="D144" s="14">
        <v>181.87472662225184</v>
      </c>
      <c r="E144" s="14">
        <v>183.62356606093564</v>
      </c>
      <c r="F144" s="14">
        <v>185.37768213655514</v>
      </c>
      <c r="G144" s="14">
        <v>187.1358140317453</v>
      </c>
      <c r="H144" s="100"/>
      <c r="I144" s="19"/>
      <c r="J144" s="14"/>
      <c r="K144" s="14"/>
      <c r="L144" s="14"/>
      <c r="M144" s="14"/>
      <c r="N144" s="14"/>
    </row>
    <row r="145" spans="1:14" ht="12.75">
      <c r="A145" s="19" t="s">
        <v>274</v>
      </c>
      <c r="B145" s="14">
        <v>216.378</v>
      </c>
      <c r="C145" s="14">
        <v>222.93054</v>
      </c>
      <c r="D145" s="14">
        <v>230.41454000000002</v>
      </c>
      <c r="E145" s="14">
        <v>238.32954</v>
      </c>
      <c r="F145" s="14">
        <v>244.09054</v>
      </c>
      <c r="G145" s="14">
        <v>249.42754000000002</v>
      </c>
      <c r="H145" s="100"/>
      <c r="I145" s="19"/>
      <c r="J145" s="14"/>
      <c r="K145" s="14"/>
      <c r="L145" s="14"/>
      <c r="M145" s="14"/>
      <c r="N145" s="14"/>
    </row>
    <row r="146" spans="1:14" ht="12.75">
      <c r="A146" s="19" t="s">
        <v>275</v>
      </c>
      <c r="B146" s="14">
        <v>52.814</v>
      </c>
      <c r="C146" s="14">
        <v>53.42625688494455</v>
      </c>
      <c r="D146" s="14">
        <v>54.03411590117523</v>
      </c>
      <c r="E146" s="14">
        <v>54.8353998433137</v>
      </c>
      <c r="F146" s="14">
        <v>55.39533357526631</v>
      </c>
      <c r="G146" s="14">
        <v>55.92805831227837</v>
      </c>
      <c r="H146" s="100"/>
      <c r="I146" s="19"/>
      <c r="J146" s="14"/>
      <c r="K146" s="14"/>
      <c r="L146" s="14"/>
      <c r="M146" s="14"/>
      <c r="N146" s="14"/>
    </row>
    <row r="147" spans="1:14" ht="12.75">
      <c r="A147" s="19" t="s">
        <v>276</v>
      </c>
      <c r="B147" s="14">
        <v>1288.665</v>
      </c>
      <c r="C147" s="14">
        <v>1307.4431181043385</v>
      </c>
      <c r="D147" s="14">
        <v>1332.2163172838034</v>
      </c>
      <c r="E147" s="14">
        <v>1353.2525673935895</v>
      </c>
      <c r="F147" s="14">
        <v>1374.107739772929</v>
      </c>
      <c r="G147" s="14">
        <v>1393.6106107302867</v>
      </c>
      <c r="H147" s="100"/>
      <c r="I147" s="19"/>
      <c r="J147" s="14"/>
      <c r="K147" s="14"/>
      <c r="L147" s="14"/>
      <c r="M147" s="14"/>
      <c r="N147" s="14"/>
    </row>
    <row r="148" spans="1:14" ht="12.75">
      <c r="A148" s="19" t="s">
        <v>277</v>
      </c>
      <c r="B148" s="14">
        <v>94.601</v>
      </c>
      <c r="C148" s="14">
        <v>97.536</v>
      </c>
      <c r="D148" s="14">
        <v>100.544</v>
      </c>
      <c r="E148" s="14">
        <v>103.727</v>
      </c>
      <c r="F148" s="14">
        <v>106.99</v>
      </c>
      <c r="G148" s="14">
        <v>110.338</v>
      </c>
      <c r="H148" s="100"/>
      <c r="I148" s="19"/>
      <c r="J148" s="14"/>
      <c r="K148" s="14"/>
      <c r="L148" s="14"/>
      <c r="M148" s="14"/>
      <c r="N148" s="14"/>
    </row>
    <row r="149" spans="1:14" ht="12.75">
      <c r="A149" s="19" t="s">
        <v>278</v>
      </c>
      <c r="B149" s="14">
        <v>338.523</v>
      </c>
      <c r="C149" s="14">
        <v>348.44133236</v>
      </c>
      <c r="D149" s="14">
        <v>358.44514433079996</v>
      </c>
      <c r="E149" s="14">
        <v>368.53454066072396</v>
      </c>
      <c r="F149" s="14">
        <v>378.7110888805457</v>
      </c>
      <c r="G149" s="14">
        <v>370.9784335469621</v>
      </c>
      <c r="H149" s="100"/>
      <c r="I149" s="19"/>
      <c r="J149" s="14"/>
      <c r="K149" s="14"/>
      <c r="L149" s="14"/>
      <c r="M149" s="14"/>
      <c r="N149" s="14"/>
    </row>
    <row r="150" spans="1:14" ht="12.75">
      <c r="A150" s="19" t="s">
        <v>279</v>
      </c>
      <c r="B150" s="14">
        <v>78.793</v>
      </c>
      <c r="C150" s="14">
        <v>80.47830049947898</v>
      </c>
      <c r="D150" s="14">
        <v>82.20716283737531</v>
      </c>
      <c r="E150" s="14">
        <v>83.94801908788828</v>
      </c>
      <c r="F150" s="14">
        <v>85.69604959043478</v>
      </c>
      <c r="G150" s="14">
        <v>87.29570065226333</v>
      </c>
      <c r="H150" s="100"/>
      <c r="I150" s="19"/>
      <c r="J150" s="14"/>
      <c r="K150" s="14"/>
      <c r="L150" s="14"/>
      <c r="M150" s="14"/>
      <c r="N150" s="14"/>
    </row>
    <row r="151" spans="1:14" ht="12.75">
      <c r="A151" s="19" t="s">
        <v>280</v>
      </c>
      <c r="B151" s="14">
        <v>14.715</v>
      </c>
      <c r="C151" s="14">
        <v>15.465256346961965</v>
      </c>
      <c r="D151" s="14">
        <v>15.774584504261938</v>
      </c>
      <c r="E151" s="14">
        <v>16.084912661561916</v>
      </c>
      <c r="F151" s="14">
        <v>16.39624081886189</v>
      </c>
      <c r="G151" s="14">
        <v>16.70956897616187</v>
      </c>
      <c r="H151" s="100"/>
      <c r="I151" s="19"/>
      <c r="J151" s="14"/>
      <c r="K151" s="14"/>
      <c r="L151" s="14"/>
      <c r="M151" s="14"/>
      <c r="N151" s="14"/>
    </row>
    <row r="152" spans="1:14" ht="12.75">
      <c r="A152" s="19" t="s">
        <v>281</v>
      </c>
      <c r="B152" s="14">
        <v>6.467</v>
      </c>
      <c r="C152" s="14">
        <v>6.563563475</v>
      </c>
      <c r="D152" s="14">
        <v>6.662016927124999</v>
      </c>
      <c r="E152" s="14">
        <v>6.761947181031875</v>
      </c>
      <c r="F152" s="14">
        <v>6.863376388747352</v>
      </c>
      <c r="G152" s="14">
        <v>6.966327034578562</v>
      </c>
      <c r="H152" s="100"/>
      <c r="I152" s="19"/>
      <c r="J152" s="14"/>
      <c r="K152" s="14"/>
      <c r="L152" s="14"/>
      <c r="M152" s="14"/>
      <c r="N152" s="14"/>
    </row>
    <row r="153" spans="1:14" ht="12.75">
      <c r="A153" s="19" t="s">
        <v>282</v>
      </c>
      <c r="B153" s="14">
        <v>16.175</v>
      </c>
      <c r="C153" s="14">
        <v>16.415902155708384</v>
      </c>
      <c r="D153" s="14">
        <v>16.673580465439244</v>
      </c>
      <c r="E153" s="14">
        <v>16.937595100626552</v>
      </c>
      <c r="F153" s="14">
        <v>17.202769881241753</v>
      </c>
      <c r="G153" s="14">
        <v>17.42183185297915</v>
      </c>
      <c r="H153" s="100"/>
      <c r="I153" s="19"/>
      <c r="J153" s="14"/>
      <c r="K153" s="14"/>
      <c r="L153" s="14"/>
      <c r="M153" s="14"/>
      <c r="N153" s="14"/>
    </row>
    <row r="154" spans="1:14" ht="12.75">
      <c r="A154" s="19" t="s">
        <v>283</v>
      </c>
      <c r="B154" s="14">
        <v>14.974</v>
      </c>
      <c r="C154" s="14">
        <v>15.61408</v>
      </c>
      <c r="D154" s="14">
        <v>16.25408</v>
      </c>
      <c r="E154" s="14">
        <v>16.894080000000002</v>
      </c>
      <c r="F154" s="14">
        <v>17.534080000000003</v>
      </c>
      <c r="G154" s="14">
        <v>18.17408</v>
      </c>
      <c r="H154" s="100"/>
      <c r="I154" s="19"/>
      <c r="J154" s="14"/>
      <c r="K154" s="14"/>
      <c r="L154" s="14"/>
      <c r="M154" s="14"/>
      <c r="N154" s="14"/>
    </row>
    <row r="155" spans="1:14" ht="12.75">
      <c r="A155" s="19" t="s">
        <v>284</v>
      </c>
      <c r="B155" s="14">
        <v>22.767</v>
      </c>
      <c r="C155" s="14">
        <v>22.994014370000002</v>
      </c>
      <c r="D155" s="14">
        <v>23.2225545137</v>
      </c>
      <c r="E155" s="14">
        <v>23.453380058837</v>
      </c>
      <c r="F155" s="14">
        <v>23.68651385942537</v>
      </c>
      <c r="G155" s="14">
        <v>23.921978998019625</v>
      </c>
      <c r="H155" s="100"/>
      <c r="I155" s="19"/>
      <c r="J155" s="14"/>
      <c r="K155" s="14"/>
      <c r="L155" s="14"/>
      <c r="M155" s="14"/>
      <c r="N155" s="14"/>
    </row>
    <row r="156" spans="1:14" ht="12.75">
      <c r="A156" s="19" t="s">
        <v>285</v>
      </c>
      <c r="B156" s="14">
        <v>47.058</v>
      </c>
      <c r="C156" s="14">
        <v>47.66520469420605</v>
      </c>
      <c r="D156" s="14">
        <v>48.27828182241904</v>
      </c>
      <c r="E156" s="14">
        <v>48.899925118222036</v>
      </c>
      <c r="F156" s="14">
        <v>49.529170243290935</v>
      </c>
      <c r="G156" s="14">
        <v>50.166053215918396</v>
      </c>
      <c r="H156" s="100"/>
      <c r="I156" s="19"/>
      <c r="J156" s="14"/>
      <c r="K156" s="14"/>
      <c r="L156" s="14"/>
      <c r="M156" s="14"/>
      <c r="N156" s="14"/>
    </row>
    <row r="157" spans="1:14" ht="12.75">
      <c r="A157" s="19" t="s">
        <v>286</v>
      </c>
      <c r="B157" s="14">
        <v>28.444</v>
      </c>
      <c r="C157" s="14">
        <v>28.50373420458624</v>
      </c>
      <c r="D157" s="14">
        <v>28.7455945418011</v>
      </c>
      <c r="E157" s="14">
        <v>28.90640872538488</v>
      </c>
      <c r="F157" s="14">
        <v>29.06294000622899</v>
      </c>
      <c r="G157" s="14">
        <v>29.1813783012259</v>
      </c>
      <c r="H157" s="100"/>
      <c r="I157" s="19"/>
      <c r="J157" s="14"/>
      <c r="K157" s="14"/>
      <c r="L157" s="14"/>
      <c r="M157" s="14"/>
      <c r="N157" s="14"/>
    </row>
    <row r="158" spans="1:14" ht="12.75">
      <c r="A158" s="19" t="s">
        <v>287</v>
      </c>
      <c r="B158" s="14">
        <v>24.187</v>
      </c>
      <c r="C158" s="14">
        <v>24.870061028387976</v>
      </c>
      <c r="D158" s="14">
        <v>25.49086875657209</v>
      </c>
      <c r="E158" s="14">
        <v>26.167527304328306</v>
      </c>
      <c r="F158" s="14">
        <v>26.87669606256186</v>
      </c>
      <c r="G158" s="14">
        <v>27.5820045835528</v>
      </c>
      <c r="H158" s="100"/>
      <c r="I158" s="19"/>
      <c r="J158" s="14"/>
      <c r="K158" s="14"/>
      <c r="L158" s="14"/>
      <c r="M158" s="14"/>
      <c r="N158" s="14"/>
    </row>
    <row r="159" spans="1:14" ht="12.75">
      <c r="A159" s="19" t="s">
        <v>288</v>
      </c>
      <c r="B159" s="14">
        <v>209.597</v>
      </c>
      <c r="C159" s="14">
        <v>230.56637472000003</v>
      </c>
      <c r="D159" s="14">
        <v>244.71775356280003</v>
      </c>
      <c r="E159" s="14">
        <v>259.363585139412</v>
      </c>
      <c r="F159" s="14">
        <v>274.36029934997515</v>
      </c>
      <c r="G159" s="14">
        <v>290.01642029892986</v>
      </c>
      <c r="H159" s="100"/>
      <c r="I159" s="19"/>
      <c r="J159" s="14"/>
      <c r="K159" s="14"/>
      <c r="L159" s="14"/>
      <c r="M159" s="14"/>
      <c r="N159" s="14"/>
    </row>
    <row r="160" spans="1:14" ht="12.75">
      <c r="A160" s="19" t="s">
        <v>289</v>
      </c>
      <c r="B160" s="14">
        <v>35.078</v>
      </c>
      <c r="C160" s="14">
        <v>35.32051435458826</v>
      </c>
      <c r="D160" s="14">
        <v>35.54233229795624</v>
      </c>
      <c r="E160" s="14">
        <v>35.764150241324224</v>
      </c>
      <c r="F160" s="14">
        <v>35.985968184692204</v>
      </c>
      <c r="G160" s="14">
        <v>36.20778612806018</v>
      </c>
      <c r="H160" s="100"/>
      <c r="I160" s="19"/>
      <c r="J160" s="14"/>
      <c r="K160" s="14"/>
      <c r="L160" s="14"/>
      <c r="M160" s="14"/>
      <c r="N160" s="14"/>
    </row>
    <row r="161" spans="1:14" ht="12.75">
      <c r="A161" s="19" t="s">
        <v>290</v>
      </c>
      <c r="B161" s="14">
        <v>18.486</v>
      </c>
      <c r="C161" s="14">
        <v>18.57654</v>
      </c>
      <c r="D161" s="14">
        <v>18.66654</v>
      </c>
      <c r="E161" s="14">
        <v>18.75654</v>
      </c>
      <c r="F161" s="14">
        <v>18.84654</v>
      </c>
      <c r="G161" s="14">
        <v>18.93654</v>
      </c>
      <c r="H161" s="100"/>
      <c r="I161" s="19"/>
      <c r="J161" s="14"/>
      <c r="K161" s="14"/>
      <c r="L161" s="14"/>
      <c r="M161" s="14"/>
      <c r="N161" s="14"/>
    </row>
    <row r="162" spans="1:14" ht="12.75">
      <c r="A162" s="19" t="s">
        <v>291</v>
      </c>
      <c r="B162" s="14">
        <v>228.287</v>
      </c>
      <c r="C162" s="14">
        <v>235.18370911273243</v>
      </c>
      <c r="D162" s="14">
        <v>243.2771855761175</v>
      </c>
      <c r="E162" s="14">
        <v>250.71017177350117</v>
      </c>
      <c r="F162" s="14">
        <v>257.8757133130545</v>
      </c>
      <c r="G162" s="14">
        <v>264.0598115999302</v>
      </c>
      <c r="H162" s="100"/>
      <c r="I162" s="19"/>
      <c r="J162" s="14"/>
      <c r="K162" s="14"/>
      <c r="L162" s="14"/>
      <c r="M162" s="14"/>
      <c r="N162" s="14"/>
    </row>
    <row r="163" spans="1:14" ht="12.75">
      <c r="A163" s="19" t="s">
        <v>292</v>
      </c>
      <c r="B163" s="14">
        <v>14.115</v>
      </c>
      <c r="C163" s="14">
        <v>14.330758867582597</v>
      </c>
      <c r="D163" s="14">
        <v>14.550342477609476</v>
      </c>
      <c r="E163" s="14">
        <v>14.774049213693175</v>
      </c>
      <c r="F163" s="14">
        <v>15.001969724272865</v>
      </c>
      <c r="G163" s="14">
        <v>15.234196865386544</v>
      </c>
      <c r="H163" s="100"/>
      <c r="I163" s="19"/>
      <c r="J163" s="14"/>
      <c r="K163" s="14"/>
      <c r="L163" s="14"/>
      <c r="M163" s="14"/>
      <c r="N163" s="14"/>
    </row>
    <row r="164" spans="1:14" ht="12.75">
      <c r="A164" s="19" t="s">
        <v>293</v>
      </c>
      <c r="B164" s="14">
        <v>15.479</v>
      </c>
      <c r="C164" s="14">
        <v>15.815209270148301</v>
      </c>
      <c r="D164" s="14">
        <v>16.2004861714621</v>
      </c>
      <c r="E164" s="14">
        <v>16.607586061837242</v>
      </c>
      <c r="F164" s="14">
        <v>17.01868161833724</v>
      </c>
      <c r="G164" s="14">
        <v>17.27095968185259</v>
      </c>
      <c r="H164" s="100"/>
      <c r="I164" s="19"/>
      <c r="J164" s="14"/>
      <c r="K164" s="14"/>
      <c r="L164" s="14"/>
      <c r="M164" s="14"/>
      <c r="N164" s="14"/>
    </row>
    <row r="165" spans="1:14" ht="12.75">
      <c r="A165" s="19" t="s">
        <v>294</v>
      </c>
      <c r="B165" s="14">
        <v>142.886</v>
      </c>
      <c r="C165" s="14">
        <v>144.19126058703105</v>
      </c>
      <c r="D165" s="14">
        <v>145.4552810741595</v>
      </c>
      <c r="E165" s="14">
        <v>146.7830382843563</v>
      </c>
      <c r="F165" s="14">
        <v>148.09622800937018</v>
      </c>
      <c r="G165" s="14">
        <v>149.40785862032163</v>
      </c>
      <c r="H165" s="100"/>
      <c r="I165" s="19"/>
      <c r="J165" s="14"/>
      <c r="K165" s="14"/>
      <c r="L165" s="14"/>
      <c r="M165" s="14"/>
      <c r="N165" s="14"/>
    </row>
    <row r="166" spans="1:14" ht="12.75">
      <c r="A166" s="19" t="s">
        <v>295</v>
      </c>
      <c r="B166" s="14">
        <v>27.079</v>
      </c>
      <c r="C166" s="14">
        <v>27.237347490601053</v>
      </c>
      <c r="D166" s="14">
        <v>27.405895782510047</v>
      </c>
      <c r="E166" s="14">
        <v>27.57444407441904</v>
      </c>
      <c r="F166" s="14">
        <v>27.742992366328032</v>
      </c>
      <c r="G166" s="14">
        <v>27.911540658237023</v>
      </c>
      <c r="H166" s="100"/>
      <c r="I166" s="19"/>
      <c r="J166" s="14"/>
      <c r="K166" s="14"/>
      <c r="L166" s="14"/>
      <c r="M166" s="14"/>
      <c r="N166" s="14"/>
    </row>
    <row r="167" spans="1:14" ht="12.75">
      <c r="A167" s="19" t="s">
        <v>296</v>
      </c>
      <c r="B167" s="14">
        <v>659.502</v>
      </c>
      <c r="C167" s="14">
        <v>650.356978870744</v>
      </c>
      <c r="D167" s="14">
        <v>660.2325400221002</v>
      </c>
      <c r="E167" s="14">
        <v>668.7041019062906</v>
      </c>
      <c r="F167" s="14">
        <v>677.1849127355578</v>
      </c>
      <c r="G167" s="14">
        <v>685.672762535878</v>
      </c>
      <c r="H167" s="100"/>
      <c r="I167" s="19"/>
      <c r="J167" s="14"/>
      <c r="K167" s="14"/>
      <c r="L167" s="14"/>
      <c r="M167" s="14"/>
      <c r="N167" s="14"/>
    </row>
    <row r="168" spans="1:14" ht="12.75">
      <c r="A168" s="19" t="s">
        <v>297</v>
      </c>
      <c r="B168" s="14">
        <v>36.34</v>
      </c>
      <c r="C168" s="14">
        <v>36.683587142712774</v>
      </c>
      <c r="D168" s="14">
        <v>38.14021898787344</v>
      </c>
      <c r="E168" s="14">
        <v>39.67477348527852</v>
      </c>
      <c r="F168" s="14">
        <v>41.2927739045793</v>
      </c>
      <c r="G168" s="14">
        <v>43.00075893771322</v>
      </c>
      <c r="H168" s="100"/>
      <c r="I168" s="19"/>
      <c r="J168" s="14"/>
      <c r="K168" s="14"/>
      <c r="L168" s="14"/>
      <c r="M168" s="14"/>
      <c r="N168" s="14"/>
    </row>
    <row r="169" spans="1:14" ht="12.75">
      <c r="A169" s="19" t="s">
        <v>298</v>
      </c>
      <c r="B169" s="14">
        <v>90.969</v>
      </c>
      <c r="C169" s="14">
        <v>93.95760179191487</v>
      </c>
      <c r="D169" s="14">
        <v>96.40423433001932</v>
      </c>
      <c r="E169" s="14">
        <v>99.928442816042</v>
      </c>
      <c r="F169" s="14">
        <v>103.12635499162182</v>
      </c>
      <c r="G169" s="14">
        <v>106.5844113454331</v>
      </c>
      <c r="H169" s="100"/>
      <c r="I169" s="19"/>
      <c r="J169" s="14"/>
      <c r="K169" s="14"/>
      <c r="L169" s="14"/>
      <c r="M169" s="14"/>
      <c r="N169" s="14"/>
    </row>
    <row r="170" spans="1:14" ht="12.75">
      <c r="A170" s="19" t="s">
        <v>299</v>
      </c>
      <c r="B170" s="14">
        <v>65.45</v>
      </c>
      <c r="C170" s="14">
        <v>66.56</v>
      </c>
      <c r="D170" s="14">
        <v>67.87</v>
      </c>
      <c r="E170" s="14">
        <v>68.98</v>
      </c>
      <c r="F170" s="14">
        <v>70.29</v>
      </c>
      <c r="G170" s="14">
        <v>71.5</v>
      </c>
      <c r="H170" s="100"/>
      <c r="I170" s="19"/>
      <c r="J170" s="14"/>
      <c r="K170" s="14"/>
      <c r="L170" s="14"/>
      <c r="M170" s="14"/>
      <c r="N170" s="14"/>
    </row>
    <row r="171" spans="1:14" ht="12.75">
      <c r="A171" s="19" t="s">
        <v>300</v>
      </c>
      <c r="B171" s="14">
        <v>15.757</v>
      </c>
      <c r="C171" s="14">
        <v>15.902510278001696</v>
      </c>
      <c r="D171" s="14">
        <v>15.980531798953512</v>
      </c>
      <c r="E171" s="14">
        <v>16.09792783374988</v>
      </c>
      <c r="F171" s="14">
        <v>16.181233114284232</v>
      </c>
      <c r="G171" s="14">
        <v>16.26402768747286</v>
      </c>
      <c r="H171" s="100"/>
      <c r="I171" s="19"/>
      <c r="J171" s="14"/>
      <c r="K171" s="14"/>
      <c r="L171" s="14"/>
      <c r="M171" s="14"/>
      <c r="N171" s="14"/>
    </row>
    <row r="172" spans="1:14" ht="12.75">
      <c r="A172" s="19" t="s">
        <v>301</v>
      </c>
      <c r="B172" s="14">
        <v>8.124</v>
      </c>
      <c r="C172" s="14">
        <v>8.123375646957548</v>
      </c>
      <c r="D172" s="14">
        <v>8.123375646957548</v>
      </c>
      <c r="E172" s="14">
        <v>8.123375646957548</v>
      </c>
      <c r="F172" s="14">
        <v>8.123375646957548</v>
      </c>
      <c r="G172" s="14">
        <v>8.123375646957548</v>
      </c>
      <c r="H172" s="100"/>
      <c r="I172" s="19"/>
      <c r="J172" s="14"/>
      <c r="K172" s="14"/>
      <c r="L172" s="14"/>
      <c r="M172" s="14"/>
      <c r="N172" s="14"/>
    </row>
    <row r="173" spans="1:14" ht="12.75">
      <c r="A173" s="19" t="s">
        <v>302</v>
      </c>
      <c r="B173" s="14">
        <v>19.592</v>
      </c>
      <c r="C173" s="14">
        <v>19.852899862848453</v>
      </c>
      <c r="D173" s="14">
        <v>20.157681565224127</v>
      </c>
      <c r="E173" s="14">
        <v>20.496303974592895</v>
      </c>
      <c r="F173" s="14">
        <v>20.836615225824044</v>
      </c>
      <c r="G173" s="14">
        <v>21.080753280640103</v>
      </c>
      <c r="H173" s="100"/>
      <c r="I173" s="19"/>
      <c r="J173" s="14"/>
      <c r="K173" s="14"/>
      <c r="L173" s="14"/>
      <c r="M173" s="14"/>
      <c r="N173" s="14"/>
    </row>
    <row r="174" spans="1:14" ht="12.75">
      <c r="A174" s="19" t="s">
        <v>303</v>
      </c>
      <c r="B174" s="14">
        <v>5615.314</v>
      </c>
      <c r="C174" s="14">
        <v>5736.739101699998</v>
      </c>
      <c r="D174" s="14">
        <v>5881.175310863497</v>
      </c>
      <c r="E174" s="14">
        <v>6027.249605300965</v>
      </c>
      <c r="F174" s="14">
        <v>6180.678638340845</v>
      </c>
      <c r="G174" s="14">
        <v>6321.311124279931</v>
      </c>
      <c r="H174" s="100"/>
      <c r="I174" s="19"/>
      <c r="J174" s="14"/>
      <c r="K174" s="14"/>
      <c r="L174" s="14"/>
      <c r="M174" s="14"/>
      <c r="N174" s="14"/>
    </row>
    <row r="175" spans="1:14" ht="12.75">
      <c r="A175" s="19" t="s">
        <v>304</v>
      </c>
      <c r="B175" s="14">
        <v>423.291</v>
      </c>
      <c r="C175" s="14">
        <v>427.2754054689844</v>
      </c>
      <c r="D175" s="14">
        <v>430.1496956721829</v>
      </c>
      <c r="E175" s="14">
        <v>432.16527344227717</v>
      </c>
      <c r="F175" s="14">
        <v>434.06822153881177</v>
      </c>
      <c r="G175" s="14">
        <v>437.9281742956522</v>
      </c>
      <c r="H175" s="100"/>
      <c r="I175" s="19"/>
      <c r="J175" s="14"/>
      <c r="K175" s="14"/>
      <c r="L175" s="14"/>
      <c r="M175" s="14"/>
      <c r="N175" s="14"/>
    </row>
    <row r="176" spans="1:14" ht="12.75">
      <c r="A176" s="19" t="s">
        <v>305</v>
      </c>
      <c r="B176" s="14">
        <v>1.842</v>
      </c>
      <c r="C176" s="14">
        <v>1.8606623999999998</v>
      </c>
      <c r="D176" s="14">
        <v>1.8792690239999998</v>
      </c>
      <c r="E176" s="14">
        <v>1.8980617142399998</v>
      </c>
      <c r="F176" s="14">
        <v>1.9170423313823999</v>
      </c>
      <c r="G176" s="14">
        <v>1.9362127546962238</v>
      </c>
      <c r="H176" s="100"/>
      <c r="I176" s="19"/>
      <c r="J176" s="14"/>
      <c r="K176" s="14"/>
      <c r="L176" s="14"/>
      <c r="M176" s="14"/>
      <c r="N176" s="14"/>
    </row>
    <row r="177" spans="1:14" ht="12.75">
      <c r="A177" s="19" t="s">
        <v>306</v>
      </c>
      <c r="B177" s="14">
        <v>8.505</v>
      </c>
      <c r="C177" s="14">
        <v>8.597040950024208</v>
      </c>
      <c r="D177" s="14">
        <v>8.6886508533942</v>
      </c>
      <c r="E177" s="14">
        <v>8.779260756764195</v>
      </c>
      <c r="F177" s="14">
        <v>8.87187066013419</v>
      </c>
      <c r="G177" s="14">
        <v>8.963480563504184</v>
      </c>
      <c r="H177" s="100"/>
      <c r="I177" s="19"/>
      <c r="J177" s="14"/>
      <c r="K177" s="14"/>
      <c r="L177" s="14"/>
      <c r="M177" s="14"/>
      <c r="N177" s="14"/>
    </row>
    <row r="178" spans="1:14" ht="12.75">
      <c r="A178" s="13" t="s">
        <v>675</v>
      </c>
      <c r="B178" s="14">
        <v>0</v>
      </c>
      <c r="C178" s="14">
        <v>0</v>
      </c>
      <c r="D178" s="14">
        <v>0</v>
      </c>
      <c r="E178" s="14">
        <v>0</v>
      </c>
      <c r="F178" s="14">
        <v>0</v>
      </c>
      <c r="G178" s="14">
        <v>0</v>
      </c>
      <c r="H178" s="100"/>
      <c r="I178" s="13"/>
      <c r="J178" s="14"/>
      <c r="K178" s="14"/>
      <c r="L178" s="14"/>
      <c r="M178" s="14"/>
      <c r="N178" s="14"/>
    </row>
    <row r="179" spans="1:14" ht="12.75">
      <c r="A179" s="19" t="s">
        <v>307</v>
      </c>
      <c r="B179" s="14">
        <v>328.52</v>
      </c>
      <c r="C179" s="14">
        <v>331.95257607745884</v>
      </c>
      <c r="D179" s="14">
        <v>334.9443770094655</v>
      </c>
      <c r="E179" s="14">
        <v>336.69232239234543</v>
      </c>
      <c r="F179" s="14">
        <v>337.7722420376736</v>
      </c>
      <c r="G179" s="14">
        <v>340.1942182812404</v>
      </c>
      <c r="H179" s="100"/>
      <c r="I179" s="19"/>
      <c r="J179" s="14"/>
      <c r="K179" s="14"/>
      <c r="L179" s="14"/>
      <c r="M179" s="14"/>
      <c r="N179" s="14"/>
    </row>
    <row r="180" spans="1:14" ht="12.75">
      <c r="A180" s="19" t="s">
        <v>308</v>
      </c>
      <c r="B180" s="14">
        <v>2753.756</v>
      </c>
      <c r="C180" s="14">
        <v>2846.7722963868546</v>
      </c>
      <c r="D180" s="14">
        <v>2927.453424532192</v>
      </c>
      <c r="E180" s="14">
        <v>2968.59484887232</v>
      </c>
      <c r="F180" s="14">
        <v>3016.0779312261184</v>
      </c>
      <c r="G180" s="14">
        <v>3058.4766897498343</v>
      </c>
      <c r="H180" s="100"/>
      <c r="I180" s="19"/>
      <c r="J180" s="14"/>
      <c r="K180" s="14"/>
      <c r="L180" s="14"/>
      <c r="M180" s="14"/>
      <c r="N180" s="14"/>
    </row>
    <row r="181" spans="1:14" ht="12.75">
      <c r="A181" s="19" t="s">
        <v>309</v>
      </c>
      <c r="B181" s="14">
        <v>28.865</v>
      </c>
      <c r="C181" s="14">
        <v>29.888927389055226</v>
      </c>
      <c r="D181" s="14">
        <v>30.91633073976808</v>
      </c>
      <c r="E181" s="14">
        <v>31.939564203667576</v>
      </c>
      <c r="F181" s="14">
        <v>32.96138368920281</v>
      </c>
      <c r="G181" s="14">
        <v>33.97589275858344</v>
      </c>
      <c r="H181" s="100"/>
      <c r="I181" s="19"/>
      <c r="J181" s="14"/>
      <c r="K181" s="14"/>
      <c r="L181" s="14"/>
      <c r="M181" s="14"/>
      <c r="N181" s="14"/>
    </row>
    <row r="182" spans="1:14" ht="12.75">
      <c r="A182" s="19" t="s">
        <v>310</v>
      </c>
      <c r="B182" s="14">
        <v>50.912</v>
      </c>
      <c r="C182" s="14">
        <v>52.26555568019219</v>
      </c>
      <c r="D182" s="14">
        <v>54.21925004849435</v>
      </c>
      <c r="E182" s="14">
        <v>59.47564871597544</v>
      </c>
      <c r="F182" s="14">
        <v>61.88518993723133</v>
      </c>
      <c r="G182" s="14">
        <v>64.10842549213704</v>
      </c>
      <c r="H182" s="100"/>
      <c r="I182" s="19"/>
      <c r="J182" s="14"/>
      <c r="K182" s="14"/>
      <c r="L182" s="14"/>
      <c r="M182" s="14"/>
      <c r="N182" s="14"/>
    </row>
    <row r="183" spans="1:14" ht="12.75">
      <c r="A183" s="19" t="s">
        <v>311</v>
      </c>
      <c r="B183" s="14">
        <v>99.36</v>
      </c>
      <c r="C183" s="14">
        <v>102.34375105288422</v>
      </c>
      <c r="D183" s="14">
        <v>106.4867778554731</v>
      </c>
      <c r="E183" s="14">
        <v>116.16159171951541</v>
      </c>
      <c r="F183" s="14">
        <v>120.78228863540409</v>
      </c>
      <c r="G183" s="14">
        <v>125.04590114480186</v>
      </c>
      <c r="H183" s="100"/>
      <c r="I183" s="19"/>
      <c r="J183" s="14"/>
      <c r="K183" s="14"/>
      <c r="L183" s="14"/>
      <c r="M183" s="14"/>
      <c r="N183" s="14"/>
    </row>
    <row r="184" spans="1:14" ht="12.75">
      <c r="A184" s="19" t="s">
        <v>312</v>
      </c>
      <c r="B184" s="14">
        <v>72.519</v>
      </c>
      <c r="C184" s="14">
        <v>73.31203566666667</v>
      </c>
      <c r="D184" s="14">
        <v>73.96203566666668</v>
      </c>
      <c r="E184" s="14">
        <v>74.61203566666667</v>
      </c>
      <c r="F184" s="14">
        <v>75.26203566666668</v>
      </c>
      <c r="G184" s="14">
        <v>75.91203566666668</v>
      </c>
      <c r="H184" s="100"/>
      <c r="I184" s="19"/>
      <c r="J184" s="14"/>
      <c r="K184" s="14"/>
      <c r="L184" s="14"/>
      <c r="M184" s="14"/>
      <c r="N184" s="14"/>
    </row>
    <row r="185" spans="1:14" ht="12.75">
      <c r="A185" s="19" t="s">
        <v>313</v>
      </c>
      <c r="B185" s="14">
        <v>355.803</v>
      </c>
      <c r="C185" s="14">
        <v>359.55973779490944</v>
      </c>
      <c r="D185" s="14">
        <v>364.71818394971655</v>
      </c>
      <c r="E185" s="14">
        <v>369.95605063100675</v>
      </c>
      <c r="F185" s="14">
        <v>374.11251569123203</v>
      </c>
      <c r="G185" s="14">
        <v>377.9030574375117</v>
      </c>
      <c r="H185" s="100"/>
      <c r="I185" s="19"/>
      <c r="J185" s="14"/>
      <c r="K185" s="14"/>
      <c r="L185" s="14"/>
      <c r="M185" s="14"/>
      <c r="N185" s="14"/>
    </row>
    <row r="186" spans="1:14" ht="12.75">
      <c r="A186" s="19" t="s">
        <v>314</v>
      </c>
      <c r="B186" s="14">
        <v>226.542</v>
      </c>
      <c r="C186" s="14">
        <v>235.49467175027854</v>
      </c>
      <c r="D186" s="14">
        <v>242.37139288217423</v>
      </c>
      <c r="E186" s="14">
        <v>249.61324543861383</v>
      </c>
      <c r="F186" s="14">
        <v>257.21489723145027</v>
      </c>
      <c r="G186" s="14">
        <v>264.94249909490594</v>
      </c>
      <c r="H186" s="100"/>
      <c r="I186" s="19"/>
      <c r="J186" s="14"/>
      <c r="K186" s="14"/>
      <c r="L186" s="14"/>
      <c r="M186" s="14"/>
      <c r="N186" s="14"/>
    </row>
    <row r="187" spans="1:14" ht="12.75">
      <c r="A187" s="19" t="s">
        <v>315</v>
      </c>
      <c r="B187" s="14">
        <v>49.582</v>
      </c>
      <c r="C187" s="14">
        <v>50.0707594</v>
      </c>
      <c r="D187" s="14">
        <v>50.560466994</v>
      </c>
      <c r="E187" s="14">
        <v>51.05107166394001</v>
      </c>
      <c r="F187" s="14">
        <v>51.5425823805794</v>
      </c>
      <c r="G187" s="14">
        <v>52.03500820438519</v>
      </c>
      <c r="H187" s="100"/>
      <c r="I187" s="19"/>
      <c r="J187" s="14"/>
      <c r="K187" s="14"/>
      <c r="L187" s="14"/>
      <c r="M187" s="14"/>
      <c r="N187" s="14"/>
    </row>
    <row r="188" spans="1:14" ht="12.75">
      <c r="A188" s="19" t="s">
        <v>316</v>
      </c>
      <c r="B188" s="14">
        <v>141.549</v>
      </c>
      <c r="C188" s="14">
        <v>144.60849222892156</v>
      </c>
      <c r="D188" s="14">
        <v>147.87344057094847</v>
      </c>
      <c r="E188" s="14">
        <v>150.77255622625103</v>
      </c>
      <c r="F188" s="14">
        <v>153.89439910842813</v>
      </c>
      <c r="G188" s="14">
        <v>157.0377146361451</v>
      </c>
      <c r="H188" s="100"/>
      <c r="I188" s="19"/>
      <c r="J188" s="14"/>
      <c r="K188" s="14"/>
      <c r="L188" s="14"/>
      <c r="M188" s="14"/>
      <c r="N188" s="14"/>
    </row>
    <row r="189" spans="1:14" ht="12.75">
      <c r="A189" s="19" t="s">
        <v>317</v>
      </c>
      <c r="B189" s="14">
        <v>467.634</v>
      </c>
      <c r="C189" s="14">
        <v>488.9311656042044</v>
      </c>
      <c r="D189" s="14">
        <v>519.8231776536819</v>
      </c>
      <c r="E189" s="14">
        <v>549.4308971172488</v>
      </c>
      <c r="F189" s="14">
        <v>579.3436956357835</v>
      </c>
      <c r="G189" s="14">
        <v>604.8655241147725</v>
      </c>
      <c r="H189" s="100"/>
      <c r="I189" s="19"/>
      <c r="J189" s="14"/>
      <c r="K189" s="14"/>
      <c r="L189" s="14"/>
      <c r="M189" s="14"/>
      <c r="N189" s="14"/>
    </row>
    <row r="190" spans="1:14" ht="12.75">
      <c r="A190" s="19" t="s">
        <v>318</v>
      </c>
      <c r="B190" s="14">
        <v>135.491</v>
      </c>
      <c r="C190" s="14">
        <v>136.90537281172473</v>
      </c>
      <c r="D190" s="14">
        <v>138.34112159352222</v>
      </c>
      <c r="E190" s="14">
        <v>139.8018127103462</v>
      </c>
      <c r="F190" s="14">
        <v>141.288598460262</v>
      </c>
      <c r="G190" s="14">
        <v>142.51153527083926</v>
      </c>
      <c r="H190" s="100"/>
      <c r="I190" s="19"/>
      <c r="J190" s="14"/>
      <c r="K190" s="14"/>
      <c r="L190" s="14"/>
      <c r="M190" s="14"/>
      <c r="N190" s="14"/>
    </row>
    <row r="191" spans="1:14" ht="12.75">
      <c r="A191" s="19" t="s">
        <v>319</v>
      </c>
      <c r="B191" s="14">
        <v>429</v>
      </c>
      <c r="C191" s="14">
        <v>432.9</v>
      </c>
      <c r="D191" s="14">
        <v>437.6</v>
      </c>
      <c r="E191" s="14">
        <v>441.9</v>
      </c>
      <c r="F191" s="14">
        <v>446.2</v>
      </c>
      <c r="G191" s="14">
        <v>450.5</v>
      </c>
      <c r="H191" s="100"/>
      <c r="I191" s="19"/>
      <c r="J191" s="14"/>
      <c r="K191" s="14"/>
      <c r="L191" s="14"/>
      <c r="M191" s="14"/>
      <c r="N191" s="14"/>
    </row>
    <row r="192" spans="1:14" ht="12.75">
      <c r="A192" s="19" t="s">
        <v>320</v>
      </c>
      <c r="B192" s="14">
        <v>47.326</v>
      </c>
      <c r="C192" s="14">
        <v>47.792508292227474</v>
      </c>
      <c r="D192" s="14">
        <v>48.25939928592943</v>
      </c>
      <c r="E192" s="14">
        <v>48.726290279631385</v>
      </c>
      <c r="F192" s="14">
        <v>49.19318127333335</v>
      </c>
      <c r="G192" s="14">
        <v>49.66007226703529</v>
      </c>
      <c r="H192" s="100"/>
      <c r="I192" s="19"/>
      <c r="J192" s="14"/>
      <c r="K192" s="14"/>
      <c r="L192" s="14"/>
      <c r="M192" s="14"/>
      <c r="N192" s="14"/>
    </row>
    <row r="193" spans="1:14" ht="12.75">
      <c r="A193" s="19" t="s">
        <v>321</v>
      </c>
      <c r="B193" s="14">
        <v>45.178</v>
      </c>
      <c r="C193" s="14">
        <v>46.531969121751025</v>
      </c>
      <c r="D193" s="14">
        <v>47.67648051155463</v>
      </c>
      <c r="E193" s="14">
        <v>49.24493217246235</v>
      </c>
      <c r="F193" s="14">
        <v>50.688848366630324</v>
      </c>
      <c r="G193" s="14">
        <v>52.23863724009336</v>
      </c>
      <c r="H193" s="100"/>
      <c r="I193" s="19"/>
      <c r="J193" s="14"/>
      <c r="K193" s="14"/>
      <c r="L193" s="14"/>
      <c r="M193" s="14"/>
      <c r="N193" s="14"/>
    </row>
    <row r="194" spans="1:14" ht="12.75">
      <c r="A194" s="19" t="s">
        <v>322</v>
      </c>
      <c r="B194" s="14">
        <v>1103.974</v>
      </c>
      <c r="C194" s="14">
        <v>1163.2969836979569</v>
      </c>
      <c r="D194" s="14">
        <v>1222.6535945485025</v>
      </c>
      <c r="E194" s="14">
        <v>1287.3339611673464</v>
      </c>
      <c r="F194" s="14">
        <v>1349.2481599313383</v>
      </c>
      <c r="G194" s="14">
        <v>1414.6354294807854</v>
      </c>
      <c r="H194" s="100"/>
      <c r="I194" s="19"/>
      <c r="J194" s="14"/>
      <c r="K194" s="14"/>
      <c r="L194" s="14"/>
      <c r="M194" s="14"/>
      <c r="N194" s="14"/>
    </row>
    <row r="195" spans="1:14" ht="12.75">
      <c r="A195" s="19" t="s">
        <v>323</v>
      </c>
      <c r="B195" s="14">
        <v>166.4</v>
      </c>
      <c r="C195" s="14">
        <v>176.56050590318515</v>
      </c>
      <c r="D195" s="14">
        <v>181.49077051240903</v>
      </c>
      <c r="E195" s="14">
        <v>186.5633210866683</v>
      </c>
      <c r="F195" s="14">
        <v>191.85194504001942</v>
      </c>
      <c r="G195" s="14">
        <v>197.33471603047235</v>
      </c>
      <c r="H195" s="100"/>
      <c r="I195" s="19"/>
      <c r="J195" s="14"/>
      <c r="K195" s="14"/>
      <c r="L195" s="14"/>
      <c r="M195" s="14"/>
      <c r="N195" s="14"/>
    </row>
    <row r="196" spans="1:14" ht="12.75">
      <c r="A196" s="19" t="s">
        <v>324</v>
      </c>
      <c r="B196" s="14">
        <v>64.438</v>
      </c>
      <c r="C196" s="14">
        <v>65.2021577</v>
      </c>
      <c r="D196" s="14">
        <v>66.06717927700001</v>
      </c>
      <c r="E196" s="14">
        <v>66.83385106976999</v>
      </c>
      <c r="F196" s="14">
        <v>67.7021895804677</v>
      </c>
      <c r="G196" s="14">
        <v>68.47221147627238</v>
      </c>
      <c r="H196" s="100"/>
      <c r="I196" s="19"/>
      <c r="J196" s="14"/>
      <c r="K196" s="14"/>
      <c r="L196" s="14"/>
      <c r="M196" s="14"/>
      <c r="N196" s="14"/>
    </row>
    <row r="197" spans="1:14" ht="12.75">
      <c r="A197" s="19" t="s">
        <v>325</v>
      </c>
      <c r="B197" s="14">
        <v>263.079</v>
      </c>
      <c r="C197" s="14">
        <v>303.272</v>
      </c>
      <c r="D197" s="14">
        <v>306.754</v>
      </c>
      <c r="E197" s="14">
        <v>317.839</v>
      </c>
      <c r="F197" s="14">
        <v>329.445</v>
      </c>
      <c r="G197" s="14">
        <v>335.677</v>
      </c>
      <c r="H197" s="100"/>
      <c r="I197" s="19"/>
      <c r="J197" s="14"/>
      <c r="K197" s="14"/>
      <c r="L197" s="14"/>
      <c r="M197" s="14"/>
      <c r="N197" s="14"/>
    </row>
    <row r="198" spans="1:14" ht="12.75">
      <c r="A198" s="19" t="s">
        <v>326</v>
      </c>
      <c r="B198" s="14">
        <v>71.049</v>
      </c>
      <c r="C198" s="14">
        <v>72.5955221</v>
      </c>
      <c r="D198" s="14">
        <v>74.137047321</v>
      </c>
      <c r="E198" s="14">
        <v>75.66479779421</v>
      </c>
      <c r="F198" s="14">
        <v>77.2157857721521</v>
      </c>
      <c r="G198" s="14">
        <v>78.75802362987362</v>
      </c>
      <c r="H198" s="100"/>
      <c r="I198" s="19"/>
      <c r="J198" s="14"/>
      <c r="K198" s="14"/>
      <c r="L198" s="14"/>
      <c r="M198" s="14"/>
      <c r="N198" s="14"/>
    </row>
    <row r="199" spans="1:14" ht="12.75">
      <c r="A199" s="19" t="s">
        <v>327</v>
      </c>
      <c r="B199" s="14">
        <v>24.727</v>
      </c>
      <c r="C199" s="14">
        <v>25.5142143</v>
      </c>
      <c r="D199" s="14">
        <v>26.3019743</v>
      </c>
      <c r="E199" s="14">
        <v>27.0897343</v>
      </c>
      <c r="F199" s="14">
        <v>27.8774943</v>
      </c>
      <c r="G199" s="14">
        <v>28.6652543</v>
      </c>
      <c r="H199" s="100"/>
      <c r="I199" s="19"/>
      <c r="J199" s="14"/>
      <c r="K199" s="14"/>
      <c r="L199" s="14"/>
      <c r="M199" s="14"/>
      <c r="N199" s="14"/>
    </row>
    <row r="200" spans="1:14" ht="12.75">
      <c r="A200" s="19" t="s">
        <v>328</v>
      </c>
      <c r="B200" s="14">
        <v>21.587</v>
      </c>
      <c r="C200" s="14">
        <v>22.190989151189186</v>
      </c>
      <c r="D200" s="14">
        <v>23.035964697948042</v>
      </c>
      <c r="E200" s="14">
        <v>25.02583574929631</v>
      </c>
      <c r="F200" s="14">
        <v>25.96605854898971</v>
      </c>
      <c r="G200" s="14">
        <v>26.83292686745219</v>
      </c>
      <c r="H200" s="100"/>
      <c r="I200" s="19"/>
      <c r="J200" s="14"/>
      <c r="K200" s="14"/>
      <c r="L200" s="14"/>
      <c r="M200" s="14"/>
      <c r="N200" s="14"/>
    </row>
    <row r="201" spans="1:13" ht="12.75">
      <c r="A201" s="19"/>
      <c r="B201" s="14"/>
      <c r="C201" s="14"/>
      <c r="D201" s="14"/>
      <c r="E201" s="14"/>
      <c r="F201" s="14"/>
      <c r="G201" s="14"/>
      <c r="H201" s="14"/>
      <c r="I201" s="100"/>
      <c r="J201" s="100"/>
      <c r="K201" s="100"/>
      <c r="L201" s="100"/>
      <c r="M201" s="100"/>
    </row>
    <row r="202" spans="1:13" ht="12.75">
      <c r="A202" s="19"/>
      <c r="B202" s="14"/>
      <c r="C202" s="14"/>
      <c r="D202" s="14"/>
      <c r="E202" s="14"/>
      <c r="F202" s="14"/>
      <c r="G202" s="14"/>
      <c r="H202" s="14"/>
      <c r="I202" s="100"/>
      <c r="J202" s="100"/>
      <c r="K202" s="100"/>
      <c r="L202" s="100"/>
      <c r="M202" s="100"/>
    </row>
    <row r="203" spans="3:8" ht="12.75">
      <c r="C203" s="14"/>
      <c r="D203" s="14"/>
      <c r="E203" s="14"/>
      <c r="F203" s="14"/>
      <c r="G203" s="14"/>
      <c r="H203" s="100"/>
    </row>
    <row r="204" spans="2:7" ht="12.75">
      <c r="B204" s="100"/>
      <c r="C204" s="100"/>
      <c r="D204" s="100"/>
      <c r="E204" s="100"/>
      <c r="F204" s="100"/>
      <c r="G204" s="100"/>
    </row>
  </sheetData>
  <mergeCells count="3">
    <mergeCell ref="A1:G1"/>
    <mergeCell ref="B5:G5"/>
    <mergeCell ref="A3:G3"/>
  </mergeCells>
  <printOptions horizontalCentered="1"/>
  <pageMargins left="0.5" right="0.25" top="1" bottom="1" header="0.5" footer="0.5"/>
  <pageSetup horizontalDpi="600" verticalDpi="600" orientation="portrait" r:id="rId1"/>
  <headerFooter alignWithMargins="0">
    <oddHeader>&amp;LCDR Report - Summer Load by County&amp;RMay 2007</oddHeader>
    <oddFooter>&amp;CSummer Load by County - &amp;P of &amp;N</oddFooter>
  </headerFooter>
</worksheet>
</file>

<file path=xl/worksheets/sheet14.xml><?xml version="1.0" encoding="utf-8"?>
<worksheet xmlns="http://schemas.openxmlformats.org/spreadsheetml/2006/main" xmlns:r="http://schemas.openxmlformats.org/officeDocument/2006/relationships">
  <sheetPr>
    <tabColor indexed="13"/>
  </sheetPr>
  <dimension ref="A1:Q204"/>
  <sheetViews>
    <sheetView showGridLines="0" workbookViewId="0" topLeftCell="A1">
      <selection activeCell="A7" sqref="A7"/>
    </sheetView>
  </sheetViews>
  <sheetFormatPr defaultColWidth="9.140625" defaultRowHeight="12.75"/>
  <cols>
    <col min="1" max="1" width="16.7109375" style="0" bestFit="1" customWidth="1"/>
  </cols>
  <sheetData>
    <row r="1" spans="1:7" ht="25.5" customHeight="1">
      <c r="A1" s="265" t="s">
        <v>695</v>
      </c>
      <c r="B1" s="265"/>
      <c r="C1" s="265"/>
      <c r="D1" s="265"/>
      <c r="E1" s="265"/>
      <c r="F1" s="265"/>
      <c r="G1" s="265"/>
    </row>
    <row r="2" ht="12.75" customHeight="1"/>
    <row r="3" spans="1:7" ht="79.5" customHeight="1">
      <c r="A3" s="263" t="s">
        <v>9</v>
      </c>
      <c r="B3" s="263"/>
      <c r="C3" s="263"/>
      <c r="D3" s="263"/>
      <c r="E3" s="263"/>
      <c r="F3" s="263"/>
      <c r="G3" s="263"/>
    </row>
    <row r="4" spans="2:12" ht="12.75" customHeight="1">
      <c r="B4" s="100"/>
      <c r="C4" s="100"/>
      <c r="D4" s="100"/>
      <c r="E4" s="100"/>
      <c r="F4" s="100"/>
      <c r="G4" s="100"/>
      <c r="H4" s="100"/>
      <c r="I4" s="100"/>
      <c r="J4" s="100"/>
      <c r="K4" s="100"/>
      <c r="L4" s="100"/>
    </row>
    <row r="5" spans="2:12" ht="12.75" customHeight="1">
      <c r="B5" s="230" t="s">
        <v>704</v>
      </c>
      <c r="C5" s="230"/>
      <c r="D5" s="230"/>
      <c r="E5" s="230"/>
      <c r="F5" s="230"/>
      <c r="G5" s="230"/>
      <c r="H5" s="100"/>
      <c r="I5" s="100"/>
      <c r="J5" s="100"/>
      <c r="K5" s="100"/>
      <c r="L5" s="100"/>
    </row>
    <row r="6" spans="1:12" ht="12.75" customHeight="1">
      <c r="A6" s="64" t="s">
        <v>137</v>
      </c>
      <c r="B6" s="64">
        <v>2007</v>
      </c>
      <c r="C6" s="1">
        <v>2008</v>
      </c>
      <c r="D6" s="1">
        <v>2009</v>
      </c>
      <c r="E6" s="1">
        <v>2010</v>
      </c>
      <c r="F6" s="1">
        <v>2011</v>
      </c>
      <c r="G6" s="1">
        <v>2012</v>
      </c>
      <c r="H6" s="1"/>
      <c r="I6" s="1"/>
      <c r="J6" s="1"/>
      <c r="K6" s="1"/>
      <c r="L6" s="1"/>
    </row>
    <row r="7" spans="1:8" ht="12.75" customHeight="1">
      <c r="A7" s="64"/>
      <c r="C7" s="70"/>
      <c r="D7" s="70"/>
      <c r="E7" s="70"/>
      <c r="F7" s="70"/>
      <c r="G7" s="70"/>
      <c r="H7" s="206"/>
    </row>
    <row r="8" spans="1:8" ht="12.75" customHeight="1">
      <c r="A8" s="19" t="s">
        <v>138</v>
      </c>
      <c r="B8" s="14">
        <v>0</v>
      </c>
      <c r="C8" s="14">
        <v>0</v>
      </c>
      <c r="D8" s="14">
        <v>0</v>
      </c>
      <c r="E8" s="14">
        <v>0</v>
      </c>
      <c r="F8" s="14">
        <v>0</v>
      </c>
      <c r="G8" s="14">
        <v>0</v>
      </c>
      <c r="H8" s="21"/>
    </row>
    <row r="9" spans="1:8" ht="12.75" customHeight="1">
      <c r="A9" s="19" t="s">
        <v>139</v>
      </c>
      <c r="B9" s="14">
        <v>0</v>
      </c>
      <c r="C9" s="14">
        <v>0</v>
      </c>
      <c r="D9" s="14">
        <v>0</v>
      </c>
      <c r="E9" s="14">
        <v>0</v>
      </c>
      <c r="F9" s="14">
        <v>0</v>
      </c>
      <c r="G9" s="14">
        <v>0</v>
      </c>
      <c r="H9" s="21"/>
    </row>
    <row r="10" spans="1:8" ht="12.75" customHeight="1">
      <c r="A10" s="19" t="s">
        <v>140</v>
      </c>
      <c r="B10" s="14">
        <v>0</v>
      </c>
      <c r="C10" s="14">
        <v>0</v>
      </c>
      <c r="D10" s="14">
        <v>0</v>
      </c>
      <c r="E10" s="14">
        <v>0</v>
      </c>
      <c r="F10" s="14">
        <v>0</v>
      </c>
      <c r="G10" s="14">
        <v>0</v>
      </c>
      <c r="H10" s="21"/>
    </row>
    <row r="11" spans="1:8" ht="12.75" customHeight="1">
      <c r="A11" s="19" t="s">
        <v>141</v>
      </c>
      <c r="B11" s="14">
        <v>0</v>
      </c>
      <c r="C11" s="14">
        <v>0</v>
      </c>
      <c r="D11" s="14">
        <v>0</v>
      </c>
      <c r="E11" s="14">
        <v>0</v>
      </c>
      <c r="F11" s="14">
        <v>0</v>
      </c>
      <c r="G11" s="14">
        <v>0</v>
      </c>
      <c r="H11" s="21"/>
    </row>
    <row r="12" spans="1:8" ht="12.75" customHeight="1">
      <c r="A12" s="19" t="s">
        <v>142</v>
      </c>
      <c r="B12" s="14">
        <v>0</v>
      </c>
      <c r="C12" s="14">
        <v>0</v>
      </c>
      <c r="D12" s="14">
        <v>0</v>
      </c>
      <c r="E12" s="14">
        <v>0</v>
      </c>
      <c r="F12" s="14">
        <v>0</v>
      </c>
      <c r="G12" s="14">
        <v>0</v>
      </c>
      <c r="H12" s="21"/>
    </row>
    <row r="13" spans="1:8" ht="12.75" customHeight="1">
      <c r="A13" s="19" t="s">
        <v>143</v>
      </c>
      <c r="B13" s="14">
        <v>396</v>
      </c>
      <c r="C13" s="14">
        <v>396</v>
      </c>
      <c r="D13" s="14">
        <v>396</v>
      </c>
      <c r="E13" s="14">
        <v>396</v>
      </c>
      <c r="F13" s="14">
        <v>396</v>
      </c>
      <c r="G13" s="14">
        <v>396</v>
      </c>
      <c r="H13" s="21"/>
    </row>
    <row r="14" spans="1:8" ht="12.75" customHeight="1">
      <c r="A14" s="19" t="s">
        <v>144</v>
      </c>
      <c r="B14" s="14">
        <v>0</v>
      </c>
      <c r="C14" s="14">
        <v>0</v>
      </c>
      <c r="D14" s="14">
        <v>0</v>
      </c>
      <c r="E14" s="14">
        <v>0</v>
      </c>
      <c r="F14" s="14">
        <v>0</v>
      </c>
      <c r="G14" s="14">
        <v>0</v>
      </c>
      <c r="H14" s="21"/>
    </row>
    <row r="15" spans="1:17" ht="12.75">
      <c r="A15" s="19" t="s">
        <v>145</v>
      </c>
      <c r="B15" s="14">
        <v>0</v>
      </c>
      <c r="C15" s="14">
        <v>0</v>
      </c>
      <c r="D15" s="14">
        <v>0</v>
      </c>
      <c r="E15" s="14">
        <v>0</v>
      </c>
      <c r="F15" s="14">
        <v>0</v>
      </c>
      <c r="G15" s="14">
        <v>0</v>
      </c>
      <c r="H15" s="21"/>
      <c r="I15" s="2"/>
      <c r="J15" s="2"/>
      <c r="K15" s="2"/>
      <c r="L15" s="2"/>
      <c r="M15" s="2"/>
      <c r="N15" s="2"/>
      <c r="O15" s="2"/>
      <c r="P15" s="2"/>
      <c r="Q15" s="2"/>
    </row>
    <row r="16" spans="1:17" ht="12.75">
      <c r="A16" s="19" t="s">
        <v>146</v>
      </c>
      <c r="B16" s="14">
        <v>1642</v>
      </c>
      <c r="C16" s="14">
        <v>1642</v>
      </c>
      <c r="D16" s="14">
        <v>1642</v>
      </c>
      <c r="E16" s="14">
        <v>1642</v>
      </c>
      <c r="F16" s="14">
        <v>1642</v>
      </c>
      <c r="G16" s="14">
        <v>1642</v>
      </c>
      <c r="H16" s="21"/>
      <c r="I16" s="2"/>
      <c r="J16" s="2"/>
      <c r="K16" s="2"/>
      <c r="L16" s="2"/>
      <c r="M16" s="2"/>
      <c r="N16" s="2"/>
      <c r="O16" s="2"/>
      <c r="P16" s="2"/>
      <c r="Q16" s="2"/>
    </row>
    <row r="17" spans="1:17" ht="12.75">
      <c r="A17" s="19" t="s">
        <v>147</v>
      </c>
      <c r="B17" s="14">
        <v>0</v>
      </c>
      <c r="C17" s="14">
        <v>0</v>
      </c>
      <c r="D17" s="14">
        <v>0</v>
      </c>
      <c r="E17" s="14">
        <v>0</v>
      </c>
      <c r="F17" s="14">
        <v>0</v>
      </c>
      <c r="G17" s="14">
        <v>0</v>
      </c>
      <c r="H17" s="21"/>
      <c r="I17" s="2"/>
      <c r="J17" s="2"/>
      <c r="K17" s="2"/>
      <c r="L17" s="2"/>
      <c r="M17" s="2"/>
      <c r="N17" s="2"/>
      <c r="O17" s="2"/>
      <c r="P17" s="2"/>
      <c r="Q17" s="2"/>
    </row>
    <row r="18" spans="1:17" ht="12.75">
      <c r="A18" s="19" t="s">
        <v>148</v>
      </c>
      <c r="B18" s="14">
        <v>0</v>
      </c>
      <c r="C18" s="14">
        <v>0</v>
      </c>
      <c r="D18" s="14">
        <v>0</v>
      </c>
      <c r="E18" s="14">
        <v>0</v>
      </c>
      <c r="F18" s="14">
        <v>0</v>
      </c>
      <c r="G18" s="14">
        <v>0</v>
      </c>
      <c r="H18" s="21"/>
      <c r="I18" s="2"/>
      <c r="J18" s="2"/>
      <c r="K18" s="2"/>
      <c r="L18" s="2"/>
      <c r="M18" s="2"/>
      <c r="N18" s="2"/>
      <c r="O18" s="2"/>
      <c r="P18" s="2"/>
      <c r="Q18" s="2"/>
    </row>
    <row r="19" spans="1:17" ht="12.75">
      <c r="A19" s="19" t="s">
        <v>149</v>
      </c>
      <c r="B19" s="14">
        <v>0</v>
      </c>
      <c r="C19" s="14">
        <v>0</v>
      </c>
      <c r="D19" s="14">
        <v>0</v>
      </c>
      <c r="E19" s="14">
        <v>0</v>
      </c>
      <c r="F19" s="14">
        <v>0</v>
      </c>
      <c r="G19" s="14">
        <v>0</v>
      </c>
      <c r="H19" s="21"/>
      <c r="I19" s="2"/>
      <c r="J19" s="2"/>
      <c r="K19" s="2"/>
      <c r="L19" s="2"/>
      <c r="M19" s="2"/>
      <c r="N19" s="2"/>
      <c r="O19" s="2"/>
      <c r="P19" s="2"/>
      <c r="Q19" s="2"/>
    </row>
    <row r="20" spans="1:17" ht="12.75">
      <c r="A20" s="19" t="s">
        <v>150</v>
      </c>
      <c r="B20" s="14">
        <v>4199.6</v>
      </c>
      <c r="C20" s="14">
        <v>4199.6</v>
      </c>
      <c r="D20" s="14">
        <v>4141.6</v>
      </c>
      <c r="E20" s="14">
        <v>4141.6</v>
      </c>
      <c r="F20" s="14">
        <v>4891.6</v>
      </c>
      <c r="G20" s="14">
        <v>4891.6</v>
      </c>
      <c r="H20" s="21"/>
      <c r="I20" s="2"/>
      <c r="J20" s="2"/>
      <c r="K20" s="2"/>
      <c r="L20" s="2"/>
      <c r="M20" s="2"/>
      <c r="N20" s="2"/>
      <c r="O20" s="2"/>
      <c r="P20" s="2"/>
      <c r="Q20" s="2"/>
    </row>
    <row r="21" spans="1:17" ht="12.75">
      <c r="A21" s="19" t="s">
        <v>151</v>
      </c>
      <c r="B21" s="14">
        <v>0</v>
      </c>
      <c r="C21" s="14">
        <v>0</v>
      </c>
      <c r="D21" s="14">
        <v>0</v>
      </c>
      <c r="E21" s="14">
        <v>0</v>
      </c>
      <c r="F21" s="14">
        <v>0</v>
      </c>
      <c r="G21" s="14">
        <v>0</v>
      </c>
      <c r="H21" s="21"/>
      <c r="I21" s="2"/>
      <c r="J21" s="2"/>
      <c r="K21" s="2"/>
      <c r="L21" s="2"/>
      <c r="M21" s="2"/>
      <c r="N21" s="2"/>
      <c r="O21" s="2"/>
      <c r="P21" s="2"/>
      <c r="Q21" s="2"/>
    </row>
    <row r="22" spans="1:17" ht="12.75">
      <c r="A22" s="19" t="s">
        <v>152</v>
      </c>
      <c r="B22" s="14">
        <v>7.308</v>
      </c>
      <c r="C22" s="14">
        <v>7.308</v>
      </c>
      <c r="D22" s="14">
        <v>7.308</v>
      </c>
      <c r="E22" s="14">
        <v>7.308</v>
      </c>
      <c r="F22" s="14">
        <v>7.308</v>
      </c>
      <c r="G22" s="14">
        <v>7.308</v>
      </c>
      <c r="H22" s="21"/>
      <c r="I22" s="2"/>
      <c r="J22" s="2"/>
      <c r="K22" s="2"/>
      <c r="L22" s="2"/>
      <c r="M22" s="2"/>
      <c r="N22" s="2"/>
      <c r="O22" s="2"/>
      <c r="P22" s="2"/>
      <c r="Q22" s="2"/>
    </row>
    <row r="23" spans="1:17" ht="12.75">
      <c r="A23" s="19" t="s">
        <v>153</v>
      </c>
      <c r="B23" s="14">
        <v>565</v>
      </c>
      <c r="C23" s="14">
        <v>565</v>
      </c>
      <c r="D23" s="14">
        <v>565</v>
      </c>
      <c r="E23" s="14">
        <v>565</v>
      </c>
      <c r="F23" s="14">
        <v>565</v>
      </c>
      <c r="G23" s="14">
        <v>565</v>
      </c>
      <c r="H23" s="21"/>
      <c r="I23" s="2"/>
      <c r="J23" s="2"/>
      <c r="K23" s="2"/>
      <c r="L23" s="2"/>
      <c r="M23" s="2"/>
      <c r="N23" s="2"/>
      <c r="O23" s="2"/>
      <c r="P23" s="2"/>
      <c r="Q23" s="2"/>
    </row>
    <row r="24" spans="1:17" ht="12.75">
      <c r="A24" s="19" t="s">
        <v>154</v>
      </c>
      <c r="B24" s="14">
        <v>610</v>
      </c>
      <c r="C24" s="14">
        <v>610</v>
      </c>
      <c r="D24" s="14">
        <v>610</v>
      </c>
      <c r="E24" s="14">
        <v>610</v>
      </c>
      <c r="F24" s="14">
        <v>610</v>
      </c>
      <c r="G24" s="14">
        <v>610</v>
      </c>
      <c r="H24" s="21"/>
      <c r="I24" s="2"/>
      <c r="J24" s="2"/>
      <c r="K24" s="2"/>
      <c r="L24" s="2"/>
      <c r="M24" s="2"/>
      <c r="N24" s="2"/>
      <c r="O24" s="2"/>
      <c r="P24" s="2"/>
      <c r="Q24" s="2"/>
    </row>
    <row r="25" spans="1:17" ht="12.75">
      <c r="A25" s="19" t="s">
        <v>155</v>
      </c>
      <c r="B25" s="14">
        <v>283</v>
      </c>
      <c r="C25" s="14">
        <v>283</v>
      </c>
      <c r="D25" s="14">
        <v>283</v>
      </c>
      <c r="E25" s="14">
        <v>283</v>
      </c>
      <c r="F25" s="14">
        <v>283</v>
      </c>
      <c r="G25" s="14">
        <v>283</v>
      </c>
      <c r="H25" s="21"/>
      <c r="I25" s="2"/>
      <c r="J25" s="2"/>
      <c r="K25" s="2"/>
      <c r="L25" s="2"/>
      <c r="M25" s="2"/>
      <c r="N25" s="2"/>
      <c r="O25" s="2"/>
      <c r="P25" s="2"/>
      <c r="Q25" s="2"/>
    </row>
    <row r="26" spans="1:17" ht="12.75">
      <c r="A26" s="19" t="s">
        <v>156</v>
      </c>
      <c r="B26" s="14">
        <v>0</v>
      </c>
      <c r="C26" s="14">
        <v>0</v>
      </c>
      <c r="D26" s="14">
        <v>0</v>
      </c>
      <c r="E26" s="14">
        <v>0</v>
      </c>
      <c r="F26" s="14">
        <v>0</v>
      </c>
      <c r="G26" s="14">
        <v>0</v>
      </c>
      <c r="H26" s="21"/>
      <c r="I26" s="2"/>
      <c r="J26" s="2"/>
      <c r="K26" s="2"/>
      <c r="L26" s="2"/>
      <c r="M26" s="2"/>
      <c r="N26" s="2"/>
      <c r="O26" s="2"/>
      <c r="P26" s="2"/>
      <c r="Q26" s="2"/>
    </row>
    <row r="27" spans="1:17" ht="12.75">
      <c r="A27" s="19" t="s">
        <v>157</v>
      </c>
      <c r="B27" s="14">
        <v>0</v>
      </c>
      <c r="C27" s="14">
        <v>0</v>
      </c>
      <c r="D27" s="14">
        <v>0</v>
      </c>
      <c r="E27" s="14">
        <v>0</v>
      </c>
      <c r="F27" s="14">
        <v>0</v>
      </c>
      <c r="G27" s="14">
        <v>0</v>
      </c>
      <c r="H27" s="21"/>
      <c r="I27" s="2"/>
      <c r="J27" s="2"/>
      <c r="K27" s="2"/>
      <c r="L27" s="2"/>
      <c r="M27" s="2"/>
      <c r="N27" s="2"/>
      <c r="O27" s="2"/>
      <c r="P27" s="2"/>
      <c r="Q27" s="2"/>
    </row>
    <row r="28" spans="1:17" ht="12.75">
      <c r="A28" s="19" t="s">
        <v>158</v>
      </c>
      <c r="B28" s="14">
        <v>0</v>
      </c>
      <c r="C28" s="14">
        <v>0</v>
      </c>
      <c r="D28" s="14">
        <v>0</v>
      </c>
      <c r="E28" s="14">
        <v>0</v>
      </c>
      <c r="F28" s="14">
        <v>0</v>
      </c>
      <c r="G28" s="14">
        <v>0</v>
      </c>
      <c r="H28" s="21"/>
      <c r="I28" s="2"/>
      <c r="J28" s="2"/>
      <c r="K28" s="2"/>
      <c r="L28" s="2"/>
      <c r="M28" s="2"/>
      <c r="N28" s="2"/>
      <c r="O28" s="2"/>
      <c r="P28" s="2"/>
      <c r="Q28" s="2"/>
    </row>
    <row r="29" spans="1:17" ht="12.75">
      <c r="A29" s="19" t="s">
        <v>159</v>
      </c>
      <c r="B29" s="14">
        <v>0</v>
      </c>
      <c r="C29" s="14">
        <v>0</v>
      </c>
      <c r="D29" s="14">
        <v>0</v>
      </c>
      <c r="E29" s="14">
        <v>0</v>
      </c>
      <c r="F29" s="14">
        <v>0</v>
      </c>
      <c r="G29" s="14">
        <v>0</v>
      </c>
      <c r="H29" s="21"/>
      <c r="I29" s="2"/>
      <c r="J29" s="2"/>
      <c r="K29" s="2"/>
      <c r="L29" s="2"/>
      <c r="M29" s="2"/>
      <c r="N29" s="2"/>
      <c r="O29" s="2"/>
      <c r="P29" s="2"/>
      <c r="Q29" s="2"/>
    </row>
    <row r="30" spans="1:17" ht="12.75">
      <c r="A30" s="19" t="s">
        <v>160</v>
      </c>
      <c r="B30" s="14">
        <v>97</v>
      </c>
      <c r="C30" s="14">
        <v>97</v>
      </c>
      <c r="D30" s="14">
        <v>97</v>
      </c>
      <c r="E30" s="14">
        <v>97</v>
      </c>
      <c r="F30" s="14">
        <v>97</v>
      </c>
      <c r="G30" s="14">
        <v>97</v>
      </c>
      <c r="H30" s="21"/>
      <c r="I30" s="2"/>
      <c r="J30" s="2"/>
      <c r="K30" s="2"/>
      <c r="L30" s="2"/>
      <c r="M30" s="2"/>
      <c r="N30" s="2"/>
      <c r="O30" s="2"/>
      <c r="P30" s="2"/>
      <c r="Q30" s="2"/>
    </row>
    <row r="31" spans="1:17" ht="12.75">
      <c r="A31" s="19" t="s">
        <v>161</v>
      </c>
      <c r="B31" s="14">
        <v>0</v>
      </c>
      <c r="C31" s="14">
        <v>0</v>
      </c>
      <c r="D31" s="14">
        <v>0</v>
      </c>
      <c r="E31" s="14">
        <v>0</v>
      </c>
      <c r="F31" s="14">
        <v>0</v>
      </c>
      <c r="G31" s="14">
        <v>0</v>
      </c>
      <c r="H31" s="21"/>
      <c r="I31" s="2"/>
      <c r="J31" s="2"/>
      <c r="K31" s="2"/>
      <c r="L31" s="2"/>
      <c r="M31" s="2"/>
      <c r="N31" s="2"/>
      <c r="O31" s="2"/>
      <c r="P31" s="2"/>
      <c r="Q31" s="2"/>
    </row>
    <row r="32" spans="1:17" ht="12.75">
      <c r="A32" s="19" t="s">
        <v>162</v>
      </c>
      <c r="B32" s="14">
        <v>204</v>
      </c>
      <c r="C32" s="14">
        <v>204</v>
      </c>
      <c r="D32" s="14">
        <v>204</v>
      </c>
      <c r="E32" s="14">
        <v>204</v>
      </c>
      <c r="F32" s="14">
        <v>204</v>
      </c>
      <c r="G32" s="14">
        <v>204</v>
      </c>
      <c r="H32" s="21"/>
      <c r="I32" s="2"/>
      <c r="J32" s="2"/>
      <c r="K32" s="2"/>
      <c r="L32" s="2"/>
      <c r="M32" s="2"/>
      <c r="N32" s="2"/>
      <c r="O32" s="2"/>
      <c r="P32" s="2"/>
      <c r="Q32" s="2"/>
    </row>
    <row r="33" spans="1:17" ht="12.75">
      <c r="A33" s="19" t="s">
        <v>163</v>
      </c>
      <c r="B33" s="14">
        <v>0</v>
      </c>
      <c r="C33" s="14">
        <v>0</v>
      </c>
      <c r="D33" s="14">
        <v>0</v>
      </c>
      <c r="E33" s="14">
        <v>0</v>
      </c>
      <c r="F33" s="14">
        <v>0</v>
      </c>
      <c r="G33" s="14">
        <v>0</v>
      </c>
      <c r="H33" s="21"/>
      <c r="I33" s="2"/>
      <c r="J33" s="2"/>
      <c r="K33" s="2"/>
      <c r="L33" s="2"/>
      <c r="M33" s="2"/>
      <c r="N33" s="2"/>
      <c r="O33" s="2"/>
      <c r="P33" s="2"/>
      <c r="Q33" s="2"/>
    </row>
    <row r="34" spans="1:17" ht="12.75">
      <c r="A34" s="19" t="s">
        <v>164</v>
      </c>
      <c r="B34" s="14">
        <v>195</v>
      </c>
      <c r="C34" s="14">
        <v>195</v>
      </c>
      <c r="D34" s="14">
        <v>195</v>
      </c>
      <c r="E34" s="14">
        <v>195</v>
      </c>
      <c r="F34" s="14">
        <v>195</v>
      </c>
      <c r="G34" s="14">
        <v>195</v>
      </c>
      <c r="H34" s="21"/>
      <c r="I34" s="2"/>
      <c r="J34" s="2"/>
      <c r="K34" s="2"/>
      <c r="L34" s="2"/>
      <c r="M34" s="2"/>
      <c r="N34" s="2"/>
      <c r="O34" s="2"/>
      <c r="P34" s="2"/>
      <c r="Q34" s="2"/>
    </row>
    <row r="35" spans="1:17" ht="12.75">
      <c r="A35" s="19" t="s">
        <v>165</v>
      </c>
      <c r="B35" s="14">
        <v>2826.9</v>
      </c>
      <c r="C35" s="14">
        <v>2826.9</v>
      </c>
      <c r="D35" s="14">
        <v>2826.9</v>
      </c>
      <c r="E35" s="14">
        <v>2826.9</v>
      </c>
      <c r="F35" s="14">
        <v>2826.9</v>
      </c>
      <c r="G35" s="14">
        <v>2826.9</v>
      </c>
      <c r="H35" s="21"/>
      <c r="I35" s="2"/>
      <c r="J35" s="2"/>
      <c r="K35" s="2"/>
      <c r="L35" s="2"/>
      <c r="M35" s="2"/>
      <c r="N35" s="2"/>
      <c r="O35" s="2"/>
      <c r="P35" s="2"/>
      <c r="Q35" s="2"/>
    </row>
    <row r="36" spans="1:17" ht="12.75">
      <c r="A36" s="19" t="s">
        <v>166</v>
      </c>
      <c r="B36" s="14">
        <v>677</v>
      </c>
      <c r="C36" s="14">
        <v>677</v>
      </c>
      <c r="D36" s="14">
        <v>677</v>
      </c>
      <c r="E36" s="14">
        <v>677</v>
      </c>
      <c r="F36" s="14">
        <v>677</v>
      </c>
      <c r="G36" s="14">
        <v>677</v>
      </c>
      <c r="H36" s="21"/>
      <c r="I36" s="2"/>
      <c r="J36" s="2"/>
      <c r="K36" s="2"/>
      <c r="L36" s="2"/>
      <c r="M36" s="2"/>
      <c r="N36" s="2"/>
      <c r="O36" s="2"/>
      <c r="P36" s="2"/>
      <c r="Q36" s="2"/>
    </row>
    <row r="37" spans="1:17" ht="12.75">
      <c r="A37" s="19" t="s">
        <v>167</v>
      </c>
      <c r="B37" s="14">
        <v>0</v>
      </c>
      <c r="C37" s="14">
        <v>0</v>
      </c>
      <c r="D37" s="14">
        <v>0</v>
      </c>
      <c r="E37" s="14">
        <v>0</v>
      </c>
      <c r="F37" s="14">
        <v>0</v>
      </c>
      <c r="G37" s="14">
        <v>0</v>
      </c>
      <c r="H37" s="21"/>
      <c r="I37" s="2"/>
      <c r="J37" s="2"/>
      <c r="K37" s="2"/>
      <c r="L37" s="2"/>
      <c r="M37" s="2"/>
      <c r="N37" s="2"/>
      <c r="O37" s="2"/>
      <c r="P37" s="2"/>
      <c r="Q37" s="2"/>
    </row>
    <row r="38" spans="1:17" ht="12.75">
      <c r="A38" s="19" t="s">
        <v>168</v>
      </c>
      <c r="B38" s="14">
        <v>0</v>
      </c>
      <c r="C38" s="14">
        <v>0</v>
      </c>
      <c r="D38" s="14">
        <v>0</v>
      </c>
      <c r="E38" s="14">
        <v>0</v>
      </c>
      <c r="F38" s="14">
        <v>0</v>
      </c>
      <c r="G38" s="14">
        <v>0</v>
      </c>
      <c r="H38" s="21"/>
      <c r="I38" s="2"/>
      <c r="J38" s="2"/>
      <c r="K38" s="2"/>
      <c r="L38" s="2"/>
      <c r="M38" s="2"/>
      <c r="N38" s="2"/>
      <c r="O38" s="2"/>
      <c r="P38" s="2"/>
      <c r="Q38" s="2"/>
    </row>
    <row r="39" spans="1:17" ht="12.75">
      <c r="A39" s="19" t="s">
        <v>169</v>
      </c>
      <c r="B39" s="14">
        <v>0</v>
      </c>
      <c r="C39" s="14">
        <v>30.45</v>
      </c>
      <c r="D39" s="14">
        <v>30.45</v>
      </c>
      <c r="E39" s="14">
        <v>30.45</v>
      </c>
      <c r="F39" s="14">
        <v>30.45</v>
      </c>
      <c r="G39" s="14">
        <v>30.45</v>
      </c>
      <c r="H39" s="21"/>
      <c r="I39" s="2"/>
      <c r="J39" s="2"/>
      <c r="K39" s="2"/>
      <c r="L39" s="2"/>
      <c r="M39" s="2"/>
      <c r="N39" s="2"/>
      <c r="O39" s="2"/>
      <c r="P39" s="2"/>
      <c r="Q39" s="2"/>
    </row>
    <row r="40" spans="1:17" ht="12.75">
      <c r="A40" s="19" t="s">
        <v>170</v>
      </c>
      <c r="B40" s="14">
        <v>0</v>
      </c>
      <c r="C40" s="14">
        <v>0</v>
      </c>
      <c r="D40" s="14">
        <v>0</v>
      </c>
      <c r="E40" s="14">
        <v>0</v>
      </c>
      <c r="F40" s="14">
        <v>0</v>
      </c>
      <c r="G40" s="14">
        <v>0</v>
      </c>
      <c r="H40" s="21"/>
      <c r="I40" s="2"/>
      <c r="J40" s="2"/>
      <c r="K40" s="2"/>
      <c r="L40" s="2"/>
      <c r="M40" s="2"/>
      <c r="N40" s="2"/>
      <c r="O40" s="2"/>
      <c r="P40" s="2"/>
      <c r="Q40" s="2"/>
    </row>
    <row r="41" spans="1:17" ht="12.75">
      <c r="A41" s="19" t="s">
        <v>171</v>
      </c>
      <c r="B41" s="14">
        <v>547</v>
      </c>
      <c r="C41" s="14">
        <v>547</v>
      </c>
      <c r="D41" s="14">
        <v>547</v>
      </c>
      <c r="E41" s="14">
        <v>547</v>
      </c>
      <c r="F41" s="14">
        <v>547</v>
      </c>
      <c r="G41" s="14">
        <v>547</v>
      </c>
      <c r="H41" s="21"/>
      <c r="I41" s="2"/>
      <c r="J41" s="2"/>
      <c r="K41" s="2"/>
      <c r="L41" s="2"/>
      <c r="M41" s="2"/>
      <c r="N41" s="2"/>
      <c r="O41" s="2"/>
      <c r="P41" s="2"/>
      <c r="Q41" s="2"/>
    </row>
    <row r="42" spans="1:17" ht="12.75">
      <c r="A42" s="19" t="s">
        <v>172</v>
      </c>
      <c r="B42" s="14">
        <v>0</v>
      </c>
      <c r="C42" s="14">
        <v>0</v>
      </c>
      <c r="D42" s="14">
        <v>0</v>
      </c>
      <c r="E42" s="14">
        <v>0</v>
      </c>
      <c r="F42" s="14">
        <v>0</v>
      </c>
      <c r="G42" s="14">
        <v>0</v>
      </c>
      <c r="H42" s="21"/>
      <c r="I42" s="2"/>
      <c r="J42" s="2"/>
      <c r="K42" s="2"/>
      <c r="L42" s="2"/>
      <c r="M42" s="2"/>
      <c r="N42" s="2"/>
      <c r="O42" s="2"/>
      <c r="P42" s="2"/>
      <c r="Q42" s="2"/>
    </row>
    <row r="43" spans="1:17" ht="12.75">
      <c r="A43" s="19" t="s">
        <v>173</v>
      </c>
      <c r="B43" s="14">
        <v>6</v>
      </c>
      <c r="C43" s="14">
        <v>6</v>
      </c>
      <c r="D43" s="14">
        <v>6</v>
      </c>
      <c r="E43" s="14">
        <v>6</v>
      </c>
      <c r="F43" s="14">
        <v>6</v>
      </c>
      <c r="G43" s="14">
        <v>6</v>
      </c>
      <c r="H43" s="21"/>
      <c r="I43" s="2"/>
      <c r="J43" s="2"/>
      <c r="K43" s="2"/>
      <c r="L43" s="2"/>
      <c r="M43" s="2"/>
      <c r="N43" s="2"/>
      <c r="O43" s="2"/>
      <c r="P43" s="2"/>
      <c r="Q43" s="2"/>
    </row>
    <row r="44" spans="1:17" ht="12.75">
      <c r="A44" s="19" t="s">
        <v>174</v>
      </c>
      <c r="B44" s="14">
        <v>0</v>
      </c>
      <c r="C44" s="14">
        <v>0</v>
      </c>
      <c r="D44" s="14">
        <v>0</v>
      </c>
      <c r="E44" s="14">
        <v>0</v>
      </c>
      <c r="F44" s="14">
        <v>0</v>
      </c>
      <c r="G44" s="14">
        <v>0</v>
      </c>
      <c r="H44" s="21"/>
      <c r="I44" s="2"/>
      <c r="J44" s="2"/>
      <c r="K44" s="2"/>
      <c r="L44" s="2"/>
      <c r="M44" s="2"/>
      <c r="N44" s="2"/>
      <c r="O44" s="2"/>
      <c r="P44" s="2"/>
      <c r="Q44" s="2"/>
    </row>
    <row r="45" spans="1:17" ht="12.75">
      <c r="A45" s="19" t="s">
        <v>175</v>
      </c>
      <c r="B45" s="14">
        <v>0</v>
      </c>
      <c r="C45" s="14">
        <v>0</v>
      </c>
      <c r="D45" s="14">
        <v>0</v>
      </c>
      <c r="E45" s="14">
        <v>0</v>
      </c>
      <c r="F45" s="14">
        <v>0</v>
      </c>
      <c r="G45" s="14">
        <v>0</v>
      </c>
      <c r="H45" s="21"/>
      <c r="I45" s="2"/>
      <c r="J45" s="2"/>
      <c r="K45" s="2"/>
      <c r="L45" s="2"/>
      <c r="M45" s="2"/>
      <c r="N45" s="2"/>
      <c r="O45" s="2"/>
      <c r="P45" s="2"/>
      <c r="Q45" s="2"/>
    </row>
    <row r="46" spans="1:17" ht="12.75">
      <c r="A46" s="19" t="s">
        <v>176</v>
      </c>
      <c r="B46" s="14">
        <v>0</v>
      </c>
      <c r="C46" s="14">
        <v>0</v>
      </c>
      <c r="D46" s="14">
        <v>0</v>
      </c>
      <c r="E46" s="14">
        <v>0</v>
      </c>
      <c r="F46" s="14">
        <v>0</v>
      </c>
      <c r="G46" s="14">
        <v>0</v>
      </c>
      <c r="H46" s="21"/>
      <c r="I46" s="2"/>
      <c r="J46" s="2"/>
      <c r="K46" s="2"/>
      <c r="L46" s="2"/>
      <c r="M46" s="2"/>
      <c r="N46" s="2"/>
      <c r="O46" s="2"/>
      <c r="P46" s="2"/>
      <c r="Q46" s="2"/>
    </row>
    <row r="47" spans="1:17" ht="12.75">
      <c r="A47" s="19" t="s">
        <v>177</v>
      </c>
      <c r="B47" s="14">
        <v>0</v>
      </c>
      <c r="C47" s="14">
        <v>0</v>
      </c>
      <c r="D47" s="14">
        <v>0</v>
      </c>
      <c r="E47" s="14">
        <v>0</v>
      </c>
      <c r="F47" s="14">
        <v>0</v>
      </c>
      <c r="G47" s="14">
        <v>0</v>
      </c>
      <c r="H47" s="21"/>
      <c r="I47" s="2"/>
      <c r="J47" s="2"/>
      <c r="K47" s="2"/>
      <c r="L47" s="2"/>
      <c r="M47" s="2"/>
      <c r="N47" s="2"/>
      <c r="O47" s="2"/>
      <c r="P47" s="2"/>
      <c r="Q47" s="2"/>
    </row>
    <row r="48" spans="1:17" ht="12.75">
      <c r="A48" s="19" t="s">
        <v>178</v>
      </c>
      <c r="B48" s="14">
        <v>11.0055</v>
      </c>
      <c r="C48" s="14">
        <v>11.0055</v>
      </c>
      <c r="D48" s="14">
        <v>14.4072</v>
      </c>
      <c r="E48" s="14">
        <v>14.4072</v>
      </c>
      <c r="F48" s="14">
        <v>14.4072</v>
      </c>
      <c r="G48" s="14">
        <v>14.4072</v>
      </c>
      <c r="H48" s="21"/>
      <c r="I48" s="2"/>
      <c r="J48" s="2"/>
      <c r="K48" s="2"/>
      <c r="L48" s="2"/>
      <c r="M48" s="2"/>
      <c r="N48" s="2"/>
      <c r="O48" s="2"/>
      <c r="P48" s="2"/>
      <c r="Q48" s="2"/>
    </row>
    <row r="49" spans="1:17" ht="12.75">
      <c r="A49" s="19" t="s">
        <v>179</v>
      </c>
      <c r="B49" s="14">
        <v>0</v>
      </c>
      <c r="C49" s="14">
        <v>0</v>
      </c>
      <c r="D49" s="14">
        <v>0</v>
      </c>
      <c r="E49" s="14">
        <v>0</v>
      </c>
      <c r="F49" s="14">
        <v>0</v>
      </c>
      <c r="G49" s="14">
        <v>0</v>
      </c>
      <c r="H49" s="21"/>
      <c r="I49" s="2"/>
      <c r="J49" s="2"/>
      <c r="K49" s="2"/>
      <c r="L49" s="2"/>
      <c r="M49" s="2"/>
      <c r="N49" s="2"/>
      <c r="O49" s="2"/>
      <c r="P49" s="2"/>
      <c r="Q49" s="2"/>
    </row>
    <row r="50" spans="1:17" ht="12.75">
      <c r="A50" s="19" t="s">
        <v>180</v>
      </c>
      <c r="B50" s="14">
        <v>0</v>
      </c>
      <c r="C50" s="14">
        <v>0</v>
      </c>
      <c r="D50" s="14">
        <v>0</v>
      </c>
      <c r="E50" s="14">
        <v>0</v>
      </c>
      <c r="F50" s="14">
        <v>0</v>
      </c>
      <c r="G50" s="14">
        <v>0</v>
      </c>
      <c r="H50" s="21"/>
      <c r="I50" s="2"/>
      <c r="J50" s="2"/>
      <c r="K50" s="2"/>
      <c r="L50" s="2"/>
      <c r="M50" s="2"/>
      <c r="N50" s="2"/>
      <c r="O50" s="2"/>
      <c r="P50" s="2"/>
      <c r="Q50" s="2"/>
    </row>
    <row r="51" spans="1:17" ht="12.75">
      <c r="A51" s="19" t="s">
        <v>181</v>
      </c>
      <c r="B51" s="14">
        <v>0</v>
      </c>
      <c r="C51" s="14">
        <v>0</v>
      </c>
      <c r="D51" s="14">
        <v>0</v>
      </c>
      <c r="E51" s="14">
        <v>0</v>
      </c>
      <c r="F51" s="14">
        <v>0</v>
      </c>
      <c r="G51" s="14">
        <v>0</v>
      </c>
      <c r="H51" s="21"/>
      <c r="I51" s="2"/>
      <c r="J51" s="2"/>
      <c r="K51" s="2"/>
      <c r="L51" s="2"/>
      <c r="M51" s="2"/>
      <c r="N51" s="2"/>
      <c r="O51" s="2"/>
      <c r="P51" s="2"/>
      <c r="Q51" s="2"/>
    </row>
    <row r="52" spans="1:17" ht="12.75">
      <c r="A52" s="19" t="s">
        <v>182</v>
      </c>
      <c r="B52" s="14">
        <v>6.507599999999999</v>
      </c>
      <c r="C52" s="14">
        <v>6.507599999999999</v>
      </c>
      <c r="D52" s="14">
        <v>6.507599999999999</v>
      </c>
      <c r="E52" s="14">
        <v>6.507599999999999</v>
      </c>
      <c r="F52" s="14">
        <v>6.507599999999999</v>
      </c>
      <c r="G52" s="14">
        <v>6.507599999999999</v>
      </c>
      <c r="H52" s="21"/>
      <c r="I52" s="2"/>
      <c r="J52" s="2"/>
      <c r="K52" s="2"/>
      <c r="L52" s="2"/>
      <c r="M52" s="2"/>
      <c r="N52" s="2"/>
      <c r="O52" s="2"/>
      <c r="P52" s="2"/>
      <c r="Q52" s="2"/>
    </row>
    <row r="53" spans="1:17" ht="12.75">
      <c r="A53" s="19" t="s">
        <v>183</v>
      </c>
      <c r="B53" s="14">
        <v>2488.4</v>
      </c>
      <c r="C53" s="14">
        <v>2488.4</v>
      </c>
      <c r="D53" s="14">
        <v>2488.4</v>
      </c>
      <c r="E53" s="14">
        <v>2488.4</v>
      </c>
      <c r="F53" s="14">
        <v>2488.4</v>
      </c>
      <c r="G53" s="14">
        <v>2488.4</v>
      </c>
      <c r="H53" s="21"/>
      <c r="I53" s="2"/>
      <c r="J53" s="2"/>
      <c r="K53" s="2"/>
      <c r="L53" s="2"/>
      <c r="M53" s="2"/>
      <c r="N53" s="2"/>
      <c r="O53" s="2"/>
      <c r="P53" s="2"/>
      <c r="Q53" s="2"/>
    </row>
    <row r="54" spans="1:17" ht="12.75">
      <c r="A54" s="19" t="s">
        <v>184</v>
      </c>
      <c r="B54" s="14">
        <v>0</v>
      </c>
      <c r="C54" s="14">
        <v>0</v>
      </c>
      <c r="D54" s="14">
        <v>0</v>
      </c>
      <c r="E54" s="14">
        <v>0</v>
      </c>
      <c r="F54" s="14">
        <v>0</v>
      </c>
      <c r="G54" s="14">
        <v>0</v>
      </c>
      <c r="H54" s="21"/>
      <c r="I54" s="2"/>
      <c r="J54" s="2"/>
      <c r="K54" s="2"/>
      <c r="L54" s="2"/>
      <c r="M54" s="2"/>
      <c r="N54" s="2"/>
      <c r="O54" s="2"/>
      <c r="P54" s="2"/>
      <c r="Q54" s="2"/>
    </row>
    <row r="55" spans="1:17" ht="12.75">
      <c r="A55" s="19" t="s">
        <v>185</v>
      </c>
      <c r="B55" s="14">
        <v>0</v>
      </c>
      <c r="C55" s="14">
        <v>0</v>
      </c>
      <c r="D55" s="14">
        <v>0</v>
      </c>
      <c r="E55" s="14">
        <v>0</v>
      </c>
      <c r="F55" s="14">
        <v>0</v>
      </c>
      <c r="G55" s="14">
        <v>0</v>
      </c>
      <c r="H55" s="21"/>
      <c r="I55" s="2"/>
      <c r="J55" s="2"/>
      <c r="K55" s="2"/>
      <c r="L55" s="2"/>
      <c r="M55" s="2"/>
      <c r="N55" s="2"/>
      <c r="O55" s="2"/>
      <c r="P55" s="2"/>
      <c r="Q55" s="2"/>
    </row>
    <row r="56" spans="1:17" ht="12.75">
      <c r="A56" s="19" t="s">
        <v>186</v>
      </c>
      <c r="B56" s="14">
        <v>133.4</v>
      </c>
      <c r="C56" s="14">
        <v>133.4</v>
      </c>
      <c r="D56" s="14">
        <v>133.4</v>
      </c>
      <c r="E56" s="14">
        <v>133.4</v>
      </c>
      <c r="F56" s="14">
        <v>133.4</v>
      </c>
      <c r="G56" s="14">
        <v>133.4</v>
      </c>
      <c r="H56" s="21"/>
      <c r="I56" s="2"/>
      <c r="J56" s="2"/>
      <c r="K56" s="2"/>
      <c r="L56" s="2"/>
      <c r="M56" s="2"/>
      <c r="N56" s="2"/>
      <c r="O56" s="2"/>
      <c r="P56" s="2"/>
      <c r="Q56" s="2"/>
    </row>
    <row r="57" spans="1:17" ht="12.75">
      <c r="A57" s="19" t="s">
        <v>187</v>
      </c>
      <c r="B57" s="14">
        <v>1.2</v>
      </c>
      <c r="C57" s="14">
        <v>1.2</v>
      </c>
      <c r="D57" s="14">
        <v>1.2</v>
      </c>
      <c r="E57" s="14">
        <v>1.2</v>
      </c>
      <c r="F57" s="14">
        <v>1.2</v>
      </c>
      <c r="G57" s="14">
        <v>1.2</v>
      </c>
      <c r="H57" s="21"/>
      <c r="I57" s="2"/>
      <c r="J57" s="2"/>
      <c r="K57" s="2"/>
      <c r="L57" s="2"/>
      <c r="M57" s="2"/>
      <c r="N57" s="2"/>
      <c r="O57" s="2"/>
      <c r="P57" s="2"/>
      <c r="Q57" s="2"/>
    </row>
    <row r="58" spans="1:17" ht="12.75">
      <c r="A58" s="19" t="s">
        <v>188</v>
      </c>
      <c r="B58" s="14">
        <v>0</v>
      </c>
      <c r="C58" s="14">
        <v>0</v>
      </c>
      <c r="D58" s="14">
        <v>0</v>
      </c>
      <c r="E58" s="14">
        <v>0</v>
      </c>
      <c r="F58" s="14">
        <v>0</v>
      </c>
      <c r="G58" s="14">
        <v>0</v>
      </c>
      <c r="H58" s="21"/>
      <c r="I58" s="2"/>
      <c r="J58" s="2"/>
      <c r="K58" s="2"/>
      <c r="L58" s="2"/>
      <c r="M58" s="2"/>
      <c r="N58" s="2"/>
      <c r="O58" s="2"/>
      <c r="P58" s="2"/>
      <c r="Q58" s="2"/>
    </row>
    <row r="59" spans="1:17" ht="12.75">
      <c r="A59" s="19" t="s">
        <v>189</v>
      </c>
      <c r="B59" s="14">
        <v>0</v>
      </c>
      <c r="C59" s="14">
        <v>0</v>
      </c>
      <c r="D59" s="14">
        <v>0</v>
      </c>
      <c r="E59" s="14">
        <v>0</v>
      </c>
      <c r="F59" s="14">
        <v>0</v>
      </c>
      <c r="G59" s="14">
        <v>0</v>
      </c>
      <c r="H59" s="21"/>
      <c r="I59" s="2"/>
      <c r="J59" s="2"/>
      <c r="K59" s="2"/>
      <c r="L59" s="2"/>
      <c r="M59" s="2"/>
      <c r="N59" s="2"/>
      <c r="O59" s="2"/>
      <c r="P59" s="2"/>
      <c r="Q59" s="2"/>
    </row>
    <row r="60" spans="1:17" ht="12.75">
      <c r="A60" s="19" t="s">
        <v>190</v>
      </c>
      <c r="B60" s="14">
        <v>0</v>
      </c>
      <c r="C60" s="14">
        <v>0</v>
      </c>
      <c r="D60" s="14">
        <v>0</v>
      </c>
      <c r="E60" s="14">
        <v>0</v>
      </c>
      <c r="F60" s="14">
        <v>0</v>
      </c>
      <c r="G60" s="14">
        <v>0</v>
      </c>
      <c r="H60" s="21"/>
      <c r="I60" s="2"/>
      <c r="J60" s="2"/>
      <c r="K60" s="2"/>
      <c r="L60" s="2"/>
      <c r="M60" s="2"/>
      <c r="N60" s="2"/>
      <c r="O60" s="2"/>
      <c r="P60" s="2"/>
      <c r="Q60" s="2"/>
    </row>
    <row r="61" spans="1:17" ht="12.75">
      <c r="A61" s="19" t="s">
        <v>191</v>
      </c>
      <c r="B61" s="14">
        <v>0</v>
      </c>
      <c r="C61" s="14">
        <v>5.22</v>
      </c>
      <c r="D61" s="14">
        <v>5.22</v>
      </c>
      <c r="E61" s="14">
        <v>5.22</v>
      </c>
      <c r="F61" s="14">
        <v>5.22</v>
      </c>
      <c r="G61" s="14">
        <v>5.22</v>
      </c>
      <c r="H61" s="21"/>
      <c r="I61" s="2"/>
      <c r="J61" s="2"/>
      <c r="K61" s="2"/>
      <c r="L61" s="2"/>
      <c r="M61" s="2"/>
      <c r="N61" s="2"/>
      <c r="O61" s="2"/>
      <c r="P61" s="2"/>
      <c r="Q61" s="2"/>
    </row>
    <row r="62" spans="1:17" ht="12.75">
      <c r="A62" s="19" t="s">
        <v>192</v>
      </c>
      <c r="B62" s="14">
        <v>1255</v>
      </c>
      <c r="C62" s="14">
        <v>1530</v>
      </c>
      <c r="D62" s="14">
        <v>1530</v>
      </c>
      <c r="E62" s="14">
        <v>1530</v>
      </c>
      <c r="F62" s="14">
        <v>1530</v>
      </c>
      <c r="G62" s="14">
        <v>1530</v>
      </c>
      <c r="H62" s="21"/>
      <c r="I62" s="2"/>
      <c r="J62" s="2"/>
      <c r="K62" s="2"/>
      <c r="L62" s="2"/>
      <c r="M62" s="2"/>
      <c r="N62" s="2"/>
      <c r="O62" s="2"/>
      <c r="P62" s="2"/>
      <c r="Q62" s="2"/>
    </row>
    <row r="63" spans="1:17" ht="12.75">
      <c r="A63" s="19" t="s">
        <v>193</v>
      </c>
      <c r="B63" s="14">
        <v>0</v>
      </c>
      <c r="C63" s="14">
        <v>0</v>
      </c>
      <c r="D63" s="14">
        <v>0</v>
      </c>
      <c r="E63" s="14">
        <v>0</v>
      </c>
      <c r="F63" s="14">
        <v>0</v>
      </c>
      <c r="G63" s="14">
        <v>0</v>
      </c>
      <c r="H63" s="21"/>
      <c r="I63" s="2"/>
      <c r="J63" s="2"/>
      <c r="K63" s="2"/>
      <c r="L63" s="2"/>
      <c r="M63" s="2"/>
      <c r="N63" s="2"/>
      <c r="O63" s="2"/>
      <c r="P63" s="2"/>
      <c r="Q63" s="2"/>
    </row>
    <row r="64" spans="1:17" ht="12.75">
      <c r="A64" s="19" t="s">
        <v>194</v>
      </c>
      <c r="B64" s="14">
        <v>1625</v>
      </c>
      <c r="C64" s="14">
        <v>1625</v>
      </c>
      <c r="D64" s="14">
        <v>1625</v>
      </c>
      <c r="E64" s="14">
        <v>1625</v>
      </c>
      <c r="F64" s="14">
        <v>1625</v>
      </c>
      <c r="G64" s="14">
        <v>1625</v>
      </c>
      <c r="H64" s="21"/>
      <c r="I64" s="2"/>
      <c r="J64" s="2"/>
      <c r="K64" s="2"/>
      <c r="L64" s="2"/>
      <c r="M64" s="2"/>
      <c r="N64" s="2"/>
      <c r="O64" s="2"/>
      <c r="P64" s="2"/>
      <c r="Q64" s="2"/>
    </row>
    <row r="65" spans="1:17" ht="12.75">
      <c r="A65" s="19" t="s">
        <v>195</v>
      </c>
      <c r="B65" s="14">
        <v>0</v>
      </c>
      <c r="C65" s="14">
        <v>0</v>
      </c>
      <c r="D65" s="14">
        <v>0</v>
      </c>
      <c r="E65" s="14">
        <v>0</v>
      </c>
      <c r="F65" s="14">
        <v>0</v>
      </c>
      <c r="G65" s="14">
        <v>0</v>
      </c>
      <c r="H65" s="21"/>
      <c r="I65" s="2"/>
      <c r="J65" s="2"/>
      <c r="K65" s="2"/>
      <c r="L65" s="2"/>
      <c r="M65" s="2"/>
      <c r="N65" s="2"/>
      <c r="O65" s="2"/>
      <c r="P65" s="2"/>
      <c r="Q65" s="2"/>
    </row>
    <row r="66" spans="1:17" ht="12.75">
      <c r="A66" s="19" t="s">
        <v>196</v>
      </c>
      <c r="B66" s="14">
        <v>0</v>
      </c>
      <c r="C66" s="14">
        <v>0</v>
      </c>
      <c r="D66" s="14">
        <v>0</v>
      </c>
      <c r="E66" s="14">
        <v>0</v>
      </c>
      <c r="F66" s="14">
        <v>0</v>
      </c>
      <c r="G66" s="14">
        <v>0</v>
      </c>
      <c r="H66" s="21"/>
      <c r="I66" s="2"/>
      <c r="J66" s="2"/>
      <c r="K66" s="2"/>
      <c r="L66" s="2"/>
      <c r="M66" s="2"/>
      <c r="N66" s="2"/>
      <c r="O66" s="2"/>
      <c r="P66" s="2"/>
      <c r="Q66" s="2"/>
    </row>
    <row r="67" spans="1:17" ht="12.75">
      <c r="A67" s="19" t="s">
        <v>197</v>
      </c>
      <c r="B67" s="14">
        <v>2229</v>
      </c>
      <c r="C67" s="14">
        <v>2229</v>
      </c>
      <c r="D67" s="14">
        <v>2229</v>
      </c>
      <c r="E67" s="14">
        <v>2229</v>
      </c>
      <c r="F67" s="14">
        <v>2229</v>
      </c>
      <c r="G67" s="14">
        <v>2229</v>
      </c>
      <c r="H67" s="21"/>
      <c r="I67" s="2"/>
      <c r="J67" s="2"/>
      <c r="K67" s="2"/>
      <c r="L67" s="2"/>
      <c r="M67" s="2"/>
      <c r="N67" s="2"/>
      <c r="O67" s="2"/>
      <c r="P67" s="2"/>
      <c r="Q67" s="2"/>
    </row>
    <row r="68" spans="1:17" ht="12.75">
      <c r="A68" s="19" t="s">
        <v>198</v>
      </c>
      <c r="B68" s="14">
        <v>1640</v>
      </c>
      <c r="C68" s="14">
        <v>1640</v>
      </c>
      <c r="D68" s="14">
        <v>1640</v>
      </c>
      <c r="E68" s="14">
        <v>1640</v>
      </c>
      <c r="F68" s="14">
        <v>1640</v>
      </c>
      <c r="G68" s="14">
        <v>1640</v>
      </c>
      <c r="H68" s="21"/>
      <c r="I68" s="2"/>
      <c r="J68" s="2"/>
      <c r="K68" s="2"/>
      <c r="L68" s="2"/>
      <c r="M68" s="2"/>
      <c r="N68" s="2"/>
      <c r="O68" s="2"/>
      <c r="P68" s="2"/>
      <c r="Q68" s="2"/>
    </row>
    <row r="69" spans="1:17" ht="12.75">
      <c r="A69" s="19" t="s">
        <v>199</v>
      </c>
      <c r="B69" s="14">
        <v>0</v>
      </c>
      <c r="C69" s="14">
        <v>0</v>
      </c>
      <c r="D69" s="14">
        <v>0</v>
      </c>
      <c r="E69" s="14">
        <v>0</v>
      </c>
      <c r="F69" s="14">
        <v>0</v>
      </c>
      <c r="G69" s="14">
        <v>0</v>
      </c>
      <c r="H69" s="21"/>
      <c r="I69" s="2"/>
      <c r="J69" s="2"/>
      <c r="K69" s="2"/>
      <c r="L69" s="2"/>
      <c r="M69" s="2"/>
      <c r="N69" s="2"/>
      <c r="O69" s="2"/>
      <c r="P69" s="2"/>
      <c r="Q69" s="2"/>
    </row>
    <row r="70" spans="1:17" ht="12.75">
      <c r="A70" s="13" t="s">
        <v>910</v>
      </c>
      <c r="B70" s="14">
        <v>0</v>
      </c>
      <c r="C70" s="14">
        <v>5.22</v>
      </c>
      <c r="D70" s="14">
        <v>5.22</v>
      </c>
      <c r="E70" s="14">
        <v>5.22</v>
      </c>
      <c r="F70" s="14">
        <v>5.22</v>
      </c>
      <c r="G70" s="14">
        <v>5.22</v>
      </c>
      <c r="H70" s="21"/>
      <c r="I70" s="2"/>
      <c r="J70" s="2"/>
      <c r="K70" s="2"/>
      <c r="L70" s="2"/>
      <c r="M70" s="2"/>
      <c r="N70" s="2"/>
      <c r="O70" s="2"/>
      <c r="P70" s="2"/>
      <c r="Q70" s="2"/>
    </row>
    <row r="71" spans="1:17" ht="12.75">
      <c r="A71" s="19" t="s">
        <v>200</v>
      </c>
      <c r="B71" s="14">
        <v>0</v>
      </c>
      <c r="C71" s="14">
        <v>0</v>
      </c>
      <c r="D71" s="14">
        <v>0</v>
      </c>
      <c r="E71" s="14">
        <v>0</v>
      </c>
      <c r="F71" s="14">
        <v>0</v>
      </c>
      <c r="G71" s="14">
        <v>0</v>
      </c>
      <c r="H71" s="21"/>
      <c r="I71" s="2"/>
      <c r="J71" s="2"/>
      <c r="K71" s="2"/>
      <c r="L71" s="2"/>
      <c r="M71" s="2"/>
      <c r="N71" s="2"/>
      <c r="O71" s="2"/>
      <c r="P71" s="2"/>
      <c r="Q71" s="2"/>
    </row>
    <row r="72" spans="1:17" ht="12.75">
      <c r="A72" s="19" t="s">
        <v>201</v>
      </c>
      <c r="B72" s="14">
        <v>4172</v>
      </c>
      <c r="C72" s="14">
        <v>4172</v>
      </c>
      <c r="D72" s="14">
        <v>4172</v>
      </c>
      <c r="E72" s="14">
        <v>4172</v>
      </c>
      <c r="F72" s="14">
        <v>4172</v>
      </c>
      <c r="G72" s="14">
        <v>4172</v>
      </c>
      <c r="H72" s="21"/>
      <c r="I72" s="2"/>
      <c r="J72" s="2"/>
      <c r="K72" s="2"/>
      <c r="L72" s="2"/>
      <c r="M72" s="2"/>
      <c r="N72" s="2"/>
      <c r="O72" s="2"/>
      <c r="P72" s="2"/>
      <c r="Q72" s="2"/>
    </row>
    <row r="73" spans="1:17" ht="12.75">
      <c r="A73" s="19" t="s">
        <v>202</v>
      </c>
      <c r="B73" s="14">
        <v>0</v>
      </c>
      <c r="C73" s="14">
        <v>0</v>
      </c>
      <c r="D73" s="14">
        <v>0</v>
      </c>
      <c r="E73" s="14">
        <v>0</v>
      </c>
      <c r="F73" s="14">
        <v>0</v>
      </c>
      <c r="G73" s="14">
        <v>0</v>
      </c>
      <c r="H73" s="21"/>
      <c r="I73" s="2"/>
      <c r="J73" s="2"/>
      <c r="K73" s="2"/>
      <c r="L73" s="2"/>
      <c r="M73" s="2"/>
      <c r="N73" s="2"/>
      <c r="O73" s="2"/>
      <c r="P73" s="2"/>
      <c r="Q73" s="2"/>
    </row>
    <row r="74" spans="1:17" ht="12.75">
      <c r="A74" s="19" t="s">
        <v>203</v>
      </c>
      <c r="B74" s="14">
        <v>2177</v>
      </c>
      <c r="C74" s="14">
        <v>2177</v>
      </c>
      <c r="D74" s="14">
        <v>2177</v>
      </c>
      <c r="E74" s="14">
        <v>2177</v>
      </c>
      <c r="F74" s="14">
        <v>2177</v>
      </c>
      <c r="G74" s="14">
        <v>2177</v>
      </c>
      <c r="H74" s="21"/>
      <c r="I74" s="2"/>
      <c r="J74" s="2"/>
      <c r="K74" s="2"/>
      <c r="L74" s="2"/>
      <c r="M74" s="2"/>
      <c r="N74" s="2"/>
      <c r="O74" s="2"/>
      <c r="P74" s="2"/>
      <c r="Q74" s="2"/>
    </row>
    <row r="75" spans="1:17" ht="12.75">
      <c r="A75" s="19" t="s">
        <v>204</v>
      </c>
      <c r="B75" s="14">
        <v>71</v>
      </c>
      <c r="C75" s="14">
        <v>71</v>
      </c>
      <c r="D75" s="14">
        <v>71</v>
      </c>
      <c r="E75" s="14">
        <v>71</v>
      </c>
      <c r="F75" s="14">
        <v>71</v>
      </c>
      <c r="G75" s="14">
        <v>71</v>
      </c>
      <c r="H75" s="21"/>
      <c r="I75" s="2"/>
      <c r="J75" s="2"/>
      <c r="K75" s="2"/>
      <c r="L75" s="2"/>
      <c r="M75" s="2"/>
      <c r="N75" s="2"/>
      <c r="O75" s="2"/>
      <c r="P75" s="2"/>
      <c r="Q75" s="2"/>
    </row>
    <row r="76" spans="1:17" ht="12.75">
      <c r="A76" s="19" t="s">
        <v>205</v>
      </c>
      <c r="B76" s="14">
        <v>2891.7</v>
      </c>
      <c r="C76" s="14">
        <v>2891.7</v>
      </c>
      <c r="D76" s="14">
        <v>2891.7</v>
      </c>
      <c r="E76" s="14">
        <v>2891.7</v>
      </c>
      <c r="F76" s="14">
        <v>2891.7</v>
      </c>
      <c r="G76" s="14">
        <v>2891.7</v>
      </c>
      <c r="H76" s="21"/>
      <c r="I76" s="2"/>
      <c r="J76" s="2"/>
      <c r="K76" s="2"/>
      <c r="L76" s="2"/>
      <c r="M76" s="2"/>
      <c r="N76" s="2"/>
      <c r="O76" s="2"/>
      <c r="P76" s="2"/>
      <c r="Q76" s="2"/>
    </row>
    <row r="77" spans="1:17" ht="12.75">
      <c r="A77" s="19" t="s">
        <v>206</v>
      </c>
      <c r="B77" s="14">
        <v>0</v>
      </c>
      <c r="C77" s="14">
        <v>0</v>
      </c>
      <c r="D77" s="14">
        <v>0</v>
      </c>
      <c r="E77" s="14">
        <v>0</v>
      </c>
      <c r="F77" s="14">
        <v>0</v>
      </c>
      <c r="G77" s="14">
        <v>0</v>
      </c>
      <c r="H77" s="21"/>
      <c r="I77" s="2"/>
      <c r="J77" s="2"/>
      <c r="K77" s="2"/>
      <c r="L77" s="2"/>
      <c r="M77" s="2"/>
      <c r="N77" s="2"/>
      <c r="O77" s="2"/>
      <c r="P77" s="2"/>
      <c r="Q77" s="2"/>
    </row>
    <row r="78" spans="1:17" ht="12.75">
      <c r="A78" s="19" t="s">
        <v>207</v>
      </c>
      <c r="B78" s="14">
        <v>18.635399999999997</v>
      </c>
      <c r="C78" s="14">
        <v>18.635399999999997</v>
      </c>
      <c r="D78" s="14">
        <v>18.635399999999997</v>
      </c>
      <c r="E78" s="14">
        <v>18.635399999999997</v>
      </c>
      <c r="F78" s="14">
        <v>18.635399999999997</v>
      </c>
      <c r="G78" s="14">
        <v>18.635399999999997</v>
      </c>
      <c r="H78" s="21"/>
      <c r="I78" s="2"/>
      <c r="J78" s="2"/>
      <c r="K78" s="2"/>
      <c r="L78" s="2"/>
      <c r="M78" s="2"/>
      <c r="N78" s="2"/>
      <c r="O78" s="2"/>
      <c r="P78" s="2"/>
      <c r="Q78" s="2"/>
    </row>
    <row r="79" spans="1:17" ht="12.75">
      <c r="A79" s="19" t="s">
        <v>208</v>
      </c>
      <c r="B79" s="14">
        <v>633</v>
      </c>
      <c r="C79" s="14">
        <v>633</v>
      </c>
      <c r="D79" s="14">
        <v>633</v>
      </c>
      <c r="E79" s="14">
        <v>633</v>
      </c>
      <c r="F79" s="14">
        <v>633</v>
      </c>
      <c r="G79" s="14">
        <v>633</v>
      </c>
      <c r="H79" s="21"/>
      <c r="I79" s="2"/>
      <c r="J79" s="2"/>
      <c r="K79" s="2"/>
      <c r="L79" s="2"/>
      <c r="M79" s="2"/>
      <c r="N79" s="2"/>
      <c r="O79" s="2"/>
      <c r="P79" s="2"/>
      <c r="Q79" s="2"/>
    </row>
    <row r="80" spans="1:17" ht="12.75">
      <c r="A80" s="19" t="s">
        <v>209</v>
      </c>
      <c r="B80" s="14">
        <v>4.8</v>
      </c>
      <c r="C80" s="14">
        <v>4.8</v>
      </c>
      <c r="D80" s="14">
        <v>4.8</v>
      </c>
      <c r="E80" s="14">
        <v>4.8</v>
      </c>
      <c r="F80" s="14">
        <v>4.8</v>
      </c>
      <c r="G80" s="14">
        <v>4.8</v>
      </c>
      <c r="H80" s="21"/>
      <c r="I80" s="2"/>
      <c r="J80" s="2"/>
      <c r="K80" s="2"/>
      <c r="L80" s="2"/>
      <c r="M80" s="2"/>
      <c r="N80" s="2"/>
      <c r="O80" s="2"/>
      <c r="P80" s="2"/>
      <c r="Q80" s="2"/>
    </row>
    <row r="81" spans="1:17" ht="12.75">
      <c r="A81" s="19" t="s">
        <v>210</v>
      </c>
      <c r="B81" s="14">
        <v>80</v>
      </c>
      <c r="C81" s="14">
        <v>80</v>
      </c>
      <c r="D81" s="14">
        <v>80</v>
      </c>
      <c r="E81" s="14">
        <v>80</v>
      </c>
      <c r="F81" s="14">
        <v>80</v>
      </c>
      <c r="G81" s="14">
        <v>80</v>
      </c>
      <c r="H81" s="21"/>
      <c r="I81" s="2"/>
      <c r="J81" s="2"/>
      <c r="K81" s="2"/>
      <c r="L81" s="2"/>
      <c r="M81" s="2"/>
      <c r="N81" s="2"/>
      <c r="O81" s="2"/>
      <c r="P81" s="2"/>
      <c r="Q81" s="2"/>
    </row>
    <row r="82" spans="1:17" ht="12.75">
      <c r="A82" s="19" t="s">
        <v>211</v>
      </c>
      <c r="B82" s="14">
        <v>1159</v>
      </c>
      <c r="C82" s="14">
        <v>1000</v>
      </c>
      <c r="D82" s="14">
        <v>1000</v>
      </c>
      <c r="E82" s="14">
        <v>1317</v>
      </c>
      <c r="F82" s="14">
        <v>1317</v>
      </c>
      <c r="G82" s="14">
        <v>1317</v>
      </c>
      <c r="H82" s="21"/>
      <c r="I82" s="2"/>
      <c r="J82" s="2"/>
      <c r="K82" s="2"/>
      <c r="L82" s="2"/>
      <c r="M82" s="2"/>
      <c r="N82" s="2"/>
      <c r="O82" s="2"/>
      <c r="P82" s="2"/>
      <c r="Q82" s="2"/>
    </row>
    <row r="83" spans="1:17" ht="12.75">
      <c r="A83" s="19" t="s">
        <v>212</v>
      </c>
      <c r="B83" s="14">
        <v>1717.6</v>
      </c>
      <c r="C83" s="14">
        <v>1717.6</v>
      </c>
      <c r="D83" s="14">
        <v>1717.6</v>
      </c>
      <c r="E83" s="14">
        <v>1717.6</v>
      </c>
      <c r="F83" s="14">
        <v>1717.6</v>
      </c>
      <c r="G83" s="14">
        <v>1717.6</v>
      </c>
      <c r="H83" s="21"/>
      <c r="I83" s="2"/>
      <c r="J83" s="2"/>
      <c r="K83" s="2"/>
      <c r="L83" s="2"/>
      <c r="M83" s="2"/>
      <c r="N83" s="2"/>
      <c r="O83" s="2"/>
      <c r="P83" s="2"/>
      <c r="Q83" s="2"/>
    </row>
    <row r="84" spans="1:17" ht="12.75">
      <c r="A84" s="19" t="s">
        <v>213</v>
      </c>
      <c r="B84" s="14">
        <v>0.87</v>
      </c>
      <c r="C84" s="14">
        <v>0.87</v>
      </c>
      <c r="D84" s="14">
        <v>0.87</v>
      </c>
      <c r="E84" s="14">
        <v>0.87</v>
      </c>
      <c r="F84" s="14">
        <v>0.87</v>
      </c>
      <c r="G84" s="14">
        <v>0.87</v>
      </c>
      <c r="H84" s="21"/>
      <c r="I84" s="2"/>
      <c r="J84" s="2"/>
      <c r="K84" s="2"/>
      <c r="L84" s="2"/>
      <c r="M84" s="2"/>
      <c r="N84" s="2"/>
      <c r="O84" s="2"/>
      <c r="P84" s="2"/>
      <c r="Q84" s="2"/>
    </row>
    <row r="85" spans="1:17" ht="12.75">
      <c r="A85" s="19" t="s">
        <v>214</v>
      </c>
      <c r="B85" s="14">
        <v>0</v>
      </c>
      <c r="C85" s="14">
        <v>0</v>
      </c>
      <c r="D85" s="14">
        <v>0</v>
      </c>
      <c r="E85" s="14">
        <v>0</v>
      </c>
      <c r="F85" s="14">
        <v>0</v>
      </c>
      <c r="G85" s="14">
        <v>0</v>
      </c>
      <c r="H85" s="21"/>
      <c r="I85" s="2"/>
      <c r="J85" s="2"/>
      <c r="K85" s="2"/>
      <c r="L85" s="2"/>
      <c r="M85" s="2"/>
      <c r="N85" s="2"/>
      <c r="O85" s="2"/>
      <c r="P85" s="2"/>
      <c r="Q85" s="2"/>
    </row>
    <row r="86" spans="1:17" ht="12.75">
      <c r="A86" s="19" t="s">
        <v>215</v>
      </c>
      <c r="B86" s="14">
        <v>0</v>
      </c>
      <c r="C86" s="14">
        <v>0</v>
      </c>
      <c r="D86" s="14">
        <v>0</v>
      </c>
      <c r="E86" s="14">
        <v>0</v>
      </c>
      <c r="F86" s="14">
        <v>0</v>
      </c>
      <c r="G86" s="14">
        <v>0</v>
      </c>
      <c r="H86" s="21"/>
      <c r="I86" s="2"/>
      <c r="J86" s="2"/>
      <c r="K86" s="2"/>
      <c r="L86" s="2"/>
      <c r="M86" s="2"/>
      <c r="N86" s="2"/>
      <c r="O86" s="2"/>
      <c r="P86" s="2"/>
      <c r="Q86" s="2"/>
    </row>
    <row r="87" spans="1:17" ht="12.75">
      <c r="A87" s="19" t="s">
        <v>216</v>
      </c>
      <c r="B87" s="14">
        <v>6676</v>
      </c>
      <c r="C87" s="14">
        <v>6676</v>
      </c>
      <c r="D87" s="14">
        <v>6676</v>
      </c>
      <c r="E87" s="14">
        <v>6676</v>
      </c>
      <c r="F87" s="14">
        <v>6676</v>
      </c>
      <c r="G87" s="14">
        <v>6676</v>
      </c>
      <c r="H87" s="21"/>
      <c r="I87" s="2"/>
      <c r="J87" s="2"/>
      <c r="K87" s="2"/>
      <c r="L87" s="2"/>
      <c r="M87" s="2"/>
      <c r="N87" s="2"/>
      <c r="O87" s="2"/>
      <c r="P87" s="2"/>
      <c r="Q87" s="2"/>
    </row>
    <row r="88" spans="1:17" ht="12.75">
      <c r="A88" s="19" t="s">
        <v>217</v>
      </c>
      <c r="B88" s="14">
        <v>0</v>
      </c>
      <c r="C88" s="14">
        <v>0</v>
      </c>
      <c r="D88" s="14">
        <v>0</v>
      </c>
      <c r="E88" s="14">
        <v>0</v>
      </c>
      <c r="F88" s="14">
        <v>0</v>
      </c>
      <c r="G88" s="14">
        <v>0</v>
      </c>
      <c r="H88" s="21"/>
      <c r="I88" s="2"/>
      <c r="J88" s="2"/>
      <c r="K88" s="2"/>
      <c r="L88" s="2"/>
      <c r="M88" s="2"/>
      <c r="N88" s="2"/>
      <c r="O88" s="2"/>
      <c r="P88" s="2"/>
      <c r="Q88" s="2"/>
    </row>
    <row r="89" spans="1:17" ht="12.75">
      <c r="A89" s="19" t="s">
        <v>218</v>
      </c>
      <c r="B89" s="14">
        <v>902</v>
      </c>
      <c r="C89" s="14">
        <v>902</v>
      </c>
      <c r="D89" s="14">
        <v>902</v>
      </c>
      <c r="E89" s="14">
        <v>902</v>
      </c>
      <c r="F89" s="14">
        <v>902</v>
      </c>
      <c r="G89" s="14">
        <v>902</v>
      </c>
      <c r="H89" s="2"/>
      <c r="I89" s="2"/>
      <c r="J89" s="2"/>
      <c r="K89" s="2"/>
      <c r="L89" s="2"/>
      <c r="M89" s="2"/>
      <c r="N89" s="2"/>
      <c r="O89" s="2"/>
      <c r="P89" s="2"/>
      <c r="Q89" s="2"/>
    </row>
    <row r="90" spans="1:17" ht="12.75">
      <c r="A90" s="19" t="s">
        <v>219</v>
      </c>
      <c r="B90" s="14">
        <v>230</v>
      </c>
      <c r="C90" s="14">
        <v>230</v>
      </c>
      <c r="D90" s="14">
        <v>230</v>
      </c>
      <c r="E90" s="14">
        <v>230</v>
      </c>
      <c r="F90" s="14">
        <v>230</v>
      </c>
      <c r="G90" s="14">
        <v>230</v>
      </c>
      <c r="H90" s="2"/>
      <c r="I90" s="2"/>
      <c r="J90" s="2"/>
      <c r="K90" s="2"/>
      <c r="L90" s="2"/>
      <c r="M90" s="2"/>
      <c r="N90" s="2"/>
      <c r="O90" s="2"/>
      <c r="P90" s="2"/>
      <c r="Q90" s="2"/>
    </row>
    <row r="91" spans="1:17" ht="12.75">
      <c r="A91" s="19" t="s">
        <v>220</v>
      </c>
      <c r="B91" s="14">
        <v>1778</v>
      </c>
      <c r="C91" s="14">
        <v>1778</v>
      </c>
      <c r="D91" s="14">
        <v>1778</v>
      </c>
      <c r="E91" s="14">
        <v>1778</v>
      </c>
      <c r="F91" s="14">
        <v>1778</v>
      </c>
      <c r="G91" s="14">
        <v>1778</v>
      </c>
      <c r="H91" s="2"/>
      <c r="I91" s="2"/>
      <c r="J91" s="2"/>
      <c r="K91" s="2"/>
      <c r="L91" s="2"/>
      <c r="M91" s="2"/>
      <c r="N91" s="2"/>
      <c r="O91" s="2"/>
      <c r="P91" s="2"/>
      <c r="Q91" s="2"/>
    </row>
    <row r="92" spans="1:17" ht="12.75">
      <c r="A92" s="19" t="s">
        <v>221</v>
      </c>
      <c r="B92" s="14">
        <v>0</v>
      </c>
      <c r="C92" s="14">
        <v>0</v>
      </c>
      <c r="D92" s="14">
        <v>0</v>
      </c>
      <c r="E92" s="14">
        <v>0</v>
      </c>
      <c r="F92" s="14">
        <v>0</v>
      </c>
      <c r="G92" s="14">
        <v>0</v>
      </c>
      <c r="H92" s="2"/>
      <c r="I92" s="2"/>
      <c r="J92" s="2"/>
      <c r="K92" s="2"/>
      <c r="L92" s="2"/>
      <c r="M92" s="2"/>
      <c r="N92" s="2"/>
      <c r="O92" s="2"/>
      <c r="P92" s="2"/>
      <c r="Q92" s="2"/>
    </row>
    <row r="93" spans="1:17" ht="12.75">
      <c r="A93" s="19" t="s">
        <v>222</v>
      </c>
      <c r="B93" s="14">
        <v>1763</v>
      </c>
      <c r="C93" s="14">
        <v>1763</v>
      </c>
      <c r="D93" s="14">
        <v>1763</v>
      </c>
      <c r="E93" s="14">
        <v>1763</v>
      </c>
      <c r="F93" s="14">
        <v>1763</v>
      </c>
      <c r="G93" s="14">
        <v>1763</v>
      </c>
      <c r="H93" s="2"/>
      <c r="I93" s="2"/>
      <c r="J93" s="2"/>
      <c r="K93" s="2"/>
      <c r="L93" s="2"/>
      <c r="M93" s="2"/>
      <c r="N93" s="2"/>
      <c r="O93" s="2"/>
      <c r="P93" s="2"/>
      <c r="Q93" s="2"/>
    </row>
    <row r="94" spans="1:17" ht="12.75">
      <c r="A94" s="19" t="s">
        <v>223</v>
      </c>
      <c r="B94" s="14">
        <v>0</v>
      </c>
      <c r="C94" s="14">
        <v>0</v>
      </c>
      <c r="D94" s="14">
        <v>0</v>
      </c>
      <c r="E94" s="14">
        <v>0</v>
      </c>
      <c r="F94" s="14">
        <v>0</v>
      </c>
      <c r="G94" s="14">
        <v>0</v>
      </c>
      <c r="H94" s="2"/>
      <c r="I94" s="2"/>
      <c r="J94" s="2"/>
      <c r="K94" s="2"/>
      <c r="L94" s="2"/>
      <c r="M94" s="2"/>
      <c r="N94" s="2"/>
      <c r="O94" s="2"/>
      <c r="P94" s="2"/>
      <c r="Q94" s="2"/>
    </row>
    <row r="95" spans="1:17" ht="12.75">
      <c r="A95" s="19" t="s">
        <v>224</v>
      </c>
      <c r="B95" s="14">
        <v>0</v>
      </c>
      <c r="C95" s="14">
        <v>0</v>
      </c>
      <c r="D95" s="14">
        <v>0</v>
      </c>
      <c r="E95" s="14">
        <v>0</v>
      </c>
      <c r="F95" s="14">
        <v>0</v>
      </c>
      <c r="G95" s="14">
        <v>0</v>
      </c>
      <c r="H95" s="2"/>
      <c r="I95" s="2"/>
      <c r="J95" s="2"/>
      <c r="K95" s="2"/>
      <c r="L95" s="2"/>
      <c r="M95" s="2"/>
      <c r="N95" s="2"/>
      <c r="O95" s="2"/>
      <c r="P95" s="2"/>
      <c r="Q95" s="2"/>
    </row>
    <row r="96" spans="1:17" ht="12.75">
      <c r="A96" s="19" t="s">
        <v>225</v>
      </c>
      <c r="B96" s="14">
        <v>234.5583</v>
      </c>
      <c r="C96" s="14">
        <v>252.7413</v>
      </c>
      <c r="D96" s="14">
        <v>252.7413</v>
      </c>
      <c r="E96" s="14">
        <v>252.7413</v>
      </c>
      <c r="F96" s="14">
        <v>252.7413</v>
      </c>
      <c r="G96" s="14">
        <v>252.7413</v>
      </c>
      <c r="H96" s="22"/>
      <c r="I96" s="2"/>
      <c r="J96" s="2"/>
      <c r="K96" s="2"/>
      <c r="L96" s="2"/>
      <c r="M96" s="2"/>
      <c r="N96" s="2"/>
      <c r="O96" s="2"/>
      <c r="P96" s="2"/>
      <c r="Q96" s="2"/>
    </row>
    <row r="97" spans="1:17" ht="12.75">
      <c r="A97" s="19" t="s">
        <v>226</v>
      </c>
      <c r="B97" s="14">
        <v>87</v>
      </c>
      <c r="C97" s="14">
        <v>87</v>
      </c>
      <c r="D97" s="14">
        <v>87</v>
      </c>
      <c r="E97" s="14">
        <v>87</v>
      </c>
      <c r="F97" s="14">
        <v>87</v>
      </c>
      <c r="G97" s="14">
        <v>87</v>
      </c>
      <c r="H97" s="22"/>
      <c r="I97" s="2"/>
      <c r="J97" s="2"/>
      <c r="K97" s="2"/>
      <c r="L97" s="2"/>
      <c r="M97" s="2"/>
      <c r="N97" s="2"/>
      <c r="O97" s="2"/>
      <c r="P97" s="2"/>
      <c r="Q97" s="2"/>
    </row>
    <row r="98" spans="1:17" ht="12.75">
      <c r="A98" s="19" t="s">
        <v>227</v>
      </c>
      <c r="B98" s="14">
        <v>0</v>
      </c>
      <c r="C98" s="14">
        <v>0</v>
      </c>
      <c r="D98" s="14">
        <v>0</v>
      </c>
      <c r="E98" s="14">
        <v>0</v>
      </c>
      <c r="F98" s="14">
        <v>0</v>
      </c>
      <c r="G98" s="14">
        <v>0</v>
      </c>
      <c r="H98" s="22"/>
      <c r="I98" s="2"/>
      <c r="J98" s="2"/>
      <c r="K98" s="2"/>
      <c r="L98" s="2"/>
      <c r="M98" s="2"/>
      <c r="N98" s="2"/>
      <c r="O98" s="2"/>
      <c r="P98" s="2"/>
      <c r="Q98" s="2"/>
    </row>
    <row r="99" spans="1:17" ht="12.75">
      <c r="A99" s="19" t="s">
        <v>228</v>
      </c>
      <c r="B99" s="14">
        <v>620</v>
      </c>
      <c r="C99" s="14">
        <v>630.44</v>
      </c>
      <c r="D99" s="14">
        <v>630.44</v>
      </c>
      <c r="E99" s="14">
        <v>630.44</v>
      </c>
      <c r="F99" s="14">
        <v>630.44</v>
      </c>
      <c r="G99" s="14">
        <v>630.44</v>
      </c>
      <c r="H99" s="22"/>
      <c r="I99" s="2"/>
      <c r="J99" s="2"/>
      <c r="K99" s="2"/>
      <c r="L99" s="2"/>
      <c r="M99" s="2"/>
      <c r="N99" s="2"/>
      <c r="O99" s="2"/>
      <c r="P99" s="2"/>
      <c r="Q99" s="2"/>
    </row>
    <row r="100" spans="1:17" ht="12.75">
      <c r="A100" s="19" t="s">
        <v>229</v>
      </c>
      <c r="B100" s="14">
        <v>0</v>
      </c>
      <c r="C100" s="14">
        <v>0</v>
      </c>
      <c r="D100" s="14">
        <v>0</v>
      </c>
      <c r="E100" s="14">
        <v>0</v>
      </c>
      <c r="F100" s="14">
        <v>0</v>
      </c>
      <c r="G100" s="14">
        <v>0</v>
      </c>
      <c r="H100" s="22"/>
      <c r="I100" s="2"/>
      <c r="J100" s="2"/>
      <c r="K100" s="2"/>
      <c r="L100" s="2"/>
      <c r="M100" s="2"/>
      <c r="N100" s="2"/>
      <c r="O100" s="2"/>
      <c r="P100" s="2"/>
      <c r="Q100" s="2"/>
    </row>
    <row r="101" spans="1:17" ht="12.75">
      <c r="A101" s="19" t="s">
        <v>230</v>
      </c>
      <c r="B101" s="14">
        <v>0</v>
      </c>
      <c r="C101" s="14">
        <v>0</v>
      </c>
      <c r="D101" s="14">
        <v>0</v>
      </c>
      <c r="E101" s="14">
        <v>0</v>
      </c>
      <c r="F101" s="14">
        <v>0</v>
      </c>
      <c r="G101" s="14">
        <v>0</v>
      </c>
      <c r="H101" s="22"/>
      <c r="I101" s="2"/>
      <c r="J101" s="2"/>
      <c r="K101" s="2"/>
      <c r="L101" s="2"/>
      <c r="M101" s="2"/>
      <c r="N101" s="2"/>
      <c r="O101" s="2"/>
      <c r="P101" s="2"/>
      <c r="Q101" s="2"/>
    </row>
    <row r="102" spans="1:17" ht="12.75">
      <c r="A102" s="19" t="s">
        <v>231</v>
      </c>
      <c r="B102" s="14">
        <v>0</v>
      </c>
      <c r="C102" s="14">
        <v>0</v>
      </c>
      <c r="D102" s="14">
        <v>0</v>
      </c>
      <c r="E102" s="14">
        <v>0</v>
      </c>
      <c r="F102" s="14">
        <v>0</v>
      </c>
      <c r="G102" s="14">
        <v>0</v>
      </c>
      <c r="H102" s="22"/>
      <c r="I102" s="2"/>
      <c r="J102" s="2"/>
      <c r="K102" s="2"/>
      <c r="L102" s="2"/>
      <c r="M102" s="2"/>
      <c r="N102" s="2"/>
      <c r="O102" s="2"/>
      <c r="P102" s="2"/>
      <c r="Q102" s="2"/>
    </row>
    <row r="103" spans="1:17" ht="12.75">
      <c r="A103" s="19" t="s">
        <v>232</v>
      </c>
      <c r="B103" s="14">
        <v>0</v>
      </c>
      <c r="C103" s="14">
        <v>0</v>
      </c>
      <c r="D103" s="14">
        <v>0</v>
      </c>
      <c r="E103" s="14">
        <v>0</v>
      </c>
      <c r="F103" s="14">
        <v>0</v>
      </c>
      <c r="G103" s="14">
        <v>0</v>
      </c>
      <c r="H103" s="22"/>
      <c r="I103" s="2"/>
      <c r="J103" s="2"/>
      <c r="K103" s="2"/>
      <c r="L103" s="2"/>
      <c r="M103" s="2"/>
      <c r="N103" s="2"/>
      <c r="O103" s="2"/>
      <c r="P103" s="2"/>
      <c r="Q103" s="2"/>
    </row>
    <row r="104" spans="1:17" ht="12.75">
      <c r="A104" s="19" t="s">
        <v>233</v>
      </c>
      <c r="B104" s="14">
        <v>258</v>
      </c>
      <c r="C104" s="14">
        <v>258</v>
      </c>
      <c r="D104" s="14">
        <v>258</v>
      </c>
      <c r="E104" s="14">
        <v>258</v>
      </c>
      <c r="F104" s="14">
        <v>258</v>
      </c>
      <c r="G104" s="14">
        <v>258</v>
      </c>
      <c r="H104" s="22"/>
      <c r="I104" s="2"/>
      <c r="J104" s="2"/>
      <c r="K104" s="2"/>
      <c r="L104" s="2"/>
      <c r="M104" s="2"/>
      <c r="N104" s="2"/>
      <c r="O104" s="2"/>
      <c r="P104" s="2"/>
      <c r="Q104" s="2"/>
    </row>
    <row r="105" spans="1:17" ht="12.75">
      <c r="A105" s="19" t="s">
        <v>234</v>
      </c>
      <c r="B105" s="14">
        <v>360</v>
      </c>
      <c r="C105" s="14">
        <v>360</v>
      </c>
      <c r="D105" s="14">
        <v>360</v>
      </c>
      <c r="E105" s="14">
        <v>360</v>
      </c>
      <c r="F105" s="14">
        <v>360</v>
      </c>
      <c r="G105" s="14">
        <v>360</v>
      </c>
      <c r="H105" s="22"/>
      <c r="I105" s="2"/>
      <c r="J105" s="2"/>
      <c r="K105" s="2"/>
      <c r="L105" s="2"/>
      <c r="M105" s="2"/>
      <c r="N105" s="2"/>
      <c r="O105" s="2"/>
      <c r="P105" s="2"/>
      <c r="Q105" s="2"/>
    </row>
    <row r="106" spans="1:17" ht="12.75">
      <c r="A106" s="19" t="s">
        <v>235</v>
      </c>
      <c r="B106" s="14">
        <v>0</v>
      </c>
      <c r="C106" s="14">
        <v>0</v>
      </c>
      <c r="D106" s="14">
        <v>0</v>
      </c>
      <c r="E106" s="14">
        <v>0</v>
      </c>
      <c r="F106" s="14">
        <v>0</v>
      </c>
      <c r="G106" s="14">
        <v>0</v>
      </c>
      <c r="H106" s="22"/>
      <c r="I106" s="2"/>
      <c r="J106" s="2"/>
      <c r="K106" s="2"/>
      <c r="L106" s="2"/>
      <c r="M106" s="2"/>
      <c r="N106" s="2"/>
      <c r="O106" s="2"/>
      <c r="P106" s="2"/>
      <c r="Q106" s="2"/>
    </row>
    <row r="107" spans="1:17" ht="12.75">
      <c r="A107" s="19" t="s">
        <v>236</v>
      </c>
      <c r="B107" s="14">
        <v>1804</v>
      </c>
      <c r="C107" s="14">
        <v>1804</v>
      </c>
      <c r="D107" s="14">
        <v>1804</v>
      </c>
      <c r="E107" s="14">
        <v>1804</v>
      </c>
      <c r="F107" s="14">
        <v>1804</v>
      </c>
      <c r="G107" s="14">
        <v>1804</v>
      </c>
      <c r="H107" s="22"/>
      <c r="I107" s="2"/>
      <c r="J107" s="2"/>
      <c r="K107" s="2"/>
      <c r="L107" s="2"/>
      <c r="M107" s="2"/>
      <c r="N107" s="2"/>
      <c r="O107" s="2"/>
      <c r="P107" s="2"/>
      <c r="Q107" s="2"/>
    </row>
    <row r="108" spans="1:17" ht="12.75">
      <c r="A108" s="19" t="s">
        <v>237</v>
      </c>
      <c r="B108" s="14">
        <v>0</v>
      </c>
      <c r="C108" s="14">
        <v>0</v>
      </c>
      <c r="D108" s="14">
        <v>0</v>
      </c>
      <c r="E108" s="14">
        <v>0</v>
      </c>
      <c r="F108" s="14">
        <v>0</v>
      </c>
      <c r="G108" s="14">
        <v>0</v>
      </c>
      <c r="H108" s="22"/>
      <c r="I108" s="2"/>
      <c r="J108" s="2"/>
      <c r="K108" s="2"/>
      <c r="L108" s="2"/>
      <c r="M108" s="2"/>
      <c r="N108" s="2"/>
      <c r="O108" s="2"/>
      <c r="P108" s="2"/>
      <c r="Q108" s="2"/>
    </row>
    <row r="109" spans="1:17" ht="12.75">
      <c r="A109" s="19" t="s">
        <v>238</v>
      </c>
      <c r="B109" s="14">
        <v>0</v>
      </c>
      <c r="C109" s="14">
        <v>0</v>
      </c>
      <c r="D109" s="14">
        <v>0</v>
      </c>
      <c r="E109" s="14">
        <v>0</v>
      </c>
      <c r="F109" s="14">
        <v>0</v>
      </c>
      <c r="G109" s="14">
        <v>0</v>
      </c>
      <c r="H109" s="22"/>
      <c r="I109" s="2"/>
      <c r="J109" s="2"/>
      <c r="K109" s="2"/>
      <c r="L109" s="2"/>
      <c r="M109" s="2"/>
      <c r="N109" s="2"/>
      <c r="O109" s="2"/>
      <c r="P109" s="2"/>
      <c r="Q109" s="2"/>
    </row>
    <row r="110" spans="1:17" ht="12.75">
      <c r="A110" s="19" t="s">
        <v>239</v>
      </c>
      <c r="B110" s="14">
        <v>0</v>
      </c>
      <c r="C110" s="14">
        <v>0</v>
      </c>
      <c r="D110" s="14">
        <v>0</v>
      </c>
      <c r="E110" s="14">
        <v>0</v>
      </c>
      <c r="F110" s="14">
        <v>0</v>
      </c>
      <c r="G110" s="14">
        <v>0</v>
      </c>
      <c r="H110" s="22"/>
      <c r="I110" s="2"/>
      <c r="J110" s="2"/>
      <c r="K110" s="2"/>
      <c r="L110" s="2"/>
      <c r="M110" s="2"/>
      <c r="N110" s="2"/>
      <c r="O110" s="2"/>
      <c r="P110" s="2"/>
      <c r="Q110" s="2"/>
    </row>
    <row r="111" spans="1:17" ht="12.75">
      <c r="A111" s="19" t="s">
        <v>240</v>
      </c>
      <c r="B111" s="14">
        <v>0</v>
      </c>
      <c r="C111" s="14">
        <v>0</v>
      </c>
      <c r="D111" s="14">
        <v>0</v>
      </c>
      <c r="E111" s="14">
        <v>0</v>
      </c>
      <c r="F111" s="14">
        <v>0</v>
      </c>
      <c r="G111" s="14">
        <v>0</v>
      </c>
      <c r="H111" s="22"/>
      <c r="I111" s="2"/>
      <c r="J111" s="2"/>
      <c r="K111" s="2"/>
      <c r="L111" s="2"/>
      <c r="M111" s="2"/>
      <c r="N111" s="2"/>
      <c r="O111" s="2"/>
      <c r="P111" s="2"/>
      <c r="Q111" s="2"/>
    </row>
    <row r="112" spans="1:17" ht="12.75">
      <c r="A112" s="19" t="s">
        <v>241</v>
      </c>
      <c r="B112" s="14">
        <v>0</v>
      </c>
      <c r="C112" s="14">
        <v>0</v>
      </c>
      <c r="D112" s="14">
        <v>0</v>
      </c>
      <c r="E112" s="14">
        <v>0</v>
      </c>
      <c r="F112" s="14">
        <v>0</v>
      </c>
      <c r="G112" s="14">
        <v>0</v>
      </c>
      <c r="H112" s="22"/>
      <c r="I112" s="2"/>
      <c r="J112" s="2"/>
      <c r="K112" s="2"/>
      <c r="L112" s="2"/>
      <c r="M112" s="2"/>
      <c r="N112" s="2"/>
      <c r="O112" s="2"/>
      <c r="P112" s="2"/>
      <c r="Q112" s="2"/>
    </row>
    <row r="113" spans="1:17" ht="12.75">
      <c r="A113" s="19" t="s">
        <v>242</v>
      </c>
      <c r="B113" s="14">
        <v>0</v>
      </c>
      <c r="C113" s="14">
        <v>0</v>
      </c>
      <c r="D113" s="14">
        <v>0</v>
      </c>
      <c r="E113" s="14">
        <v>0</v>
      </c>
      <c r="F113" s="14">
        <v>0</v>
      </c>
      <c r="G113" s="14">
        <v>0</v>
      </c>
      <c r="H113" s="22"/>
      <c r="I113" s="2"/>
      <c r="J113" s="2"/>
      <c r="K113" s="2"/>
      <c r="L113" s="2"/>
      <c r="M113" s="2"/>
      <c r="N113" s="2"/>
      <c r="O113" s="2"/>
      <c r="P113" s="2"/>
      <c r="Q113" s="2"/>
    </row>
    <row r="114" spans="1:17" ht="12.75">
      <c r="A114" s="19" t="s">
        <v>243</v>
      </c>
      <c r="B114" s="14">
        <v>0</v>
      </c>
      <c r="C114" s="14">
        <v>0</v>
      </c>
      <c r="D114" s="14">
        <v>0</v>
      </c>
      <c r="E114" s="14">
        <v>0</v>
      </c>
      <c r="F114" s="14">
        <v>0</v>
      </c>
      <c r="G114" s="14">
        <v>0</v>
      </c>
      <c r="H114" s="22"/>
      <c r="I114" s="2"/>
      <c r="J114" s="2"/>
      <c r="K114" s="2"/>
      <c r="L114" s="2"/>
      <c r="M114" s="2"/>
      <c r="N114" s="2"/>
      <c r="O114" s="2"/>
      <c r="P114" s="2"/>
      <c r="Q114" s="2"/>
    </row>
    <row r="115" spans="1:17" ht="12.75">
      <c r="A115" s="19" t="s">
        <v>244</v>
      </c>
      <c r="B115" s="14">
        <v>0</v>
      </c>
      <c r="C115" s="14">
        <v>0</v>
      </c>
      <c r="D115" s="14">
        <v>0</v>
      </c>
      <c r="E115" s="14">
        <v>0</v>
      </c>
      <c r="F115" s="14">
        <v>0</v>
      </c>
      <c r="G115" s="14">
        <v>0</v>
      </c>
      <c r="H115" s="22"/>
      <c r="I115" s="2"/>
      <c r="J115" s="2"/>
      <c r="K115" s="2"/>
      <c r="L115" s="2"/>
      <c r="M115" s="2"/>
      <c r="N115" s="2"/>
      <c r="O115" s="2"/>
      <c r="P115" s="2"/>
      <c r="Q115" s="2"/>
    </row>
    <row r="116" spans="1:17" ht="12.75">
      <c r="A116" s="19" t="s">
        <v>245</v>
      </c>
      <c r="B116" s="14">
        <v>0</v>
      </c>
      <c r="C116" s="14">
        <v>0</v>
      </c>
      <c r="D116" s="14">
        <v>0</v>
      </c>
      <c r="E116" s="14">
        <v>0</v>
      </c>
      <c r="F116" s="14">
        <v>0</v>
      </c>
      <c r="G116" s="14">
        <v>0</v>
      </c>
      <c r="H116" s="22"/>
      <c r="I116" s="2"/>
      <c r="J116" s="2"/>
      <c r="K116" s="2"/>
      <c r="L116" s="2"/>
      <c r="M116" s="2"/>
      <c r="N116" s="2"/>
      <c r="O116" s="2"/>
      <c r="P116" s="2"/>
      <c r="Q116" s="2"/>
    </row>
    <row r="117" spans="1:17" ht="12.75">
      <c r="A117" s="19" t="s">
        <v>246</v>
      </c>
      <c r="B117" s="14">
        <v>0</v>
      </c>
      <c r="C117" s="14">
        <v>0</v>
      </c>
      <c r="D117" s="14">
        <v>0</v>
      </c>
      <c r="E117" s="14">
        <v>0</v>
      </c>
      <c r="F117" s="14">
        <v>0</v>
      </c>
      <c r="G117" s="14">
        <v>0</v>
      </c>
      <c r="H117" s="22"/>
      <c r="I117" s="2"/>
      <c r="J117" s="2"/>
      <c r="K117" s="2"/>
      <c r="L117" s="2"/>
      <c r="M117" s="2"/>
      <c r="N117" s="2"/>
      <c r="O117" s="2"/>
      <c r="P117" s="2"/>
      <c r="Q117" s="2"/>
    </row>
    <row r="118" spans="1:17" ht="12.75">
      <c r="A118" s="19" t="s">
        <v>247</v>
      </c>
      <c r="B118" s="14">
        <v>1289</v>
      </c>
      <c r="C118" s="14">
        <v>1289</v>
      </c>
      <c r="D118" s="14">
        <v>1289</v>
      </c>
      <c r="E118" s="14">
        <v>1289</v>
      </c>
      <c r="F118" s="14">
        <v>1289</v>
      </c>
      <c r="G118" s="14">
        <v>1289</v>
      </c>
      <c r="H118" s="22"/>
      <c r="I118" s="2"/>
      <c r="J118" s="2"/>
      <c r="K118" s="2"/>
      <c r="L118" s="2"/>
      <c r="M118" s="2"/>
      <c r="N118" s="2"/>
      <c r="O118" s="2"/>
      <c r="P118" s="2"/>
      <c r="Q118" s="2"/>
    </row>
    <row r="119" spans="1:17" ht="12.75">
      <c r="A119" s="19" t="s">
        <v>248</v>
      </c>
      <c r="B119" s="14">
        <v>0</v>
      </c>
      <c r="C119" s="14">
        <v>0</v>
      </c>
      <c r="D119" s="14">
        <v>0</v>
      </c>
      <c r="E119" s="14">
        <v>0</v>
      </c>
      <c r="F119" s="14">
        <v>0</v>
      </c>
      <c r="G119" s="14">
        <v>0</v>
      </c>
      <c r="H119" s="22"/>
      <c r="I119" s="2"/>
      <c r="J119" s="2"/>
      <c r="K119" s="2"/>
      <c r="L119" s="2"/>
      <c r="M119" s="2"/>
      <c r="N119" s="2"/>
      <c r="O119" s="2"/>
      <c r="P119" s="2"/>
      <c r="Q119" s="2"/>
    </row>
    <row r="120" spans="1:17" ht="12.75">
      <c r="A120" s="19" t="s">
        <v>249</v>
      </c>
      <c r="B120" s="14">
        <v>0</v>
      </c>
      <c r="C120" s="14">
        <v>0</v>
      </c>
      <c r="D120" s="14">
        <v>0</v>
      </c>
      <c r="E120" s="14">
        <v>0</v>
      </c>
      <c r="F120" s="14">
        <v>0</v>
      </c>
      <c r="G120" s="14">
        <v>0</v>
      </c>
      <c r="H120" s="22"/>
      <c r="I120" s="2"/>
      <c r="J120" s="2"/>
      <c r="K120" s="2"/>
      <c r="L120" s="2"/>
      <c r="M120" s="2"/>
      <c r="N120" s="2"/>
      <c r="O120" s="2"/>
      <c r="P120" s="2"/>
      <c r="Q120" s="2"/>
    </row>
    <row r="121" spans="1:17" ht="12.75">
      <c r="A121" s="19" t="s">
        <v>250</v>
      </c>
      <c r="B121" s="14">
        <v>0</v>
      </c>
      <c r="C121" s="14">
        <v>0</v>
      </c>
      <c r="D121" s="14">
        <v>0</v>
      </c>
      <c r="E121" s="14">
        <v>0</v>
      </c>
      <c r="F121" s="14">
        <v>0</v>
      </c>
      <c r="G121" s="14">
        <v>0</v>
      </c>
      <c r="H121" s="22"/>
      <c r="I121" s="2"/>
      <c r="J121" s="2"/>
      <c r="K121" s="2"/>
      <c r="L121" s="2"/>
      <c r="M121" s="2"/>
      <c r="N121" s="2"/>
      <c r="O121" s="2"/>
      <c r="P121" s="2"/>
      <c r="Q121" s="2"/>
    </row>
    <row r="122" spans="1:17" ht="12.75">
      <c r="A122" s="19" t="s">
        <v>251</v>
      </c>
      <c r="B122" s="14">
        <v>0</v>
      </c>
      <c r="C122" s="14">
        <v>0</v>
      </c>
      <c r="D122" s="14">
        <v>0</v>
      </c>
      <c r="E122" s="14">
        <v>0</v>
      </c>
      <c r="F122" s="14">
        <v>0</v>
      </c>
      <c r="G122" s="14">
        <v>0</v>
      </c>
      <c r="H122" s="22"/>
      <c r="I122" s="2"/>
      <c r="J122" s="2"/>
      <c r="K122" s="2"/>
      <c r="L122" s="2"/>
      <c r="M122" s="2"/>
      <c r="N122" s="2"/>
      <c r="O122" s="2"/>
      <c r="P122" s="2"/>
      <c r="Q122" s="2"/>
    </row>
    <row r="123" spans="1:17" ht="12.75">
      <c r="A123" s="19" t="s">
        <v>252</v>
      </c>
      <c r="B123" s="14">
        <v>1679</v>
      </c>
      <c r="C123" s="14">
        <v>1679</v>
      </c>
      <c r="D123" s="14">
        <v>1679</v>
      </c>
      <c r="E123" s="14">
        <v>1679</v>
      </c>
      <c r="F123" s="14">
        <v>1679</v>
      </c>
      <c r="G123" s="14">
        <v>1679</v>
      </c>
      <c r="H123" s="22"/>
      <c r="I123" s="2"/>
      <c r="J123" s="2"/>
      <c r="K123" s="2"/>
      <c r="L123" s="2"/>
      <c r="M123" s="2"/>
      <c r="N123" s="2"/>
      <c r="O123" s="2"/>
      <c r="P123" s="2"/>
      <c r="Q123" s="2"/>
    </row>
    <row r="124" spans="1:17" ht="12.75">
      <c r="A124" s="19" t="s">
        <v>253</v>
      </c>
      <c r="B124" s="14">
        <v>0</v>
      </c>
      <c r="C124" s="14">
        <v>0</v>
      </c>
      <c r="D124" s="14">
        <v>0</v>
      </c>
      <c r="E124" s="14">
        <v>0</v>
      </c>
      <c r="F124" s="14">
        <v>0</v>
      </c>
      <c r="G124" s="14">
        <v>0</v>
      </c>
      <c r="H124" s="22"/>
      <c r="I124" s="2"/>
      <c r="J124" s="2"/>
      <c r="K124" s="2"/>
      <c r="L124" s="2"/>
      <c r="M124" s="2"/>
      <c r="N124" s="2"/>
      <c r="O124" s="2"/>
      <c r="P124" s="2"/>
      <c r="Q124" s="2"/>
    </row>
    <row r="125" spans="1:17" ht="12.75">
      <c r="A125" s="19" t="s">
        <v>254</v>
      </c>
      <c r="B125" s="14">
        <v>480</v>
      </c>
      <c r="C125" s="14">
        <v>480</v>
      </c>
      <c r="D125" s="14">
        <v>480</v>
      </c>
      <c r="E125" s="14">
        <v>480</v>
      </c>
      <c r="F125" s="14">
        <v>480</v>
      </c>
      <c r="G125" s="14">
        <v>480</v>
      </c>
      <c r="H125" s="22"/>
      <c r="I125" s="2"/>
      <c r="J125" s="2"/>
      <c r="K125" s="2"/>
      <c r="L125" s="2"/>
      <c r="M125" s="2"/>
      <c r="N125" s="2"/>
      <c r="O125" s="2"/>
      <c r="P125" s="2"/>
      <c r="Q125" s="2"/>
    </row>
    <row r="126" spans="1:17" ht="12.75">
      <c r="A126" s="19" t="s">
        <v>255</v>
      </c>
      <c r="B126" s="14">
        <v>0</v>
      </c>
      <c r="C126" s="14">
        <v>0</v>
      </c>
      <c r="D126" s="14">
        <v>0</v>
      </c>
      <c r="E126" s="14">
        <v>0</v>
      </c>
      <c r="F126" s="14">
        <v>0</v>
      </c>
      <c r="G126" s="14">
        <v>0</v>
      </c>
      <c r="H126" s="22"/>
      <c r="I126" s="2"/>
      <c r="J126" s="2"/>
      <c r="K126" s="2"/>
      <c r="L126" s="2"/>
      <c r="M126" s="2"/>
      <c r="N126" s="2"/>
      <c r="O126" s="2"/>
      <c r="P126" s="2"/>
      <c r="Q126" s="2"/>
    </row>
    <row r="127" spans="1:17" ht="12.75">
      <c r="A127" s="19" t="s">
        <v>256</v>
      </c>
      <c r="B127" s="14">
        <v>0</v>
      </c>
      <c r="C127" s="14">
        <v>0</v>
      </c>
      <c r="D127" s="14">
        <v>0</v>
      </c>
      <c r="E127" s="14">
        <v>0</v>
      </c>
      <c r="F127" s="14">
        <v>0</v>
      </c>
      <c r="G127" s="14">
        <v>0</v>
      </c>
      <c r="H127" s="22"/>
      <c r="I127" s="2"/>
      <c r="J127" s="2"/>
      <c r="K127" s="2"/>
      <c r="L127" s="2"/>
      <c r="M127" s="2"/>
      <c r="N127" s="2"/>
      <c r="O127" s="2"/>
      <c r="P127" s="2"/>
      <c r="Q127" s="2"/>
    </row>
    <row r="128" spans="1:17" ht="12.75">
      <c r="A128" s="19" t="s">
        <v>257</v>
      </c>
      <c r="B128" s="14">
        <v>0</v>
      </c>
      <c r="C128" s="14">
        <v>8.786999999999999</v>
      </c>
      <c r="D128" s="14">
        <v>8.786999999999999</v>
      </c>
      <c r="E128" s="14">
        <v>8.786999999999999</v>
      </c>
      <c r="F128" s="14">
        <v>8.786999999999999</v>
      </c>
      <c r="G128" s="14">
        <v>8.786999999999999</v>
      </c>
      <c r="H128" s="22"/>
      <c r="I128" s="2"/>
      <c r="J128" s="2"/>
      <c r="K128" s="2"/>
      <c r="L128" s="2"/>
      <c r="M128" s="2"/>
      <c r="N128" s="2"/>
      <c r="O128" s="2"/>
      <c r="P128" s="2"/>
      <c r="Q128" s="2"/>
    </row>
    <row r="129" spans="1:17" ht="12.75">
      <c r="A129" s="19" t="s">
        <v>258</v>
      </c>
      <c r="B129" s="14">
        <v>0</v>
      </c>
      <c r="C129" s="14">
        <v>0</v>
      </c>
      <c r="D129" s="14">
        <v>0</v>
      </c>
      <c r="E129" s="14">
        <v>0</v>
      </c>
      <c r="F129" s="14">
        <v>0</v>
      </c>
      <c r="G129" s="14">
        <v>0</v>
      </c>
      <c r="H129" s="22"/>
      <c r="I129" s="2"/>
      <c r="J129" s="2"/>
      <c r="K129" s="2"/>
      <c r="L129" s="2"/>
      <c r="M129" s="2"/>
      <c r="N129" s="2"/>
      <c r="O129" s="2"/>
      <c r="P129" s="2"/>
      <c r="Q129" s="2"/>
    </row>
    <row r="130" spans="1:17" ht="12.75">
      <c r="A130" s="19" t="s">
        <v>259</v>
      </c>
      <c r="B130" s="14">
        <v>2564</v>
      </c>
      <c r="C130" s="14">
        <v>2564</v>
      </c>
      <c r="D130" s="14">
        <v>2564</v>
      </c>
      <c r="E130" s="14">
        <v>2564</v>
      </c>
      <c r="F130" s="14">
        <v>2564</v>
      </c>
      <c r="G130" s="14">
        <v>2564</v>
      </c>
      <c r="H130" s="22"/>
      <c r="I130" s="2"/>
      <c r="J130" s="2"/>
      <c r="K130" s="2"/>
      <c r="L130" s="2"/>
      <c r="M130" s="2"/>
      <c r="N130" s="2"/>
      <c r="O130" s="2"/>
      <c r="P130" s="2"/>
      <c r="Q130" s="2"/>
    </row>
    <row r="131" spans="1:17" ht="12.75">
      <c r="A131" s="19" t="s">
        <v>260</v>
      </c>
      <c r="B131" s="14">
        <v>24</v>
      </c>
      <c r="C131" s="14">
        <v>24</v>
      </c>
      <c r="D131" s="14">
        <v>24</v>
      </c>
      <c r="E131" s="14">
        <v>24</v>
      </c>
      <c r="F131" s="14">
        <v>24</v>
      </c>
      <c r="G131" s="14">
        <v>24</v>
      </c>
      <c r="H131" s="22"/>
      <c r="I131" s="2"/>
      <c r="J131" s="2"/>
      <c r="K131" s="2"/>
      <c r="L131" s="2"/>
      <c r="M131" s="2"/>
      <c r="N131" s="2"/>
      <c r="O131" s="2"/>
      <c r="P131" s="2"/>
      <c r="Q131" s="2"/>
    </row>
    <row r="132" spans="1:17" ht="12.75">
      <c r="A132" s="19" t="s">
        <v>261</v>
      </c>
      <c r="B132" s="14">
        <v>0</v>
      </c>
      <c r="C132" s="14">
        <v>0</v>
      </c>
      <c r="D132" s="14">
        <v>0</v>
      </c>
      <c r="E132" s="14">
        <v>0</v>
      </c>
      <c r="F132" s="14">
        <v>0</v>
      </c>
      <c r="G132" s="14">
        <v>0</v>
      </c>
      <c r="H132" s="22"/>
      <c r="I132" s="2"/>
      <c r="J132" s="2"/>
      <c r="K132" s="2"/>
      <c r="L132" s="2"/>
      <c r="M132" s="2"/>
      <c r="N132" s="2"/>
      <c r="O132" s="2"/>
      <c r="P132" s="2"/>
      <c r="Q132" s="2"/>
    </row>
    <row r="133" spans="1:17" ht="12.75">
      <c r="A133" s="19" t="s">
        <v>262</v>
      </c>
      <c r="B133" s="14">
        <v>1677.2</v>
      </c>
      <c r="C133" s="14">
        <v>1677.2</v>
      </c>
      <c r="D133" s="14">
        <v>1677.2</v>
      </c>
      <c r="E133" s="14">
        <v>1677.2</v>
      </c>
      <c r="F133" s="14">
        <v>1677.2</v>
      </c>
      <c r="G133" s="14">
        <v>2477.2</v>
      </c>
      <c r="H133" s="22"/>
      <c r="I133" s="2"/>
      <c r="J133" s="2"/>
      <c r="K133" s="2"/>
      <c r="L133" s="2"/>
      <c r="M133" s="2"/>
      <c r="N133" s="2"/>
      <c r="O133" s="2"/>
      <c r="P133" s="2"/>
      <c r="Q133" s="2"/>
    </row>
    <row r="134" spans="1:17" ht="12.75">
      <c r="A134" s="19" t="s">
        <v>263</v>
      </c>
      <c r="B134" s="14">
        <v>0</v>
      </c>
      <c r="C134" s="14">
        <v>0</v>
      </c>
      <c r="D134" s="14">
        <v>0</v>
      </c>
      <c r="E134" s="14">
        <v>0</v>
      </c>
      <c r="F134" s="14">
        <v>0</v>
      </c>
      <c r="G134" s="14">
        <v>0</v>
      </c>
      <c r="H134" s="22"/>
      <c r="I134" s="2"/>
      <c r="J134" s="2"/>
      <c r="K134" s="2"/>
      <c r="L134" s="2"/>
      <c r="M134" s="2"/>
      <c r="N134" s="2"/>
      <c r="O134" s="2"/>
      <c r="P134" s="2"/>
      <c r="Q134" s="2"/>
    </row>
    <row r="135" spans="1:17" ht="12.75">
      <c r="A135" s="19" t="s">
        <v>264</v>
      </c>
      <c r="B135" s="14">
        <v>0</v>
      </c>
      <c r="C135" s="14">
        <v>0</v>
      </c>
      <c r="D135" s="14">
        <v>0</v>
      </c>
      <c r="E135" s="14">
        <v>0</v>
      </c>
      <c r="F135" s="14">
        <v>0</v>
      </c>
      <c r="G135" s="14">
        <v>0</v>
      </c>
      <c r="H135" s="22"/>
      <c r="I135" s="2"/>
      <c r="J135" s="2"/>
      <c r="K135" s="2"/>
      <c r="L135" s="2"/>
      <c r="M135" s="2"/>
      <c r="N135" s="2"/>
      <c r="O135" s="2"/>
      <c r="P135" s="2"/>
      <c r="Q135" s="2"/>
    </row>
    <row r="136" spans="1:17" ht="12.75">
      <c r="A136" s="19" t="s">
        <v>265</v>
      </c>
      <c r="B136" s="14">
        <v>0</v>
      </c>
      <c r="C136" s="14">
        <v>0</v>
      </c>
      <c r="D136" s="14">
        <v>0</v>
      </c>
      <c r="E136" s="14">
        <v>0</v>
      </c>
      <c r="F136" s="14">
        <v>0</v>
      </c>
      <c r="G136" s="14">
        <v>0</v>
      </c>
      <c r="H136" s="22"/>
      <c r="I136" s="2"/>
      <c r="J136" s="2"/>
      <c r="K136" s="2"/>
      <c r="L136" s="2"/>
      <c r="M136" s="2"/>
      <c r="N136" s="2"/>
      <c r="O136" s="2"/>
      <c r="P136" s="2"/>
      <c r="Q136" s="2"/>
    </row>
    <row r="137" spans="1:17" ht="12.75">
      <c r="A137" s="19" t="s">
        <v>266</v>
      </c>
      <c r="B137" s="14">
        <v>0</v>
      </c>
      <c r="C137" s="14">
        <v>0</v>
      </c>
      <c r="D137" s="14">
        <v>0</v>
      </c>
      <c r="E137" s="14">
        <v>0</v>
      </c>
      <c r="F137" s="14">
        <v>0</v>
      </c>
      <c r="G137" s="14">
        <v>0</v>
      </c>
      <c r="H137" s="22"/>
      <c r="I137" s="2"/>
      <c r="J137" s="2"/>
      <c r="K137" s="2"/>
      <c r="L137" s="2"/>
      <c r="M137" s="2"/>
      <c r="N137" s="2"/>
      <c r="O137" s="2"/>
      <c r="P137" s="2"/>
      <c r="Q137" s="2"/>
    </row>
    <row r="138" spans="1:17" ht="12.75">
      <c r="A138" s="19" t="s">
        <v>267</v>
      </c>
      <c r="B138" s="14">
        <v>569</v>
      </c>
      <c r="C138" s="14">
        <v>569</v>
      </c>
      <c r="D138" s="14">
        <v>569</v>
      </c>
      <c r="E138" s="14">
        <v>569</v>
      </c>
      <c r="F138" s="14">
        <v>569</v>
      </c>
      <c r="G138" s="14">
        <v>569</v>
      </c>
      <c r="H138" s="22"/>
      <c r="I138" s="2"/>
      <c r="J138" s="2"/>
      <c r="K138" s="2"/>
      <c r="L138" s="2"/>
      <c r="M138" s="2"/>
      <c r="N138" s="2"/>
      <c r="O138" s="2"/>
      <c r="P138" s="2"/>
      <c r="Q138" s="2"/>
    </row>
    <row r="139" spans="1:17" ht="12.75">
      <c r="A139" s="19" t="s">
        <v>268</v>
      </c>
      <c r="B139" s="14">
        <v>0</v>
      </c>
      <c r="C139" s="14">
        <v>0</v>
      </c>
      <c r="D139" s="14">
        <v>0</v>
      </c>
      <c r="E139" s="14">
        <v>0</v>
      </c>
      <c r="F139" s="14">
        <v>0</v>
      </c>
      <c r="G139" s="14">
        <v>0</v>
      </c>
      <c r="H139" s="22"/>
      <c r="I139" s="2"/>
      <c r="J139" s="2"/>
      <c r="K139" s="2"/>
      <c r="L139" s="2"/>
      <c r="M139" s="2"/>
      <c r="N139" s="2"/>
      <c r="O139" s="2"/>
      <c r="P139" s="2"/>
      <c r="Q139" s="2"/>
    </row>
    <row r="140" spans="1:17" ht="12.75">
      <c r="A140" s="19" t="s">
        <v>269</v>
      </c>
      <c r="B140" s="14">
        <v>1008</v>
      </c>
      <c r="C140" s="14">
        <v>1008</v>
      </c>
      <c r="D140" s="14">
        <v>1008</v>
      </c>
      <c r="E140" s="14">
        <v>1008</v>
      </c>
      <c r="F140" s="14">
        <v>1008</v>
      </c>
      <c r="G140" s="14">
        <v>1008</v>
      </c>
      <c r="H140" s="22"/>
      <c r="I140" s="2"/>
      <c r="J140" s="2"/>
      <c r="K140" s="2"/>
      <c r="L140" s="2"/>
      <c r="M140" s="2"/>
      <c r="N140" s="2"/>
      <c r="O140" s="2"/>
      <c r="P140" s="2"/>
      <c r="Q140" s="2"/>
    </row>
    <row r="141" spans="1:17" ht="12.75">
      <c r="A141" s="19" t="s">
        <v>270</v>
      </c>
      <c r="B141" s="14">
        <v>0</v>
      </c>
      <c r="C141" s="14">
        <v>0</v>
      </c>
      <c r="D141" s="14">
        <v>0</v>
      </c>
      <c r="E141" s="14">
        <v>0</v>
      </c>
      <c r="F141" s="14">
        <v>0</v>
      </c>
      <c r="G141" s="14">
        <v>0</v>
      </c>
      <c r="H141" s="22"/>
      <c r="I141" s="2"/>
      <c r="J141" s="2"/>
      <c r="K141" s="2"/>
      <c r="L141" s="2"/>
      <c r="M141" s="2"/>
      <c r="N141" s="2"/>
      <c r="O141" s="2"/>
      <c r="P141" s="2"/>
      <c r="Q141" s="2"/>
    </row>
    <row r="142" spans="1:17" ht="12.75">
      <c r="A142" s="19" t="s">
        <v>271</v>
      </c>
      <c r="B142" s="14">
        <v>4.8</v>
      </c>
      <c r="C142" s="14">
        <v>4.8</v>
      </c>
      <c r="D142" s="14">
        <v>4.8</v>
      </c>
      <c r="E142" s="14">
        <v>4.8</v>
      </c>
      <c r="F142" s="14">
        <v>4.8</v>
      </c>
      <c r="G142" s="14">
        <v>4.8</v>
      </c>
      <c r="H142" s="22"/>
      <c r="I142" s="2"/>
      <c r="J142" s="2"/>
      <c r="K142" s="2"/>
      <c r="L142" s="2"/>
      <c r="M142" s="2"/>
      <c r="N142" s="2"/>
      <c r="O142" s="2"/>
      <c r="P142" s="2"/>
      <c r="Q142" s="2"/>
    </row>
    <row r="143" spans="1:17" ht="12.75">
      <c r="A143" s="19" t="s">
        <v>272</v>
      </c>
      <c r="B143" s="14">
        <v>0</v>
      </c>
      <c r="C143" s="14">
        <v>0</v>
      </c>
      <c r="D143" s="14">
        <v>0</v>
      </c>
      <c r="E143" s="14">
        <v>0</v>
      </c>
      <c r="F143" s="14">
        <v>0</v>
      </c>
      <c r="G143" s="14">
        <v>0</v>
      </c>
      <c r="H143" s="22"/>
      <c r="I143" s="2"/>
      <c r="J143" s="2"/>
      <c r="K143" s="2"/>
      <c r="L143" s="2"/>
      <c r="M143" s="2"/>
      <c r="N143" s="2"/>
      <c r="O143" s="2"/>
      <c r="P143" s="2"/>
      <c r="Q143" s="2"/>
    </row>
    <row r="144" spans="1:17" ht="12.75">
      <c r="A144" s="19" t="s">
        <v>273</v>
      </c>
      <c r="B144" s="14">
        <v>0</v>
      </c>
      <c r="C144" s="14">
        <v>0</v>
      </c>
      <c r="D144" s="14">
        <v>0</v>
      </c>
      <c r="E144" s="14">
        <v>0</v>
      </c>
      <c r="F144" s="14">
        <v>0</v>
      </c>
      <c r="G144" s="14">
        <v>0</v>
      </c>
      <c r="H144" s="22"/>
      <c r="I144" s="2"/>
      <c r="J144" s="2"/>
      <c r="K144" s="2"/>
      <c r="L144" s="2"/>
      <c r="M144" s="2"/>
      <c r="N144" s="2"/>
      <c r="O144" s="2"/>
      <c r="P144" s="2"/>
      <c r="Q144" s="2"/>
    </row>
    <row r="145" spans="1:17" ht="12.75">
      <c r="A145" s="19" t="s">
        <v>274</v>
      </c>
      <c r="B145" s="14">
        <v>0</v>
      </c>
      <c r="C145" s="14">
        <v>0</v>
      </c>
      <c r="D145" s="14">
        <v>0</v>
      </c>
      <c r="E145" s="14">
        <v>0</v>
      </c>
      <c r="F145" s="14">
        <v>0</v>
      </c>
      <c r="G145" s="14">
        <v>0</v>
      </c>
      <c r="H145" s="22"/>
      <c r="I145" s="2"/>
      <c r="J145" s="2"/>
      <c r="K145" s="2"/>
      <c r="L145" s="2"/>
      <c r="M145" s="2"/>
      <c r="N145" s="2"/>
      <c r="O145" s="2"/>
      <c r="P145" s="2"/>
      <c r="Q145" s="2"/>
    </row>
    <row r="146" spans="1:17" ht="12.75">
      <c r="A146" s="19" t="s">
        <v>275</v>
      </c>
      <c r="B146" s="14">
        <v>287.21070000000003</v>
      </c>
      <c r="C146" s="14">
        <v>330.7977</v>
      </c>
      <c r="D146" s="14">
        <v>330.7977</v>
      </c>
      <c r="E146" s="14">
        <v>330.7977</v>
      </c>
      <c r="F146" s="14">
        <v>330.7977</v>
      </c>
      <c r="G146" s="14">
        <v>330.7977</v>
      </c>
      <c r="H146" s="22"/>
      <c r="I146" s="2"/>
      <c r="J146" s="2"/>
      <c r="K146" s="2"/>
      <c r="L146" s="2"/>
      <c r="M146" s="2"/>
      <c r="N146" s="2"/>
      <c r="O146" s="2"/>
      <c r="P146" s="2"/>
      <c r="Q146" s="2"/>
    </row>
    <row r="147" spans="1:17" ht="12.75">
      <c r="A147" s="19" t="s">
        <v>276</v>
      </c>
      <c r="B147" s="14">
        <v>1349</v>
      </c>
      <c r="C147" s="14">
        <v>1339</v>
      </c>
      <c r="D147" s="14">
        <v>1339</v>
      </c>
      <c r="E147" s="14">
        <v>1339</v>
      </c>
      <c r="F147" s="14">
        <v>1339</v>
      </c>
      <c r="G147" s="14">
        <v>1339</v>
      </c>
      <c r="H147" s="22"/>
      <c r="I147" s="2"/>
      <c r="J147" s="2"/>
      <c r="K147" s="2"/>
      <c r="L147" s="2"/>
      <c r="M147" s="2"/>
      <c r="N147" s="2"/>
      <c r="O147" s="2"/>
      <c r="P147" s="2"/>
      <c r="Q147" s="2"/>
    </row>
    <row r="148" spans="1:17" ht="12.75">
      <c r="A148" s="19" t="s">
        <v>277</v>
      </c>
      <c r="B148" s="14">
        <v>629</v>
      </c>
      <c r="C148" s="14">
        <v>629</v>
      </c>
      <c r="D148" s="14">
        <v>629</v>
      </c>
      <c r="E148" s="14">
        <v>629</v>
      </c>
      <c r="F148" s="14">
        <v>629</v>
      </c>
      <c r="G148" s="14">
        <v>629</v>
      </c>
      <c r="H148" s="22"/>
      <c r="I148" s="2"/>
      <c r="J148" s="2"/>
      <c r="K148" s="2"/>
      <c r="L148" s="2"/>
      <c r="M148" s="2"/>
      <c r="N148" s="2"/>
      <c r="O148" s="2"/>
      <c r="P148" s="2"/>
      <c r="Q148" s="2"/>
    </row>
    <row r="149" spans="1:17" ht="12.75">
      <c r="A149" s="19" t="s">
        <v>278</v>
      </c>
      <c r="B149" s="14">
        <v>80.4</v>
      </c>
      <c r="C149" s="14">
        <v>80.4</v>
      </c>
      <c r="D149" s="14">
        <v>80.4</v>
      </c>
      <c r="E149" s="14">
        <v>80.4</v>
      </c>
      <c r="F149" s="14">
        <v>80.4</v>
      </c>
      <c r="G149" s="14">
        <v>80.4</v>
      </c>
      <c r="H149" s="22"/>
      <c r="I149" s="2"/>
      <c r="J149" s="2"/>
      <c r="K149" s="2"/>
      <c r="L149" s="2"/>
      <c r="M149" s="2"/>
      <c r="N149" s="2"/>
      <c r="O149" s="2"/>
      <c r="P149" s="2"/>
      <c r="Q149" s="2"/>
    </row>
    <row r="150" spans="1:17" ht="12.75">
      <c r="A150" s="19" t="s">
        <v>279</v>
      </c>
      <c r="B150" s="14">
        <v>35.061</v>
      </c>
      <c r="C150" s="14">
        <v>35.061</v>
      </c>
      <c r="D150" s="14">
        <v>35.061</v>
      </c>
      <c r="E150" s="14">
        <v>35.061</v>
      </c>
      <c r="F150" s="14">
        <v>35.061</v>
      </c>
      <c r="G150" s="14">
        <v>35.061</v>
      </c>
      <c r="H150" s="22"/>
      <c r="I150" s="2"/>
      <c r="J150" s="2"/>
      <c r="K150" s="2"/>
      <c r="L150" s="2"/>
      <c r="M150" s="2"/>
      <c r="N150" s="2"/>
      <c r="O150" s="2"/>
      <c r="P150" s="2"/>
      <c r="Q150" s="2"/>
    </row>
    <row r="151" spans="1:17" ht="12.75">
      <c r="A151" s="19" t="s">
        <v>280</v>
      </c>
      <c r="B151" s="14">
        <v>0</v>
      </c>
      <c r="C151" s="14">
        <v>0</v>
      </c>
      <c r="D151" s="14">
        <v>0</v>
      </c>
      <c r="E151" s="14">
        <v>0</v>
      </c>
      <c r="F151" s="14">
        <v>0</v>
      </c>
      <c r="G151" s="14">
        <v>0</v>
      </c>
      <c r="H151" s="22"/>
      <c r="I151" s="2"/>
      <c r="J151" s="2"/>
      <c r="K151" s="2"/>
      <c r="L151" s="2"/>
      <c r="M151" s="2"/>
      <c r="N151" s="2"/>
      <c r="O151" s="2"/>
      <c r="P151" s="2"/>
      <c r="Q151" s="2"/>
    </row>
    <row r="152" spans="1:17" ht="12.75">
      <c r="A152" s="19" t="s">
        <v>281</v>
      </c>
      <c r="B152" s="14">
        <v>0</v>
      </c>
      <c r="C152" s="14">
        <v>0</v>
      </c>
      <c r="D152" s="14">
        <v>0</v>
      </c>
      <c r="E152" s="14">
        <v>0</v>
      </c>
      <c r="F152" s="14">
        <v>0</v>
      </c>
      <c r="G152" s="14">
        <v>0</v>
      </c>
      <c r="H152" s="22"/>
      <c r="I152" s="2"/>
      <c r="J152" s="2"/>
      <c r="K152" s="2"/>
      <c r="L152" s="2"/>
      <c r="M152" s="2"/>
      <c r="N152" s="2"/>
      <c r="O152" s="2"/>
      <c r="P152" s="2"/>
      <c r="Q152" s="2"/>
    </row>
    <row r="153" spans="1:17" ht="12.75">
      <c r="A153" s="19" t="s">
        <v>282</v>
      </c>
      <c r="B153" s="14">
        <v>0</v>
      </c>
      <c r="C153" s="14">
        <v>0</v>
      </c>
      <c r="D153" s="14">
        <v>0</v>
      </c>
      <c r="E153" s="14">
        <v>0</v>
      </c>
      <c r="F153" s="14">
        <v>0</v>
      </c>
      <c r="G153" s="14">
        <v>0</v>
      </c>
      <c r="H153" s="22"/>
      <c r="I153" s="2"/>
      <c r="J153" s="2"/>
      <c r="K153" s="2"/>
      <c r="L153" s="2"/>
      <c r="M153" s="2"/>
      <c r="N153" s="2"/>
      <c r="O153" s="2"/>
      <c r="P153" s="2"/>
      <c r="Q153" s="2"/>
    </row>
    <row r="154" spans="1:17" ht="12.75">
      <c r="A154" s="19" t="s">
        <v>283</v>
      </c>
      <c r="B154" s="14">
        <v>0</v>
      </c>
      <c r="C154" s="14">
        <v>0</v>
      </c>
      <c r="D154" s="14">
        <v>0</v>
      </c>
      <c r="E154" s="14">
        <v>0</v>
      </c>
      <c r="F154" s="14">
        <v>0</v>
      </c>
      <c r="G154" s="14">
        <v>0</v>
      </c>
      <c r="H154" s="22"/>
      <c r="I154" s="2"/>
      <c r="J154" s="2"/>
      <c r="K154" s="2"/>
      <c r="L154" s="2"/>
      <c r="M154" s="2"/>
      <c r="N154" s="2"/>
      <c r="O154" s="2"/>
      <c r="P154" s="2"/>
      <c r="Q154" s="2"/>
    </row>
    <row r="155" spans="1:17" ht="12.75">
      <c r="A155" s="19" t="s">
        <v>284</v>
      </c>
      <c r="B155" s="14">
        <v>0</v>
      </c>
      <c r="C155" s="14">
        <v>0</v>
      </c>
      <c r="D155" s="14">
        <v>0</v>
      </c>
      <c r="E155" s="14">
        <v>0</v>
      </c>
      <c r="F155" s="14">
        <v>0</v>
      </c>
      <c r="G155" s="14">
        <v>0</v>
      </c>
      <c r="H155" s="22"/>
      <c r="I155" s="2"/>
      <c r="J155" s="2"/>
      <c r="K155" s="2"/>
      <c r="L155" s="2"/>
      <c r="M155" s="2"/>
      <c r="N155" s="2"/>
      <c r="O155" s="2"/>
      <c r="P155" s="2"/>
      <c r="Q155" s="2"/>
    </row>
    <row r="156" spans="1:17" ht="12.75">
      <c r="A156" s="19" t="s">
        <v>285</v>
      </c>
      <c r="B156" s="14">
        <v>0</v>
      </c>
      <c r="C156" s="14">
        <v>0</v>
      </c>
      <c r="D156" s="14">
        <v>0</v>
      </c>
      <c r="E156" s="14">
        <v>0</v>
      </c>
      <c r="F156" s="14">
        <v>0</v>
      </c>
      <c r="G156" s="14">
        <v>0</v>
      </c>
      <c r="H156" s="22"/>
      <c r="I156" s="2"/>
      <c r="J156" s="2"/>
      <c r="K156" s="2"/>
      <c r="L156" s="2"/>
      <c r="M156" s="2"/>
      <c r="N156" s="2"/>
      <c r="O156" s="2"/>
      <c r="P156" s="2"/>
      <c r="Q156" s="2"/>
    </row>
    <row r="157" spans="1:17" ht="12.75">
      <c r="A157" s="19" t="s">
        <v>286</v>
      </c>
      <c r="B157" s="14">
        <v>0</v>
      </c>
      <c r="C157" s="14">
        <v>0</v>
      </c>
      <c r="D157" s="14">
        <v>0</v>
      </c>
      <c r="E157" s="14">
        <v>0</v>
      </c>
      <c r="F157" s="14">
        <v>0</v>
      </c>
      <c r="G157" s="14">
        <v>0</v>
      </c>
      <c r="H157" s="22"/>
      <c r="I157" s="2"/>
      <c r="J157" s="2"/>
      <c r="K157" s="2"/>
      <c r="L157" s="2"/>
      <c r="M157" s="2"/>
      <c r="N157" s="2"/>
      <c r="O157" s="2"/>
      <c r="P157" s="2"/>
      <c r="Q157" s="2"/>
    </row>
    <row r="158" spans="1:17" ht="12.75">
      <c r="A158" s="19" t="s">
        <v>287</v>
      </c>
      <c r="B158" s="14">
        <v>306</v>
      </c>
      <c r="C158" s="14">
        <v>306</v>
      </c>
      <c r="D158" s="14">
        <v>306</v>
      </c>
      <c r="E158" s="14">
        <v>306</v>
      </c>
      <c r="F158" s="14">
        <v>306</v>
      </c>
      <c r="G158" s="14">
        <v>306</v>
      </c>
      <c r="H158" s="22"/>
      <c r="I158" s="2"/>
      <c r="J158" s="2"/>
      <c r="K158" s="2"/>
      <c r="L158" s="2"/>
      <c r="M158" s="2"/>
      <c r="N158" s="2"/>
      <c r="O158" s="2"/>
      <c r="P158" s="2"/>
      <c r="Q158" s="2"/>
    </row>
    <row r="159" spans="1:17" ht="12.75">
      <c r="A159" s="19" t="s">
        <v>288</v>
      </c>
      <c r="B159" s="14">
        <v>0</v>
      </c>
      <c r="C159" s="14">
        <v>0</v>
      </c>
      <c r="D159" s="14">
        <v>0</v>
      </c>
      <c r="E159" s="14">
        <v>0</v>
      </c>
      <c r="F159" s="14">
        <v>0</v>
      </c>
      <c r="G159" s="14">
        <v>0</v>
      </c>
      <c r="H159" s="22"/>
      <c r="I159" s="2"/>
      <c r="J159" s="2"/>
      <c r="K159" s="2"/>
      <c r="L159" s="2"/>
      <c r="M159" s="2"/>
      <c r="N159" s="2"/>
      <c r="O159" s="2"/>
      <c r="P159" s="2"/>
      <c r="Q159" s="2"/>
    </row>
    <row r="160" spans="1:17" ht="12.75">
      <c r="A160" s="19" t="s">
        <v>289</v>
      </c>
      <c r="B160" s="14">
        <v>0</v>
      </c>
      <c r="C160" s="14">
        <v>0</v>
      </c>
      <c r="D160" s="14">
        <v>0</v>
      </c>
      <c r="E160" s="14">
        <v>0</v>
      </c>
      <c r="F160" s="14">
        <v>0</v>
      </c>
      <c r="G160" s="14">
        <v>0</v>
      </c>
      <c r="H160" s="22"/>
      <c r="I160" s="2"/>
      <c r="J160" s="2"/>
      <c r="K160" s="2"/>
      <c r="L160" s="2"/>
      <c r="M160" s="2"/>
      <c r="N160" s="2"/>
      <c r="O160" s="2"/>
      <c r="P160" s="2"/>
      <c r="Q160" s="2"/>
    </row>
    <row r="161" spans="1:17" ht="12.75">
      <c r="A161" s="19" t="s">
        <v>290</v>
      </c>
      <c r="B161" s="14">
        <v>3220</v>
      </c>
      <c r="C161" s="14">
        <v>3220</v>
      </c>
      <c r="D161" s="14">
        <v>3220</v>
      </c>
      <c r="E161" s="14">
        <v>3220</v>
      </c>
      <c r="F161" s="14">
        <v>3220</v>
      </c>
      <c r="G161" s="14">
        <v>3220</v>
      </c>
      <c r="H161" s="22"/>
      <c r="I161" s="2"/>
      <c r="J161" s="2"/>
      <c r="K161" s="2"/>
      <c r="L161" s="2"/>
      <c r="M161" s="2"/>
      <c r="N161" s="2"/>
      <c r="O161" s="2"/>
      <c r="P161" s="2"/>
      <c r="Q161" s="2"/>
    </row>
    <row r="162" spans="1:17" ht="12.75">
      <c r="A162" s="19" t="s">
        <v>291</v>
      </c>
      <c r="B162" s="14">
        <v>400</v>
      </c>
      <c r="C162" s="14">
        <v>400</v>
      </c>
      <c r="D162" s="14">
        <v>400</v>
      </c>
      <c r="E162" s="14">
        <v>400</v>
      </c>
      <c r="F162" s="14">
        <v>400</v>
      </c>
      <c r="G162" s="14">
        <v>400</v>
      </c>
      <c r="H162" s="22"/>
      <c r="I162" s="2"/>
      <c r="J162" s="2"/>
      <c r="K162" s="2"/>
      <c r="L162" s="2"/>
      <c r="M162" s="2"/>
      <c r="N162" s="2"/>
      <c r="O162" s="2"/>
      <c r="P162" s="2"/>
      <c r="Q162" s="2"/>
    </row>
    <row r="163" spans="1:17" ht="12.75">
      <c r="A163" s="19" t="s">
        <v>292</v>
      </c>
      <c r="B163" s="14">
        <v>0</v>
      </c>
      <c r="C163" s="14">
        <v>0</v>
      </c>
      <c r="D163" s="14">
        <v>0</v>
      </c>
      <c r="E163" s="14">
        <v>0</v>
      </c>
      <c r="F163" s="14">
        <v>0</v>
      </c>
      <c r="G163" s="14">
        <v>0</v>
      </c>
      <c r="H163" s="22"/>
      <c r="I163" s="2"/>
      <c r="J163" s="2"/>
      <c r="K163" s="2"/>
      <c r="L163" s="2"/>
      <c r="M163" s="2"/>
      <c r="N163" s="2"/>
      <c r="O163" s="2"/>
      <c r="P163" s="2"/>
      <c r="Q163" s="2"/>
    </row>
    <row r="164" spans="1:17" ht="12.75">
      <c r="A164" s="19" t="s">
        <v>293</v>
      </c>
      <c r="B164" s="14">
        <v>0</v>
      </c>
      <c r="C164" s="14">
        <v>0</v>
      </c>
      <c r="D164" s="14">
        <v>0</v>
      </c>
      <c r="E164" s="14">
        <v>0</v>
      </c>
      <c r="F164" s="14">
        <v>0</v>
      </c>
      <c r="G164" s="14">
        <v>0</v>
      </c>
      <c r="H164" s="22"/>
      <c r="I164" s="2"/>
      <c r="J164" s="2"/>
      <c r="K164" s="2"/>
      <c r="L164" s="2"/>
      <c r="M164" s="2"/>
      <c r="N164" s="2"/>
      <c r="O164" s="2"/>
      <c r="P164" s="2"/>
      <c r="Q164" s="2"/>
    </row>
    <row r="165" spans="1:17" ht="12.75">
      <c r="A165" s="19" t="s">
        <v>294</v>
      </c>
      <c r="B165" s="14">
        <v>25.612799999999996</v>
      </c>
      <c r="C165" s="14">
        <v>43.7958</v>
      </c>
      <c r="D165" s="14">
        <v>43.7958</v>
      </c>
      <c r="E165" s="14">
        <v>43.7958</v>
      </c>
      <c r="F165" s="14">
        <v>43.7958</v>
      </c>
      <c r="G165" s="14">
        <v>43.7958</v>
      </c>
      <c r="H165" s="22"/>
      <c r="I165" s="2"/>
      <c r="J165" s="2"/>
      <c r="K165" s="2"/>
      <c r="L165" s="2"/>
      <c r="M165" s="2"/>
      <c r="N165" s="2"/>
      <c r="O165" s="2"/>
      <c r="P165" s="2"/>
      <c r="Q165" s="2"/>
    </row>
    <row r="166" spans="1:17" ht="12.75">
      <c r="A166" s="19" t="s">
        <v>295</v>
      </c>
      <c r="B166" s="14">
        <v>17.4</v>
      </c>
      <c r="C166" s="14">
        <v>34.8</v>
      </c>
      <c r="D166" s="14">
        <v>34.8</v>
      </c>
      <c r="E166" s="14">
        <v>34.8</v>
      </c>
      <c r="F166" s="14">
        <v>34.8</v>
      </c>
      <c r="G166" s="14">
        <v>34.8</v>
      </c>
      <c r="H166" s="22"/>
      <c r="I166" s="2"/>
      <c r="J166" s="2"/>
      <c r="K166" s="2"/>
      <c r="L166" s="2"/>
      <c r="M166" s="2"/>
      <c r="N166" s="2"/>
      <c r="O166" s="2"/>
      <c r="P166" s="2"/>
      <c r="Q166" s="2"/>
    </row>
    <row r="167" spans="1:17" ht="12.75">
      <c r="A167" s="19" t="s">
        <v>296</v>
      </c>
      <c r="B167" s="14">
        <v>0</v>
      </c>
      <c r="C167" s="14">
        <v>0</v>
      </c>
      <c r="D167" s="14">
        <v>0</v>
      </c>
      <c r="E167" s="14">
        <v>0</v>
      </c>
      <c r="F167" s="14">
        <v>0</v>
      </c>
      <c r="G167" s="14">
        <v>0</v>
      </c>
      <c r="H167" s="22"/>
      <c r="I167" s="2"/>
      <c r="J167" s="2"/>
      <c r="K167" s="2"/>
      <c r="L167" s="2"/>
      <c r="M167" s="2"/>
      <c r="N167" s="2"/>
      <c r="O167" s="2"/>
      <c r="P167" s="2"/>
      <c r="Q167" s="2"/>
    </row>
    <row r="168" spans="1:17" ht="12.75">
      <c r="A168" s="19" t="s">
        <v>297</v>
      </c>
      <c r="B168" s="14">
        <v>2328</v>
      </c>
      <c r="C168" s="14">
        <v>2328</v>
      </c>
      <c r="D168" s="14">
        <v>2328</v>
      </c>
      <c r="E168" s="14">
        <v>2328</v>
      </c>
      <c r="F168" s="14">
        <v>2328</v>
      </c>
      <c r="G168" s="14">
        <v>2328</v>
      </c>
      <c r="H168" s="22"/>
      <c r="I168" s="2"/>
      <c r="J168" s="2"/>
      <c r="K168" s="2"/>
      <c r="L168" s="2"/>
      <c r="M168" s="2"/>
      <c r="N168" s="2"/>
      <c r="O168" s="2"/>
      <c r="P168" s="2"/>
      <c r="Q168" s="2"/>
    </row>
    <row r="169" spans="1:17" ht="12.75">
      <c r="A169" s="19" t="s">
        <v>298</v>
      </c>
      <c r="B169" s="14">
        <v>34</v>
      </c>
      <c r="C169" s="14">
        <v>34</v>
      </c>
      <c r="D169" s="14">
        <v>34</v>
      </c>
      <c r="E169" s="14">
        <v>34</v>
      </c>
      <c r="F169" s="14">
        <v>34</v>
      </c>
      <c r="G169" s="14">
        <v>34</v>
      </c>
      <c r="H169" s="22"/>
      <c r="I169" s="2"/>
      <c r="J169" s="2"/>
      <c r="K169" s="2"/>
      <c r="L169" s="2"/>
      <c r="M169" s="2"/>
      <c r="N169" s="2"/>
      <c r="O169" s="2"/>
      <c r="P169" s="2"/>
      <c r="Q169" s="2"/>
    </row>
    <row r="170" spans="1:17" ht="12.75">
      <c r="A170" s="19" t="s">
        <v>299</v>
      </c>
      <c r="B170" s="14">
        <v>0</v>
      </c>
      <c r="C170" s="14">
        <v>0</v>
      </c>
      <c r="D170" s="14">
        <v>0</v>
      </c>
      <c r="E170" s="14">
        <v>0</v>
      </c>
      <c r="F170" s="14">
        <v>0</v>
      </c>
      <c r="G170" s="14">
        <v>0</v>
      </c>
      <c r="H170" s="22"/>
      <c r="I170" s="2"/>
      <c r="J170" s="2"/>
      <c r="K170" s="2"/>
      <c r="L170" s="2"/>
      <c r="M170" s="2"/>
      <c r="N170" s="2"/>
      <c r="O170" s="2"/>
      <c r="P170" s="2"/>
      <c r="Q170" s="2"/>
    </row>
    <row r="171" spans="1:8" ht="12.75">
      <c r="A171" s="19" t="s">
        <v>300</v>
      </c>
      <c r="B171" s="14">
        <v>0</v>
      </c>
      <c r="C171" s="14">
        <v>13.05</v>
      </c>
      <c r="D171" s="14">
        <v>13.05</v>
      </c>
      <c r="E171" s="14">
        <v>13.05</v>
      </c>
      <c r="F171" s="14">
        <v>13.05</v>
      </c>
      <c r="G171" s="14">
        <v>13.05</v>
      </c>
      <c r="H171" s="19"/>
    </row>
    <row r="172" spans="1:8" ht="12.75">
      <c r="A172" s="19" t="s">
        <v>301</v>
      </c>
      <c r="B172" s="14">
        <v>0</v>
      </c>
      <c r="C172" s="14">
        <v>0</v>
      </c>
      <c r="D172" s="14">
        <v>0</v>
      </c>
      <c r="E172" s="14">
        <v>0</v>
      </c>
      <c r="F172" s="14">
        <v>0</v>
      </c>
      <c r="G172" s="14">
        <v>0</v>
      </c>
      <c r="H172" s="19"/>
    </row>
    <row r="173" spans="1:8" ht="12.75">
      <c r="A173" s="19" t="s">
        <v>302</v>
      </c>
      <c r="B173" s="14">
        <v>0</v>
      </c>
      <c r="C173" s="14">
        <v>0</v>
      </c>
      <c r="D173" s="14">
        <v>0</v>
      </c>
      <c r="E173" s="14">
        <v>0</v>
      </c>
      <c r="F173" s="14">
        <v>0</v>
      </c>
      <c r="G173" s="14">
        <v>0</v>
      </c>
      <c r="H173" s="19"/>
    </row>
    <row r="174" spans="1:8" ht="12.75">
      <c r="A174" s="19" t="s">
        <v>303</v>
      </c>
      <c r="B174" s="14">
        <v>1957.5</v>
      </c>
      <c r="C174" s="14">
        <v>1957.5</v>
      </c>
      <c r="D174" s="14">
        <v>1957.5</v>
      </c>
      <c r="E174" s="14">
        <v>1957.5</v>
      </c>
      <c r="F174" s="14">
        <v>1957.5</v>
      </c>
      <c r="G174" s="14">
        <v>1957.5</v>
      </c>
      <c r="H174" s="19"/>
    </row>
    <row r="175" spans="1:8" ht="12.75">
      <c r="A175" s="19" t="s">
        <v>304</v>
      </c>
      <c r="B175" s="14">
        <v>85.173</v>
      </c>
      <c r="C175" s="14">
        <v>85.173</v>
      </c>
      <c r="D175" s="14">
        <v>85.173</v>
      </c>
      <c r="E175" s="14">
        <v>85.173</v>
      </c>
      <c r="F175" s="14">
        <v>85.173</v>
      </c>
      <c r="G175" s="14">
        <v>85.173</v>
      </c>
      <c r="H175" s="19"/>
    </row>
    <row r="176" spans="1:8" ht="12.75">
      <c r="A176" s="19" t="s">
        <v>305</v>
      </c>
      <c r="B176" s="14">
        <v>0</v>
      </c>
      <c r="C176" s="14">
        <v>0</v>
      </c>
      <c r="D176" s="14">
        <v>0</v>
      </c>
      <c r="E176" s="14">
        <v>0</v>
      </c>
      <c r="F176" s="14">
        <v>0</v>
      </c>
      <c r="G176" s="14">
        <v>0</v>
      </c>
      <c r="H176" s="19"/>
    </row>
    <row r="177" spans="1:8" ht="12.75">
      <c r="A177" s="19" t="s">
        <v>306</v>
      </c>
      <c r="B177" s="14">
        <v>0</v>
      </c>
      <c r="C177" s="14">
        <v>0</v>
      </c>
      <c r="D177" s="14">
        <v>0</v>
      </c>
      <c r="E177" s="14">
        <v>0</v>
      </c>
      <c r="F177" s="14">
        <v>0</v>
      </c>
      <c r="G177" s="14">
        <v>0</v>
      </c>
      <c r="H177" s="19"/>
    </row>
    <row r="178" spans="1:8" ht="12.75">
      <c r="A178" s="13" t="s">
        <v>675</v>
      </c>
      <c r="B178" s="14">
        <v>2247</v>
      </c>
      <c r="C178" s="14">
        <v>2247</v>
      </c>
      <c r="D178" s="14">
        <v>2247</v>
      </c>
      <c r="E178" s="14">
        <v>2247</v>
      </c>
      <c r="F178" s="14">
        <v>2247</v>
      </c>
      <c r="G178" s="14">
        <v>2247</v>
      </c>
      <c r="H178" s="13"/>
    </row>
    <row r="179" spans="1:8" ht="12.75">
      <c r="A179" s="19" t="s">
        <v>307</v>
      </c>
      <c r="B179" s="14">
        <v>0</v>
      </c>
      <c r="C179" s="14">
        <v>0</v>
      </c>
      <c r="D179" s="14">
        <v>0</v>
      </c>
      <c r="E179" s="14">
        <v>0</v>
      </c>
      <c r="F179" s="14">
        <v>0</v>
      </c>
      <c r="G179" s="14">
        <v>0</v>
      </c>
      <c r="H179" s="19"/>
    </row>
    <row r="180" spans="1:8" ht="12.75">
      <c r="A180" s="19" t="s">
        <v>308</v>
      </c>
      <c r="B180" s="14">
        <v>1851</v>
      </c>
      <c r="C180" s="14">
        <v>1476</v>
      </c>
      <c r="D180" s="14">
        <v>1476</v>
      </c>
      <c r="E180" s="14">
        <v>1476</v>
      </c>
      <c r="F180" s="14">
        <v>1476</v>
      </c>
      <c r="G180" s="14">
        <v>1476</v>
      </c>
      <c r="H180" s="19"/>
    </row>
    <row r="181" spans="1:8" ht="12.75">
      <c r="A181" s="19" t="s">
        <v>309</v>
      </c>
      <c r="B181" s="14">
        <v>30.693599999999993</v>
      </c>
      <c r="C181" s="14">
        <v>30.693599999999993</v>
      </c>
      <c r="D181" s="14">
        <v>30.693599999999993</v>
      </c>
      <c r="E181" s="14">
        <v>30.693599999999993</v>
      </c>
      <c r="F181" s="14">
        <v>30.693599999999993</v>
      </c>
      <c r="G181" s="14">
        <v>30.693599999999993</v>
      </c>
      <c r="H181" s="19"/>
    </row>
    <row r="182" spans="1:8" ht="12.75">
      <c r="A182" s="19" t="s">
        <v>310</v>
      </c>
      <c r="B182" s="14">
        <v>0</v>
      </c>
      <c r="C182" s="14">
        <v>0</v>
      </c>
      <c r="D182" s="14">
        <v>0</v>
      </c>
      <c r="E182" s="14">
        <v>0</v>
      </c>
      <c r="F182" s="14">
        <v>0</v>
      </c>
      <c r="G182" s="14">
        <v>0</v>
      </c>
      <c r="H182" s="19"/>
    </row>
    <row r="183" spans="1:8" ht="12.75">
      <c r="A183" s="19" t="s">
        <v>311</v>
      </c>
      <c r="B183" s="14">
        <v>68</v>
      </c>
      <c r="C183" s="14">
        <v>68</v>
      </c>
      <c r="D183" s="14">
        <v>68</v>
      </c>
      <c r="E183" s="14">
        <v>68</v>
      </c>
      <c r="F183" s="14">
        <v>68</v>
      </c>
      <c r="G183" s="14">
        <v>68</v>
      </c>
      <c r="H183" s="19"/>
    </row>
    <row r="184" spans="1:8" ht="12.75">
      <c r="A184" s="19" t="s">
        <v>312</v>
      </c>
      <c r="B184" s="14">
        <v>0</v>
      </c>
      <c r="C184" s="14">
        <v>0</v>
      </c>
      <c r="D184" s="14">
        <v>0</v>
      </c>
      <c r="E184" s="14">
        <v>0</v>
      </c>
      <c r="F184" s="14">
        <v>0</v>
      </c>
      <c r="G184" s="14">
        <v>0</v>
      </c>
      <c r="H184" s="19"/>
    </row>
    <row r="185" spans="1:8" ht="12.75">
      <c r="A185" s="19" t="s">
        <v>313</v>
      </c>
      <c r="B185" s="14">
        <v>240.6</v>
      </c>
      <c r="C185" s="14">
        <v>240.6</v>
      </c>
      <c r="D185" s="14">
        <v>240.6</v>
      </c>
      <c r="E185" s="14">
        <v>240.6</v>
      </c>
      <c r="F185" s="14">
        <v>240.6</v>
      </c>
      <c r="G185" s="14">
        <v>240.6</v>
      </c>
      <c r="H185" s="19"/>
    </row>
    <row r="186" spans="1:8" ht="12.75">
      <c r="A186" s="19" t="s">
        <v>314</v>
      </c>
      <c r="B186" s="14">
        <v>0</v>
      </c>
      <c r="C186" s="14">
        <v>0</v>
      </c>
      <c r="D186" s="14">
        <v>0</v>
      </c>
      <c r="E186" s="14">
        <v>0</v>
      </c>
      <c r="F186" s="14">
        <v>0</v>
      </c>
      <c r="G186" s="14">
        <v>0</v>
      </c>
      <c r="H186" s="19"/>
    </row>
    <row r="187" spans="1:8" ht="12.75">
      <c r="A187" s="19" t="s">
        <v>315</v>
      </c>
      <c r="B187" s="14">
        <v>960</v>
      </c>
      <c r="C187" s="14">
        <v>960</v>
      </c>
      <c r="D187" s="14">
        <v>960</v>
      </c>
      <c r="E187" s="14">
        <v>960</v>
      </c>
      <c r="F187" s="14">
        <v>960</v>
      </c>
      <c r="G187" s="14">
        <v>960</v>
      </c>
      <c r="H187" s="19"/>
    </row>
    <row r="188" spans="1:8" ht="12.75">
      <c r="A188" s="19" t="s">
        <v>316</v>
      </c>
      <c r="B188" s="14">
        <v>0</v>
      </c>
      <c r="C188" s="14">
        <v>0</v>
      </c>
      <c r="D188" s="14">
        <v>0</v>
      </c>
      <c r="E188" s="14">
        <v>0</v>
      </c>
      <c r="F188" s="14">
        <v>0</v>
      </c>
      <c r="G188" s="14">
        <v>0</v>
      </c>
      <c r="H188" s="19"/>
    </row>
    <row r="189" spans="1:8" ht="12.75">
      <c r="A189" s="19" t="s">
        <v>317</v>
      </c>
      <c r="B189" s="14">
        <v>219</v>
      </c>
      <c r="C189" s="14">
        <v>219</v>
      </c>
      <c r="D189" s="14">
        <v>219</v>
      </c>
      <c r="E189" s="14">
        <v>219</v>
      </c>
      <c r="F189" s="14">
        <v>219</v>
      </c>
      <c r="G189" s="14">
        <v>219</v>
      </c>
      <c r="H189" s="19"/>
    </row>
    <row r="190" spans="1:8" ht="12.75">
      <c r="A190" s="19" t="s">
        <v>318</v>
      </c>
      <c r="B190" s="14">
        <v>329</v>
      </c>
      <c r="C190" s="14">
        <v>604</v>
      </c>
      <c r="D190" s="14">
        <v>604</v>
      </c>
      <c r="E190" s="14">
        <v>604</v>
      </c>
      <c r="F190" s="14">
        <v>604</v>
      </c>
      <c r="G190" s="14">
        <v>604</v>
      </c>
      <c r="H190" s="19"/>
    </row>
    <row r="191" spans="1:8" ht="12.75">
      <c r="A191" s="19" t="s">
        <v>319</v>
      </c>
      <c r="B191" s="14">
        <v>77</v>
      </c>
      <c r="C191" s="14">
        <v>77</v>
      </c>
      <c r="D191" s="14">
        <v>77</v>
      </c>
      <c r="E191" s="14">
        <v>77</v>
      </c>
      <c r="F191" s="14">
        <v>77</v>
      </c>
      <c r="G191" s="14">
        <v>77</v>
      </c>
      <c r="H191" s="19"/>
    </row>
    <row r="192" spans="1:8" ht="12.75">
      <c r="A192" s="19" t="s">
        <v>320</v>
      </c>
      <c r="B192" s="14">
        <v>739</v>
      </c>
      <c r="C192" s="14">
        <v>739</v>
      </c>
      <c r="D192" s="14">
        <v>739</v>
      </c>
      <c r="E192" s="14">
        <v>739</v>
      </c>
      <c r="F192" s="14">
        <v>739</v>
      </c>
      <c r="G192" s="14">
        <v>739</v>
      </c>
      <c r="H192" s="19"/>
    </row>
    <row r="193" spans="1:8" ht="12.75">
      <c r="A193" s="19" t="s">
        <v>321</v>
      </c>
      <c r="B193" s="14">
        <v>0</v>
      </c>
      <c r="C193" s="14">
        <v>0</v>
      </c>
      <c r="D193" s="14">
        <v>0</v>
      </c>
      <c r="E193" s="14">
        <v>0</v>
      </c>
      <c r="F193" s="14">
        <v>0</v>
      </c>
      <c r="G193" s="14">
        <v>0</v>
      </c>
      <c r="H193" s="19"/>
    </row>
    <row r="194" spans="1:8" ht="12.75">
      <c r="A194" s="19" t="s">
        <v>322</v>
      </c>
      <c r="B194" s="14">
        <v>0</v>
      </c>
      <c r="C194" s="14">
        <v>0</v>
      </c>
      <c r="D194" s="14">
        <v>0</v>
      </c>
      <c r="E194" s="14">
        <v>0</v>
      </c>
      <c r="F194" s="14">
        <v>0</v>
      </c>
      <c r="G194" s="14">
        <v>0</v>
      </c>
      <c r="H194" s="19"/>
    </row>
    <row r="195" spans="1:8" ht="12.75">
      <c r="A195" s="19" t="s">
        <v>323</v>
      </c>
      <c r="B195" s="14">
        <v>0</v>
      </c>
      <c r="C195" s="14">
        <v>0</v>
      </c>
      <c r="D195" s="14">
        <v>0</v>
      </c>
      <c r="E195" s="14">
        <v>0</v>
      </c>
      <c r="F195" s="14">
        <v>0</v>
      </c>
      <c r="G195" s="14">
        <v>0</v>
      </c>
      <c r="H195" s="19"/>
    </row>
    <row r="196" spans="1:8" ht="12.75">
      <c r="A196" s="19" t="s">
        <v>324</v>
      </c>
      <c r="B196" s="14">
        <v>0</v>
      </c>
      <c r="C196" s="14">
        <v>0</v>
      </c>
      <c r="D196" s="14">
        <v>0</v>
      </c>
      <c r="E196" s="14">
        <v>0</v>
      </c>
      <c r="F196" s="14">
        <v>0</v>
      </c>
      <c r="G196" s="14">
        <v>0</v>
      </c>
      <c r="H196" s="19"/>
    </row>
    <row r="197" spans="1:8" ht="12.75">
      <c r="A197" s="19" t="s">
        <v>325</v>
      </c>
      <c r="B197" s="14">
        <v>649</v>
      </c>
      <c r="C197" s="14">
        <v>649</v>
      </c>
      <c r="D197" s="14">
        <v>649</v>
      </c>
      <c r="E197" s="14">
        <v>649</v>
      </c>
      <c r="F197" s="14">
        <v>649</v>
      </c>
      <c r="G197" s="14">
        <v>649</v>
      </c>
      <c r="H197" s="19"/>
    </row>
    <row r="198" spans="1:8" ht="12.75">
      <c r="A198" s="19" t="s">
        <v>326</v>
      </c>
      <c r="B198" s="14">
        <v>611</v>
      </c>
      <c r="C198" s="14">
        <v>611</v>
      </c>
      <c r="D198" s="14">
        <v>611</v>
      </c>
      <c r="E198" s="14">
        <v>611</v>
      </c>
      <c r="F198" s="14">
        <v>611</v>
      </c>
      <c r="G198" s="14">
        <v>611</v>
      </c>
      <c r="H198" s="19"/>
    </row>
    <row r="199" spans="1:8" ht="12.75">
      <c r="A199" s="19" t="s">
        <v>327</v>
      </c>
      <c r="B199" s="14">
        <v>0</v>
      </c>
      <c r="C199" s="14">
        <v>0</v>
      </c>
      <c r="D199" s="14">
        <v>0</v>
      </c>
      <c r="E199" s="14">
        <v>0</v>
      </c>
      <c r="F199" s="14">
        <v>0</v>
      </c>
      <c r="G199" s="14">
        <v>0</v>
      </c>
      <c r="H199" s="19"/>
    </row>
    <row r="200" spans="1:8" ht="12.75">
      <c r="A200" s="19" t="s">
        <v>328</v>
      </c>
      <c r="B200" s="14">
        <v>0</v>
      </c>
      <c r="C200" s="14">
        <v>0</v>
      </c>
      <c r="D200" s="14">
        <v>0</v>
      </c>
      <c r="E200" s="14">
        <v>0</v>
      </c>
      <c r="F200" s="14">
        <v>0</v>
      </c>
      <c r="G200" s="14">
        <v>0</v>
      </c>
      <c r="H200" s="19"/>
    </row>
    <row r="201" spans="1:7" ht="12.75">
      <c r="A201" s="65"/>
      <c r="B201" s="100"/>
      <c r="C201" s="100"/>
      <c r="D201" s="100"/>
      <c r="E201" s="100"/>
      <c r="F201" s="100"/>
      <c r="G201" s="100"/>
    </row>
    <row r="202" spans="1:7" ht="12.75">
      <c r="A202" s="65"/>
      <c r="B202" s="100"/>
      <c r="C202" s="100"/>
      <c r="D202" s="100"/>
      <c r="E202" s="100"/>
      <c r="F202" s="100"/>
      <c r="G202" s="100"/>
    </row>
    <row r="203" spans="1:7" ht="12.75">
      <c r="A203" s="65"/>
      <c r="B203" s="100"/>
      <c r="C203" s="100"/>
      <c r="D203" s="100"/>
      <c r="E203" s="100"/>
      <c r="F203" s="100"/>
      <c r="G203" s="100"/>
    </row>
    <row r="204" spans="2:7" ht="12.75">
      <c r="B204" s="100"/>
      <c r="C204" s="100"/>
      <c r="D204" s="100"/>
      <c r="E204" s="100"/>
      <c r="F204" s="100"/>
      <c r="G204" s="100"/>
    </row>
  </sheetData>
  <mergeCells count="3">
    <mergeCell ref="A1:G1"/>
    <mergeCell ref="A3:G3"/>
    <mergeCell ref="B5:G5"/>
  </mergeCells>
  <printOptions horizontalCentered="1"/>
  <pageMargins left="0.5" right="0.25" top="1" bottom="1" header="0.5" footer="0.5"/>
  <pageSetup horizontalDpi="600" verticalDpi="600" orientation="portrait" r:id="rId1"/>
  <headerFooter alignWithMargins="0">
    <oddHeader>&amp;LCDR Report - Summer Generation by County&amp;RMay 2007</oddHeader>
    <oddFooter>&amp;CSummer Generation by County - &amp;P of &amp;N</oddFooter>
  </headerFooter>
</worksheet>
</file>

<file path=xl/worksheets/sheet15.xml><?xml version="1.0" encoding="utf-8"?>
<worksheet xmlns="http://schemas.openxmlformats.org/spreadsheetml/2006/main" xmlns:r="http://schemas.openxmlformats.org/officeDocument/2006/relationships">
  <sheetPr>
    <tabColor indexed="49"/>
    <pageSetUpPr fitToPage="1"/>
  </sheetPr>
  <dimension ref="A1:H209"/>
  <sheetViews>
    <sheetView showGridLines="0" workbookViewId="0" topLeftCell="A1">
      <selection activeCell="B12" sqref="B12"/>
    </sheetView>
  </sheetViews>
  <sheetFormatPr defaultColWidth="9.140625" defaultRowHeight="12.75"/>
  <cols>
    <col min="1" max="1" width="18.421875" style="0" customWidth="1"/>
    <col min="2" max="7" width="10.28125" style="0" customWidth="1"/>
  </cols>
  <sheetData>
    <row r="1" spans="1:7" ht="26.25" customHeight="1">
      <c r="A1" s="266" t="s">
        <v>678</v>
      </c>
      <c r="B1" s="266"/>
      <c r="C1" s="266"/>
      <c r="D1" s="266"/>
      <c r="E1" s="266"/>
      <c r="F1" s="266"/>
      <c r="G1" s="266"/>
    </row>
    <row r="3" ht="12.75">
      <c r="A3" s="28" t="s">
        <v>668</v>
      </c>
    </row>
    <row r="4" ht="12.75">
      <c r="A4" s="29" t="s">
        <v>669</v>
      </c>
    </row>
    <row r="5" ht="12.75">
      <c r="A5" s="29"/>
    </row>
    <row r="6" spans="1:7" ht="39" customHeight="1">
      <c r="A6" s="261" t="s">
        <v>728</v>
      </c>
      <c r="B6" s="261"/>
      <c r="C6" s="261"/>
      <c r="D6" s="261"/>
      <c r="E6" s="261"/>
      <c r="F6" s="261"/>
      <c r="G6" s="261"/>
    </row>
    <row r="7" spans="1:8" ht="12.75">
      <c r="A7" s="257"/>
      <c r="B7" s="257"/>
      <c r="C7" s="257"/>
      <c r="D7" s="257"/>
      <c r="E7" s="257"/>
      <c r="F7" s="257"/>
      <c r="G7" s="257"/>
      <c r="H7" s="257"/>
    </row>
    <row r="8" spans="1:8" ht="12.75" customHeight="1">
      <c r="A8" s="257"/>
      <c r="B8" s="257"/>
      <c r="C8" s="257"/>
      <c r="D8" s="257"/>
      <c r="E8" s="257"/>
      <c r="F8" s="257"/>
      <c r="G8" s="257"/>
      <c r="H8" s="257"/>
    </row>
    <row r="9" spans="2:7" ht="12.75" customHeight="1">
      <c r="B9" s="230" t="s">
        <v>674</v>
      </c>
      <c r="C9" s="267"/>
      <c r="D9" s="267"/>
      <c r="E9" s="267"/>
      <c r="F9" s="267"/>
      <c r="G9" s="267"/>
    </row>
    <row r="10" spans="1:7" ht="12.75" customHeight="1">
      <c r="A10" s="11" t="s">
        <v>137</v>
      </c>
      <c r="B10" s="1">
        <v>2007</v>
      </c>
      <c r="C10" s="1">
        <v>2008</v>
      </c>
      <c r="D10" s="1">
        <v>2009</v>
      </c>
      <c r="E10" s="1">
        <v>2010</v>
      </c>
      <c r="F10" s="1">
        <v>2011</v>
      </c>
      <c r="G10" s="1">
        <v>2012</v>
      </c>
    </row>
    <row r="11" spans="1:4" ht="12.75" customHeight="1">
      <c r="A11" s="11"/>
      <c r="B11" s="12"/>
      <c r="C11" s="12"/>
      <c r="D11" s="12"/>
    </row>
    <row r="12" spans="1:8" ht="12.75" customHeight="1">
      <c r="A12" s="19" t="s">
        <v>138</v>
      </c>
      <c r="B12" s="14">
        <f>SummerGenerationbyCounty!B8-SummerLoadbyCounty!B8</f>
        <v>-119.529</v>
      </c>
      <c r="C12" s="14">
        <f>SummerGenerationbyCounty!C8-SummerLoadbyCounty!C8</f>
        <v>-121.255595</v>
      </c>
      <c r="D12" s="14">
        <f>SummerGenerationbyCounty!D8-SummerLoadbyCounty!D8</f>
        <v>-122.635595</v>
      </c>
      <c r="E12" s="14">
        <f>SummerGenerationbyCounty!E8-SummerLoadbyCounty!E8</f>
        <v>-124.015595</v>
      </c>
      <c r="F12" s="14">
        <f>SummerGenerationbyCounty!F8-SummerLoadbyCounty!F8</f>
        <v>-125.395595</v>
      </c>
      <c r="G12" s="14">
        <f>SummerGenerationbyCounty!G8-SummerLoadbyCounty!G8</f>
        <v>-126.775595</v>
      </c>
      <c r="H12" s="19"/>
    </row>
    <row r="13" spans="1:8" ht="12.75" customHeight="1">
      <c r="A13" s="19" t="s">
        <v>139</v>
      </c>
      <c r="B13" s="14">
        <f>SummerGenerationbyCounty!B9-SummerLoadbyCounty!B9</f>
        <v>-99.6</v>
      </c>
      <c r="C13" s="14">
        <f>SummerGenerationbyCounty!C9-SummerLoadbyCounty!C9</f>
        <v>-101.45</v>
      </c>
      <c r="D13" s="14">
        <f>SummerGenerationbyCounty!D9-SummerLoadbyCounty!D9</f>
        <v>-103.4</v>
      </c>
      <c r="E13" s="14">
        <f>SummerGenerationbyCounty!E9-SummerLoadbyCounty!E9</f>
        <v>-105.25</v>
      </c>
      <c r="F13" s="14">
        <f>SummerGenerationbyCounty!F9-SummerLoadbyCounty!F9</f>
        <v>-107.2</v>
      </c>
      <c r="G13" s="14">
        <f>SummerGenerationbyCounty!G9-SummerLoadbyCounty!G9</f>
        <v>-109.05</v>
      </c>
      <c r="H13" s="19"/>
    </row>
    <row r="14" spans="1:8" ht="12.75" customHeight="1">
      <c r="A14" s="19" t="s">
        <v>140</v>
      </c>
      <c r="B14" s="14">
        <f>SummerGenerationbyCounty!B10-SummerLoadbyCounty!B10</f>
        <v>-269.354</v>
      </c>
      <c r="C14" s="14">
        <f>SummerGenerationbyCounty!C10-SummerLoadbyCounty!C10</f>
        <v>-273.1830723538204</v>
      </c>
      <c r="D14" s="14">
        <f>SummerGenerationbyCounty!D10-SummerLoadbyCounty!D10</f>
        <v>-276.7142494174038</v>
      </c>
      <c r="E14" s="14">
        <f>SummerGenerationbyCounty!E10-SummerLoadbyCounty!E10</f>
        <v>-280.24871050118816</v>
      </c>
      <c r="F14" s="14">
        <f>SummerGenerationbyCounty!F10-SummerLoadbyCounty!F10</f>
        <v>-283.7856747625597</v>
      </c>
      <c r="G14" s="14">
        <f>SummerGenerationbyCounty!G10-SummerLoadbyCounty!G10</f>
        <v>-287.32454408385206</v>
      </c>
      <c r="H14" s="19"/>
    </row>
    <row r="15" spans="1:8" ht="12.75" customHeight="1">
      <c r="A15" s="19" t="s">
        <v>141</v>
      </c>
      <c r="B15" s="14">
        <f>SummerGenerationbyCounty!B11-SummerLoadbyCounty!B11</f>
        <v>-69.95</v>
      </c>
      <c r="C15" s="14">
        <f>SummerGenerationbyCounty!C11-SummerLoadbyCounty!C11</f>
        <v>-70.99081430272207</v>
      </c>
      <c r="D15" s="14">
        <f>SummerGenerationbyCounty!D11-SummerLoadbyCounty!D11</f>
        <v>-72.44450932724338</v>
      </c>
      <c r="E15" s="14">
        <f>SummerGenerationbyCounty!E11-SummerLoadbyCounty!E11</f>
        <v>-73.69747808717864</v>
      </c>
      <c r="F15" s="14">
        <f>SummerGenerationbyCounty!F11-SummerLoadbyCounty!F11</f>
        <v>-74.87986496297499</v>
      </c>
      <c r="G15" s="14">
        <f>SummerGenerationbyCounty!G11-SummerLoadbyCounty!G11</f>
        <v>-75.73770801497702</v>
      </c>
      <c r="H15" s="19"/>
    </row>
    <row r="16" spans="1:8" ht="12.75">
      <c r="A16" s="19" t="s">
        <v>142</v>
      </c>
      <c r="B16" s="14">
        <f>SummerGenerationbyCounty!B12-SummerLoadbyCounty!B12</f>
        <v>-30.255</v>
      </c>
      <c r="C16" s="14">
        <f>SummerGenerationbyCounty!C12-SummerLoadbyCounty!C12</f>
        <v>-30.925</v>
      </c>
      <c r="D16" s="14">
        <f>SummerGenerationbyCounty!D12-SummerLoadbyCounty!D12</f>
        <v>-31.595</v>
      </c>
      <c r="E16" s="14">
        <f>SummerGenerationbyCounty!E12-SummerLoadbyCounty!E12</f>
        <v>-32.265</v>
      </c>
      <c r="F16" s="14">
        <f>SummerGenerationbyCounty!F12-SummerLoadbyCounty!F12</f>
        <v>-32.935</v>
      </c>
      <c r="G16" s="14">
        <f>SummerGenerationbyCounty!G12-SummerLoadbyCounty!G12</f>
        <v>-33.605</v>
      </c>
      <c r="H16" s="19"/>
    </row>
    <row r="17" spans="1:8" ht="12.75">
      <c r="A17" s="19" t="s">
        <v>143</v>
      </c>
      <c r="B17" s="14">
        <f>SummerGenerationbyCounty!B13-SummerLoadbyCounty!B13</f>
        <v>325.505</v>
      </c>
      <c r="C17" s="14">
        <f>SummerGenerationbyCounty!C13-SummerLoadbyCounty!C13</f>
        <v>325.1058462479892</v>
      </c>
      <c r="D17" s="14">
        <f>SummerGenerationbyCounty!D13-SummerLoadbyCounty!D13</f>
        <v>320.1937595104919</v>
      </c>
      <c r="E17" s="14">
        <f>SummerGenerationbyCounty!E13-SummerLoadbyCounty!E13</f>
        <v>318.2584551341468</v>
      </c>
      <c r="F17" s="14">
        <f>SummerGenerationbyCounty!F13-SummerLoadbyCounty!F13</f>
        <v>316.2988915922445</v>
      </c>
      <c r="G17" s="14">
        <f>SummerGenerationbyCounty!G13-SummerLoadbyCounty!G13</f>
        <v>314.3150970206621</v>
      </c>
      <c r="H17" s="19"/>
    </row>
    <row r="18" spans="1:8" ht="12.75">
      <c r="A18" s="19" t="s">
        <v>144</v>
      </c>
      <c r="B18" s="14">
        <f>SummerGenerationbyCounty!B14-SummerLoadbyCounty!B14</f>
        <v>-108.84</v>
      </c>
      <c r="C18" s="14">
        <f>SummerGenerationbyCounty!C14-SummerLoadbyCounty!C14</f>
        <v>-110.96824225505051</v>
      </c>
      <c r="D18" s="14">
        <f>SummerGenerationbyCounty!D14-SummerLoadbyCounty!D14</f>
        <v>-113.15306502145734</v>
      </c>
      <c r="E18" s="14">
        <f>SummerGenerationbyCounty!E14-SummerLoadbyCounty!E14</f>
        <v>-115.39745413878639</v>
      </c>
      <c r="F18" s="14">
        <f>SummerGenerationbyCounty!F14-SummerLoadbyCounty!F14</f>
        <v>-117.7035626067694</v>
      </c>
      <c r="G18" s="14">
        <f>SummerGenerationbyCounty!G14-SummerLoadbyCounty!G14</f>
        <v>-120.06863793834651</v>
      </c>
      <c r="H18" s="19"/>
    </row>
    <row r="19" spans="1:8" ht="12.75">
      <c r="A19" s="19" t="s">
        <v>145</v>
      </c>
      <c r="B19" s="14">
        <f>SummerGenerationbyCounty!B15-SummerLoadbyCounty!B15</f>
        <v>-62.961</v>
      </c>
      <c r="C19" s="14">
        <f>SummerGenerationbyCounty!C15-SummerLoadbyCounty!C15</f>
        <v>-65.922</v>
      </c>
      <c r="D19" s="14">
        <f>SummerGenerationbyCounty!D15-SummerLoadbyCounty!D15</f>
        <v>-68.872</v>
      </c>
      <c r="E19" s="14">
        <f>SummerGenerationbyCounty!E15-SummerLoadbyCounty!E15</f>
        <v>-71.822</v>
      </c>
      <c r="F19" s="14">
        <f>SummerGenerationbyCounty!F15-SummerLoadbyCounty!F15</f>
        <v>-74.772</v>
      </c>
      <c r="G19" s="14">
        <f>SummerGenerationbyCounty!G15-SummerLoadbyCounty!G15</f>
        <v>-77.722</v>
      </c>
      <c r="H19" s="19"/>
    </row>
    <row r="20" spans="1:8" ht="12.75">
      <c r="A20" s="19" t="s">
        <v>146</v>
      </c>
      <c r="B20" s="14">
        <f>SummerGenerationbyCounty!B16-SummerLoadbyCounty!B16</f>
        <v>1431.434</v>
      </c>
      <c r="C20" s="14">
        <f>SummerGenerationbyCounty!C16-SummerLoadbyCounty!C16</f>
        <v>1419.9207717103222</v>
      </c>
      <c r="D20" s="14">
        <f>SummerGenerationbyCounty!D16-SummerLoadbyCounty!D16</f>
        <v>1409.8145596941717</v>
      </c>
      <c r="E20" s="14">
        <f>SummerGenerationbyCounty!E16-SummerLoadbyCounty!E16</f>
        <v>1397.2522356836243</v>
      </c>
      <c r="F20" s="14">
        <f>SummerGenerationbyCounty!F16-SummerLoadbyCounty!F16</f>
        <v>1383.6625957962133</v>
      </c>
      <c r="G20" s="14">
        <f>SummerGenerationbyCounty!G16-SummerLoadbyCounty!G16</f>
        <v>1350.0411207245274</v>
      </c>
      <c r="H20" s="19"/>
    </row>
    <row r="21" spans="1:8" ht="12.75">
      <c r="A21" s="19" t="s">
        <v>147</v>
      </c>
      <c r="B21" s="14">
        <f>SummerGenerationbyCounty!B17-SummerLoadbyCounty!B17</f>
        <v>-9.13</v>
      </c>
      <c r="C21" s="14">
        <f>SummerGenerationbyCounty!C17-SummerLoadbyCounty!C17</f>
        <v>-9.23</v>
      </c>
      <c r="D21" s="14">
        <f>SummerGenerationbyCounty!D17-SummerLoadbyCounty!D17</f>
        <v>-9.23</v>
      </c>
      <c r="E21" s="14">
        <f>SummerGenerationbyCounty!E17-SummerLoadbyCounty!E17</f>
        <v>-9.33</v>
      </c>
      <c r="F21" s="14">
        <f>SummerGenerationbyCounty!F17-SummerLoadbyCounty!F17</f>
        <v>-9.33</v>
      </c>
      <c r="G21" s="14">
        <f>SummerGenerationbyCounty!G17-SummerLoadbyCounty!G17</f>
        <v>-9.43</v>
      </c>
      <c r="H21" s="19"/>
    </row>
    <row r="22" spans="1:8" ht="12.75">
      <c r="A22" s="19" t="s">
        <v>148</v>
      </c>
      <c r="B22" s="14">
        <f>SummerGenerationbyCounty!B18-SummerLoadbyCounty!B18</f>
        <v>-60.232</v>
      </c>
      <c r="C22" s="14">
        <f>SummerGenerationbyCounty!C18-SummerLoadbyCounty!C18</f>
        <v>-60.993669682504965</v>
      </c>
      <c r="D22" s="14">
        <f>SummerGenerationbyCounty!D18-SummerLoadbyCounty!D18</f>
        <v>-61.76010011397584</v>
      </c>
      <c r="E22" s="14">
        <f>SummerGenerationbyCounty!E18-SummerLoadbyCounty!E18</f>
        <v>-59.528836446563005</v>
      </c>
      <c r="F22" s="14">
        <f>SummerGenerationbyCounty!F18-SummerLoadbyCounty!F18</f>
        <v>-63.301877914616114</v>
      </c>
      <c r="G22" s="14">
        <f>SummerGenerationbyCounty!G18-SummerLoadbyCounty!G18</f>
        <v>-64.07823913617828</v>
      </c>
      <c r="H22" s="19"/>
    </row>
    <row r="23" spans="1:8" ht="12.75">
      <c r="A23" s="19" t="s">
        <v>149</v>
      </c>
      <c r="B23" s="14">
        <f>SummerGenerationbyCounty!B19-SummerLoadbyCounty!B19</f>
        <v>-739.517</v>
      </c>
      <c r="C23" s="14">
        <f>SummerGenerationbyCounty!C19-SummerLoadbyCounty!C19</f>
        <v>-756.3015300000001</v>
      </c>
      <c r="D23" s="14">
        <f>SummerGenerationbyCounty!D19-SummerLoadbyCounty!D19</f>
        <v>-777.9421740000001</v>
      </c>
      <c r="E23" s="14">
        <f>SummerGenerationbyCounty!E19-SummerLoadbyCounty!E19</f>
        <v>-799.5977164840001</v>
      </c>
      <c r="F23" s="14">
        <f>SummerGenerationbyCounty!F19-SummerLoadbyCounty!F19</f>
        <v>-808.38091338084</v>
      </c>
      <c r="G23" s="14">
        <f>SummerGenerationbyCounty!G19-SummerLoadbyCounty!G19</f>
        <v>-830.1017630939092</v>
      </c>
      <c r="H23" s="19"/>
    </row>
    <row r="24" spans="1:8" ht="12.75">
      <c r="A24" s="19" t="s">
        <v>150</v>
      </c>
      <c r="B24" s="14">
        <f>SummerGenerationbyCounty!B20-SummerLoadbyCounty!B20</f>
        <v>-5219.913999999999</v>
      </c>
      <c r="C24" s="14">
        <f>SummerGenerationbyCounty!C20-SummerLoadbyCounty!C20</f>
        <v>-5655.289629243596</v>
      </c>
      <c r="D24" s="14">
        <f>SummerGenerationbyCounty!D20-SummerLoadbyCounty!D20</f>
        <v>-6066.0405040618825</v>
      </c>
      <c r="E24" s="14">
        <f>SummerGenerationbyCounty!E20-SummerLoadbyCounty!E20</f>
        <v>-6480.015465399789</v>
      </c>
      <c r="F24" s="14">
        <f>SummerGenerationbyCounty!F20-SummerLoadbyCounty!F20</f>
        <v>-6142.750976521489</v>
      </c>
      <c r="G24" s="14">
        <f>SummerGenerationbyCounty!G20-SummerLoadbyCounty!G20</f>
        <v>-6498.17278065041</v>
      </c>
      <c r="H24" s="19"/>
    </row>
    <row r="25" spans="1:8" ht="12.75">
      <c r="A25" s="19" t="s">
        <v>151</v>
      </c>
      <c r="B25" s="14">
        <f>SummerGenerationbyCounty!B21-SummerLoadbyCounty!B21</f>
        <v>-33.163</v>
      </c>
      <c r="C25" s="14">
        <f>SummerGenerationbyCounty!C21-SummerLoadbyCounty!C21</f>
        <v>-33.47517405728869</v>
      </c>
      <c r="D25" s="14">
        <f>SummerGenerationbyCounty!D21-SummerLoadbyCounty!D21</f>
        <v>-34.634712185849125</v>
      </c>
      <c r="E25" s="14">
        <f>SummerGenerationbyCounty!E21-SummerLoadbyCounty!E21</f>
        <v>-35.83653633343117</v>
      </c>
      <c r="F25" s="14">
        <f>SummerGenerationbyCounty!F21-SummerLoadbyCounty!F21</f>
        <v>-37.08223786674339</v>
      </c>
      <c r="G25" s="14">
        <f>SummerGenerationbyCounty!G21-SummerLoadbyCounty!G21</f>
        <v>-38.229537758410444</v>
      </c>
      <c r="H25" s="19"/>
    </row>
    <row r="26" spans="1:8" ht="12.75">
      <c r="A26" s="19" t="s">
        <v>152</v>
      </c>
      <c r="B26" s="14">
        <f>SummerGenerationbyCounty!B22-SummerLoadbyCounty!B22</f>
        <v>5.308</v>
      </c>
      <c r="C26" s="14">
        <f>SummerGenerationbyCounty!C22-SummerLoadbyCounty!C22</f>
        <v>5.287382848350494</v>
      </c>
      <c r="D26" s="14">
        <f>SummerGenerationbyCounty!D22-SummerLoadbyCounty!D22</f>
        <v>5.257920050594496</v>
      </c>
      <c r="E26" s="14">
        <f>SummerGenerationbyCounty!E22-SummerLoadbyCounty!E22</f>
        <v>5.229605750486674</v>
      </c>
      <c r="F26" s="14">
        <f>SummerGenerationbyCounty!F22-SummerLoadbyCounty!F22</f>
        <v>5.202743216827591</v>
      </c>
      <c r="G26" s="14">
        <f>SummerGenerationbyCounty!G22-SummerLoadbyCounty!G22</f>
        <v>5.190622527270586</v>
      </c>
      <c r="H26" s="19"/>
    </row>
    <row r="27" spans="1:8" ht="12.75">
      <c r="A27" s="19" t="s">
        <v>153</v>
      </c>
      <c r="B27" s="14">
        <f>SummerGenerationbyCounty!B23-SummerLoadbyCounty!B23</f>
        <v>504.933</v>
      </c>
      <c r="C27" s="14">
        <f>SummerGenerationbyCounty!C23-SummerLoadbyCounty!C23</f>
        <v>502.999733153732</v>
      </c>
      <c r="D27" s="14">
        <f>SummerGenerationbyCounty!D23-SummerLoadbyCounty!D23</f>
        <v>500.9889027490609</v>
      </c>
      <c r="E27" s="14">
        <f>SummerGenerationbyCounty!E23-SummerLoadbyCounty!E23</f>
        <v>498.8979470513767</v>
      </c>
      <c r="F27" s="14">
        <f>SummerGenerationbyCounty!F23-SummerLoadbyCounty!F23</f>
        <v>496.7207199046735</v>
      </c>
      <c r="G27" s="14">
        <f>SummerGenerationbyCounty!G23-SummerLoadbyCounty!G23</f>
        <v>494.4538912712267</v>
      </c>
      <c r="H27" s="19"/>
    </row>
    <row r="28" spans="1:8" ht="12.75">
      <c r="A28" s="19" t="s">
        <v>154</v>
      </c>
      <c r="B28" s="14">
        <f>SummerGenerationbyCounty!B24-SummerLoadbyCounty!B24</f>
        <v>-770.5799999999999</v>
      </c>
      <c r="C28" s="14">
        <f>SummerGenerationbyCounty!C24-SummerLoadbyCounty!C24</f>
        <v>-805.7419507444979</v>
      </c>
      <c r="D28" s="14">
        <f>SummerGenerationbyCounty!D24-SummerLoadbyCounty!D24</f>
        <v>-828.5932603139477</v>
      </c>
      <c r="E28" s="14">
        <f>SummerGenerationbyCounty!E24-SummerLoadbyCounty!E24</f>
        <v>-847.7636300507597</v>
      </c>
      <c r="F28" s="14">
        <f>SummerGenerationbyCounty!F24-SummerLoadbyCounty!F24</f>
        <v>-863.7512423112162</v>
      </c>
      <c r="G28" s="14">
        <f>SummerGenerationbyCounty!G24-SummerLoadbyCounty!G24</f>
        <v>-879.8492356897455</v>
      </c>
      <c r="H28" s="19"/>
    </row>
    <row r="29" spans="1:8" ht="12.75">
      <c r="A29" s="19" t="s">
        <v>155</v>
      </c>
      <c r="B29" s="14">
        <f>SummerGenerationbyCounty!B25-SummerLoadbyCounty!B25</f>
        <v>-212.969</v>
      </c>
      <c r="C29" s="14">
        <f>SummerGenerationbyCounty!C25-SummerLoadbyCounty!C25</f>
        <v>-221.776</v>
      </c>
      <c r="D29" s="14">
        <f>SummerGenerationbyCounty!D25-SummerLoadbyCounty!D25</f>
        <v>-235.00199999999995</v>
      </c>
      <c r="E29" s="14">
        <f>SummerGenerationbyCounty!E25-SummerLoadbyCounty!E25</f>
        <v>-248.19399999999996</v>
      </c>
      <c r="F29" s="14">
        <f>SummerGenerationbyCounty!F25-SummerLoadbyCounty!F25</f>
        <v>-258.35699999999997</v>
      </c>
      <c r="G29" s="14">
        <f>SummerGenerationbyCounty!G25-SummerLoadbyCounty!G25</f>
        <v>-275.51800000000003</v>
      </c>
      <c r="H29" s="19"/>
    </row>
    <row r="30" spans="1:8" ht="12.75">
      <c r="A30" s="19" t="s">
        <v>156</v>
      </c>
      <c r="B30" s="14">
        <f>SummerGenerationbyCounty!B26-SummerLoadbyCounty!B26</f>
        <v>-22.133</v>
      </c>
      <c r="C30" s="14">
        <f>SummerGenerationbyCounty!C26-SummerLoadbyCounty!C26</f>
        <v>-22.56765746215701</v>
      </c>
      <c r="D30" s="14">
        <f>SummerGenerationbyCounty!D26-SummerLoadbyCounty!D26</f>
        <v>-23.00798561945698</v>
      </c>
      <c r="E30" s="14">
        <f>SummerGenerationbyCounty!E26-SummerLoadbyCounty!E26</f>
        <v>-23.453313776756957</v>
      </c>
      <c r="F30" s="14">
        <f>SummerGenerationbyCounty!F26-SummerLoadbyCounty!F26</f>
        <v>-23.904641934056933</v>
      </c>
      <c r="G30" s="14">
        <f>SummerGenerationbyCounty!G26-SummerLoadbyCounty!G26</f>
        <v>-24.36297009135691</v>
      </c>
      <c r="H30" s="19"/>
    </row>
    <row r="31" spans="1:8" ht="12.75">
      <c r="A31" s="19" t="s">
        <v>157</v>
      </c>
      <c r="B31" s="14">
        <f>SummerGenerationbyCounty!B27-SummerLoadbyCounty!B27</f>
        <v>-23.965</v>
      </c>
      <c r="C31" s="14">
        <f>SummerGenerationbyCounty!C27-SummerLoadbyCounty!C27</f>
        <v>-24.262862000000002</v>
      </c>
      <c r="D31" s="14">
        <f>SummerGenerationbyCounty!D27-SummerLoadbyCounty!D27</f>
        <v>-24.561162</v>
      </c>
      <c r="E31" s="14">
        <f>SummerGenerationbyCounty!E27-SummerLoadbyCounty!E27</f>
        <v>-24.859462</v>
      </c>
      <c r="F31" s="14">
        <f>SummerGenerationbyCounty!F27-SummerLoadbyCounty!F27</f>
        <v>-25.157761999999998</v>
      </c>
      <c r="G31" s="14">
        <f>SummerGenerationbyCounty!G27-SummerLoadbyCounty!G27</f>
        <v>-25.456062</v>
      </c>
      <c r="H31" s="19"/>
    </row>
    <row r="32" spans="1:8" ht="12.75">
      <c r="A32" s="19" t="s">
        <v>158</v>
      </c>
      <c r="B32" s="14">
        <f>SummerGenerationbyCounty!B28-SummerLoadbyCounty!B28</f>
        <v>-134.66</v>
      </c>
      <c r="C32" s="14">
        <f>SummerGenerationbyCounty!C28-SummerLoadbyCounty!C28</f>
        <v>-135.94425729696877</v>
      </c>
      <c r="D32" s="14">
        <f>SummerGenerationbyCounty!D28-SummerLoadbyCounty!D28</f>
        <v>-137.44998617739205</v>
      </c>
      <c r="E32" s="14">
        <f>SummerGenerationbyCounty!E28-SummerLoadbyCounty!E28</f>
        <v>-138.97762083650815</v>
      </c>
      <c r="F32" s="14">
        <f>SummerGenerationbyCounty!F28-SummerLoadbyCounty!F28</f>
        <v>-140.51720936577757</v>
      </c>
      <c r="G32" s="14">
        <f>SummerGenerationbyCounty!G28-SummerLoadbyCounty!G28</f>
        <v>-142.07880107686734</v>
      </c>
      <c r="H32" s="19"/>
    </row>
    <row r="33" spans="1:8" ht="12.75">
      <c r="A33" s="19" t="s">
        <v>159</v>
      </c>
      <c r="B33" s="14">
        <f>SummerGenerationbyCounty!B29-SummerLoadbyCounty!B29</f>
        <v>-32.785</v>
      </c>
      <c r="C33" s="14">
        <f>SummerGenerationbyCounty!C29-SummerLoadbyCounty!C29</f>
        <v>-33.7352430717876</v>
      </c>
      <c r="D33" s="14">
        <f>SummerGenerationbyCounty!D29-SummerLoadbyCounty!D29</f>
        <v>-34.70591198549463</v>
      </c>
      <c r="E33" s="14">
        <f>SummerGenerationbyCounty!E29-SummerLoadbyCounty!E29</f>
        <v>-35.66684130197331</v>
      </c>
      <c r="F33" s="14">
        <f>SummerGenerationbyCounty!F29-SummerLoadbyCounty!F29</f>
        <v>-36.63803102122361</v>
      </c>
      <c r="G33" s="14">
        <f>SummerGenerationbyCounty!G29-SummerLoadbyCounty!G29</f>
        <v>-37.59948114324556</v>
      </c>
      <c r="H33" s="19"/>
    </row>
    <row r="34" spans="1:8" ht="12.75">
      <c r="A34" s="19" t="s">
        <v>160</v>
      </c>
      <c r="B34" s="14">
        <f>SummerGenerationbyCounty!B30-SummerLoadbyCounty!B30</f>
        <v>-53.747000000000014</v>
      </c>
      <c r="C34" s="14">
        <f>SummerGenerationbyCounty!C30-SummerLoadbyCounty!C30</f>
        <v>-60.474822586574675</v>
      </c>
      <c r="D34" s="14">
        <f>SummerGenerationbyCounty!D30-SummerLoadbyCounty!D30</f>
        <v>-67.47751437392068</v>
      </c>
      <c r="E34" s="14">
        <f>SummerGenerationbyCounty!E30-SummerLoadbyCounty!E30</f>
        <v>-74.80384634791974</v>
      </c>
      <c r="F34" s="14">
        <f>SummerGenerationbyCounty!F30-SummerLoadbyCounty!F30</f>
        <v>-82.46936982031187</v>
      </c>
      <c r="G34" s="14">
        <f>SummerGenerationbyCounty!G30-SummerLoadbyCounty!G30</f>
        <v>-90.38497560079949</v>
      </c>
      <c r="H34" s="19"/>
    </row>
    <row r="35" spans="1:8" ht="12.75">
      <c r="A35" s="19" t="s">
        <v>161</v>
      </c>
      <c r="B35" s="14">
        <f>SummerGenerationbyCounty!B31-SummerLoadbyCounty!B31</f>
        <v>-120.075</v>
      </c>
      <c r="C35" s="14">
        <f>SummerGenerationbyCounty!C31-SummerLoadbyCounty!C31</f>
        <v>-127.25888169977277</v>
      </c>
      <c r="D35" s="14">
        <f>SummerGenerationbyCounty!D31-SummerLoadbyCounty!D31</f>
        <v>-133.80909347973858</v>
      </c>
      <c r="E35" s="14">
        <f>SummerGenerationbyCounty!E31-SummerLoadbyCounty!E31</f>
        <v>-140.39027005174572</v>
      </c>
      <c r="F35" s="14">
        <f>SummerGenerationbyCounty!F31-SummerLoadbyCounty!F31</f>
        <v>-147.22656479872117</v>
      </c>
      <c r="G35" s="14">
        <f>SummerGenerationbyCounty!G31-SummerLoadbyCounty!G31</f>
        <v>-154.21342578637424</v>
      </c>
      <c r="H35" s="19"/>
    </row>
    <row r="36" spans="1:8" ht="12.75">
      <c r="A36" s="19" t="s">
        <v>162</v>
      </c>
      <c r="B36" s="14">
        <f>SummerGenerationbyCounty!B32-SummerLoadbyCounty!B32</f>
        <v>-78.35700000000003</v>
      </c>
      <c r="C36" s="14">
        <f>SummerGenerationbyCounty!C32-SummerLoadbyCounty!C32</f>
        <v>-84.46853142134074</v>
      </c>
      <c r="D36" s="14">
        <f>SummerGenerationbyCounty!D32-SummerLoadbyCounty!D32</f>
        <v>-91.07692230156113</v>
      </c>
      <c r="E36" s="14">
        <f>SummerGenerationbyCounty!E32-SummerLoadbyCounty!E32</f>
        <v>-97.11549136409047</v>
      </c>
      <c r="F36" s="14">
        <f>SummerGenerationbyCounty!F32-SummerLoadbyCounty!F32</f>
        <v>-103.11096761298779</v>
      </c>
      <c r="G36" s="14">
        <f>SummerGenerationbyCounty!G32-SummerLoadbyCounty!G32</f>
        <v>-108.9870611769503</v>
      </c>
      <c r="H36" s="19"/>
    </row>
    <row r="37" spans="1:8" ht="12.75">
      <c r="A37" s="19" t="s">
        <v>163</v>
      </c>
      <c r="B37" s="14">
        <f>SummerGenerationbyCounty!B33-SummerLoadbyCounty!B33</f>
        <v>-44.277</v>
      </c>
      <c r="C37" s="14">
        <f>SummerGenerationbyCounty!C33-SummerLoadbyCounty!C33</f>
        <v>-44.901117619687646</v>
      </c>
      <c r="D37" s="14">
        <f>SummerGenerationbyCounty!D33-SummerLoadbyCounty!D33</f>
        <v>-45.51992304355044</v>
      </c>
      <c r="E37" s="14">
        <f>SummerGenerationbyCounty!E33-SummerLoadbyCounty!E33</f>
        <v>-46.126993910792066</v>
      </c>
      <c r="F37" s="14">
        <f>SummerGenerationbyCounty!F33-SummerLoadbyCounty!F33</f>
        <v>-46.66518651203328</v>
      </c>
      <c r="G37" s="14">
        <f>SummerGenerationbyCounty!G33-SummerLoadbyCounty!G33</f>
        <v>-47.15945795069269</v>
      </c>
      <c r="H37" s="19"/>
    </row>
    <row r="38" spans="1:8" ht="12.75">
      <c r="A38" s="19" t="s">
        <v>164</v>
      </c>
      <c r="B38" s="14">
        <f>SummerGenerationbyCounty!B34-SummerLoadbyCounty!B34</f>
        <v>-604.883</v>
      </c>
      <c r="C38" s="14">
        <f>SummerGenerationbyCounty!C34-SummerLoadbyCounty!C34</f>
        <v>-652.2323336134882</v>
      </c>
      <c r="D38" s="14">
        <f>SummerGenerationbyCounty!D34-SummerLoadbyCounty!D34</f>
        <v>-687.734734139256</v>
      </c>
      <c r="E38" s="14">
        <f>SummerGenerationbyCounty!E34-SummerLoadbyCounty!E34</f>
        <v>-725.6031290613942</v>
      </c>
      <c r="F38" s="14">
        <f>SummerGenerationbyCounty!F34-SummerLoadbyCounty!F34</f>
        <v>-765.3246767371311</v>
      </c>
      <c r="G38" s="14">
        <f>SummerGenerationbyCounty!G34-SummerLoadbyCounty!G34</f>
        <v>-808.1336696650322</v>
      </c>
      <c r="H38" s="19"/>
    </row>
    <row r="39" spans="1:8" ht="12.75">
      <c r="A39" s="19" t="s">
        <v>165</v>
      </c>
      <c r="B39" s="14">
        <f>SummerGenerationbyCounty!B35-SummerLoadbyCounty!B35</f>
        <v>2563.2490000000003</v>
      </c>
      <c r="C39" s="14">
        <f>SummerGenerationbyCounty!C35-SummerLoadbyCounty!C35</f>
        <v>2556.0351564505054</v>
      </c>
      <c r="D39" s="14">
        <f>SummerGenerationbyCounty!D35-SummerLoadbyCounty!D35</f>
        <v>2551.358184695005</v>
      </c>
      <c r="E39" s="14">
        <f>SummerGenerationbyCounty!E35-SummerLoadbyCounty!E35</f>
        <v>2547.191424123562</v>
      </c>
      <c r="F39" s="14">
        <f>SummerGenerationbyCounty!F35-SummerLoadbyCounty!F35</f>
        <v>2543.04834025651</v>
      </c>
      <c r="G39" s="14">
        <f>SummerGenerationbyCounty!G35-SummerLoadbyCounty!G35</f>
        <v>2539.079808138579</v>
      </c>
      <c r="H39" s="19"/>
    </row>
    <row r="40" spans="1:8" ht="12.75">
      <c r="A40" s="19" t="s">
        <v>166</v>
      </c>
      <c r="B40" s="14">
        <f>SummerGenerationbyCounty!B36-SummerLoadbyCounty!B36</f>
        <v>568.107</v>
      </c>
      <c r="C40" s="14">
        <f>SummerGenerationbyCounty!C36-SummerLoadbyCounty!C36</f>
        <v>567.0507612880494</v>
      </c>
      <c r="D40" s="14">
        <f>SummerGenerationbyCounty!D36-SummerLoadbyCounty!D36</f>
        <v>566.0027497398098</v>
      </c>
      <c r="E40" s="14">
        <f>SummerGenerationbyCounty!E36-SummerLoadbyCounty!E36</f>
        <v>564.9516928098453</v>
      </c>
      <c r="F40" s="14">
        <f>SummerGenerationbyCounty!F36-SummerLoadbyCounty!F36</f>
        <v>563.898314599617</v>
      </c>
      <c r="G40" s="14">
        <f>SummerGenerationbyCounty!G36-SummerLoadbyCounty!G36</f>
        <v>562.8431697636336</v>
      </c>
      <c r="H40" s="19"/>
    </row>
    <row r="41" spans="1:8" ht="12.75">
      <c r="A41" s="19" t="s">
        <v>167</v>
      </c>
      <c r="B41" s="14">
        <f>SummerGenerationbyCounty!B37-SummerLoadbyCounty!B37</f>
        <v>-20.012</v>
      </c>
      <c r="C41" s="14">
        <f>SummerGenerationbyCounty!C37-SummerLoadbyCounty!C37</f>
        <v>-20.10409680051873</v>
      </c>
      <c r="D41" s="14">
        <f>SummerGenerationbyCounty!D37-SummerLoadbyCounty!D37</f>
        <v>-20.19534014074272</v>
      </c>
      <c r="E41" s="14">
        <f>SummerGenerationbyCounty!E37-SummerLoadbyCounty!E37</f>
        <v>-20.287583480966717</v>
      </c>
      <c r="F41" s="14">
        <f>SummerGenerationbyCounty!F37-SummerLoadbyCounty!F37</f>
        <v>-20.38082682119071</v>
      </c>
      <c r="G41" s="14">
        <f>SummerGenerationbyCounty!G37-SummerLoadbyCounty!G37</f>
        <v>-20.475070161414706</v>
      </c>
      <c r="H41" s="19"/>
    </row>
    <row r="42" spans="1:8" ht="12.75">
      <c r="A42" s="19" t="s">
        <v>168</v>
      </c>
      <c r="B42" s="14">
        <f>SummerGenerationbyCounty!B38-SummerLoadbyCounty!B38</f>
        <v>-29.673</v>
      </c>
      <c r="C42" s="14">
        <f>SummerGenerationbyCounty!C38-SummerLoadbyCounty!C38</f>
        <v>-30.502385</v>
      </c>
      <c r="D42" s="14">
        <f>SummerGenerationbyCounty!D38-SummerLoadbyCounty!D38</f>
        <v>-31.33165885</v>
      </c>
      <c r="E42" s="14">
        <f>SummerGenerationbyCounty!E38-SummerLoadbyCounty!E38</f>
        <v>-32.1613254385</v>
      </c>
      <c r="F42" s="14">
        <f>SummerGenerationbyCounty!F38-SummerLoadbyCounty!F38</f>
        <v>-32.991388692884996</v>
      </c>
      <c r="G42" s="14">
        <f>SummerGenerationbyCounty!G38-SummerLoadbyCounty!G38</f>
        <v>-33.82185257981385</v>
      </c>
      <c r="H42" s="19"/>
    </row>
    <row r="43" spans="1:8" ht="12.75">
      <c r="A43" s="19" t="s">
        <v>169</v>
      </c>
      <c r="B43" s="14">
        <f>SummerGenerationbyCounty!B39-SummerLoadbyCounty!B39</f>
        <v>-20.502</v>
      </c>
      <c r="C43" s="14">
        <f>SummerGenerationbyCounty!C39-SummerLoadbyCounty!C39</f>
        <v>9.753824044687</v>
      </c>
      <c r="D43" s="14">
        <f>SummerGenerationbyCounty!D39-SummerLoadbyCounty!D39</f>
        <v>9.579716321596667</v>
      </c>
      <c r="E43" s="14">
        <f>SummerGenerationbyCounty!E39-SummerLoadbyCounty!E39</f>
        <v>9.39927670937044</v>
      </c>
      <c r="F43" s="14">
        <f>SummerGenerationbyCounty!F39-SummerLoadbyCounty!F39</f>
        <v>9.233065557575014</v>
      </c>
      <c r="G43" s="14">
        <f>SummerGenerationbyCounty!G39-SummerLoadbyCounty!G39</f>
        <v>9.070474587676085</v>
      </c>
      <c r="H43" s="19"/>
    </row>
    <row r="44" spans="1:8" ht="12.75">
      <c r="A44" s="19" t="s">
        <v>170</v>
      </c>
      <c r="B44" s="14">
        <f>SummerGenerationbyCounty!B40-SummerLoadbyCounty!B40</f>
        <v>-32.939</v>
      </c>
      <c r="C44" s="14">
        <f>SummerGenerationbyCounty!C40-SummerLoadbyCounty!C40</f>
        <v>-33.31465329801564</v>
      </c>
      <c r="D44" s="14">
        <f>SummerGenerationbyCounty!D40-SummerLoadbyCounty!D40</f>
        <v>-33.76286834800796</v>
      </c>
      <c r="E44" s="14">
        <f>SummerGenerationbyCounty!E40-SummerLoadbyCounty!E40</f>
        <v>-34.06093626710007</v>
      </c>
      <c r="F44" s="14">
        <f>SummerGenerationbyCounty!F40-SummerLoadbyCounty!F40</f>
        <v>-34.35468488516627</v>
      </c>
      <c r="G44" s="14">
        <f>SummerGenerationbyCounty!G40-SummerLoadbyCounty!G40</f>
        <v>-34.5934138354026</v>
      </c>
      <c r="H44" s="19"/>
    </row>
    <row r="45" spans="1:8" ht="12.75">
      <c r="A45" s="19" t="s">
        <v>171</v>
      </c>
      <c r="B45" s="14">
        <f>SummerGenerationbyCounty!B41-SummerLoadbyCounty!B41</f>
        <v>-1670.6660000000002</v>
      </c>
      <c r="C45" s="14">
        <f>SummerGenerationbyCounty!C41-SummerLoadbyCounty!C41</f>
        <v>-1764.878158475</v>
      </c>
      <c r="D45" s="14">
        <f>SummerGenerationbyCounty!D41-SummerLoadbyCounty!D41</f>
        <v>-1858.957071671125</v>
      </c>
      <c r="E45" s="14">
        <f>SummerGenerationbyCounty!E41-SummerLoadbyCounty!E41</f>
        <v>-1909.5269818272368</v>
      </c>
      <c r="F45" s="14">
        <f>SummerGenerationbyCounty!F41-SummerLoadbyCounty!F41</f>
        <v>-2004.5107043360376</v>
      </c>
      <c r="G45" s="14">
        <f>SummerGenerationbyCounty!G41-SummerLoadbyCounty!G41</f>
        <v>-2093.5011453631278</v>
      </c>
      <c r="H45" s="19"/>
    </row>
    <row r="46" spans="1:8" ht="12.75">
      <c r="A46" s="19" t="s">
        <v>172</v>
      </c>
      <c r="B46" s="14">
        <f>SummerGenerationbyCounty!B42-SummerLoadbyCounty!B42</f>
        <v>-93.609</v>
      </c>
      <c r="C46" s="14">
        <f>SummerGenerationbyCounty!C42-SummerLoadbyCounty!C42</f>
        <v>-95.54627941348649</v>
      </c>
      <c r="D46" s="14">
        <f>SummerGenerationbyCounty!D42-SummerLoadbyCounty!D42</f>
        <v>-97.5956798269094</v>
      </c>
      <c r="E46" s="14">
        <f>SummerGenerationbyCounty!E42-SummerLoadbyCounty!E42</f>
        <v>-99.78465259903545</v>
      </c>
      <c r="F46" s="14">
        <f>SummerGenerationbyCounty!F42-SummerLoadbyCounty!F42</f>
        <v>-102.09424632236988</v>
      </c>
      <c r="G46" s="14">
        <f>SummerGenerationbyCounty!G42-SummerLoadbyCounty!G42</f>
        <v>-104.44778848677973</v>
      </c>
      <c r="H46" s="19"/>
    </row>
    <row r="47" spans="1:8" ht="12.75">
      <c r="A47" s="19" t="s">
        <v>173</v>
      </c>
      <c r="B47" s="14">
        <f>SummerGenerationbyCounty!B43-SummerLoadbyCounty!B43</f>
        <v>-363.779</v>
      </c>
      <c r="C47" s="14">
        <f>SummerGenerationbyCounty!C43-SummerLoadbyCounty!C43</f>
        <v>-412.7405658987959</v>
      </c>
      <c r="D47" s="14">
        <f>SummerGenerationbyCounty!D43-SummerLoadbyCounty!D43</f>
        <v>-454.27884066728444</v>
      </c>
      <c r="E47" s="14">
        <f>SummerGenerationbyCounty!E43-SummerLoadbyCounty!E43</f>
        <v>-474.1204396741148</v>
      </c>
      <c r="F47" s="14">
        <f>SummerGenerationbyCounty!F43-SummerLoadbyCounty!F43</f>
        <v>-490.5642922376885</v>
      </c>
      <c r="G47" s="14">
        <f>SummerGenerationbyCounty!G43-SummerLoadbyCounty!G43</f>
        <v>-507.8086535818122</v>
      </c>
      <c r="H47" s="19"/>
    </row>
    <row r="48" spans="1:8" ht="12.75">
      <c r="A48" s="19" t="s">
        <v>174</v>
      </c>
      <c r="B48" s="14">
        <f>SummerGenerationbyCounty!B44-SummerLoadbyCounty!B44</f>
        <v>-53.166</v>
      </c>
      <c r="C48" s="14">
        <f>SummerGenerationbyCounty!C44-SummerLoadbyCounty!C44</f>
        <v>-54.231</v>
      </c>
      <c r="D48" s="14">
        <f>SummerGenerationbyCounty!D44-SummerLoadbyCounty!D44</f>
        <v>-55.313</v>
      </c>
      <c r="E48" s="14">
        <f>SummerGenerationbyCounty!E44-SummerLoadbyCounty!E44</f>
        <v>-56.414</v>
      </c>
      <c r="F48" s="14">
        <f>SummerGenerationbyCounty!F44-SummerLoadbyCounty!F44</f>
        <v>-57.544</v>
      </c>
      <c r="G48" s="14">
        <f>SummerGenerationbyCounty!G44-SummerLoadbyCounty!G44</f>
        <v>-58.705</v>
      </c>
      <c r="H48" s="19"/>
    </row>
    <row r="49" spans="1:8" ht="12.75">
      <c r="A49" s="19" t="s">
        <v>175</v>
      </c>
      <c r="B49" s="14">
        <f>SummerGenerationbyCounty!B45-SummerLoadbyCounty!B45</f>
        <v>-9.76</v>
      </c>
      <c r="C49" s="14">
        <f>SummerGenerationbyCounty!C45-SummerLoadbyCounty!C45</f>
        <v>-9.81362379162472</v>
      </c>
      <c r="D49" s="14">
        <f>SummerGenerationbyCounty!D45-SummerLoadbyCounty!D45</f>
        <v>-9.854921833481656</v>
      </c>
      <c r="E49" s="14">
        <f>SummerGenerationbyCounty!E45-SummerLoadbyCounty!E45</f>
        <v>-9.903519928445114</v>
      </c>
      <c r="F49" s="14">
        <f>SummerGenerationbyCounty!F45-SummerLoadbyCounty!F45</f>
        <v>-9.945797581776283</v>
      </c>
      <c r="G49" s="14">
        <f>SummerGenerationbyCounty!G45-SummerLoadbyCounty!G45</f>
        <v>-9.98798054972898</v>
      </c>
      <c r="H49" s="19"/>
    </row>
    <row r="50" spans="1:8" ht="12.75">
      <c r="A50" s="19" t="s">
        <v>176</v>
      </c>
      <c r="B50" s="14">
        <f>SummerGenerationbyCounty!B46-SummerLoadbyCounty!B46</f>
        <v>-141.217</v>
      </c>
      <c r="C50" s="14">
        <f>SummerGenerationbyCounty!C46-SummerLoadbyCounty!C46</f>
        <v>-141.83929175</v>
      </c>
      <c r="D50" s="14">
        <f>SummerGenerationbyCounty!D46-SummerLoadbyCounty!D46</f>
        <v>-144.70376112625</v>
      </c>
      <c r="E50" s="14">
        <f>SummerGenerationbyCounty!E46-SummerLoadbyCounty!E46</f>
        <v>-147.59686754314373</v>
      </c>
      <c r="F50" s="14">
        <f>SummerGenerationbyCounty!F46-SummerLoadbyCounty!F46</f>
        <v>-150.4986205562909</v>
      </c>
      <c r="G50" s="14">
        <f>SummerGenerationbyCounty!G46-SummerLoadbyCounty!G46</f>
        <v>-153.36402986463526</v>
      </c>
      <c r="H50" s="19"/>
    </row>
    <row r="51" spans="1:8" ht="12.75">
      <c r="A51" s="19" t="s">
        <v>177</v>
      </c>
      <c r="B51" s="14">
        <f>SummerGenerationbyCounty!B47-SummerLoadbyCounty!B47</f>
        <v>-110.868</v>
      </c>
      <c r="C51" s="14">
        <f>SummerGenerationbyCounty!C47-SummerLoadbyCounty!C47</f>
        <v>-114.5783205552802</v>
      </c>
      <c r="D51" s="14">
        <f>SummerGenerationbyCounty!D47-SummerLoadbyCounty!D47</f>
        <v>-118.39038508731215</v>
      </c>
      <c r="E51" s="14">
        <f>SummerGenerationbyCounty!E47-SummerLoadbyCounty!E47</f>
        <v>-122.30717117256589</v>
      </c>
      <c r="F51" s="14">
        <f>SummerGenerationbyCounty!F47-SummerLoadbyCounty!F47</f>
        <v>-139.19096676668931</v>
      </c>
      <c r="G51" s="14">
        <f>SummerGenerationbyCounty!G47-SummerLoadbyCounty!G47</f>
        <v>-143.71132920888633</v>
      </c>
      <c r="H51" s="19"/>
    </row>
    <row r="52" spans="1:8" ht="12.75">
      <c r="A52" s="19" t="s">
        <v>178</v>
      </c>
      <c r="B52" s="14">
        <f>SummerGenerationbyCounty!B48-SummerLoadbyCounty!B48</f>
        <v>7.4094999999999995</v>
      </c>
      <c r="C52" s="14">
        <f>SummerGenerationbyCounty!C48-SummerLoadbyCounty!C48</f>
        <v>7.401646943314308</v>
      </c>
      <c r="D52" s="14">
        <f>SummerGenerationbyCounty!D48-SummerLoadbyCounty!D48</f>
        <v>10.795346943314307</v>
      </c>
      <c r="E52" s="14">
        <f>SummerGenerationbyCounty!E48-SummerLoadbyCounty!E48</f>
        <v>10.787346943314308</v>
      </c>
      <c r="F52" s="14">
        <f>SummerGenerationbyCounty!F48-SummerLoadbyCounty!F48</f>
        <v>10.779346943314309</v>
      </c>
      <c r="G52" s="14">
        <f>SummerGenerationbyCounty!G48-SummerLoadbyCounty!G48</f>
        <v>10.771346943314308</v>
      </c>
      <c r="H52" s="19"/>
    </row>
    <row r="53" spans="1:8" ht="12.75">
      <c r="A53" s="19" t="s">
        <v>179</v>
      </c>
      <c r="B53" s="14">
        <f>SummerGenerationbyCounty!B49-SummerLoadbyCounty!B49</f>
        <v>-69.305</v>
      </c>
      <c r="C53" s="14">
        <f>SummerGenerationbyCounty!C49-SummerLoadbyCounty!C49</f>
        <v>-70.23021649289774</v>
      </c>
      <c r="D53" s="14">
        <f>SummerGenerationbyCounty!D49-SummerLoadbyCounty!D49</f>
        <v>-71.10471771783872</v>
      </c>
      <c r="E53" s="14">
        <f>SummerGenerationbyCounty!E49-SummerLoadbyCounty!E49</f>
        <v>-71.9792189427797</v>
      </c>
      <c r="F53" s="14">
        <f>SummerGenerationbyCounty!F49-SummerLoadbyCounty!F49</f>
        <v>-72.8537201677207</v>
      </c>
      <c r="G53" s="14">
        <f>SummerGenerationbyCounty!G49-SummerLoadbyCounty!G49</f>
        <v>-73.72822139266167</v>
      </c>
      <c r="H53" s="19"/>
    </row>
    <row r="54" spans="1:8" ht="12.75">
      <c r="A54" s="19" t="s">
        <v>180</v>
      </c>
      <c r="B54" s="14">
        <f>SummerGenerationbyCounty!B50-SummerLoadbyCounty!B50</f>
        <v>-35.182</v>
      </c>
      <c r="C54" s="14">
        <f>SummerGenerationbyCounty!C50-SummerLoadbyCounty!C50</f>
        <v>-35.77102244579026</v>
      </c>
      <c r="D54" s="14">
        <f>SummerGenerationbyCounty!D50-SummerLoadbyCounty!D50</f>
        <v>-36.457770627017744</v>
      </c>
      <c r="E54" s="14">
        <f>SummerGenerationbyCounty!E50-SummerLoadbyCounty!E50</f>
        <v>-37.18314349959734</v>
      </c>
      <c r="F54" s="14">
        <f>SummerGenerationbyCounty!F50-SummerLoadbyCounty!F50</f>
        <v>-37.919026824587434</v>
      </c>
      <c r="G54" s="14">
        <f>SummerGenerationbyCounty!G50-SummerLoadbyCounty!G50</f>
        <v>-38.39894248697049</v>
      </c>
      <c r="H54" s="19"/>
    </row>
    <row r="55" spans="1:8" ht="12.75">
      <c r="A55" s="19" t="s">
        <v>181</v>
      </c>
      <c r="B55" s="14">
        <f>SummerGenerationbyCounty!B51-SummerLoadbyCounty!B51</f>
        <v>-2.7</v>
      </c>
      <c r="C55" s="14">
        <f>SummerGenerationbyCounty!C51-SummerLoadbyCounty!C51</f>
        <v>-2.7</v>
      </c>
      <c r="D55" s="14">
        <f>SummerGenerationbyCounty!D51-SummerLoadbyCounty!D51</f>
        <v>-2.7</v>
      </c>
      <c r="E55" s="14">
        <f>SummerGenerationbyCounty!E51-SummerLoadbyCounty!E51</f>
        <v>-2.7</v>
      </c>
      <c r="F55" s="14">
        <f>SummerGenerationbyCounty!F51-SummerLoadbyCounty!F51</f>
        <v>-2.7</v>
      </c>
      <c r="G55" s="14">
        <f>SummerGenerationbyCounty!G51-SummerLoadbyCounty!G51</f>
        <v>-2.7</v>
      </c>
      <c r="H55" s="19"/>
    </row>
    <row r="56" spans="1:8" ht="12.75">
      <c r="A56" s="19" t="s">
        <v>182</v>
      </c>
      <c r="B56" s="14">
        <f>SummerGenerationbyCounty!B52-SummerLoadbyCounty!B52</f>
        <v>0.20759999999999934</v>
      </c>
      <c r="C56" s="14">
        <f>SummerGenerationbyCounty!C52-SummerLoadbyCounty!C52</f>
        <v>0.057599999999998985</v>
      </c>
      <c r="D56" s="14">
        <f>SummerGenerationbyCounty!D52-SummerLoadbyCounty!D52</f>
        <v>-0.09240000000000048</v>
      </c>
      <c r="E56" s="14">
        <f>SummerGenerationbyCounty!E52-SummerLoadbyCounty!E52</f>
        <v>-0.24240000000000084</v>
      </c>
      <c r="F56" s="14">
        <f>SummerGenerationbyCounty!F52-SummerLoadbyCounty!F52</f>
        <v>-0.3924000000000012</v>
      </c>
      <c r="G56" s="14">
        <f>SummerGenerationbyCounty!G52-SummerLoadbyCounty!G52</f>
        <v>-0.5424000000000007</v>
      </c>
      <c r="H56" s="19"/>
    </row>
    <row r="57" spans="1:8" ht="12.75">
      <c r="A57" s="19" t="s">
        <v>183</v>
      </c>
      <c r="B57" s="14">
        <f>SummerGenerationbyCounty!B53-SummerLoadbyCounty!B53</f>
        <v>-5837.527</v>
      </c>
      <c r="C57" s="14">
        <f>SummerGenerationbyCounty!C53-SummerLoadbyCounty!C53</f>
        <v>-6178.542155537498</v>
      </c>
      <c r="D57" s="14">
        <f>SummerGenerationbyCounty!D53-SummerLoadbyCounty!D53</f>
        <v>-6388.428750476189</v>
      </c>
      <c r="E57" s="14">
        <f>SummerGenerationbyCounty!E53-SummerLoadbyCounty!E53</f>
        <v>-6609.452395537799</v>
      </c>
      <c r="F57" s="14">
        <f>SummerGenerationbyCounty!F53-SummerLoadbyCounty!F53</f>
        <v>-6815.17465567742</v>
      </c>
      <c r="G57" s="14">
        <f>SummerGenerationbyCounty!G53-SummerLoadbyCounty!G53</f>
        <v>-7006.479475181983</v>
      </c>
      <c r="H57" s="19"/>
    </row>
    <row r="58" spans="1:8" ht="12.75">
      <c r="A58" s="19" t="s">
        <v>184</v>
      </c>
      <c r="B58" s="14">
        <f>SummerGenerationbyCounty!B54-SummerLoadbyCounty!B54</f>
        <v>-83.048</v>
      </c>
      <c r="C58" s="14">
        <f>SummerGenerationbyCounty!C54-SummerLoadbyCounty!C54</f>
        <v>-84.06678409012375</v>
      </c>
      <c r="D58" s="14">
        <f>SummerGenerationbyCounty!D54-SummerLoadbyCounty!D54</f>
        <v>-85.23392841202062</v>
      </c>
      <c r="E58" s="14">
        <f>SummerGenerationbyCounty!E54-SummerLoadbyCounty!E54</f>
        <v>-86.38091378491387</v>
      </c>
      <c r="F58" s="14">
        <f>SummerGenerationbyCounty!F54-SummerLoadbyCounty!F54</f>
        <v>-87.60241709795991</v>
      </c>
      <c r="G58" s="14">
        <f>SummerGenerationbyCounty!G54-SummerLoadbyCounty!G54</f>
        <v>-88.46516491077085</v>
      </c>
      <c r="H58" s="19"/>
    </row>
    <row r="59" spans="1:8" ht="12.75">
      <c r="A59" s="19" t="s">
        <v>185</v>
      </c>
      <c r="B59" s="14">
        <f>SummerGenerationbyCounty!B55-SummerLoadbyCounty!B55</f>
        <v>-7.647</v>
      </c>
      <c r="C59" s="14">
        <f>SummerGenerationbyCounty!C55-SummerLoadbyCounty!C55</f>
        <v>-7.647</v>
      </c>
      <c r="D59" s="14">
        <f>SummerGenerationbyCounty!D55-SummerLoadbyCounty!D55</f>
        <v>-7.647</v>
      </c>
      <c r="E59" s="14">
        <f>SummerGenerationbyCounty!E55-SummerLoadbyCounty!E55</f>
        <v>-7.647</v>
      </c>
      <c r="F59" s="14">
        <f>SummerGenerationbyCounty!F55-SummerLoadbyCounty!F55</f>
        <v>-7.647</v>
      </c>
      <c r="G59" s="14">
        <f>SummerGenerationbyCounty!G55-SummerLoadbyCounty!G55</f>
        <v>-7.647</v>
      </c>
      <c r="H59" s="19"/>
    </row>
    <row r="60" spans="1:8" ht="12.75">
      <c r="A60" s="19" t="s">
        <v>186</v>
      </c>
      <c r="B60" s="14">
        <f>SummerGenerationbyCounty!B56-SummerLoadbyCounty!B56</f>
        <v>-1782.127</v>
      </c>
      <c r="C60" s="14">
        <f>SummerGenerationbyCounty!C56-SummerLoadbyCounty!C56</f>
        <v>-1904.3003660278</v>
      </c>
      <c r="D60" s="14">
        <f>SummerGenerationbyCounty!D56-SummerLoadbyCounty!D56</f>
        <v>-1975.268404408634</v>
      </c>
      <c r="E60" s="14">
        <f>SummerGenerationbyCounty!E56-SummerLoadbyCounty!E56</f>
        <v>-2048.0628731114252</v>
      </c>
      <c r="F60" s="14">
        <f>SummerGenerationbyCounty!F56-SummerLoadbyCounty!F56</f>
        <v>-2131.8937326512564</v>
      </c>
      <c r="G60" s="14">
        <f>SummerGenerationbyCounty!G56-SummerLoadbyCounty!G56</f>
        <v>-2214.0452847931892</v>
      </c>
      <c r="H60" s="19"/>
    </row>
    <row r="61" spans="1:8" ht="12.75">
      <c r="A61" s="19" t="s">
        <v>187</v>
      </c>
      <c r="B61" s="14">
        <f>SummerGenerationbyCounty!B57-SummerLoadbyCounty!B57</f>
        <v>-80.47</v>
      </c>
      <c r="C61" s="14">
        <f>SummerGenerationbyCounty!C57-SummerLoadbyCounty!C57</f>
        <v>-82.3908502634178</v>
      </c>
      <c r="D61" s="14">
        <f>SummerGenerationbyCounty!D57-SummerLoadbyCounty!D57</f>
        <v>-84.4104141602185</v>
      </c>
      <c r="E61" s="14">
        <f>SummerGenerationbyCounty!E57-SummerLoadbyCounty!E57</f>
        <v>-86.49611371348557</v>
      </c>
      <c r="F61" s="14">
        <f>SummerGenerationbyCounty!F57-SummerLoadbyCounty!F57</f>
        <v>-88.65606303139617</v>
      </c>
      <c r="G61" s="14">
        <f>SummerGenerationbyCounty!G57-SummerLoadbyCounty!G57</f>
        <v>-90.89342396104757</v>
      </c>
      <c r="H61" s="19"/>
    </row>
    <row r="62" spans="1:8" ht="12.75">
      <c r="A62" s="19" t="s">
        <v>188</v>
      </c>
      <c r="B62" s="14">
        <f>SummerGenerationbyCounty!B58-SummerLoadbyCounty!B58</f>
        <v>-10.603</v>
      </c>
      <c r="C62" s="14">
        <f>SummerGenerationbyCounty!C58-SummerLoadbyCounty!C58</f>
        <v>-10.721571848420034</v>
      </c>
      <c r="D62" s="14">
        <f>SummerGenerationbyCounty!D58-SummerLoadbyCounty!D58</f>
        <v>-10.839548314936028</v>
      </c>
      <c r="E62" s="14">
        <f>SummerGenerationbyCounty!E58-SummerLoadbyCounty!E58</f>
        <v>-10.95752478145202</v>
      </c>
      <c r="F62" s="14">
        <f>SummerGenerationbyCounty!F58-SummerLoadbyCounty!F58</f>
        <v>-11.025501247968016</v>
      </c>
      <c r="G62" s="14">
        <f>SummerGenerationbyCounty!G58-SummerLoadbyCounty!G58</f>
        <v>-11.093477714484008</v>
      </c>
      <c r="H62" s="19"/>
    </row>
    <row r="63" spans="1:8" ht="12.75">
      <c r="A63" s="19" t="s">
        <v>189</v>
      </c>
      <c r="B63" s="14">
        <f>SummerGenerationbyCounty!B59-SummerLoadbyCounty!B59</f>
        <v>-20.43</v>
      </c>
      <c r="C63" s="14">
        <f>SummerGenerationbyCounty!C59-SummerLoadbyCounty!C59</f>
        <v>-20.8970288</v>
      </c>
      <c r="D63" s="14">
        <f>SummerGenerationbyCounty!D59-SummerLoadbyCounty!D59</f>
        <v>-21.3685288</v>
      </c>
      <c r="E63" s="14">
        <f>SummerGenerationbyCounty!E59-SummerLoadbyCounty!E59</f>
        <v>-21.8440288</v>
      </c>
      <c r="F63" s="14">
        <f>SummerGenerationbyCounty!F59-SummerLoadbyCounty!F59</f>
        <v>-22.3245288</v>
      </c>
      <c r="G63" s="14">
        <f>SummerGenerationbyCounty!G59-SummerLoadbyCounty!G59</f>
        <v>-22.8100288</v>
      </c>
      <c r="H63" s="19"/>
    </row>
    <row r="64" spans="1:8" ht="12.75">
      <c r="A64" s="19" t="s">
        <v>190</v>
      </c>
      <c r="B64" s="14">
        <f>SummerGenerationbyCounty!B60-SummerLoadbyCounty!B60</f>
        <v>-53.643</v>
      </c>
      <c r="C64" s="14">
        <f>SummerGenerationbyCounty!C60-SummerLoadbyCounty!C60</f>
        <v>-54.493068</v>
      </c>
      <c r="D64" s="14">
        <f>SummerGenerationbyCounty!D60-SummerLoadbyCounty!D60</f>
        <v>-55.363738</v>
      </c>
      <c r="E64" s="14">
        <f>SummerGenerationbyCounty!E60-SummerLoadbyCounty!E60</f>
        <v>-56.254408</v>
      </c>
      <c r="F64" s="14">
        <f>SummerGenerationbyCounty!F60-SummerLoadbyCounty!F60</f>
        <v>-57.167078000000004</v>
      </c>
      <c r="G64" s="14">
        <f>SummerGenerationbyCounty!G60-SummerLoadbyCounty!G60</f>
        <v>-58.102748000000005</v>
      </c>
      <c r="H64" s="19"/>
    </row>
    <row r="65" spans="1:8" ht="12.75">
      <c r="A65" s="19" t="s">
        <v>191</v>
      </c>
      <c r="B65" s="14">
        <f>SummerGenerationbyCounty!B61-SummerLoadbyCounty!B61</f>
        <v>-69.42</v>
      </c>
      <c r="C65" s="14">
        <f>SummerGenerationbyCounty!C61-SummerLoadbyCounty!C61</f>
        <v>-64.9024466497849</v>
      </c>
      <c r="D65" s="14">
        <f>SummerGenerationbyCounty!D61-SummerLoadbyCounty!D61</f>
        <v>-65.6242355041669</v>
      </c>
      <c r="E65" s="14">
        <f>SummerGenerationbyCounty!E61-SummerLoadbyCounty!E61</f>
        <v>-66.45602435854892</v>
      </c>
      <c r="F65" s="14">
        <f>SummerGenerationbyCounty!F61-SummerLoadbyCounty!F61</f>
        <v>-67.19781321293091</v>
      </c>
      <c r="G65" s="14">
        <f>SummerGenerationbyCounty!G61-SummerLoadbyCounty!G61</f>
        <v>-67.94960206731291</v>
      </c>
      <c r="H65" s="19"/>
    </row>
    <row r="66" spans="1:8" ht="12.75">
      <c r="A66" s="19" t="s">
        <v>192</v>
      </c>
      <c r="B66" s="14">
        <f>SummerGenerationbyCounty!B62-SummerLoadbyCounty!B62</f>
        <v>852.617</v>
      </c>
      <c r="C66" s="14">
        <f>SummerGenerationbyCounty!C62-SummerLoadbyCounty!C62</f>
        <v>1121.3580814147201</v>
      </c>
      <c r="D66" s="14">
        <f>SummerGenerationbyCounty!D62-SummerLoadbyCounty!D62</f>
        <v>1116.2988108145769</v>
      </c>
      <c r="E66" s="14">
        <f>SummerGenerationbyCounty!E62-SummerLoadbyCounty!E62</f>
        <v>1110.59060887435</v>
      </c>
      <c r="F66" s="14">
        <f>SummerGenerationbyCounty!F62-SummerLoadbyCounty!F62</f>
        <v>1104.8818343931814</v>
      </c>
      <c r="G66" s="14">
        <f>SummerGenerationbyCounty!G62-SummerLoadbyCounty!G62</f>
        <v>1099.2732660026331</v>
      </c>
      <c r="H66" s="19"/>
    </row>
    <row r="67" spans="1:8" ht="12.75">
      <c r="A67" s="19" t="s">
        <v>193</v>
      </c>
      <c r="B67" s="14">
        <f>SummerGenerationbyCounty!B63-SummerLoadbyCounty!B63</f>
        <v>-6.891</v>
      </c>
      <c r="C67" s="14">
        <f>SummerGenerationbyCounty!C63-SummerLoadbyCounty!C63</f>
        <v>-6.9112261</v>
      </c>
      <c r="D67" s="14">
        <f>SummerGenerationbyCounty!D63-SummerLoadbyCounty!D63</f>
        <v>-6.9311841</v>
      </c>
      <c r="E67" s="14">
        <f>SummerGenerationbyCounty!E63-SummerLoadbyCounty!E63</f>
        <v>-6.951142100000001</v>
      </c>
      <c r="F67" s="14">
        <f>SummerGenerationbyCounty!F63-SummerLoadbyCounty!F63</f>
        <v>-6.9711001</v>
      </c>
      <c r="G67" s="14">
        <f>SummerGenerationbyCounty!G63-SummerLoadbyCounty!G63</f>
        <v>-6.9910581</v>
      </c>
      <c r="H67" s="19"/>
    </row>
    <row r="68" spans="1:8" ht="12.75">
      <c r="A68" s="19" t="s">
        <v>194</v>
      </c>
      <c r="B68" s="14">
        <f>SummerGenerationbyCounty!B64-SummerLoadbyCounty!B64</f>
        <v>981.102</v>
      </c>
      <c r="C68" s="14">
        <f>SummerGenerationbyCounty!C64-SummerLoadbyCounty!C64</f>
        <v>961.2465</v>
      </c>
      <c r="D68" s="14">
        <f>SummerGenerationbyCounty!D64-SummerLoadbyCounty!D64</f>
        <v>942.1271375000001</v>
      </c>
      <c r="E68" s="14">
        <f>SummerGenerationbyCounty!E64-SummerLoadbyCounty!E64</f>
        <v>919.8571310125001</v>
      </c>
      <c r="F68" s="14">
        <f>SummerGenerationbyCounty!F64-SummerLoadbyCounty!F64</f>
        <v>874.5596032669375</v>
      </c>
      <c r="G68" s="14">
        <f>SummerGenerationbyCounty!G64-SummerLoadbyCounty!G64</f>
        <v>839.1565778876103</v>
      </c>
      <c r="H68" s="19"/>
    </row>
    <row r="69" spans="1:8" ht="12.75">
      <c r="A69" s="19" t="s">
        <v>195</v>
      </c>
      <c r="B69" s="14">
        <f>SummerGenerationbyCounty!B65-SummerLoadbyCounty!B65</f>
        <v>-133.133</v>
      </c>
      <c r="C69" s="14">
        <f>SummerGenerationbyCounty!C65-SummerLoadbyCounty!C65</f>
        <v>-144.65487316261715</v>
      </c>
      <c r="D69" s="14">
        <f>SummerGenerationbyCounty!D65-SummerLoadbyCounty!D65</f>
        <v>-153.7023362175591</v>
      </c>
      <c r="E69" s="14">
        <f>SummerGenerationbyCounty!E65-SummerLoadbyCounty!E65</f>
        <v>-157.62379680533638</v>
      </c>
      <c r="F69" s="14">
        <f>SummerGenerationbyCounty!F65-SummerLoadbyCounty!F65</f>
        <v>-161.73173264323805</v>
      </c>
      <c r="G69" s="14">
        <f>SummerGenerationbyCounty!G65-SummerLoadbyCounty!G65</f>
        <v>-166.0358367135034</v>
      </c>
      <c r="H69" s="19"/>
    </row>
    <row r="70" spans="1:8" ht="12.75">
      <c r="A70" s="19" t="s">
        <v>196</v>
      </c>
      <c r="B70" s="14">
        <f>SummerGenerationbyCounty!B66-SummerLoadbyCounty!B66</f>
        <v>-53.65</v>
      </c>
      <c r="C70" s="14">
        <f>SummerGenerationbyCounty!C66-SummerLoadbyCounty!C66</f>
        <v>-56.966</v>
      </c>
      <c r="D70" s="14">
        <f>SummerGenerationbyCounty!D66-SummerLoadbyCounty!D66</f>
        <v>-57.864</v>
      </c>
      <c r="E70" s="14">
        <f>SummerGenerationbyCounty!E66-SummerLoadbyCounty!E66</f>
        <v>-58.882</v>
      </c>
      <c r="F70" s="14">
        <f>SummerGenerationbyCounty!F66-SummerLoadbyCounty!F66</f>
        <v>-60.522</v>
      </c>
      <c r="G70" s="14">
        <f>SummerGenerationbyCounty!G66-SummerLoadbyCounty!G66</f>
        <v>-62.075</v>
      </c>
      <c r="H70" s="19"/>
    </row>
    <row r="71" spans="1:8" ht="12.75">
      <c r="A71" s="19" t="s">
        <v>197</v>
      </c>
      <c r="B71" s="14">
        <f>SummerGenerationbyCounty!B67-SummerLoadbyCounty!B67</f>
        <v>2178.518</v>
      </c>
      <c r="C71" s="14">
        <f>SummerGenerationbyCounty!C67-SummerLoadbyCounty!C67</f>
        <v>2177.90815381</v>
      </c>
      <c r="D71" s="14">
        <f>SummerGenerationbyCounty!D67-SummerLoadbyCounty!D67</f>
        <v>2176.6323100356</v>
      </c>
      <c r="E71" s="14">
        <f>SummerGenerationbyCounty!E67-SummerLoadbyCounty!E67</f>
        <v>2175.3437089437684</v>
      </c>
      <c r="F71" s="14">
        <f>SummerGenerationbyCounty!F67-SummerLoadbyCounty!F67</f>
        <v>2174.042162978136</v>
      </c>
      <c r="G71" s="14">
        <f>SummerGenerationbyCounty!G67-SummerLoadbyCounty!G67</f>
        <v>2173.377481807021</v>
      </c>
      <c r="H71" s="19"/>
    </row>
    <row r="72" spans="1:8" ht="12.75">
      <c r="A72" s="19" t="s">
        <v>198</v>
      </c>
      <c r="B72" s="14">
        <f>SummerGenerationbyCounty!B68-SummerLoadbyCounty!B68</f>
        <v>1533.724</v>
      </c>
      <c r="C72" s="14">
        <f>SummerGenerationbyCounty!C68-SummerLoadbyCounty!C68</f>
        <v>1531.3820985287819</v>
      </c>
      <c r="D72" s="14">
        <f>SummerGenerationbyCounty!D68-SummerLoadbyCounty!D68</f>
        <v>1528.9724561843707</v>
      </c>
      <c r="E72" s="14">
        <f>SummerGenerationbyCounty!E68-SummerLoadbyCounty!E68</f>
        <v>1526.4935978272813</v>
      </c>
      <c r="F72" s="14">
        <f>SummerGenerationbyCounty!F68-SummerLoadbyCounty!F68</f>
        <v>1523.687609503091</v>
      </c>
      <c r="G72" s="14">
        <f>SummerGenerationbyCounty!G68-SummerLoadbyCounty!G68</f>
        <v>1521.066423984282</v>
      </c>
      <c r="H72" s="19"/>
    </row>
    <row r="73" spans="1:8" ht="12.75">
      <c r="A73" s="19" t="s">
        <v>199</v>
      </c>
      <c r="B73" s="14">
        <f>SummerGenerationbyCounty!B69-SummerLoadbyCounty!B69</f>
        <v>-29.491</v>
      </c>
      <c r="C73" s="14">
        <f>SummerGenerationbyCounty!C69-SummerLoadbyCounty!C69</f>
        <v>-29.904901665733934</v>
      </c>
      <c r="D73" s="14">
        <f>SummerGenerationbyCounty!D69-SummerLoadbyCounty!D69</f>
        <v>-30.267354006576433</v>
      </c>
      <c r="E73" s="14">
        <f>SummerGenerationbyCounty!E69-SummerLoadbyCounty!E69</f>
        <v>-30.708012704100398</v>
      </c>
      <c r="F73" s="14">
        <f>SummerGenerationbyCounty!F69-SummerLoadbyCounty!F69</f>
        <v>-31.13079677790159</v>
      </c>
      <c r="G73" s="14">
        <f>SummerGenerationbyCounty!G69-SummerLoadbyCounty!G69</f>
        <v>-31.551667784563413</v>
      </c>
      <c r="H73" s="19"/>
    </row>
    <row r="74" spans="1:8" ht="12.75">
      <c r="A74" s="13" t="s">
        <v>910</v>
      </c>
      <c r="B74" s="14"/>
      <c r="C74" s="14"/>
      <c r="D74" s="14"/>
      <c r="E74" s="14"/>
      <c r="F74" s="14"/>
      <c r="G74" s="14"/>
      <c r="H74" s="13"/>
    </row>
    <row r="75" spans="1:8" ht="12.75">
      <c r="A75" s="19" t="s">
        <v>200</v>
      </c>
      <c r="B75" s="14">
        <f>SummerGenerationbyCounty!B71-SummerLoadbyCounty!B71</f>
        <v>-4.402</v>
      </c>
      <c r="C75" s="14">
        <f>SummerGenerationbyCounty!C71-SummerLoadbyCounty!C71</f>
        <v>-4.411248953540898</v>
      </c>
      <c r="D75" s="14">
        <f>SummerGenerationbyCounty!D71-SummerLoadbyCounty!D71</f>
        <v>-4.420298798259899</v>
      </c>
      <c r="E75" s="14">
        <f>SummerGenerationbyCounty!E71-SummerLoadbyCounty!E71</f>
        <v>-4.429348642978897</v>
      </c>
      <c r="F75" s="14">
        <f>SummerGenerationbyCounty!F71-SummerLoadbyCounty!F71</f>
        <v>-4.438398487697896</v>
      </c>
      <c r="G75" s="14">
        <f>SummerGenerationbyCounty!G71-SummerLoadbyCounty!G71</f>
        <v>-4.447448332416896</v>
      </c>
      <c r="H75" s="19"/>
    </row>
    <row r="76" spans="1:8" ht="12.75">
      <c r="A76" s="19" t="s">
        <v>201</v>
      </c>
      <c r="B76" s="14">
        <f>SummerGenerationbyCounty!B72-SummerLoadbyCounty!B72</f>
        <v>2910.867</v>
      </c>
      <c r="C76" s="14">
        <f>SummerGenerationbyCounty!C72-SummerLoadbyCounty!C72</f>
        <v>2863.0060941939996</v>
      </c>
      <c r="D76" s="14">
        <f>SummerGenerationbyCounty!D72-SummerLoadbyCounty!D72</f>
        <v>2826.5595806552938</v>
      </c>
      <c r="E76" s="14">
        <f>SummerGenerationbyCounty!E72-SummerLoadbyCounty!E72</f>
        <v>2801.535146431976</v>
      </c>
      <c r="F76" s="14">
        <f>SummerGenerationbyCounty!F72-SummerLoadbyCounty!F72</f>
        <v>2783.140732113724</v>
      </c>
      <c r="G76" s="14">
        <f>SummerGenerationbyCounty!G72-SummerLoadbyCounty!G72</f>
        <v>2764.7463177954705</v>
      </c>
      <c r="H76" s="19"/>
    </row>
    <row r="77" spans="1:8" ht="12.75">
      <c r="A77" s="19" t="s">
        <v>202</v>
      </c>
      <c r="B77" s="14">
        <f>SummerGenerationbyCounty!B73-SummerLoadbyCounty!B73</f>
        <v>-3.45</v>
      </c>
      <c r="C77" s="14">
        <f>SummerGenerationbyCounty!C73-SummerLoadbyCounty!C73</f>
        <v>-3.4816768</v>
      </c>
      <c r="D77" s="14">
        <f>SummerGenerationbyCounty!D73-SummerLoadbyCounty!D73</f>
        <v>-3.513993568</v>
      </c>
      <c r="E77" s="14">
        <f>SummerGenerationbyCounty!E73-SummerLoadbyCounty!E73</f>
        <v>-3.54663350368</v>
      </c>
      <c r="F77" s="14">
        <f>SummerGenerationbyCounty!F73-SummerLoadbyCounty!F73</f>
        <v>-3.5795998387167995</v>
      </c>
      <c r="G77" s="14">
        <f>SummerGenerationbyCounty!G73-SummerLoadbyCounty!G73</f>
        <v>-3.6128958371039674</v>
      </c>
      <c r="H77" s="19"/>
    </row>
    <row r="78" spans="1:8" ht="12.75">
      <c r="A78" s="19" t="s">
        <v>203</v>
      </c>
      <c r="B78" s="14">
        <f>SummerGenerationbyCounty!B74-SummerLoadbyCounty!B74</f>
        <v>2108.075</v>
      </c>
      <c r="C78" s="14">
        <f>SummerGenerationbyCounty!C74-SummerLoadbyCounty!C74</f>
        <v>2104.3714911423103</v>
      </c>
      <c r="D78" s="14">
        <f>SummerGenerationbyCounty!D74-SummerLoadbyCounty!D74</f>
        <v>2101.880798501434</v>
      </c>
      <c r="E78" s="14">
        <f>SummerGenerationbyCounty!E74-SummerLoadbyCounty!E74</f>
        <v>2099.8086945331547</v>
      </c>
      <c r="F78" s="14">
        <f>SummerGenerationbyCounty!F74-SummerLoadbyCounty!F74</f>
        <v>2097.638277038931</v>
      </c>
      <c r="G78" s="14">
        <f>SummerGenerationbyCounty!G74-SummerLoadbyCounty!G74</f>
        <v>2095.439620933705</v>
      </c>
      <c r="H78" s="19"/>
    </row>
    <row r="79" spans="1:8" ht="12.75">
      <c r="A79" s="19" t="s">
        <v>204</v>
      </c>
      <c r="B79" s="14">
        <f>SummerGenerationbyCounty!B75-SummerLoadbyCounty!B75</f>
        <v>48.923</v>
      </c>
      <c r="C79" s="14">
        <f>SummerGenerationbyCounty!C75-SummerLoadbyCounty!C75</f>
        <v>47.9938284</v>
      </c>
      <c r="D79" s="14">
        <f>SummerGenerationbyCounty!D75-SummerLoadbyCounty!D75</f>
        <v>47.0646334</v>
      </c>
      <c r="E79" s="14">
        <f>SummerGenerationbyCounty!E75-SummerLoadbyCounty!E75</f>
        <v>46.1354384</v>
      </c>
      <c r="F79" s="14">
        <f>SummerGenerationbyCounty!F75-SummerLoadbyCounty!F75</f>
        <v>45.2062434</v>
      </c>
      <c r="G79" s="14">
        <f>SummerGenerationbyCounty!G75-SummerLoadbyCounty!G75</f>
        <v>44.2770484</v>
      </c>
      <c r="H79" s="19"/>
    </row>
    <row r="80" spans="1:8" ht="12.75">
      <c r="A80" s="19" t="s">
        <v>205</v>
      </c>
      <c r="B80" s="14">
        <f>SummerGenerationbyCounty!B76-SummerLoadbyCounty!B76</f>
        <v>1843.812</v>
      </c>
      <c r="C80" s="14">
        <f>SummerGenerationbyCounty!C76-SummerLoadbyCounty!C76</f>
        <v>1764.7505444199996</v>
      </c>
      <c r="D80" s="14">
        <f>SummerGenerationbyCounty!D76-SummerLoadbyCounty!D76</f>
        <v>1687.8965325823003</v>
      </c>
      <c r="E80" s="14">
        <f>SummerGenerationbyCounty!E76-SummerLoadbyCounty!E76</f>
        <v>1663.6834696094306</v>
      </c>
      <c r="F80" s="14">
        <f>SummerGenerationbyCounty!F76-SummerLoadbyCounty!F76</f>
        <v>1639.4826112226808</v>
      </c>
      <c r="G80" s="14">
        <f>SummerGenerationbyCounty!G76-SummerLoadbyCounty!G76</f>
        <v>1617.1000676367262</v>
      </c>
      <c r="H80" s="19"/>
    </row>
    <row r="81" spans="1:8" ht="12.75">
      <c r="A81" s="19" t="s">
        <v>206</v>
      </c>
      <c r="B81" s="14">
        <f>SummerGenerationbyCounty!B77-SummerLoadbyCounty!B77</f>
        <v>-82.156</v>
      </c>
      <c r="C81" s="14">
        <f>SummerGenerationbyCounty!C77-SummerLoadbyCounty!C77</f>
        <v>-84.42437968761902</v>
      </c>
      <c r="D81" s="14">
        <f>SummerGenerationbyCounty!D77-SummerLoadbyCounty!D77</f>
        <v>-87.73340348354562</v>
      </c>
      <c r="E81" s="14">
        <f>SummerGenerationbyCounty!E77-SummerLoadbyCounty!E77</f>
        <v>-90.06011288835141</v>
      </c>
      <c r="F81" s="14">
        <f>SummerGenerationbyCounty!F77-SummerLoadbyCounty!F77</f>
        <v>-92.40646202961227</v>
      </c>
      <c r="G81" s="14">
        <f>SummerGenerationbyCounty!G77-SummerLoadbyCounty!G77</f>
        <v>-94.7746345750178</v>
      </c>
      <c r="H81" s="19"/>
    </row>
    <row r="82" spans="1:8" ht="12.75">
      <c r="A82" s="19" t="s">
        <v>207</v>
      </c>
      <c r="B82" s="14">
        <f>SummerGenerationbyCounty!B78-SummerLoadbyCounty!B78</f>
        <v>1.8353999999999964</v>
      </c>
      <c r="C82" s="14">
        <f>SummerGenerationbyCounty!C78-SummerLoadbyCounty!C78</f>
        <v>1.5353999999999957</v>
      </c>
      <c r="D82" s="14">
        <f>SummerGenerationbyCounty!D78-SummerLoadbyCounty!D78</f>
        <v>1.2353999999999985</v>
      </c>
      <c r="E82" s="14">
        <f>SummerGenerationbyCounty!E78-SummerLoadbyCounty!E78</f>
        <v>0.9353999999999978</v>
      </c>
      <c r="F82" s="14">
        <f>SummerGenerationbyCounty!F78-SummerLoadbyCounty!F78</f>
        <v>0.6353999999999971</v>
      </c>
      <c r="G82" s="14">
        <f>SummerGenerationbyCounty!G78-SummerLoadbyCounty!G78</f>
        <v>0.33539999999999637</v>
      </c>
      <c r="H82" s="19"/>
    </row>
    <row r="83" spans="1:8" ht="12.75">
      <c r="A83" s="19" t="s">
        <v>208</v>
      </c>
      <c r="B83" s="14">
        <f>SummerGenerationbyCounty!B79-SummerLoadbyCounty!B79</f>
        <v>621.059</v>
      </c>
      <c r="C83" s="14">
        <f>SummerGenerationbyCounty!C79-SummerLoadbyCounty!C79</f>
        <v>620.9744745168301</v>
      </c>
      <c r="D83" s="14">
        <f>SummerGenerationbyCounty!D79-SummerLoadbyCounty!D79</f>
        <v>620.8323724618292</v>
      </c>
      <c r="E83" s="14">
        <f>SummerGenerationbyCounty!E79-SummerLoadbyCounty!E79</f>
        <v>620.7119458334879</v>
      </c>
      <c r="F83" s="14">
        <f>SummerGenerationbyCounty!F79-SummerLoadbyCounty!F79</f>
        <v>620.5884958494996</v>
      </c>
      <c r="G83" s="14">
        <f>SummerGenerationbyCounty!G79-SummerLoadbyCounty!G79</f>
        <v>620.4826962512481</v>
      </c>
      <c r="H83" s="19"/>
    </row>
    <row r="84" spans="1:8" ht="12.75">
      <c r="A84" s="19" t="s">
        <v>209</v>
      </c>
      <c r="B84" s="14">
        <f>SummerGenerationbyCounty!B80-SummerLoadbyCounty!B80</f>
        <v>-73.528</v>
      </c>
      <c r="C84" s="14">
        <f>SummerGenerationbyCounty!C80-SummerLoadbyCounty!C80</f>
        <v>-75.95062757845835</v>
      </c>
      <c r="D84" s="14">
        <f>SummerGenerationbyCounty!D80-SummerLoadbyCounty!D80</f>
        <v>-78.4683173854395</v>
      </c>
      <c r="E84" s="14">
        <f>SummerGenerationbyCounty!E80-SummerLoadbyCounty!E80</f>
        <v>-81.08735092231365</v>
      </c>
      <c r="F84" s="14">
        <f>SummerGenerationbyCounty!F80-SummerLoadbyCounty!F80</f>
        <v>-83.81100594210213</v>
      </c>
      <c r="G84" s="14">
        <f>SummerGenerationbyCounty!G80-SummerLoadbyCounty!G80</f>
        <v>-86.57726513944505</v>
      </c>
      <c r="H84" s="19"/>
    </row>
    <row r="85" spans="1:8" ht="12.75">
      <c r="A85" s="19" t="s">
        <v>210</v>
      </c>
      <c r="B85" s="14">
        <f>SummerGenerationbyCounty!B81-SummerLoadbyCounty!B81</f>
        <v>-298.025</v>
      </c>
      <c r="C85" s="14">
        <f>SummerGenerationbyCounty!C81-SummerLoadbyCounty!C81</f>
        <v>-310.861699575</v>
      </c>
      <c r="D85" s="14">
        <f>SummerGenerationbyCounty!D81-SummerLoadbyCounty!D81</f>
        <v>-327.66587755162504</v>
      </c>
      <c r="E85" s="14">
        <f>SummerGenerationbyCounty!E81-SummerLoadbyCounty!E81</f>
        <v>-333.08865322272936</v>
      </c>
      <c r="F85" s="14">
        <f>SummerGenerationbyCounty!F81-SummerLoadbyCounty!F81</f>
        <v>-334.1300613539786</v>
      </c>
      <c r="G85" s="14">
        <f>SummerGenerationbyCounty!G81-SummerLoadbyCounty!G81</f>
        <v>-342.8001371905257</v>
      </c>
      <c r="H85" s="19"/>
    </row>
    <row r="86" spans="1:8" ht="12.75">
      <c r="A86" s="19" t="s">
        <v>211</v>
      </c>
      <c r="B86" s="14">
        <f>SummerGenerationbyCounty!B82-SummerLoadbyCounty!B82</f>
        <v>1134.714</v>
      </c>
      <c r="C86" s="14">
        <f>SummerGenerationbyCounty!C82-SummerLoadbyCounty!C82</f>
        <v>974.542</v>
      </c>
      <c r="D86" s="14">
        <f>SummerGenerationbyCounty!D82-SummerLoadbyCounty!D82</f>
        <v>973.398</v>
      </c>
      <c r="E86" s="14">
        <f>SummerGenerationbyCounty!E82-SummerLoadbyCounty!E82</f>
        <v>1289.178</v>
      </c>
      <c r="F86" s="14">
        <f>SummerGenerationbyCounty!F82-SummerLoadbyCounty!F82</f>
        <v>1287.798</v>
      </c>
      <c r="G86" s="14">
        <f>SummerGenerationbyCounty!G82-SummerLoadbyCounty!G82</f>
        <v>1286.789</v>
      </c>
      <c r="H86" s="19"/>
    </row>
    <row r="87" spans="1:8" ht="12.75">
      <c r="A87" s="19" t="s">
        <v>212</v>
      </c>
      <c r="B87" s="14">
        <f>SummerGenerationbyCounty!B83-SummerLoadbyCounty!B83</f>
        <v>1293.7169999999999</v>
      </c>
      <c r="C87" s="14">
        <f>SummerGenerationbyCounty!C83-SummerLoadbyCounty!C83</f>
        <v>1280.08482925456</v>
      </c>
      <c r="D87" s="14">
        <f>SummerGenerationbyCounty!D83-SummerLoadbyCounty!D83</f>
        <v>1266.1185268924955</v>
      </c>
      <c r="E87" s="14">
        <f>SummerGenerationbyCounty!E83-SummerLoadbyCounty!E83</f>
        <v>1256.281063762139</v>
      </c>
      <c r="F87" s="14">
        <f>SummerGenerationbyCounty!F83-SummerLoadbyCounty!F83</f>
        <v>1240.830374873852</v>
      </c>
      <c r="G87" s="14">
        <f>SummerGenerationbyCounty!G83-SummerLoadbyCounty!G83</f>
        <v>1224.417499599642</v>
      </c>
      <c r="H87" s="19"/>
    </row>
    <row r="88" spans="1:8" ht="12.75">
      <c r="A88" s="19" t="s">
        <v>213</v>
      </c>
      <c r="B88" s="14">
        <f>SummerGenerationbyCounty!B84-SummerLoadbyCounty!B84</f>
        <v>-5.458</v>
      </c>
      <c r="C88" s="14">
        <f>SummerGenerationbyCounty!C84-SummerLoadbyCounty!C84</f>
        <v>-5.490047723555656</v>
      </c>
      <c r="D88" s="14">
        <f>SummerGenerationbyCounty!D84-SummerLoadbyCounty!D84</f>
        <v>-5.5172329148176065</v>
      </c>
      <c r="E88" s="14">
        <f>SummerGenerationbyCounty!E84-SummerLoadbyCounty!E84</f>
        <v>-5.546667571136394</v>
      </c>
      <c r="F88" s="14">
        <f>SummerGenerationbyCounty!F84-SummerLoadbyCounty!F84</f>
        <v>-5.5760410218874314</v>
      </c>
      <c r="G88" s="14">
        <f>SummerGenerationbyCounty!G84-SummerLoadbyCounty!G84</f>
        <v>-5.598752958960698</v>
      </c>
      <c r="H88" s="19"/>
    </row>
    <row r="89" spans="1:8" ht="12.75">
      <c r="A89" s="19" t="s">
        <v>214</v>
      </c>
      <c r="B89" s="14">
        <f>SummerGenerationbyCounty!B85-SummerLoadbyCounty!B85</f>
        <v>-24.842</v>
      </c>
      <c r="C89" s="14">
        <f>SummerGenerationbyCounty!C85-SummerLoadbyCounty!C85</f>
        <v>-25.627903381467</v>
      </c>
      <c r="D89" s="14">
        <f>SummerGenerationbyCounty!D85-SummerLoadbyCounty!D85</f>
        <v>-26.44336939735204</v>
      </c>
      <c r="E89" s="14">
        <f>SummerGenerationbyCounty!E85-SummerLoadbyCounty!E85</f>
        <v>-27.28933353302893</v>
      </c>
      <c r="F89" s="14">
        <f>SummerGenerationbyCounty!F85-SummerLoadbyCounty!F85</f>
        <v>-28.167658598312734</v>
      </c>
      <c r="G89" s="14">
        <f>SummerGenerationbyCounty!G85-SummerLoadbyCounty!G85</f>
        <v>-29.081334568567577</v>
      </c>
      <c r="H89" s="19"/>
    </row>
    <row r="90" spans="1:8" ht="12.75">
      <c r="A90" s="19" t="s">
        <v>215</v>
      </c>
      <c r="B90" s="14">
        <f>SummerGenerationbyCounty!B86-SummerLoadbyCounty!B86</f>
        <v>-25.138</v>
      </c>
      <c r="C90" s="14">
        <f>SummerGenerationbyCounty!C86-SummerLoadbyCounty!C86</f>
        <v>-25.37610816959205</v>
      </c>
      <c r="D90" s="14">
        <f>SummerGenerationbyCounty!D86-SummerLoadbyCounty!D86</f>
        <v>-25.61398184105003</v>
      </c>
      <c r="E90" s="14">
        <f>SummerGenerationbyCounty!E86-SummerLoadbyCounty!E86</f>
        <v>-25.851855512508013</v>
      </c>
      <c r="F90" s="14">
        <f>SummerGenerationbyCounty!F86-SummerLoadbyCounty!F86</f>
        <v>-26.08972918396599</v>
      </c>
      <c r="G90" s="14">
        <f>SummerGenerationbyCounty!G86-SummerLoadbyCounty!G86</f>
        <v>-26.328602855423973</v>
      </c>
      <c r="H90" s="19"/>
    </row>
    <row r="91" spans="1:8" ht="12.75">
      <c r="A91" s="19" t="s">
        <v>216</v>
      </c>
      <c r="B91" s="14">
        <f>SummerGenerationbyCounty!B87-SummerLoadbyCounty!B87</f>
        <v>-7060.379999999999</v>
      </c>
      <c r="C91" s="14">
        <f>SummerGenerationbyCounty!C87-SummerLoadbyCounty!C87</f>
        <v>-7430.251774511433</v>
      </c>
      <c r="D91" s="14">
        <f>SummerGenerationbyCounty!D87-SummerLoadbyCounty!D87</f>
        <v>-7731.781390843833</v>
      </c>
      <c r="E91" s="14">
        <f>SummerGenerationbyCounty!E87-SummerLoadbyCounty!E87</f>
        <v>-7998.252889140878</v>
      </c>
      <c r="F91" s="14">
        <f>SummerGenerationbyCounty!F87-SummerLoadbyCounty!F87</f>
        <v>-8252.102553558208</v>
      </c>
      <c r="G91" s="14">
        <f>SummerGenerationbyCounty!G87-SummerLoadbyCounty!G87</f>
        <v>-8629.76997618327</v>
      </c>
      <c r="H91" s="19"/>
    </row>
    <row r="92" spans="1:8" ht="12.75">
      <c r="A92" s="19" t="s">
        <v>217</v>
      </c>
      <c r="B92" s="14">
        <f>SummerGenerationbyCounty!B88-SummerLoadbyCounty!B88</f>
        <v>-34.513</v>
      </c>
      <c r="C92" s="14">
        <f>SummerGenerationbyCounty!C88-SummerLoadbyCounty!C88</f>
        <v>-34.56767092366154</v>
      </c>
      <c r="D92" s="14">
        <f>SummerGenerationbyCounty!D88-SummerLoadbyCounty!D88</f>
        <v>-34.59493129174457</v>
      </c>
      <c r="E92" s="14">
        <f>SummerGenerationbyCounty!E88-SummerLoadbyCounty!E88</f>
        <v>-34.66479569792035</v>
      </c>
      <c r="F92" s="14">
        <f>SummerGenerationbyCounty!F88-SummerLoadbyCounty!F88</f>
        <v>-34.72492264562992</v>
      </c>
      <c r="G92" s="14">
        <f>SummerGenerationbyCounty!G88-SummerLoadbyCounty!G88</f>
        <v>-34.78400742248871</v>
      </c>
      <c r="H92" s="19"/>
    </row>
    <row r="93" spans="1:8" ht="12.75">
      <c r="A93" s="19" t="s">
        <v>218</v>
      </c>
      <c r="B93" s="14">
        <f>SummerGenerationbyCounty!B89-SummerLoadbyCounty!B89</f>
        <v>461.752</v>
      </c>
      <c r="C93" s="14">
        <f>SummerGenerationbyCounty!C89-SummerLoadbyCounty!C89</f>
        <v>435.1828236227301</v>
      </c>
      <c r="D93" s="14">
        <f>SummerGenerationbyCounty!D89-SummerLoadbyCounty!D89</f>
        <v>413.85459410678595</v>
      </c>
      <c r="E93" s="14">
        <f>SummerGenerationbyCounty!E89-SummerLoadbyCounty!E89</f>
        <v>391.86351720922767</v>
      </c>
      <c r="F93" s="14">
        <f>SummerGenerationbyCounty!F89-SummerLoadbyCounty!F89</f>
        <v>368.44127182181137</v>
      </c>
      <c r="G93" s="14">
        <f>SummerGenerationbyCounty!G89-SummerLoadbyCounty!G89</f>
        <v>343.86132810385936</v>
      </c>
      <c r="H93" s="19"/>
    </row>
    <row r="94" spans="1:8" ht="12.75">
      <c r="A94" s="19" t="s">
        <v>219</v>
      </c>
      <c r="B94" s="14">
        <f>SummerGenerationbyCounty!B90-SummerLoadbyCounty!B90</f>
        <v>57.78399999999999</v>
      </c>
      <c r="C94" s="14">
        <f>SummerGenerationbyCounty!C90-SummerLoadbyCounty!C90</f>
        <v>60.68069666666665</v>
      </c>
      <c r="D94" s="14">
        <f>SummerGenerationbyCounty!D90-SummerLoadbyCounty!D90</f>
        <v>49.935696666666644</v>
      </c>
      <c r="E94" s="14">
        <f>SummerGenerationbyCounty!E90-SummerLoadbyCounty!E90</f>
        <v>47.49069666666665</v>
      </c>
      <c r="F94" s="14">
        <f>SummerGenerationbyCounty!F90-SummerLoadbyCounty!F90</f>
        <v>45.04569666666666</v>
      </c>
      <c r="G94" s="14">
        <f>SummerGenerationbyCounty!G90-SummerLoadbyCounty!G90</f>
        <v>42.30069666666665</v>
      </c>
      <c r="H94" s="19"/>
    </row>
    <row r="95" spans="1:8" ht="12.75">
      <c r="A95" s="19" t="s">
        <v>220</v>
      </c>
      <c r="B95" s="14">
        <f>SummerGenerationbyCounty!B91-SummerLoadbyCounty!B91</f>
        <v>407.1479999999999</v>
      </c>
      <c r="C95" s="14">
        <f>SummerGenerationbyCounty!C91-SummerLoadbyCounty!C91</f>
        <v>344.8123941293909</v>
      </c>
      <c r="D95" s="14">
        <f>SummerGenerationbyCounty!D91-SummerLoadbyCounty!D91</f>
        <v>269.5698843732646</v>
      </c>
      <c r="E95" s="14">
        <f>SummerGenerationbyCounty!E91-SummerLoadbyCounty!E91</f>
        <v>181.4151467674933</v>
      </c>
      <c r="F95" s="14">
        <f>SummerGenerationbyCounty!F91-SummerLoadbyCounty!F91</f>
        <v>97.77621804149453</v>
      </c>
      <c r="G95" s="14">
        <f>SummerGenerationbyCounty!G91-SummerLoadbyCounty!G91</f>
        <v>20.219743106601072</v>
      </c>
      <c r="H95" s="19"/>
    </row>
    <row r="96" spans="1:8" ht="12.75">
      <c r="A96" s="19" t="s">
        <v>221</v>
      </c>
      <c r="B96" s="14">
        <f>SummerGenerationbyCounty!B92-SummerLoadbyCounty!B92</f>
        <v>-116.575</v>
      </c>
      <c r="C96" s="14">
        <f>SummerGenerationbyCounty!C92-SummerLoadbyCounty!C92</f>
        <v>-120.01518489832114</v>
      </c>
      <c r="D96" s="14">
        <f>SummerGenerationbyCounty!D92-SummerLoadbyCounty!D92</f>
        <v>-123.31534143321932</v>
      </c>
      <c r="E96" s="14">
        <f>SummerGenerationbyCounty!E92-SummerLoadbyCounty!E92</f>
        <v>-126.5844591861921</v>
      </c>
      <c r="F96" s="14">
        <f>SummerGenerationbyCounty!F92-SummerLoadbyCounty!F92</f>
        <v>-129.93510036562228</v>
      </c>
      <c r="G96" s="14">
        <f>SummerGenerationbyCounty!G92-SummerLoadbyCounty!G92</f>
        <v>-133.5468466551538</v>
      </c>
      <c r="H96" s="19"/>
    </row>
    <row r="97" spans="1:8" ht="12.75">
      <c r="A97" s="19" t="s">
        <v>222</v>
      </c>
      <c r="B97" s="14">
        <f>SummerGenerationbyCounty!B93-SummerLoadbyCounty!B93</f>
        <v>1582.017</v>
      </c>
      <c r="C97" s="14">
        <f>SummerGenerationbyCounty!C93-SummerLoadbyCounty!C93</f>
        <v>1578.051</v>
      </c>
      <c r="D97" s="14">
        <f>SummerGenerationbyCounty!D93-SummerLoadbyCounty!D93</f>
        <v>1570.523</v>
      </c>
      <c r="E97" s="14">
        <f>SummerGenerationbyCounty!E93-SummerLoadbyCounty!E93</f>
        <v>1570.021</v>
      </c>
      <c r="F97" s="14">
        <f>SummerGenerationbyCounty!F93-SummerLoadbyCounty!F93</f>
        <v>1562.209</v>
      </c>
      <c r="G97" s="14">
        <f>SummerGenerationbyCounty!G93-SummerLoadbyCounty!G93</f>
        <v>1553.958</v>
      </c>
      <c r="H97" s="19"/>
    </row>
    <row r="98" spans="1:8" ht="12.75">
      <c r="A98" s="19" t="s">
        <v>223</v>
      </c>
      <c r="B98" s="14">
        <f>SummerGenerationbyCounty!B94-SummerLoadbyCounty!B94</f>
        <v>-94.002</v>
      </c>
      <c r="C98" s="14">
        <f>SummerGenerationbyCounty!C94-SummerLoadbyCounty!C94</f>
        <v>-95.64571893600001</v>
      </c>
      <c r="D98" s="14">
        <f>SummerGenerationbyCounty!D94-SummerLoadbyCounty!D94</f>
        <v>-97.32360242544</v>
      </c>
      <c r="E98" s="14">
        <f>SummerGenerationbyCounty!E94-SummerLoadbyCounty!E94</f>
        <v>-99.03489737577601</v>
      </c>
      <c r="F98" s="14">
        <f>SummerGenerationbyCounty!F94-SummerLoadbyCounty!F94</f>
        <v>-100.780270554137</v>
      </c>
      <c r="G98" s="14">
        <f>SummerGenerationbyCounty!G94-SummerLoadbyCounty!G94</f>
        <v>-102.56040204837367</v>
      </c>
      <c r="H98" s="19"/>
    </row>
    <row r="99" spans="1:8" ht="12.75">
      <c r="A99" s="19" t="s">
        <v>224</v>
      </c>
      <c r="B99" s="14">
        <f>SummerGenerationbyCounty!B95-SummerLoadbyCounty!B95</f>
        <v>-38.818</v>
      </c>
      <c r="C99" s="14">
        <f>SummerGenerationbyCounty!C95-SummerLoadbyCounty!C95</f>
        <v>-39.178830000000005</v>
      </c>
      <c r="D99" s="14">
        <f>SummerGenerationbyCounty!D95-SummerLoadbyCounty!D95</f>
        <v>-39.538830000000004</v>
      </c>
      <c r="E99" s="14">
        <f>SummerGenerationbyCounty!E95-SummerLoadbyCounty!E95</f>
        <v>-39.898830000000004</v>
      </c>
      <c r="F99" s="14">
        <f>SummerGenerationbyCounty!F95-SummerLoadbyCounty!F95</f>
        <v>-40.25883</v>
      </c>
      <c r="G99" s="14">
        <f>SummerGenerationbyCounty!G95-SummerLoadbyCounty!G95</f>
        <v>-40.61883</v>
      </c>
      <c r="H99" s="19"/>
    </row>
    <row r="100" spans="1:8" ht="12.75">
      <c r="A100" s="19" t="s">
        <v>225</v>
      </c>
      <c r="B100" s="14">
        <f>SummerGenerationbyCounty!B96-SummerLoadbyCounty!B96</f>
        <v>137.9583</v>
      </c>
      <c r="C100" s="14">
        <f>SummerGenerationbyCounty!C96-SummerLoadbyCounty!C96</f>
        <v>154.9413</v>
      </c>
      <c r="D100" s="14">
        <f>SummerGenerationbyCounty!D96-SummerLoadbyCounty!D96</f>
        <v>153.6913</v>
      </c>
      <c r="E100" s="14">
        <f>SummerGenerationbyCounty!E96-SummerLoadbyCounty!E96</f>
        <v>152.4413</v>
      </c>
      <c r="F100" s="14">
        <f>SummerGenerationbyCounty!F96-SummerLoadbyCounty!F96</f>
        <v>151.1413</v>
      </c>
      <c r="G100" s="14">
        <f>SummerGenerationbyCounty!G96-SummerLoadbyCounty!G96</f>
        <v>149.79129999999998</v>
      </c>
      <c r="H100" s="19"/>
    </row>
    <row r="101" spans="1:8" ht="12.75">
      <c r="A101" s="19" t="s">
        <v>226</v>
      </c>
      <c r="B101" s="14">
        <f>SummerGenerationbyCounty!B97-SummerLoadbyCounty!B97</f>
        <v>-45.358000000000004</v>
      </c>
      <c r="C101" s="14">
        <f>SummerGenerationbyCounty!C97-SummerLoadbyCounty!C97</f>
        <v>-48.897881884000014</v>
      </c>
      <c r="D101" s="14">
        <f>SummerGenerationbyCounty!D97-SummerLoadbyCounty!D97</f>
        <v>-52.30791555824004</v>
      </c>
      <c r="E101" s="14">
        <f>SummerGenerationbyCounty!E97-SummerLoadbyCounty!E97</f>
        <v>-54.142864972465446</v>
      </c>
      <c r="F101" s="14">
        <f>SummerGenerationbyCounty!F97-SummerLoadbyCounty!F97</f>
        <v>-56.11940931712937</v>
      </c>
      <c r="G101" s="14">
        <f>SummerGenerationbyCounty!G97-SummerLoadbyCounty!G97</f>
        <v>-58.138873824962815</v>
      </c>
      <c r="H101" s="19"/>
    </row>
    <row r="102" spans="1:8" ht="12.75">
      <c r="A102" s="19" t="s">
        <v>227</v>
      </c>
      <c r="B102" s="14">
        <f>SummerGenerationbyCounty!B98-SummerLoadbyCounty!B98</f>
        <v>-11.613</v>
      </c>
      <c r="C102" s="14">
        <f>SummerGenerationbyCounty!C98-SummerLoadbyCounty!C98</f>
        <v>-11.85717254006757</v>
      </c>
      <c r="D102" s="14">
        <f>SummerGenerationbyCounty!D98-SummerLoadbyCounty!D98</f>
        <v>-12.081831879403952</v>
      </c>
      <c r="E102" s="14">
        <f>SummerGenerationbyCounty!E98-SummerLoadbyCounty!E98</f>
        <v>-12.324952712228491</v>
      </c>
      <c r="F102" s="14">
        <f>SummerGenerationbyCounty!F98-SummerLoadbyCounty!F98</f>
        <v>-12.5550519742994</v>
      </c>
      <c r="G102" s="14">
        <f>SummerGenerationbyCounty!G98-SummerLoadbyCounty!G98</f>
        <v>-12.76439366985783</v>
      </c>
      <c r="H102" s="19"/>
    </row>
    <row r="103" spans="1:8" ht="12.75">
      <c r="A103" s="19" t="s">
        <v>228</v>
      </c>
      <c r="B103" s="14">
        <f>SummerGenerationbyCounty!B99-SummerLoadbyCounty!B99</f>
        <v>594.908</v>
      </c>
      <c r="C103" s="14">
        <f>SummerGenerationbyCounty!C99-SummerLoadbyCounty!C99</f>
        <v>604.7294890000001</v>
      </c>
      <c r="D103" s="14">
        <f>SummerGenerationbyCounty!D99-SummerLoadbyCounty!D99</f>
        <v>604.11072389</v>
      </c>
      <c r="E103" s="14">
        <f>SummerGenerationbyCounty!E99-SummerLoadbyCounty!E99</f>
        <v>603.4906011289</v>
      </c>
      <c r="F103" s="14">
        <f>SummerGenerationbyCounty!F99-SummerLoadbyCounty!F99</f>
        <v>602.8701171401891</v>
      </c>
      <c r="G103" s="14">
        <f>SummerGenerationbyCounty!G99-SummerLoadbyCounty!G99</f>
        <v>602.2482683115909</v>
      </c>
      <c r="H103" s="19"/>
    </row>
    <row r="104" spans="1:8" ht="12.75">
      <c r="A104" s="19" t="s">
        <v>229</v>
      </c>
      <c r="B104" s="14">
        <f>SummerGenerationbyCounty!B100-SummerLoadbyCounty!B100</f>
        <v>-41.004</v>
      </c>
      <c r="C104" s="14">
        <f>SummerGenerationbyCounty!C100-SummerLoadbyCounty!C100</f>
        <v>-41.53494698414914</v>
      </c>
      <c r="D104" s="14">
        <f>SummerGenerationbyCounty!D100-SummerLoadbyCounty!D100</f>
        <v>-42.30962228716551</v>
      </c>
      <c r="E104" s="14">
        <f>SummerGenerationbyCounty!E100-SummerLoadbyCounty!E100</f>
        <v>-43.02348257626176</v>
      </c>
      <c r="F104" s="14">
        <f>SummerGenerationbyCounty!F100-SummerLoadbyCounty!F100</f>
        <v>-43.752688491457555</v>
      </c>
      <c r="G104" s="14">
        <f>SummerGenerationbyCounty!G100-SummerLoadbyCounty!G100</f>
        <v>-44.46519367371604</v>
      </c>
      <c r="H104" s="19"/>
    </row>
    <row r="105" spans="1:8" ht="12.75">
      <c r="A105" s="19" t="s">
        <v>230</v>
      </c>
      <c r="B105" s="14">
        <f>SummerGenerationbyCounty!B101-SummerLoadbyCounty!B101</f>
        <v>-4.669</v>
      </c>
      <c r="C105" s="14">
        <f>SummerGenerationbyCounty!C101-SummerLoadbyCounty!C101</f>
        <v>-4.803711135890569</v>
      </c>
      <c r="D105" s="14">
        <f>SummerGenerationbyCounty!D101-SummerLoadbyCounty!D101</f>
        <v>-4.937875214540556</v>
      </c>
      <c r="E105" s="14">
        <f>SummerGenerationbyCounty!E101-SummerLoadbyCounty!E101</f>
        <v>-5.072039293190543</v>
      </c>
      <c r="F105" s="14">
        <f>SummerGenerationbyCounty!F101-SummerLoadbyCounty!F101</f>
        <v>-5.20620337184053</v>
      </c>
      <c r="G105" s="14">
        <f>SummerGenerationbyCounty!G101-SummerLoadbyCounty!G101</f>
        <v>-5.340367450490517</v>
      </c>
      <c r="H105" s="19"/>
    </row>
    <row r="106" spans="1:8" ht="12.75">
      <c r="A106" s="19" t="s">
        <v>231</v>
      </c>
      <c r="B106" s="14">
        <f>SummerGenerationbyCounty!B102-SummerLoadbyCounty!B102</f>
        <v>-1.98</v>
      </c>
      <c r="C106" s="14">
        <f>SummerGenerationbyCounty!C102-SummerLoadbyCounty!C102</f>
        <v>-1.9795999999999998</v>
      </c>
      <c r="D106" s="14">
        <f>SummerGenerationbyCounty!D102-SummerLoadbyCounty!D102</f>
        <v>-1.9795999999999998</v>
      </c>
      <c r="E106" s="14">
        <f>SummerGenerationbyCounty!E102-SummerLoadbyCounty!E102</f>
        <v>-1.9795999999999998</v>
      </c>
      <c r="F106" s="14">
        <f>SummerGenerationbyCounty!F102-SummerLoadbyCounty!F102</f>
        <v>-1.9795999999999998</v>
      </c>
      <c r="G106" s="14">
        <f>SummerGenerationbyCounty!G102-SummerLoadbyCounty!G102</f>
        <v>-1.9795999999999998</v>
      </c>
      <c r="H106" s="19"/>
    </row>
    <row r="107" spans="1:8" ht="12.75">
      <c r="A107" s="19" t="s">
        <v>232</v>
      </c>
      <c r="B107" s="14">
        <f>SummerGenerationbyCounty!B103-SummerLoadbyCounty!B103</f>
        <v>-88.602</v>
      </c>
      <c r="C107" s="14">
        <f>SummerGenerationbyCounty!C103-SummerLoadbyCounty!C103</f>
        <v>-90.15544843556202</v>
      </c>
      <c r="D107" s="14">
        <f>SummerGenerationbyCounty!D103-SummerLoadbyCounty!D103</f>
        <v>-91.68762492142923</v>
      </c>
      <c r="E107" s="14">
        <f>SummerGenerationbyCounty!E103-SummerLoadbyCounty!E103</f>
        <v>-93.25821419253451</v>
      </c>
      <c r="F107" s="14">
        <f>SummerGenerationbyCounty!F103-SummerLoadbyCounty!F103</f>
        <v>-94.838008764607</v>
      </c>
      <c r="G107" s="14">
        <f>SummerGenerationbyCounty!G103-SummerLoadbyCounty!G103</f>
        <v>-96.42598126418443</v>
      </c>
      <c r="H107" s="19"/>
    </row>
    <row r="108" spans="1:8" ht="12.75">
      <c r="A108" s="19" t="s">
        <v>233</v>
      </c>
      <c r="B108" s="14">
        <f>SummerGenerationbyCounty!B104-SummerLoadbyCounty!B104</f>
        <v>-205.334</v>
      </c>
      <c r="C108" s="14">
        <f>SummerGenerationbyCounty!C104-SummerLoadbyCounty!C104</f>
        <v>-216.13400000000001</v>
      </c>
      <c r="D108" s="14">
        <f>SummerGenerationbyCounty!D104-SummerLoadbyCounty!D104</f>
        <v>-236.39800000000002</v>
      </c>
      <c r="E108" s="14">
        <f>SummerGenerationbyCounty!E104-SummerLoadbyCounty!E104</f>
        <v>-255.13800000000003</v>
      </c>
      <c r="F108" s="14">
        <f>SummerGenerationbyCounty!F104-SummerLoadbyCounty!F104</f>
        <v>-271.19000000000005</v>
      </c>
      <c r="G108" s="14">
        <f>SummerGenerationbyCounty!G104-SummerLoadbyCounty!G104</f>
        <v>-289.216</v>
      </c>
      <c r="H108" s="19"/>
    </row>
    <row r="109" spans="1:8" ht="12.75">
      <c r="A109" s="19" t="s">
        <v>234</v>
      </c>
      <c r="B109" s="14">
        <f>SummerGenerationbyCounty!B105-SummerLoadbyCounty!B105</f>
        <v>296.152</v>
      </c>
      <c r="C109" s="14">
        <f>SummerGenerationbyCounty!C105-SummerLoadbyCounty!C105</f>
        <v>295.410822140454</v>
      </c>
      <c r="D109" s="14">
        <f>SummerGenerationbyCounty!D105-SummerLoadbyCounty!D105</f>
        <v>295.0981004400128</v>
      </c>
      <c r="E109" s="14">
        <f>SummerGenerationbyCounty!E105-SummerLoadbyCounty!E105</f>
        <v>294.6853641101331</v>
      </c>
      <c r="F109" s="14">
        <f>SummerGenerationbyCounty!F105-SummerLoadbyCounty!F105</f>
        <v>294.3258515032678</v>
      </c>
      <c r="G109" s="14">
        <f>SummerGenerationbyCounty!G105-SummerLoadbyCounty!G105</f>
        <v>293.98817907891726</v>
      </c>
      <c r="H109" s="19"/>
    </row>
    <row r="110" spans="1:8" ht="12.75">
      <c r="A110" s="19" t="s">
        <v>235</v>
      </c>
      <c r="B110" s="14">
        <f>SummerGenerationbyCounty!B106-SummerLoadbyCounty!B106</f>
        <v>-25.713</v>
      </c>
      <c r="C110" s="14">
        <f>SummerGenerationbyCounty!C106-SummerLoadbyCounty!C106</f>
        <v>-25.94020945652174</v>
      </c>
      <c r="D110" s="14">
        <f>SummerGenerationbyCounty!D106-SummerLoadbyCounty!D106</f>
        <v>-26.169086847826087</v>
      </c>
      <c r="E110" s="14">
        <f>SummerGenerationbyCounty!E106-SummerLoadbyCounty!E106</f>
        <v>-26.39886304347826</v>
      </c>
      <c r="F110" s="14">
        <f>SummerGenerationbyCounty!F106-SummerLoadbyCounty!F106</f>
        <v>-26.629494673913044</v>
      </c>
      <c r="G110" s="14">
        <f>SummerGenerationbyCounty!G106-SummerLoadbyCounty!G106</f>
        <v>-26.862996195652173</v>
      </c>
      <c r="H110" s="19"/>
    </row>
    <row r="111" spans="1:8" ht="12.75">
      <c r="A111" s="19" t="s">
        <v>236</v>
      </c>
      <c r="B111" s="14">
        <f>SummerGenerationbyCounty!B107-SummerLoadbyCounty!B107</f>
        <v>1615.218</v>
      </c>
      <c r="C111" s="14">
        <f>SummerGenerationbyCounty!C107-SummerLoadbyCounty!C107</f>
        <v>1608.1055266666667</v>
      </c>
      <c r="D111" s="14">
        <f>SummerGenerationbyCounty!D107-SummerLoadbyCounty!D107</f>
        <v>1603.8681933333332</v>
      </c>
      <c r="E111" s="14">
        <f>SummerGenerationbyCounty!E107-SummerLoadbyCounty!E107</f>
        <v>1600.7754433333334</v>
      </c>
      <c r="F111" s="14">
        <f>SummerGenerationbyCounty!F107-SummerLoadbyCounty!F107</f>
        <v>1597.2694433333334</v>
      </c>
      <c r="G111" s="14">
        <f>SummerGenerationbyCounty!G107-SummerLoadbyCounty!G107</f>
        <v>1594.1294433333333</v>
      </c>
      <c r="H111" s="19"/>
    </row>
    <row r="112" spans="1:8" ht="12.75">
      <c r="A112" s="19" t="s">
        <v>237</v>
      </c>
      <c r="B112" s="14">
        <f>SummerGenerationbyCounty!B108-SummerLoadbyCounty!B108</f>
        <v>-101.159</v>
      </c>
      <c r="C112" s="14">
        <f>SummerGenerationbyCounty!C108-SummerLoadbyCounty!C108</f>
        <v>-106.91074231696541</v>
      </c>
      <c r="D112" s="14">
        <f>SummerGenerationbyCounty!D108-SummerLoadbyCounty!D108</f>
        <v>-112.599199500968</v>
      </c>
      <c r="E112" s="14">
        <f>SummerGenerationbyCounty!E108-SummerLoadbyCounty!E108</f>
        <v>-118.76619836612136</v>
      </c>
      <c r="F112" s="14">
        <f>SummerGenerationbyCounty!F108-SummerLoadbyCounty!F108</f>
        <v>-125.17082907184883</v>
      </c>
      <c r="G112" s="14">
        <f>SummerGenerationbyCounty!G108-SummerLoadbyCounty!G108</f>
        <v>-131.83070173907484</v>
      </c>
      <c r="H112" s="19"/>
    </row>
    <row r="113" spans="1:8" ht="12.75">
      <c r="A113" s="19" t="s">
        <v>238</v>
      </c>
      <c r="B113" s="14">
        <f>SummerGenerationbyCounty!B109-SummerLoadbyCounty!B109</f>
        <v>-0.673</v>
      </c>
      <c r="C113" s="14">
        <f>SummerGenerationbyCounty!C109-SummerLoadbyCounty!C109</f>
        <v>-0.678</v>
      </c>
      <c r="D113" s="14">
        <f>SummerGenerationbyCounty!D109-SummerLoadbyCounty!D109</f>
        <v>-0.684</v>
      </c>
      <c r="E113" s="14">
        <f>SummerGenerationbyCounty!E109-SummerLoadbyCounty!E109</f>
        <v>-0.69</v>
      </c>
      <c r="F113" s="14">
        <f>SummerGenerationbyCounty!F109-SummerLoadbyCounty!F109</f>
        <v>-0.6955932287791736</v>
      </c>
      <c r="G113" s="14">
        <f>SummerGenerationbyCounty!G109-SummerLoadbyCounty!G109</f>
        <v>-0.7014491610669654</v>
      </c>
      <c r="H113" s="19"/>
    </row>
    <row r="114" spans="1:8" ht="12.75">
      <c r="A114" s="19" t="s">
        <v>239</v>
      </c>
      <c r="B114" s="14">
        <f>SummerGenerationbyCounty!B110-SummerLoadbyCounty!B110</f>
        <v>-59.387</v>
      </c>
      <c r="C114" s="14">
        <f>SummerGenerationbyCounty!C110-SummerLoadbyCounty!C110</f>
        <v>-59.387138226199816</v>
      </c>
      <c r="D114" s="14">
        <f>SummerGenerationbyCounty!D110-SummerLoadbyCounty!D110</f>
        <v>-59.387138226199816</v>
      </c>
      <c r="E114" s="14">
        <f>SummerGenerationbyCounty!E110-SummerLoadbyCounty!E110</f>
        <v>-59.387138226199816</v>
      </c>
      <c r="F114" s="14">
        <f>SummerGenerationbyCounty!F110-SummerLoadbyCounty!F110</f>
        <v>-59.387138226199816</v>
      </c>
      <c r="G114" s="14">
        <f>SummerGenerationbyCounty!G110-SummerLoadbyCounty!G110</f>
        <v>-59.387138226199816</v>
      </c>
      <c r="H114" s="19"/>
    </row>
    <row r="115" spans="1:8" ht="12.75">
      <c r="A115" s="19" t="s">
        <v>240</v>
      </c>
      <c r="B115" s="14">
        <f>SummerGenerationbyCounty!B111-SummerLoadbyCounty!B111</f>
        <v>-148.83</v>
      </c>
      <c r="C115" s="14">
        <f>SummerGenerationbyCounty!C111-SummerLoadbyCounty!C111</f>
        <v>-152.1148793110735</v>
      </c>
      <c r="D115" s="14">
        <f>SummerGenerationbyCounty!D111-SummerLoadbyCounty!D111</f>
        <v>-155.44840532726369</v>
      </c>
      <c r="E115" s="14">
        <f>SummerGenerationbyCounty!E111-SummerLoadbyCounty!E111</f>
        <v>-158.8325089853184</v>
      </c>
      <c r="F115" s="14">
        <f>SummerGenerationbyCounty!F111-SummerLoadbyCounty!F111</f>
        <v>-162.26822933493588</v>
      </c>
      <c r="G115" s="14">
        <f>SummerGenerationbyCounty!G111-SummerLoadbyCounty!G111</f>
        <v>-165.7566272365786</v>
      </c>
      <c r="H115" s="19"/>
    </row>
    <row r="116" spans="1:8" ht="12.75">
      <c r="A116" s="19" t="s">
        <v>241</v>
      </c>
      <c r="B116" s="14">
        <f>SummerGenerationbyCounty!B112-SummerLoadbyCounty!B112</f>
        <v>-20.281</v>
      </c>
      <c r="C116" s="14">
        <f>SummerGenerationbyCounty!C112-SummerLoadbyCounty!C112</f>
        <v>-20.669772416270227</v>
      </c>
      <c r="D116" s="14">
        <f>SummerGenerationbyCounty!D112-SummerLoadbyCounty!D112</f>
        <v>-21.066211779523403</v>
      </c>
      <c r="E116" s="14">
        <f>SummerGenerationbyCounty!E112-SummerLoadbyCounty!E112</f>
        <v>-21.47092369490858</v>
      </c>
      <c r="F116" s="14">
        <f>SummerGenerationbyCounty!F112-SummerLoadbyCounty!F112</f>
        <v>-21.88414018501723</v>
      </c>
      <c r="G116" s="14">
        <f>SummerGenerationbyCounty!G112-SummerLoadbyCounty!G112</f>
        <v>-22.30610006562933</v>
      </c>
      <c r="H116" s="19"/>
    </row>
    <row r="117" spans="1:8" ht="12.75">
      <c r="A117" s="19" t="s">
        <v>242</v>
      </c>
      <c r="B117" s="14">
        <f>SummerGenerationbyCounty!B113-SummerLoadbyCounty!B113</f>
        <v>-8.396</v>
      </c>
      <c r="C117" s="14">
        <f>SummerGenerationbyCounty!C113-SummerLoadbyCounty!C113</f>
        <v>-10.77984</v>
      </c>
      <c r="D117" s="14">
        <f>SummerGenerationbyCounty!D113-SummerLoadbyCounty!D113</f>
        <v>-10.79184</v>
      </c>
      <c r="E117" s="14">
        <f>SummerGenerationbyCounty!E113-SummerLoadbyCounty!E113</f>
        <v>-10.803840000000001</v>
      </c>
      <c r="F117" s="14">
        <f>SummerGenerationbyCounty!F113-SummerLoadbyCounty!F113</f>
        <v>-10.81584</v>
      </c>
      <c r="G117" s="14">
        <f>SummerGenerationbyCounty!G113-SummerLoadbyCounty!G113</f>
        <v>-10.82784</v>
      </c>
      <c r="H117" s="19"/>
    </row>
    <row r="118" spans="1:8" ht="12.75">
      <c r="A118" s="19" t="s">
        <v>243</v>
      </c>
      <c r="B118" s="14">
        <f>SummerGenerationbyCounty!B114-SummerLoadbyCounty!B114</f>
        <v>-8.746</v>
      </c>
      <c r="C118" s="14">
        <f>SummerGenerationbyCounty!C114-SummerLoadbyCounty!C114</f>
        <v>-8.935670984576918</v>
      </c>
      <c r="D118" s="14">
        <f>SummerGenerationbyCounty!D114-SummerLoadbyCounty!D114</f>
        <v>-9.176017040429405</v>
      </c>
      <c r="E118" s="14">
        <f>SummerGenerationbyCounty!E114-SummerLoadbyCounty!E114</f>
        <v>-9.638477289345756</v>
      </c>
      <c r="F118" s="14">
        <f>SummerGenerationbyCounty!F114-SummerLoadbyCounty!F114</f>
        <v>-9.898241051348254</v>
      </c>
      <c r="G118" s="14">
        <f>SummerGenerationbyCounty!G114-SummerLoadbyCounty!G114</f>
        <v>-10.146930812294649</v>
      </c>
      <c r="H118" s="19"/>
    </row>
    <row r="119" spans="1:8" ht="12.75">
      <c r="A119" s="19" t="s">
        <v>244</v>
      </c>
      <c r="B119" s="14">
        <f>SummerGenerationbyCounty!B115-SummerLoadbyCounty!B115</f>
        <v>-116.589</v>
      </c>
      <c r="C119" s="14">
        <f>SummerGenerationbyCounty!C115-SummerLoadbyCounty!C115</f>
        <v>-117.92223591338798</v>
      </c>
      <c r="D119" s="14">
        <f>SummerGenerationbyCounty!D115-SummerLoadbyCounty!D115</f>
        <v>-119.75335775647282</v>
      </c>
      <c r="E119" s="14">
        <f>SummerGenerationbyCounty!E115-SummerLoadbyCounty!E115</f>
        <v>-121.33617623309578</v>
      </c>
      <c r="F119" s="14">
        <f>SummerGenerationbyCounty!F115-SummerLoadbyCounty!F115</f>
        <v>-122.86406686608368</v>
      </c>
      <c r="G119" s="14">
        <f>SummerGenerationbyCounty!G115-SummerLoadbyCounty!G115</f>
        <v>-124.07566774964882</v>
      </c>
      <c r="H119" s="19"/>
    </row>
    <row r="120" spans="1:8" ht="12.75">
      <c r="A120" s="19" t="s">
        <v>245</v>
      </c>
      <c r="B120" s="14">
        <f>SummerGenerationbyCounty!B116-SummerLoadbyCounty!B116</f>
        <v>-26.35</v>
      </c>
      <c r="C120" s="14">
        <f>SummerGenerationbyCounty!C116-SummerLoadbyCounty!C116</f>
        <v>-26.457008682072765</v>
      </c>
      <c r="D120" s="14">
        <f>SummerGenerationbyCounty!D116-SummerLoadbyCounty!D116</f>
        <v>-26.56523437218375</v>
      </c>
      <c r="E120" s="14">
        <f>SummerGenerationbyCounty!E116-SummerLoadbyCounty!E116</f>
        <v>-26.67346006229474</v>
      </c>
      <c r="F120" s="14">
        <f>SummerGenerationbyCounty!F116-SummerLoadbyCounty!F116</f>
        <v>-26.781685752405735</v>
      </c>
      <c r="G120" s="14">
        <f>SummerGenerationbyCounty!G116-SummerLoadbyCounty!G116</f>
        <v>-26.88991144251672</v>
      </c>
      <c r="H120" s="19"/>
    </row>
    <row r="121" spans="1:8" ht="12.75">
      <c r="A121" s="19" t="s">
        <v>246</v>
      </c>
      <c r="B121" s="14">
        <f>SummerGenerationbyCounty!B117-SummerLoadbyCounty!B117</f>
        <v>-11.159</v>
      </c>
      <c r="C121" s="14">
        <f>SummerGenerationbyCounty!C117-SummerLoadbyCounty!C117</f>
        <v>-11.5876608</v>
      </c>
      <c r="D121" s="14">
        <f>SummerGenerationbyCounty!D117-SummerLoadbyCounty!D117</f>
        <v>-12.0162608</v>
      </c>
      <c r="E121" s="14">
        <f>SummerGenerationbyCounty!E117-SummerLoadbyCounty!E117</f>
        <v>-12.4448608</v>
      </c>
      <c r="F121" s="14">
        <f>SummerGenerationbyCounty!F117-SummerLoadbyCounty!F117</f>
        <v>-12.8734608</v>
      </c>
      <c r="G121" s="14">
        <f>SummerGenerationbyCounty!G117-SummerLoadbyCounty!G117</f>
        <v>-13.302060800000001</v>
      </c>
      <c r="H121" s="19"/>
    </row>
    <row r="122" spans="1:8" ht="12.75">
      <c r="A122" s="19" t="s">
        <v>247</v>
      </c>
      <c r="B122" s="14">
        <f>SummerGenerationbyCounty!B118-SummerLoadbyCounty!B118</f>
        <v>1152.229</v>
      </c>
      <c r="C122" s="14">
        <f>SummerGenerationbyCounty!C118-SummerLoadbyCounty!C118</f>
        <v>1150.556971631541</v>
      </c>
      <c r="D122" s="14">
        <f>SummerGenerationbyCounty!D118-SummerLoadbyCounty!D118</f>
        <v>1148.8594824604274</v>
      </c>
      <c r="E122" s="14">
        <f>SummerGenerationbyCounty!E118-SummerLoadbyCounty!E118</f>
        <v>1147.1361752248872</v>
      </c>
      <c r="F122" s="14">
        <f>SummerGenerationbyCounty!F118-SummerLoadbyCounty!F118</f>
        <v>1145.4026177848973</v>
      </c>
      <c r="G122" s="14">
        <f>SummerGenerationbyCounty!G118-SummerLoadbyCounty!G118</f>
        <v>1143.642850243408</v>
      </c>
      <c r="H122" s="19"/>
    </row>
    <row r="123" spans="1:8" ht="12.75">
      <c r="A123" s="19" t="s">
        <v>248</v>
      </c>
      <c r="B123" s="14">
        <f>SummerGenerationbyCounty!B119-SummerLoadbyCounty!B119</f>
        <v>-42.896</v>
      </c>
      <c r="C123" s="14">
        <f>SummerGenerationbyCounty!C119-SummerLoadbyCounty!C119</f>
        <v>-44.47469950875176</v>
      </c>
      <c r="D123" s="14">
        <f>SummerGenerationbyCounty!D119-SummerLoadbyCounty!D119</f>
        <v>-46.18587235525468</v>
      </c>
      <c r="E123" s="14">
        <f>SummerGenerationbyCounty!E119-SummerLoadbyCounty!E119</f>
        <v>-47.88998685135129</v>
      </c>
      <c r="F123" s="14">
        <f>SummerGenerationbyCounty!F119-SummerLoadbyCounty!F119</f>
        <v>-49.66068765015162</v>
      </c>
      <c r="G123" s="14">
        <f>SummerGenerationbyCounty!G119-SummerLoadbyCounty!G119</f>
        <v>-51.49899540036387</v>
      </c>
      <c r="H123" s="19"/>
    </row>
    <row r="124" spans="1:8" ht="12.75">
      <c r="A124" s="19" t="s">
        <v>249</v>
      </c>
      <c r="B124" s="14">
        <f>SummerGenerationbyCounty!B120-SummerLoadbyCounty!B120</f>
        <v>-46.014</v>
      </c>
      <c r="C124" s="14">
        <f>SummerGenerationbyCounty!C120-SummerLoadbyCounty!C120</f>
        <v>-47.34185442809226</v>
      </c>
      <c r="D124" s="14">
        <f>SummerGenerationbyCounty!D120-SummerLoadbyCounty!D120</f>
        <v>-48.720127348295385</v>
      </c>
      <c r="E124" s="14">
        <f>SummerGenerationbyCounty!E120-SummerLoadbyCounty!E120</f>
        <v>-50.148230697192425</v>
      </c>
      <c r="F124" s="14">
        <f>SummerGenerationbyCounty!F120-SummerLoadbyCounty!F120</f>
        <v>-51.63262652075597</v>
      </c>
      <c r="G124" s="14">
        <f>SummerGenerationbyCounty!G120-SummerLoadbyCounty!G120</f>
        <v>-53.171801582992686</v>
      </c>
      <c r="H124" s="19"/>
    </row>
    <row r="125" spans="1:8" ht="12.75">
      <c r="A125" s="19" t="s">
        <v>250</v>
      </c>
      <c r="B125" s="14">
        <f>SummerGenerationbyCounty!B121-SummerLoadbyCounty!B121</f>
        <v>-40.414</v>
      </c>
      <c r="C125" s="14">
        <f>SummerGenerationbyCounty!C121-SummerLoadbyCounty!C121</f>
        <v>-41.30293081963672</v>
      </c>
      <c r="D125" s="14">
        <f>SummerGenerationbyCounty!D121-SummerLoadbyCounty!D121</f>
        <v>-42.19600978720667</v>
      </c>
      <c r="E125" s="14">
        <f>SummerGenerationbyCounty!E121-SummerLoadbyCounty!E121</f>
        <v>-43.094351981219944</v>
      </c>
      <c r="F125" s="14">
        <f>SummerGenerationbyCounty!F121-SummerLoadbyCounty!F121</f>
        <v>-43.99805104924923</v>
      </c>
      <c r="G125" s="14">
        <f>SummerGenerationbyCounty!G121-SummerLoadbyCounty!G121</f>
        <v>-44.907202467261335</v>
      </c>
      <c r="H125" s="19"/>
    </row>
    <row r="126" spans="1:8" ht="12.75">
      <c r="A126" s="19" t="s">
        <v>251</v>
      </c>
      <c r="B126" s="14">
        <f>SummerGenerationbyCounty!B122-SummerLoadbyCounty!B122</f>
        <v>-89.781</v>
      </c>
      <c r="C126" s="14">
        <f>SummerGenerationbyCounty!C122-SummerLoadbyCounty!C122</f>
        <v>-91.74228141184969</v>
      </c>
      <c r="D126" s="14">
        <f>SummerGenerationbyCounty!D122-SummerLoadbyCounty!D122</f>
        <v>-93.74171726203792</v>
      </c>
      <c r="E126" s="14">
        <f>SummerGenerationbyCounty!E122-SummerLoadbyCounty!E122</f>
        <v>-95.7736562669553</v>
      </c>
      <c r="F126" s="14">
        <f>SummerGenerationbyCounty!F122-SummerLoadbyCounty!F122</f>
        <v>-97.83702770995133</v>
      </c>
      <c r="G126" s="14">
        <f>SummerGenerationbyCounty!G122-SummerLoadbyCounty!G122</f>
        <v>-99.93001143273453</v>
      </c>
      <c r="H126" s="19"/>
    </row>
    <row r="127" spans="1:8" ht="12.75">
      <c r="A127" s="19" t="s">
        <v>252</v>
      </c>
      <c r="B127" s="14">
        <f>SummerGenerationbyCounty!B123-SummerLoadbyCounty!B123</f>
        <v>1606.025</v>
      </c>
      <c r="C127" s="14">
        <f>SummerGenerationbyCounty!C123-SummerLoadbyCounty!C123</f>
        <v>1602.304</v>
      </c>
      <c r="D127" s="14">
        <f>SummerGenerationbyCounty!D123-SummerLoadbyCounty!D123</f>
        <v>1600.334</v>
      </c>
      <c r="E127" s="14">
        <f>SummerGenerationbyCounty!E123-SummerLoadbyCounty!E123</f>
        <v>1598.268</v>
      </c>
      <c r="F127" s="14">
        <f>SummerGenerationbyCounty!F123-SummerLoadbyCounty!F123</f>
        <v>1596.102</v>
      </c>
      <c r="G127" s="14">
        <f>SummerGenerationbyCounty!G123-SummerLoadbyCounty!G123</f>
        <v>1593.8319999999999</v>
      </c>
      <c r="H127" s="19"/>
    </row>
    <row r="128" spans="1:8" ht="12.75">
      <c r="A128" s="19" t="s">
        <v>253</v>
      </c>
      <c r="B128" s="14">
        <f>SummerGenerationbyCounty!B124-SummerLoadbyCounty!B124</f>
        <v>-79.956</v>
      </c>
      <c r="C128" s="14">
        <f>SummerGenerationbyCounty!C124-SummerLoadbyCounty!C124</f>
        <v>-81.68099407225053</v>
      </c>
      <c r="D128" s="14">
        <f>SummerGenerationbyCounty!D124-SummerLoadbyCounty!D124</f>
        <v>-83.45568171855993</v>
      </c>
      <c r="E128" s="14">
        <f>SummerGenerationbyCounty!E124-SummerLoadbyCounty!E124</f>
        <v>-85.07335821159629</v>
      </c>
      <c r="F128" s="14">
        <f>SummerGenerationbyCounty!F124-SummerLoadbyCounty!F124</f>
        <v>-86.68898143224803</v>
      </c>
      <c r="G128" s="14">
        <f>SummerGenerationbyCounty!G124-SummerLoadbyCounty!G124</f>
        <v>-88.29508703704434</v>
      </c>
      <c r="H128" s="19"/>
    </row>
    <row r="129" spans="1:8" ht="12.75">
      <c r="A129" s="19" t="s">
        <v>254</v>
      </c>
      <c r="B129" s="14">
        <f>SummerGenerationbyCounty!B125-SummerLoadbyCounty!B125</f>
        <v>389.991</v>
      </c>
      <c r="C129" s="14">
        <f>SummerGenerationbyCounty!C125-SummerLoadbyCounty!C125</f>
        <v>386.99981328362674</v>
      </c>
      <c r="D129" s="14">
        <f>SummerGenerationbyCounty!D125-SummerLoadbyCounty!D125</f>
        <v>383.93072852151124</v>
      </c>
      <c r="E129" s="14">
        <f>SummerGenerationbyCounty!E125-SummerLoadbyCounty!E125</f>
        <v>380.781921737305</v>
      </c>
      <c r="F129" s="14">
        <f>SummerGenerationbyCounty!F125-SummerLoadbyCounty!F125</f>
        <v>377.54946213324274</v>
      </c>
      <c r="G129" s="14">
        <f>SummerGenerationbyCounty!G125-SummerLoadbyCounty!G125</f>
        <v>374.22921418047156</v>
      </c>
      <c r="H129" s="19"/>
    </row>
    <row r="130" spans="1:8" ht="12.75">
      <c r="A130" s="19" t="s">
        <v>255</v>
      </c>
      <c r="B130" s="14">
        <f>SummerGenerationbyCounty!B126-SummerLoadbyCounty!B126</f>
        <v>-7.4</v>
      </c>
      <c r="C130" s="14">
        <f>SummerGenerationbyCounty!C126-SummerLoadbyCounty!C126</f>
        <v>-7.5</v>
      </c>
      <c r="D130" s="14">
        <f>SummerGenerationbyCounty!D126-SummerLoadbyCounty!D126</f>
        <v>-7.6</v>
      </c>
      <c r="E130" s="14">
        <f>SummerGenerationbyCounty!E126-SummerLoadbyCounty!E126</f>
        <v>-7.7</v>
      </c>
      <c r="F130" s="14">
        <f>SummerGenerationbyCounty!F126-SummerLoadbyCounty!F126</f>
        <v>-7.8</v>
      </c>
      <c r="G130" s="14">
        <f>SummerGenerationbyCounty!G126-SummerLoadbyCounty!G126</f>
        <v>-7.9</v>
      </c>
      <c r="H130" s="19"/>
    </row>
    <row r="131" spans="1:8" ht="12.75">
      <c r="A131" s="19" t="s">
        <v>256</v>
      </c>
      <c r="B131" s="14">
        <f>SummerGenerationbyCounty!B127-SummerLoadbyCounty!B127</f>
        <v>-13.911</v>
      </c>
      <c r="C131" s="14">
        <f>SummerGenerationbyCounty!C127-SummerLoadbyCounty!C127</f>
        <v>-14.068</v>
      </c>
      <c r="D131" s="14">
        <f>SummerGenerationbyCounty!D127-SummerLoadbyCounty!D127</f>
        <v>-14.231</v>
      </c>
      <c r="E131" s="14">
        <f>SummerGenerationbyCounty!E127-SummerLoadbyCounty!E127</f>
        <v>-14.401</v>
      </c>
      <c r="F131" s="14">
        <f>SummerGenerationbyCounty!F127-SummerLoadbyCounty!F127</f>
        <v>-14.599</v>
      </c>
      <c r="G131" s="14">
        <f>SummerGenerationbyCounty!G127-SummerLoadbyCounty!G127</f>
        <v>-14.727</v>
      </c>
      <c r="H131" s="19"/>
    </row>
    <row r="132" spans="1:8" ht="12.75">
      <c r="A132" s="19" t="s">
        <v>257</v>
      </c>
      <c r="B132" s="14">
        <f>SummerGenerationbyCounty!B128-SummerLoadbyCounty!B128</f>
        <v>-35.1</v>
      </c>
      <c r="C132" s="14">
        <f>SummerGenerationbyCounty!C128-SummerLoadbyCounty!C128</f>
        <v>-26.713</v>
      </c>
      <c r="D132" s="14">
        <f>SummerGenerationbyCounty!D128-SummerLoadbyCounty!D128</f>
        <v>-27.213</v>
      </c>
      <c r="E132" s="14">
        <f>SummerGenerationbyCounty!E128-SummerLoadbyCounty!E128</f>
        <v>-27.613</v>
      </c>
      <c r="F132" s="14">
        <f>SummerGenerationbyCounty!F128-SummerLoadbyCounty!F128</f>
        <v>-28.113</v>
      </c>
      <c r="G132" s="14">
        <f>SummerGenerationbyCounty!G128-SummerLoadbyCounty!G128</f>
        <v>-28.512999999999998</v>
      </c>
      <c r="H132" s="19"/>
    </row>
    <row r="133" spans="1:8" ht="12.75">
      <c r="A133" s="19" t="s">
        <v>258</v>
      </c>
      <c r="B133" s="14">
        <f>SummerGenerationbyCounty!B129-SummerLoadbyCounty!B129</f>
        <v>-12.774</v>
      </c>
      <c r="C133" s="14">
        <f>SummerGenerationbyCounty!C129-SummerLoadbyCounty!C129</f>
        <v>-12.915835872139295</v>
      </c>
      <c r="D133" s="14">
        <f>SummerGenerationbyCounty!D129-SummerLoadbyCounty!D129</f>
        <v>-13.05923580464712</v>
      </c>
      <c r="E133" s="14">
        <f>SummerGenerationbyCounty!E129-SummerLoadbyCounty!E129</f>
        <v>-13.20493916358444</v>
      </c>
      <c r="F133" s="14">
        <f>SummerGenerationbyCounty!F129-SummerLoadbyCounty!F129</f>
        <v>-13.352991370092138</v>
      </c>
      <c r="G133" s="14">
        <f>SummerGenerationbyCounty!G129-SummerLoadbyCounty!G129</f>
        <v>-13.503438754246567</v>
      </c>
      <c r="H133" s="19"/>
    </row>
    <row r="134" spans="1:8" ht="12.75">
      <c r="A134" s="19" t="s">
        <v>259</v>
      </c>
      <c r="B134" s="14">
        <f>SummerGenerationbyCounty!B130-SummerLoadbyCounty!B130</f>
        <v>2394.2</v>
      </c>
      <c r="C134" s="14">
        <f>SummerGenerationbyCounty!C130-SummerLoadbyCounty!C130</f>
        <v>2389.882594631392</v>
      </c>
      <c r="D134" s="14">
        <f>SummerGenerationbyCounty!D130-SummerLoadbyCounty!D130</f>
        <v>2385.502064920786</v>
      </c>
      <c r="E134" s="14">
        <f>SummerGenerationbyCounty!E130-SummerLoadbyCounty!E130</f>
        <v>2380.202960964891</v>
      </c>
      <c r="F134" s="14">
        <f>SummerGenerationbyCounty!F130-SummerLoadbyCounty!F130</f>
        <v>2376.9036668047543</v>
      </c>
      <c r="G134" s="14">
        <f>SummerGenerationbyCounty!G130-SummerLoadbyCounty!G130</f>
        <v>2372.603098100922</v>
      </c>
      <c r="H134" s="19"/>
    </row>
    <row r="135" spans="1:8" ht="12.75">
      <c r="A135" s="19" t="s">
        <v>260</v>
      </c>
      <c r="B135" s="14">
        <f>SummerGenerationbyCounty!B131-SummerLoadbyCounty!B131</f>
        <v>-82.019</v>
      </c>
      <c r="C135" s="14">
        <f>SummerGenerationbyCounty!C131-SummerLoadbyCounty!C131</f>
        <v>-89.06099874397164</v>
      </c>
      <c r="D135" s="14">
        <f>SummerGenerationbyCounty!D131-SummerLoadbyCounty!D131</f>
        <v>-95.55159141047861</v>
      </c>
      <c r="E135" s="14">
        <f>SummerGenerationbyCounty!E131-SummerLoadbyCounty!E131</f>
        <v>-91.21107557528619</v>
      </c>
      <c r="F135" s="14">
        <f>SummerGenerationbyCounty!F131-SummerLoadbyCounty!F131</f>
        <v>-96.20100975978391</v>
      </c>
      <c r="G135" s="14">
        <f>SummerGenerationbyCounty!G131-SummerLoadbyCounty!G131</f>
        <v>-100.84976911853857</v>
      </c>
      <c r="H135" s="19"/>
    </row>
    <row r="136" spans="1:8" ht="12.75">
      <c r="A136" s="19" t="s">
        <v>261</v>
      </c>
      <c r="B136" s="14">
        <f>SummerGenerationbyCounty!B132-SummerLoadbyCounty!B132</f>
        <v>-51.562</v>
      </c>
      <c r="C136" s="14">
        <f>SummerGenerationbyCounty!C132-SummerLoadbyCounty!C132</f>
        <v>-52.25136734519786</v>
      </c>
      <c r="D136" s="14">
        <f>SummerGenerationbyCounty!D132-SummerLoadbyCounty!D132</f>
        <v>-52.95527330483201</v>
      </c>
      <c r="E136" s="14">
        <f>SummerGenerationbyCounty!E132-SummerLoadbyCounty!E132</f>
        <v>-53.67668768975531</v>
      </c>
      <c r="F136" s="14">
        <f>SummerGenerationbyCounty!F132-SummerLoadbyCounty!F132</f>
        <v>-54.41383791568719</v>
      </c>
      <c r="G136" s="14">
        <f>SummerGenerationbyCounty!G132-SummerLoadbyCounty!G132</f>
        <v>-55.16798120890617</v>
      </c>
      <c r="H136" s="19"/>
    </row>
    <row r="137" spans="1:8" ht="12.75">
      <c r="A137" s="19" t="s">
        <v>262</v>
      </c>
      <c r="B137" s="14">
        <f>SummerGenerationbyCounty!B133-SummerLoadbyCounty!B133</f>
        <v>931.4290000000001</v>
      </c>
      <c r="C137" s="14">
        <f>SummerGenerationbyCounty!C133-SummerLoadbyCounty!C133</f>
        <v>914.851</v>
      </c>
      <c r="D137" s="14">
        <f>SummerGenerationbyCounty!D133-SummerLoadbyCounty!D133</f>
        <v>888.8578900000001</v>
      </c>
      <c r="E137" s="14">
        <f>SummerGenerationbyCounty!E133-SummerLoadbyCounty!E133</f>
        <v>868.2466589</v>
      </c>
      <c r="F137" s="14">
        <f>SummerGenerationbyCounty!F133-SummerLoadbyCounty!F133</f>
        <v>849.1212954890001</v>
      </c>
      <c r="G137" s="14">
        <f>SummerGenerationbyCounty!G133-SummerLoadbyCounty!G133</f>
        <v>1627.9777884438897</v>
      </c>
      <c r="H137" s="19"/>
    </row>
    <row r="138" spans="1:8" ht="12.75">
      <c r="A138" s="19" t="s">
        <v>263</v>
      </c>
      <c r="B138" s="14">
        <f>SummerGenerationbyCounty!B134-SummerLoadbyCounty!B134</f>
        <v>-4.346</v>
      </c>
      <c r="C138" s="14">
        <f>SummerGenerationbyCounty!C134-SummerLoadbyCounty!C134</f>
        <v>-4.456105434808158</v>
      </c>
      <c r="D138" s="14">
        <f>SummerGenerationbyCounty!D134-SummerLoadbyCounty!D134</f>
        <v>-4.56907066057973</v>
      </c>
      <c r="E138" s="14">
        <f>SummerGenerationbyCounty!E134-SummerLoadbyCounty!E134</f>
        <v>-4.686035886351303</v>
      </c>
      <c r="F138" s="14">
        <f>SummerGenerationbyCounty!F134-SummerLoadbyCounty!F134</f>
        <v>-4.80504307846077</v>
      </c>
      <c r="G138" s="14">
        <f>SummerGenerationbyCounty!G134-SummerLoadbyCounty!G134</f>
        <v>-4.928064259349534</v>
      </c>
      <c r="H138" s="19"/>
    </row>
    <row r="139" spans="1:8" ht="12.75">
      <c r="A139" s="19" t="s">
        <v>264</v>
      </c>
      <c r="B139" s="14">
        <f>SummerGenerationbyCounty!B135-SummerLoadbyCounty!B135</f>
        <v>-325.578</v>
      </c>
      <c r="C139" s="14">
        <f>SummerGenerationbyCounty!C135-SummerLoadbyCounty!C135</f>
        <v>-336.52940385000005</v>
      </c>
      <c r="D139" s="14">
        <f>SummerGenerationbyCounty!D135-SummerLoadbyCounty!D135</f>
        <v>-380.48605971924997</v>
      </c>
      <c r="E139" s="14">
        <f>SummerGenerationbyCounty!E135-SummerLoadbyCounty!E135</f>
        <v>-394.0392590925588</v>
      </c>
      <c r="F139" s="14">
        <f>SummerGenerationbyCounty!F135-SummerLoadbyCounty!F135</f>
        <v>-408.81943549918077</v>
      </c>
      <c r="G139" s="14">
        <f>SummerGenerationbyCounty!G135-SummerLoadbyCounty!G135</f>
        <v>-423.62781459981517</v>
      </c>
      <c r="H139" s="19"/>
    </row>
    <row r="140" spans="1:8" ht="12.75">
      <c r="A140" s="19" t="s">
        <v>265</v>
      </c>
      <c r="B140" s="14">
        <f>SummerGenerationbyCounty!B136-SummerLoadbyCounty!B136</f>
        <v>-7.335</v>
      </c>
      <c r="C140" s="14">
        <f>SummerGenerationbyCounty!C136-SummerLoadbyCounty!C136</f>
        <v>-7.432193261798531</v>
      </c>
      <c r="D140" s="14">
        <f>SummerGenerationbyCounty!D136-SummerLoadbyCounty!D136</f>
        <v>-7.541885560328837</v>
      </c>
      <c r="E140" s="14">
        <f>SummerGenerationbyCounty!E136-SummerLoadbyCounty!E136</f>
        <v>-7.656715056349746</v>
      </c>
      <c r="F140" s="14">
        <f>SummerGenerationbyCounty!F136-SummerLoadbyCounty!F136</f>
        <v>-7.772872911936893</v>
      </c>
      <c r="G140" s="14">
        <f>SummerGenerationbyCounty!G136-SummerLoadbyCounty!G136</f>
        <v>-7.855477966102728</v>
      </c>
      <c r="H140" s="19"/>
    </row>
    <row r="141" spans="1:8" ht="12.75">
      <c r="A141" s="19" t="s">
        <v>266</v>
      </c>
      <c r="B141" s="14">
        <f>SummerGenerationbyCounty!B137-SummerLoadbyCounty!B137</f>
        <v>-375.4</v>
      </c>
      <c r="C141" s="14">
        <f>SummerGenerationbyCounty!C137-SummerLoadbyCounty!C137</f>
        <v>-379.95</v>
      </c>
      <c r="D141" s="14">
        <f>SummerGenerationbyCounty!D137-SummerLoadbyCounty!D137</f>
        <v>-383.6</v>
      </c>
      <c r="E141" s="14">
        <f>SummerGenerationbyCounty!E137-SummerLoadbyCounty!E137</f>
        <v>-391.17</v>
      </c>
      <c r="F141" s="14">
        <f>SummerGenerationbyCounty!F137-SummerLoadbyCounty!F137</f>
        <v>-394.7</v>
      </c>
      <c r="G141" s="14">
        <f>SummerGenerationbyCounty!G137-SummerLoadbyCounty!G137</f>
        <v>-398.35</v>
      </c>
      <c r="H141" s="19"/>
    </row>
    <row r="142" spans="1:8" ht="12.75">
      <c r="A142" s="19" t="s">
        <v>267</v>
      </c>
      <c r="B142" s="14">
        <f>SummerGenerationbyCounty!B138-SummerLoadbyCounty!B138</f>
        <v>494.043</v>
      </c>
      <c r="C142" s="14">
        <f>SummerGenerationbyCounty!C138-SummerLoadbyCounty!C138</f>
        <v>491.43</v>
      </c>
      <c r="D142" s="14">
        <f>SummerGenerationbyCounty!D138-SummerLoadbyCounty!D138</f>
        <v>489.97628</v>
      </c>
      <c r="E142" s="14">
        <f>SummerGenerationbyCounty!E138-SummerLoadbyCounty!E138</f>
        <v>488.4911928</v>
      </c>
      <c r="F142" s="14">
        <f>SummerGenerationbyCounty!F138-SummerLoadbyCounty!F138</f>
        <v>486.947684728</v>
      </c>
      <c r="G142" s="14">
        <f>SummerGenerationbyCounty!G138-SummerLoadbyCounty!G138</f>
        <v>485.36270157527997</v>
      </c>
      <c r="H142" s="19"/>
    </row>
    <row r="143" spans="1:8" ht="12.75">
      <c r="A143" s="19" t="s">
        <v>268</v>
      </c>
      <c r="B143" s="14">
        <f>SummerGenerationbyCounty!B139-SummerLoadbyCounty!B139</f>
        <v>-5.901</v>
      </c>
      <c r="C143" s="14">
        <f>SummerGenerationbyCounty!C139-SummerLoadbyCounty!C139</f>
        <v>-6.004298887802317</v>
      </c>
      <c r="D143" s="14">
        <f>SummerGenerationbyCounty!D139-SummerLoadbyCounty!D139</f>
        <v>-6.109410619095377</v>
      </c>
      <c r="E143" s="14">
        <f>SummerGenerationbyCounty!E139-SummerLoadbyCounty!E139</f>
        <v>-6.216372258583459</v>
      </c>
      <c r="F143" s="14">
        <f>SummerGenerationbyCounty!F139-SummerLoadbyCounty!F139</f>
        <v>-6.325216547445785</v>
      </c>
      <c r="G143" s="14">
        <f>SummerGenerationbyCounty!G139-SummerLoadbyCounty!G139</f>
        <v>-6.435976812795433</v>
      </c>
      <c r="H143" s="19"/>
    </row>
    <row r="144" spans="1:8" ht="12.75">
      <c r="A144" s="19" t="s">
        <v>269</v>
      </c>
      <c r="B144" s="14">
        <f>SummerGenerationbyCounty!B140-SummerLoadbyCounty!B140</f>
        <v>987.4</v>
      </c>
      <c r="C144" s="14">
        <f>SummerGenerationbyCounty!C140-SummerLoadbyCounty!C140</f>
        <v>987.2</v>
      </c>
      <c r="D144" s="14">
        <f>SummerGenerationbyCounty!D140-SummerLoadbyCounty!D140</f>
        <v>987</v>
      </c>
      <c r="E144" s="14">
        <f>SummerGenerationbyCounty!E140-SummerLoadbyCounty!E140</f>
        <v>986.8</v>
      </c>
      <c r="F144" s="14">
        <f>SummerGenerationbyCounty!F140-SummerLoadbyCounty!F140</f>
        <v>986.6</v>
      </c>
      <c r="G144" s="14">
        <f>SummerGenerationbyCounty!G140-SummerLoadbyCounty!G140</f>
        <v>986.4</v>
      </c>
      <c r="H144" s="19"/>
    </row>
    <row r="145" spans="1:8" ht="12.75">
      <c r="A145" s="19" t="s">
        <v>270</v>
      </c>
      <c r="B145" s="14">
        <f>SummerGenerationbyCounty!B141-SummerLoadbyCounty!B141</f>
        <v>-67.247</v>
      </c>
      <c r="C145" s="14">
        <f>SummerGenerationbyCounty!C141-SummerLoadbyCounty!C141</f>
        <v>-69.0619184</v>
      </c>
      <c r="D145" s="14">
        <f>SummerGenerationbyCounty!D141-SummerLoadbyCounty!D141</f>
        <v>-70.707247584</v>
      </c>
      <c r="E145" s="14">
        <f>SummerGenerationbyCounty!E141-SummerLoadbyCounty!E141</f>
        <v>-72.36184005984</v>
      </c>
      <c r="F145" s="14">
        <f>SummerGenerationbyCounty!F141-SummerLoadbyCounty!F141</f>
        <v>-74.0467084604384</v>
      </c>
      <c r="G145" s="14">
        <f>SummerGenerationbyCounty!G141-SummerLoadbyCounty!G141</f>
        <v>-75.74286554504279</v>
      </c>
      <c r="H145" s="19"/>
    </row>
    <row r="146" spans="1:8" ht="12.75">
      <c r="A146" s="19" t="s">
        <v>271</v>
      </c>
      <c r="B146" s="14">
        <f>SummerGenerationbyCounty!B142-SummerLoadbyCounty!B142</f>
        <v>-276.872</v>
      </c>
      <c r="C146" s="14">
        <f>SummerGenerationbyCounty!C142-SummerLoadbyCounty!C142</f>
        <v>-296.03678388</v>
      </c>
      <c r="D146" s="14">
        <f>SummerGenerationbyCounty!D142-SummerLoadbyCounty!D142</f>
        <v>-313.7438033316</v>
      </c>
      <c r="E146" s="14">
        <f>SummerGenerationbyCounty!E142-SummerLoadbyCounty!E142</f>
        <v>-330.8354978588881</v>
      </c>
      <c r="F146" s="14">
        <f>SummerGenerationbyCounty!F142-SummerLoadbyCounty!F142</f>
        <v>-348.8111884549858</v>
      </c>
      <c r="G146" s="14">
        <f>SummerGenerationbyCounty!G142-SummerLoadbyCounty!G142</f>
        <v>-366.78687905108364</v>
      </c>
      <c r="H146" s="19"/>
    </row>
    <row r="147" spans="1:8" ht="12.75">
      <c r="A147" s="19" t="s">
        <v>272</v>
      </c>
      <c r="B147" s="14">
        <f>SummerGenerationbyCounty!B143-SummerLoadbyCounty!B143</f>
        <v>-5.966</v>
      </c>
      <c r="C147" s="14">
        <f>SummerGenerationbyCounty!C143-SummerLoadbyCounty!C143</f>
        <v>-5.971603192028959</v>
      </c>
      <c r="D147" s="14">
        <f>SummerGenerationbyCounty!D143-SummerLoadbyCounty!D143</f>
        <v>-5.976756810707382</v>
      </c>
      <c r="E147" s="14">
        <f>SummerGenerationbyCounty!E143-SummerLoadbyCounty!E143</f>
        <v>-5.982336870569228</v>
      </c>
      <c r="F147" s="14">
        <f>SummerGenerationbyCounty!F143-SummerLoadbyCounty!F143</f>
        <v>-5.987905327416987</v>
      </c>
      <c r="G147" s="14">
        <f>SummerGenerationbyCounty!G143-SummerLoadbyCounty!G143</f>
        <v>-5.992210931228859</v>
      </c>
      <c r="H147" s="19"/>
    </row>
    <row r="148" spans="1:8" ht="12.75">
      <c r="A148" s="19" t="s">
        <v>273</v>
      </c>
      <c r="B148" s="14">
        <f>SummerGenerationbyCounty!B144-SummerLoadbyCounty!B144</f>
        <v>-179.915</v>
      </c>
      <c r="C148" s="14">
        <f>SummerGenerationbyCounty!C144-SummerLoadbyCounty!C144</f>
        <v>-180.13280981757518</v>
      </c>
      <c r="D148" s="14">
        <f>SummerGenerationbyCounty!D144-SummerLoadbyCounty!D144</f>
        <v>-181.87472662225184</v>
      </c>
      <c r="E148" s="14">
        <f>SummerGenerationbyCounty!E144-SummerLoadbyCounty!E144</f>
        <v>-183.62356606093564</v>
      </c>
      <c r="F148" s="14">
        <f>SummerGenerationbyCounty!F144-SummerLoadbyCounty!F144</f>
        <v>-185.37768213655514</v>
      </c>
      <c r="G148" s="14">
        <f>SummerGenerationbyCounty!G144-SummerLoadbyCounty!G144</f>
        <v>-187.1358140317453</v>
      </c>
      <c r="H148" s="19"/>
    </row>
    <row r="149" spans="1:8" ht="12.75">
      <c r="A149" s="19" t="s">
        <v>274</v>
      </c>
      <c r="B149" s="14">
        <f>SummerGenerationbyCounty!B145-SummerLoadbyCounty!B145</f>
        <v>-216.378</v>
      </c>
      <c r="C149" s="14">
        <f>SummerGenerationbyCounty!C145-SummerLoadbyCounty!C145</f>
        <v>-222.93054</v>
      </c>
      <c r="D149" s="14">
        <f>SummerGenerationbyCounty!D145-SummerLoadbyCounty!D145</f>
        <v>-230.41454000000002</v>
      </c>
      <c r="E149" s="14">
        <f>SummerGenerationbyCounty!E145-SummerLoadbyCounty!E145</f>
        <v>-238.32954</v>
      </c>
      <c r="F149" s="14">
        <f>SummerGenerationbyCounty!F145-SummerLoadbyCounty!F145</f>
        <v>-244.09054</v>
      </c>
      <c r="G149" s="14">
        <f>SummerGenerationbyCounty!G145-SummerLoadbyCounty!G145</f>
        <v>-249.42754000000002</v>
      </c>
      <c r="H149" s="19"/>
    </row>
    <row r="150" spans="1:8" ht="12.75">
      <c r="A150" s="19" t="s">
        <v>275</v>
      </c>
      <c r="B150" s="14">
        <f>SummerGenerationbyCounty!B146-SummerLoadbyCounty!B146</f>
        <v>234.39670000000004</v>
      </c>
      <c r="C150" s="14">
        <f>SummerGenerationbyCounty!C146-SummerLoadbyCounty!C146</f>
        <v>277.37144311505546</v>
      </c>
      <c r="D150" s="14">
        <f>SummerGenerationbyCounty!D146-SummerLoadbyCounty!D146</f>
        <v>276.7635840988248</v>
      </c>
      <c r="E150" s="14">
        <f>SummerGenerationbyCounty!E146-SummerLoadbyCounty!E146</f>
        <v>275.9623001566863</v>
      </c>
      <c r="F150" s="14">
        <f>SummerGenerationbyCounty!F146-SummerLoadbyCounty!F146</f>
        <v>275.4023664247337</v>
      </c>
      <c r="G150" s="14">
        <f>SummerGenerationbyCounty!G146-SummerLoadbyCounty!G146</f>
        <v>274.86964168772164</v>
      </c>
      <c r="H150" s="19"/>
    </row>
    <row r="151" spans="1:8" ht="12.75">
      <c r="A151" s="19" t="s">
        <v>276</v>
      </c>
      <c r="B151" s="14">
        <f>SummerGenerationbyCounty!B147-SummerLoadbyCounty!B147</f>
        <v>60.335000000000036</v>
      </c>
      <c r="C151" s="14">
        <f>SummerGenerationbyCounty!C147-SummerLoadbyCounty!C147</f>
        <v>31.55688189566149</v>
      </c>
      <c r="D151" s="14">
        <f>SummerGenerationbyCounty!D147-SummerLoadbyCounty!D147</f>
        <v>6.7836827161966085</v>
      </c>
      <c r="E151" s="14">
        <f>SummerGenerationbyCounty!E147-SummerLoadbyCounty!E147</f>
        <v>-14.252567393589516</v>
      </c>
      <c r="F151" s="14">
        <f>SummerGenerationbyCounty!F147-SummerLoadbyCounty!F147</f>
        <v>-35.10773977292911</v>
      </c>
      <c r="G151" s="14">
        <f>SummerGenerationbyCounty!G147-SummerLoadbyCounty!G147</f>
        <v>-54.61061073028668</v>
      </c>
      <c r="H151" s="19"/>
    </row>
    <row r="152" spans="1:8" ht="12.75">
      <c r="A152" s="19" t="s">
        <v>277</v>
      </c>
      <c r="B152" s="14">
        <f>SummerGenerationbyCounty!B148-SummerLoadbyCounty!B148</f>
        <v>534.399</v>
      </c>
      <c r="C152" s="14">
        <f>SummerGenerationbyCounty!C148-SummerLoadbyCounty!C148</f>
        <v>531.4639999999999</v>
      </c>
      <c r="D152" s="14">
        <f>SummerGenerationbyCounty!D148-SummerLoadbyCounty!D148</f>
        <v>528.456</v>
      </c>
      <c r="E152" s="14">
        <f>SummerGenerationbyCounty!E148-SummerLoadbyCounty!E148</f>
        <v>525.273</v>
      </c>
      <c r="F152" s="14">
        <f>SummerGenerationbyCounty!F148-SummerLoadbyCounty!F148</f>
        <v>522.01</v>
      </c>
      <c r="G152" s="14">
        <f>SummerGenerationbyCounty!G148-SummerLoadbyCounty!G148</f>
        <v>518.662</v>
      </c>
      <c r="H152" s="19"/>
    </row>
    <row r="153" spans="1:8" ht="12.75">
      <c r="A153" s="19" t="s">
        <v>278</v>
      </c>
      <c r="B153" s="14">
        <f>SummerGenerationbyCounty!B149-SummerLoadbyCounty!B149</f>
        <v>-258.12300000000005</v>
      </c>
      <c r="C153" s="14">
        <f>SummerGenerationbyCounty!C149-SummerLoadbyCounty!C149</f>
        <v>-268.04133235999996</v>
      </c>
      <c r="D153" s="14">
        <f>SummerGenerationbyCounty!D149-SummerLoadbyCounty!D149</f>
        <v>-278.0451443308</v>
      </c>
      <c r="E153" s="14">
        <f>SummerGenerationbyCounty!E149-SummerLoadbyCounty!E149</f>
        <v>-288.1345406607239</v>
      </c>
      <c r="F153" s="14">
        <f>SummerGenerationbyCounty!F149-SummerLoadbyCounty!F149</f>
        <v>-298.31108888054564</v>
      </c>
      <c r="G153" s="14">
        <f>SummerGenerationbyCounty!G149-SummerLoadbyCounty!G149</f>
        <v>-290.57843354696206</v>
      </c>
      <c r="H153" s="19"/>
    </row>
    <row r="154" spans="1:8" ht="12.75">
      <c r="A154" s="19" t="s">
        <v>279</v>
      </c>
      <c r="B154" s="14">
        <f>SummerGenerationbyCounty!B150-SummerLoadbyCounty!B150</f>
        <v>-43.732000000000006</v>
      </c>
      <c r="C154" s="14">
        <f>SummerGenerationbyCounty!C150-SummerLoadbyCounty!C150</f>
        <v>-45.417300499478976</v>
      </c>
      <c r="D154" s="14">
        <f>SummerGenerationbyCounty!D150-SummerLoadbyCounty!D150</f>
        <v>-47.14616283737531</v>
      </c>
      <c r="E154" s="14">
        <f>SummerGenerationbyCounty!E150-SummerLoadbyCounty!E150</f>
        <v>-48.887019087888284</v>
      </c>
      <c r="F154" s="14">
        <f>SummerGenerationbyCounty!F150-SummerLoadbyCounty!F150</f>
        <v>-50.63504959043478</v>
      </c>
      <c r="G154" s="14">
        <f>SummerGenerationbyCounty!G150-SummerLoadbyCounty!G150</f>
        <v>-52.234700652263335</v>
      </c>
      <c r="H154" s="19"/>
    </row>
    <row r="155" spans="1:8" ht="12.75">
      <c r="A155" s="19" t="s">
        <v>280</v>
      </c>
      <c r="B155" s="14">
        <f>SummerGenerationbyCounty!B151-SummerLoadbyCounty!B151</f>
        <v>-14.715</v>
      </c>
      <c r="C155" s="14">
        <f>SummerGenerationbyCounty!C151-SummerLoadbyCounty!C151</f>
        <v>-15.465256346961965</v>
      </c>
      <c r="D155" s="14">
        <f>SummerGenerationbyCounty!D151-SummerLoadbyCounty!D151</f>
        <v>-15.774584504261938</v>
      </c>
      <c r="E155" s="14">
        <f>SummerGenerationbyCounty!E151-SummerLoadbyCounty!E151</f>
        <v>-16.084912661561916</v>
      </c>
      <c r="F155" s="14">
        <f>SummerGenerationbyCounty!F151-SummerLoadbyCounty!F151</f>
        <v>-16.39624081886189</v>
      </c>
      <c r="G155" s="14">
        <f>SummerGenerationbyCounty!G151-SummerLoadbyCounty!G151</f>
        <v>-16.70956897616187</v>
      </c>
      <c r="H155" s="19"/>
    </row>
    <row r="156" spans="1:8" ht="12.75">
      <c r="A156" s="19" t="s">
        <v>281</v>
      </c>
      <c r="B156" s="14">
        <f>SummerGenerationbyCounty!B152-SummerLoadbyCounty!B152</f>
        <v>-6.467</v>
      </c>
      <c r="C156" s="14">
        <f>SummerGenerationbyCounty!C152-SummerLoadbyCounty!C152</f>
        <v>-6.563563475</v>
      </c>
      <c r="D156" s="14">
        <f>SummerGenerationbyCounty!D152-SummerLoadbyCounty!D152</f>
        <v>-6.662016927124999</v>
      </c>
      <c r="E156" s="14">
        <f>SummerGenerationbyCounty!E152-SummerLoadbyCounty!E152</f>
        <v>-6.761947181031875</v>
      </c>
      <c r="F156" s="14">
        <f>SummerGenerationbyCounty!F152-SummerLoadbyCounty!F152</f>
        <v>-6.863376388747352</v>
      </c>
      <c r="G156" s="14">
        <f>SummerGenerationbyCounty!G152-SummerLoadbyCounty!G152</f>
        <v>-6.966327034578562</v>
      </c>
      <c r="H156" s="19"/>
    </row>
    <row r="157" spans="1:8" ht="12.75">
      <c r="A157" s="19" t="s">
        <v>282</v>
      </c>
      <c r="B157" s="14">
        <f>SummerGenerationbyCounty!B153-SummerLoadbyCounty!B153</f>
        <v>-16.175</v>
      </c>
      <c r="C157" s="14">
        <f>SummerGenerationbyCounty!C153-SummerLoadbyCounty!C153</f>
        <v>-16.415902155708384</v>
      </c>
      <c r="D157" s="14">
        <f>SummerGenerationbyCounty!D153-SummerLoadbyCounty!D153</f>
        <v>-16.673580465439244</v>
      </c>
      <c r="E157" s="14">
        <f>SummerGenerationbyCounty!E153-SummerLoadbyCounty!E153</f>
        <v>-16.937595100626552</v>
      </c>
      <c r="F157" s="14">
        <f>SummerGenerationbyCounty!F153-SummerLoadbyCounty!F153</f>
        <v>-17.202769881241753</v>
      </c>
      <c r="G157" s="14">
        <f>SummerGenerationbyCounty!G153-SummerLoadbyCounty!G153</f>
        <v>-17.42183185297915</v>
      </c>
      <c r="H157" s="19"/>
    </row>
    <row r="158" spans="1:8" ht="12.75">
      <c r="A158" s="19" t="s">
        <v>283</v>
      </c>
      <c r="B158" s="14">
        <f>SummerGenerationbyCounty!B154-SummerLoadbyCounty!B154</f>
        <v>-14.974</v>
      </c>
      <c r="C158" s="14">
        <f>SummerGenerationbyCounty!C154-SummerLoadbyCounty!C154</f>
        <v>-15.61408</v>
      </c>
      <c r="D158" s="14">
        <f>SummerGenerationbyCounty!D154-SummerLoadbyCounty!D154</f>
        <v>-16.25408</v>
      </c>
      <c r="E158" s="14">
        <f>SummerGenerationbyCounty!E154-SummerLoadbyCounty!E154</f>
        <v>-16.894080000000002</v>
      </c>
      <c r="F158" s="14">
        <f>SummerGenerationbyCounty!F154-SummerLoadbyCounty!F154</f>
        <v>-17.534080000000003</v>
      </c>
      <c r="G158" s="14">
        <f>SummerGenerationbyCounty!G154-SummerLoadbyCounty!G154</f>
        <v>-18.17408</v>
      </c>
      <c r="H158" s="19"/>
    </row>
    <row r="159" spans="1:8" ht="12.75">
      <c r="A159" s="19" t="s">
        <v>284</v>
      </c>
      <c r="B159" s="14">
        <f>SummerGenerationbyCounty!B155-SummerLoadbyCounty!B155</f>
        <v>-22.767</v>
      </c>
      <c r="C159" s="14">
        <f>SummerGenerationbyCounty!C155-SummerLoadbyCounty!C155</f>
        <v>-22.994014370000002</v>
      </c>
      <c r="D159" s="14">
        <f>SummerGenerationbyCounty!D155-SummerLoadbyCounty!D155</f>
        <v>-23.2225545137</v>
      </c>
      <c r="E159" s="14">
        <f>SummerGenerationbyCounty!E155-SummerLoadbyCounty!E155</f>
        <v>-23.453380058837</v>
      </c>
      <c r="F159" s="14">
        <f>SummerGenerationbyCounty!F155-SummerLoadbyCounty!F155</f>
        <v>-23.68651385942537</v>
      </c>
      <c r="G159" s="14">
        <f>SummerGenerationbyCounty!G155-SummerLoadbyCounty!G155</f>
        <v>-23.921978998019625</v>
      </c>
      <c r="H159" s="19"/>
    </row>
    <row r="160" spans="1:8" ht="12.75">
      <c r="A160" s="19" t="s">
        <v>285</v>
      </c>
      <c r="B160" s="14">
        <f>SummerGenerationbyCounty!B156-SummerLoadbyCounty!B156</f>
        <v>-47.058</v>
      </c>
      <c r="C160" s="14">
        <f>SummerGenerationbyCounty!C156-SummerLoadbyCounty!C156</f>
        <v>-47.66520469420605</v>
      </c>
      <c r="D160" s="14">
        <f>SummerGenerationbyCounty!D156-SummerLoadbyCounty!D156</f>
        <v>-48.27828182241904</v>
      </c>
      <c r="E160" s="14">
        <f>SummerGenerationbyCounty!E156-SummerLoadbyCounty!E156</f>
        <v>-48.899925118222036</v>
      </c>
      <c r="F160" s="14">
        <f>SummerGenerationbyCounty!F156-SummerLoadbyCounty!F156</f>
        <v>-49.529170243290935</v>
      </c>
      <c r="G160" s="14">
        <f>SummerGenerationbyCounty!G156-SummerLoadbyCounty!G156</f>
        <v>-50.166053215918396</v>
      </c>
      <c r="H160" s="19"/>
    </row>
    <row r="161" spans="1:8" ht="12.75">
      <c r="A161" s="19" t="s">
        <v>286</v>
      </c>
      <c r="B161" s="14">
        <f>SummerGenerationbyCounty!B157-SummerLoadbyCounty!B157</f>
        <v>-28.444</v>
      </c>
      <c r="C161" s="14">
        <f>SummerGenerationbyCounty!C157-SummerLoadbyCounty!C157</f>
        <v>-28.50373420458624</v>
      </c>
      <c r="D161" s="14">
        <f>SummerGenerationbyCounty!D157-SummerLoadbyCounty!D157</f>
        <v>-28.7455945418011</v>
      </c>
      <c r="E161" s="14">
        <f>SummerGenerationbyCounty!E157-SummerLoadbyCounty!E157</f>
        <v>-28.90640872538488</v>
      </c>
      <c r="F161" s="14">
        <f>SummerGenerationbyCounty!F157-SummerLoadbyCounty!F157</f>
        <v>-29.06294000622899</v>
      </c>
      <c r="G161" s="14">
        <f>SummerGenerationbyCounty!G157-SummerLoadbyCounty!G157</f>
        <v>-29.1813783012259</v>
      </c>
      <c r="H161" s="19"/>
    </row>
    <row r="162" spans="1:8" ht="12.75">
      <c r="A162" s="19" t="s">
        <v>287</v>
      </c>
      <c r="B162" s="14">
        <f>SummerGenerationbyCounty!B158-SummerLoadbyCounty!B158</f>
        <v>281.813</v>
      </c>
      <c r="C162" s="14">
        <f>SummerGenerationbyCounty!C158-SummerLoadbyCounty!C158</f>
        <v>281.12993897161203</v>
      </c>
      <c r="D162" s="14">
        <f>SummerGenerationbyCounty!D158-SummerLoadbyCounty!D158</f>
        <v>280.50913124342793</v>
      </c>
      <c r="E162" s="14">
        <f>SummerGenerationbyCounty!E158-SummerLoadbyCounty!E158</f>
        <v>279.8324726956717</v>
      </c>
      <c r="F162" s="14">
        <f>SummerGenerationbyCounty!F158-SummerLoadbyCounty!F158</f>
        <v>279.12330393743815</v>
      </c>
      <c r="G162" s="14">
        <f>SummerGenerationbyCounty!G158-SummerLoadbyCounty!G158</f>
        <v>278.4179954164472</v>
      </c>
      <c r="H162" s="19"/>
    </row>
    <row r="163" spans="1:8" ht="12.75">
      <c r="A163" s="19" t="s">
        <v>288</v>
      </c>
      <c r="B163" s="14">
        <f>SummerGenerationbyCounty!B159-SummerLoadbyCounty!B159</f>
        <v>-209.597</v>
      </c>
      <c r="C163" s="14">
        <f>SummerGenerationbyCounty!C159-SummerLoadbyCounty!C159</f>
        <v>-230.56637472000003</v>
      </c>
      <c r="D163" s="14">
        <f>SummerGenerationbyCounty!D159-SummerLoadbyCounty!D159</f>
        <v>-244.71775356280003</v>
      </c>
      <c r="E163" s="14">
        <f>SummerGenerationbyCounty!E159-SummerLoadbyCounty!E159</f>
        <v>-259.363585139412</v>
      </c>
      <c r="F163" s="14">
        <f>SummerGenerationbyCounty!F159-SummerLoadbyCounty!F159</f>
        <v>-274.36029934997515</v>
      </c>
      <c r="G163" s="14">
        <f>SummerGenerationbyCounty!G159-SummerLoadbyCounty!G159</f>
        <v>-290.01642029892986</v>
      </c>
      <c r="H163" s="19"/>
    </row>
    <row r="164" spans="1:8" ht="12.75">
      <c r="A164" s="19" t="s">
        <v>289</v>
      </c>
      <c r="B164" s="14">
        <f>SummerGenerationbyCounty!B160-SummerLoadbyCounty!B160</f>
        <v>-35.078</v>
      </c>
      <c r="C164" s="14">
        <f>SummerGenerationbyCounty!C160-SummerLoadbyCounty!C160</f>
        <v>-35.32051435458826</v>
      </c>
      <c r="D164" s="14">
        <f>SummerGenerationbyCounty!D160-SummerLoadbyCounty!D160</f>
        <v>-35.54233229795624</v>
      </c>
      <c r="E164" s="14">
        <f>SummerGenerationbyCounty!E160-SummerLoadbyCounty!E160</f>
        <v>-35.764150241324224</v>
      </c>
      <c r="F164" s="14">
        <f>SummerGenerationbyCounty!F160-SummerLoadbyCounty!F160</f>
        <v>-35.985968184692204</v>
      </c>
      <c r="G164" s="14">
        <f>SummerGenerationbyCounty!G160-SummerLoadbyCounty!G160</f>
        <v>-36.20778612806018</v>
      </c>
      <c r="H164" s="19"/>
    </row>
    <row r="165" spans="1:8" ht="12.75">
      <c r="A165" s="19" t="s">
        <v>290</v>
      </c>
      <c r="B165" s="14">
        <f>SummerGenerationbyCounty!B161-SummerLoadbyCounty!B161</f>
        <v>3201.514</v>
      </c>
      <c r="C165" s="14">
        <f>SummerGenerationbyCounty!C161-SummerLoadbyCounty!C161</f>
        <v>3201.42346</v>
      </c>
      <c r="D165" s="14">
        <f>SummerGenerationbyCounty!D161-SummerLoadbyCounty!D161</f>
        <v>3201.33346</v>
      </c>
      <c r="E165" s="14">
        <f>SummerGenerationbyCounty!E161-SummerLoadbyCounty!E161</f>
        <v>3201.24346</v>
      </c>
      <c r="F165" s="14">
        <f>SummerGenerationbyCounty!F161-SummerLoadbyCounty!F161</f>
        <v>3201.15346</v>
      </c>
      <c r="G165" s="14">
        <f>SummerGenerationbyCounty!G161-SummerLoadbyCounty!G161</f>
        <v>3201.06346</v>
      </c>
      <c r="H165" s="19"/>
    </row>
    <row r="166" spans="1:8" ht="12.75">
      <c r="A166" s="19" t="s">
        <v>291</v>
      </c>
      <c r="B166" s="14">
        <f>SummerGenerationbyCounty!B162-SummerLoadbyCounty!B162</f>
        <v>171.713</v>
      </c>
      <c r="C166" s="14">
        <f>SummerGenerationbyCounty!C162-SummerLoadbyCounty!C162</f>
        <v>164.81629088726757</v>
      </c>
      <c r="D166" s="14">
        <f>SummerGenerationbyCounty!D162-SummerLoadbyCounty!D162</f>
        <v>156.7228144238825</v>
      </c>
      <c r="E166" s="14">
        <f>SummerGenerationbyCounty!E162-SummerLoadbyCounty!E162</f>
        <v>149.28982822649883</v>
      </c>
      <c r="F166" s="14">
        <f>SummerGenerationbyCounty!F162-SummerLoadbyCounty!F162</f>
        <v>142.12428668694548</v>
      </c>
      <c r="G166" s="14">
        <f>SummerGenerationbyCounty!G162-SummerLoadbyCounty!G162</f>
        <v>135.94018840006981</v>
      </c>
      <c r="H166" s="19"/>
    </row>
    <row r="167" spans="1:8" ht="12.75">
      <c r="A167" s="19" t="s">
        <v>292</v>
      </c>
      <c r="B167" s="14">
        <f>SummerGenerationbyCounty!B163-SummerLoadbyCounty!B163</f>
        <v>-14.115</v>
      </c>
      <c r="C167" s="14">
        <f>SummerGenerationbyCounty!C163-SummerLoadbyCounty!C163</f>
        <v>-14.330758867582597</v>
      </c>
      <c r="D167" s="14">
        <f>SummerGenerationbyCounty!D163-SummerLoadbyCounty!D163</f>
        <v>-14.550342477609476</v>
      </c>
      <c r="E167" s="14">
        <f>SummerGenerationbyCounty!E163-SummerLoadbyCounty!E163</f>
        <v>-14.774049213693175</v>
      </c>
      <c r="F167" s="14">
        <f>SummerGenerationbyCounty!F163-SummerLoadbyCounty!F163</f>
        <v>-15.001969724272865</v>
      </c>
      <c r="G167" s="14">
        <f>SummerGenerationbyCounty!G163-SummerLoadbyCounty!G163</f>
        <v>-15.234196865386544</v>
      </c>
      <c r="H167" s="19"/>
    </row>
    <row r="168" spans="1:8" ht="12.75">
      <c r="A168" s="19" t="s">
        <v>293</v>
      </c>
      <c r="B168" s="14">
        <f>SummerGenerationbyCounty!B164-SummerLoadbyCounty!B164</f>
        <v>-15.479</v>
      </c>
      <c r="C168" s="14">
        <f>SummerGenerationbyCounty!C164-SummerLoadbyCounty!C164</f>
        <v>-15.815209270148301</v>
      </c>
      <c r="D168" s="14">
        <f>SummerGenerationbyCounty!D164-SummerLoadbyCounty!D164</f>
        <v>-16.2004861714621</v>
      </c>
      <c r="E168" s="14">
        <f>SummerGenerationbyCounty!E164-SummerLoadbyCounty!E164</f>
        <v>-16.607586061837242</v>
      </c>
      <c r="F168" s="14">
        <f>SummerGenerationbyCounty!F164-SummerLoadbyCounty!F164</f>
        <v>-17.01868161833724</v>
      </c>
      <c r="G168" s="14">
        <f>SummerGenerationbyCounty!G164-SummerLoadbyCounty!G164</f>
        <v>-17.27095968185259</v>
      </c>
      <c r="H168" s="19"/>
    </row>
    <row r="169" spans="1:8" ht="12.75">
      <c r="A169" s="19" t="s">
        <v>294</v>
      </c>
      <c r="B169" s="14">
        <f>SummerGenerationbyCounty!B165-SummerLoadbyCounty!B165</f>
        <v>-117.2732</v>
      </c>
      <c r="C169" s="14">
        <f>SummerGenerationbyCounty!C165-SummerLoadbyCounty!C165</f>
        <v>-100.39546058703105</v>
      </c>
      <c r="D169" s="14">
        <f>SummerGenerationbyCounty!D165-SummerLoadbyCounty!D165</f>
        <v>-101.6594810741595</v>
      </c>
      <c r="E169" s="14">
        <f>SummerGenerationbyCounty!E165-SummerLoadbyCounty!E165</f>
        <v>-102.98723828435631</v>
      </c>
      <c r="F169" s="14">
        <f>SummerGenerationbyCounty!F165-SummerLoadbyCounty!F165</f>
        <v>-104.30042800937018</v>
      </c>
      <c r="G169" s="14">
        <f>SummerGenerationbyCounty!G165-SummerLoadbyCounty!G165</f>
        <v>-105.61205862032163</v>
      </c>
      <c r="H169" s="19"/>
    </row>
    <row r="170" spans="1:8" ht="12.75">
      <c r="A170" s="19" t="s">
        <v>295</v>
      </c>
      <c r="B170" s="14">
        <f>SummerGenerationbyCounty!B166-SummerLoadbyCounty!B166</f>
        <v>-9.679000000000002</v>
      </c>
      <c r="C170" s="14">
        <f>SummerGenerationbyCounty!C166-SummerLoadbyCounty!C166</f>
        <v>7.562652509398944</v>
      </c>
      <c r="D170" s="14">
        <f>SummerGenerationbyCounty!D166-SummerLoadbyCounty!D166</f>
        <v>7.39410421748995</v>
      </c>
      <c r="E170" s="14">
        <f>SummerGenerationbyCounty!E166-SummerLoadbyCounty!E166</f>
        <v>7.225555925580956</v>
      </c>
      <c r="F170" s="14">
        <f>SummerGenerationbyCounty!F166-SummerLoadbyCounty!F166</f>
        <v>7.057007633671965</v>
      </c>
      <c r="G170" s="14">
        <f>SummerGenerationbyCounty!G166-SummerLoadbyCounty!G166</f>
        <v>6.8884593417629745</v>
      </c>
      <c r="H170" s="19"/>
    </row>
    <row r="171" spans="1:8" ht="12.75">
      <c r="A171" s="19" t="s">
        <v>296</v>
      </c>
      <c r="B171" s="14">
        <f>SummerGenerationbyCounty!B167-SummerLoadbyCounty!B167</f>
        <v>-659.502</v>
      </c>
      <c r="C171" s="14">
        <f>SummerGenerationbyCounty!C167-SummerLoadbyCounty!C167</f>
        <v>-650.356978870744</v>
      </c>
      <c r="D171" s="14">
        <f>SummerGenerationbyCounty!D167-SummerLoadbyCounty!D167</f>
        <v>-660.2325400221002</v>
      </c>
      <c r="E171" s="14">
        <f>SummerGenerationbyCounty!E167-SummerLoadbyCounty!E167</f>
        <v>-668.7041019062906</v>
      </c>
      <c r="F171" s="14">
        <f>SummerGenerationbyCounty!F167-SummerLoadbyCounty!F167</f>
        <v>-677.1849127355578</v>
      </c>
      <c r="G171" s="14">
        <f>SummerGenerationbyCounty!G167-SummerLoadbyCounty!G167</f>
        <v>-685.672762535878</v>
      </c>
      <c r="H171" s="19"/>
    </row>
    <row r="172" spans="1:8" ht="12.75">
      <c r="A172" s="19" t="s">
        <v>297</v>
      </c>
      <c r="B172" s="14">
        <f>SummerGenerationbyCounty!B168-SummerLoadbyCounty!B168</f>
        <v>2291.66</v>
      </c>
      <c r="C172" s="14">
        <f>SummerGenerationbyCounty!C168-SummerLoadbyCounty!C168</f>
        <v>2291.316412857287</v>
      </c>
      <c r="D172" s="14">
        <f>SummerGenerationbyCounty!D168-SummerLoadbyCounty!D168</f>
        <v>2289.8597810121264</v>
      </c>
      <c r="E172" s="14">
        <f>SummerGenerationbyCounty!E168-SummerLoadbyCounty!E168</f>
        <v>2288.3252265147216</v>
      </c>
      <c r="F172" s="14">
        <f>SummerGenerationbyCounty!F168-SummerLoadbyCounty!F168</f>
        <v>2286.7072260954205</v>
      </c>
      <c r="G172" s="14">
        <f>SummerGenerationbyCounty!G168-SummerLoadbyCounty!G168</f>
        <v>2284.9992410622867</v>
      </c>
      <c r="H172" s="19"/>
    </row>
    <row r="173" spans="1:8" ht="12.75">
      <c r="A173" s="19" t="s">
        <v>298</v>
      </c>
      <c r="B173" s="14">
        <f>SummerGenerationbyCounty!B169-SummerLoadbyCounty!B169</f>
        <v>-56.968999999999994</v>
      </c>
      <c r="C173" s="14">
        <f>SummerGenerationbyCounty!C169-SummerLoadbyCounty!C169</f>
        <v>-59.95760179191487</v>
      </c>
      <c r="D173" s="14">
        <f>SummerGenerationbyCounty!D169-SummerLoadbyCounty!D169</f>
        <v>-62.40423433001932</v>
      </c>
      <c r="E173" s="14">
        <f>SummerGenerationbyCounty!E169-SummerLoadbyCounty!E169</f>
        <v>-65.928442816042</v>
      </c>
      <c r="F173" s="14">
        <f>SummerGenerationbyCounty!F169-SummerLoadbyCounty!F169</f>
        <v>-69.12635499162182</v>
      </c>
      <c r="G173" s="14">
        <f>SummerGenerationbyCounty!G169-SummerLoadbyCounty!G169</f>
        <v>-72.5844113454331</v>
      </c>
      <c r="H173" s="19"/>
    </row>
    <row r="174" spans="1:8" ht="12.75">
      <c r="A174" s="19" t="s">
        <v>299</v>
      </c>
      <c r="B174" s="14">
        <f>SummerGenerationbyCounty!B170-SummerLoadbyCounty!B170</f>
        <v>-65.45</v>
      </c>
      <c r="C174" s="14">
        <f>SummerGenerationbyCounty!C170-SummerLoadbyCounty!C170</f>
        <v>-66.56</v>
      </c>
      <c r="D174" s="14">
        <f>SummerGenerationbyCounty!D170-SummerLoadbyCounty!D170</f>
        <v>-67.87</v>
      </c>
      <c r="E174" s="14">
        <f>SummerGenerationbyCounty!E170-SummerLoadbyCounty!E170</f>
        <v>-68.98</v>
      </c>
      <c r="F174" s="14">
        <f>SummerGenerationbyCounty!F170-SummerLoadbyCounty!F170</f>
        <v>-70.29</v>
      </c>
      <c r="G174" s="14">
        <f>SummerGenerationbyCounty!G170-SummerLoadbyCounty!G170</f>
        <v>-71.5</v>
      </c>
      <c r="H174" s="19"/>
    </row>
    <row r="175" spans="1:8" ht="12.75">
      <c r="A175" s="19" t="s">
        <v>300</v>
      </c>
      <c r="B175" s="14">
        <f>SummerGenerationbyCounty!B171-SummerLoadbyCounty!B171</f>
        <v>-15.757</v>
      </c>
      <c r="C175" s="14">
        <f>SummerGenerationbyCounty!C171-SummerLoadbyCounty!C171</f>
        <v>-2.852510278001695</v>
      </c>
      <c r="D175" s="14">
        <f>SummerGenerationbyCounty!D171-SummerLoadbyCounty!D171</f>
        <v>-2.9305317989535116</v>
      </c>
      <c r="E175" s="14">
        <f>SummerGenerationbyCounty!E171-SummerLoadbyCounty!E171</f>
        <v>-3.0479278337498776</v>
      </c>
      <c r="F175" s="14">
        <f>SummerGenerationbyCounty!F171-SummerLoadbyCounty!F171</f>
        <v>-3.131233114284232</v>
      </c>
      <c r="G175" s="14">
        <f>SummerGenerationbyCounty!G171-SummerLoadbyCounty!G171</f>
        <v>-3.2140276874728606</v>
      </c>
      <c r="H175" s="19"/>
    </row>
    <row r="176" spans="1:8" ht="12.75">
      <c r="A176" s="19" t="s">
        <v>301</v>
      </c>
      <c r="B176" s="14">
        <f>SummerGenerationbyCounty!B172-SummerLoadbyCounty!B172</f>
        <v>-8.124</v>
      </c>
      <c r="C176" s="14">
        <f>SummerGenerationbyCounty!C172-SummerLoadbyCounty!C172</f>
        <v>-8.123375646957548</v>
      </c>
      <c r="D176" s="14">
        <f>SummerGenerationbyCounty!D172-SummerLoadbyCounty!D172</f>
        <v>-8.123375646957548</v>
      </c>
      <c r="E176" s="14">
        <f>SummerGenerationbyCounty!E172-SummerLoadbyCounty!E172</f>
        <v>-8.123375646957548</v>
      </c>
      <c r="F176" s="14">
        <f>SummerGenerationbyCounty!F172-SummerLoadbyCounty!F172</f>
        <v>-8.123375646957548</v>
      </c>
      <c r="G176" s="14">
        <f>SummerGenerationbyCounty!G172-SummerLoadbyCounty!G172</f>
        <v>-8.123375646957548</v>
      </c>
      <c r="H176" s="19"/>
    </row>
    <row r="177" spans="1:8" ht="12.75">
      <c r="A177" s="19" t="s">
        <v>302</v>
      </c>
      <c r="B177" s="14">
        <f>SummerGenerationbyCounty!B173-SummerLoadbyCounty!B173</f>
        <v>-19.592</v>
      </c>
      <c r="C177" s="14">
        <f>SummerGenerationbyCounty!C173-SummerLoadbyCounty!C173</f>
        <v>-19.852899862848453</v>
      </c>
      <c r="D177" s="14">
        <f>SummerGenerationbyCounty!D173-SummerLoadbyCounty!D173</f>
        <v>-20.157681565224127</v>
      </c>
      <c r="E177" s="14">
        <f>SummerGenerationbyCounty!E173-SummerLoadbyCounty!E173</f>
        <v>-20.496303974592895</v>
      </c>
      <c r="F177" s="14">
        <f>SummerGenerationbyCounty!F173-SummerLoadbyCounty!F173</f>
        <v>-20.836615225824044</v>
      </c>
      <c r="G177" s="14">
        <f>SummerGenerationbyCounty!G173-SummerLoadbyCounty!G173</f>
        <v>-21.080753280640103</v>
      </c>
      <c r="H177" s="19"/>
    </row>
    <row r="178" spans="1:8" ht="12.75">
      <c r="A178" s="19" t="s">
        <v>303</v>
      </c>
      <c r="B178" s="14">
        <f>SummerGenerationbyCounty!B174-SummerLoadbyCounty!B174</f>
        <v>-3657.8140000000003</v>
      </c>
      <c r="C178" s="14">
        <f>SummerGenerationbyCounty!C174-SummerLoadbyCounty!C174</f>
        <v>-3779.239101699998</v>
      </c>
      <c r="D178" s="14">
        <f>SummerGenerationbyCounty!D174-SummerLoadbyCounty!D174</f>
        <v>-3923.6753108634966</v>
      </c>
      <c r="E178" s="14">
        <f>SummerGenerationbyCounty!E174-SummerLoadbyCounty!E174</f>
        <v>-4069.7496053009654</v>
      </c>
      <c r="F178" s="14">
        <f>SummerGenerationbyCounty!F174-SummerLoadbyCounty!F174</f>
        <v>-4223.178638340845</v>
      </c>
      <c r="G178" s="14">
        <f>SummerGenerationbyCounty!G174-SummerLoadbyCounty!G174</f>
        <v>-4363.811124279931</v>
      </c>
      <c r="H178" s="19"/>
    </row>
    <row r="179" spans="1:8" ht="12.75">
      <c r="A179" s="19" t="s">
        <v>304</v>
      </c>
      <c r="B179" s="14">
        <f>SummerGenerationbyCounty!B175-SummerLoadbyCounty!B175</f>
        <v>-338.118</v>
      </c>
      <c r="C179" s="14">
        <f>SummerGenerationbyCounty!C175-SummerLoadbyCounty!C175</f>
        <v>-342.1024054689844</v>
      </c>
      <c r="D179" s="14">
        <f>SummerGenerationbyCounty!D175-SummerLoadbyCounty!D175</f>
        <v>-344.97669567218287</v>
      </c>
      <c r="E179" s="14">
        <f>SummerGenerationbyCounty!E175-SummerLoadbyCounty!E175</f>
        <v>-346.99227344227717</v>
      </c>
      <c r="F179" s="14">
        <f>SummerGenerationbyCounty!F175-SummerLoadbyCounty!F175</f>
        <v>-348.89522153881177</v>
      </c>
      <c r="G179" s="14">
        <f>SummerGenerationbyCounty!G175-SummerLoadbyCounty!G175</f>
        <v>-352.7551742956522</v>
      </c>
      <c r="H179" s="19"/>
    </row>
    <row r="180" spans="1:8" ht="12.75">
      <c r="A180" s="19" t="s">
        <v>305</v>
      </c>
      <c r="B180" s="14">
        <f>SummerGenerationbyCounty!B176-SummerLoadbyCounty!B176</f>
        <v>-1.842</v>
      </c>
      <c r="C180" s="14">
        <f>SummerGenerationbyCounty!C176-SummerLoadbyCounty!C176</f>
        <v>-1.8606623999999998</v>
      </c>
      <c r="D180" s="14">
        <f>SummerGenerationbyCounty!D176-SummerLoadbyCounty!D176</f>
        <v>-1.8792690239999998</v>
      </c>
      <c r="E180" s="14">
        <f>SummerGenerationbyCounty!E176-SummerLoadbyCounty!E176</f>
        <v>-1.8980617142399998</v>
      </c>
      <c r="F180" s="14">
        <f>SummerGenerationbyCounty!F176-SummerLoadbyCounty!F176</f>
        <v>-1.9170423313823999</v>
      </c>
      <c r="G180" s="14">
        <f>SummerGenerationbyCounty!G176-SummerLoadbyCounty!G176</f>
        <v>-1.9362127546962238</v>
      </c>
      <c r="H180" s="19"/>
    </row>
    <row r="181" spans="1:8" ht="12.75">
      <c r="A181" s="19" t="s">
        <v>306</v>
      </c>
      <c r="B181" s="14">
        <f>SummerGenerationbyCounty!B177-SummerLoadbyCounty!B177</f>
        <v>-8.505</v>
      </c>
      <c r="C181" s="14">
        <f>SummerGenerationbyCounty!C177-SummerLoadbyCounty!C177</f>
        <v>-8.597040950024208</v>
      </c>
      <c r="D181" s="14">
        <f>SummerGenerationbyCounty!D177-SummerLoadbyCounty!D177</f>
        <v>-8.6886508533942</v>
      </c>
      <c r="E181" s="14">
        <f>SummerGenerationbyCounty!E177-SummerLoadbyCounty!E177</f>
        <v>-8.779260756764195</v>
      </c>
      <c r="F181" s="14">
        <f>SummerGenerationbyCounty!F177-SummerLoadbyCounty!F177</f>
        <v>-8.87187066013419</v>
      </c>
      <c r="G181" s="14">
        <f>SummerGenerationbyCounty!G177-SummerLoadbyCounty!G177</f>
        <v>-8.963480563504184</v>
      </c>
      <c r="H181" s="19"/>
    </row>
    <row r="182" spans="1:8" ht="12.75">
      <c r="A182" s="13" t="s">
        <v>675</v>
      </c>
      <c r="B182" s="14">
        <f>SummerGenerationbyCounty!B178-SummerLoadbyCounty!B178</f>
        <v>2247</v>
      </c>
      <c r="C182" s="14">
        <f>SummerGenerationbyCounty!C178-SummerLoadbyCounty!C178</f>
        <v>2247</v>
      </c>
      <c r="D182" s="14">
        <f>SummerGenerationbyCounty!D178-SummerLoadbyCounty!D178</f>
        <v>2247</v>
      </c>
      <c r="E182" s="14">
        <f>SummerGenerationbyCounty!E178-SummerLoadbyCounty!E178</f>
        <v>2247</v>
      </c>
      <c r="F182" s="14">
        <f>SummerGenerationbyCounty!F178-SummerLoadbyCounty!F178</f>
        <v>2247</v>
      </c>
      <c r="G182" s="14">
        <f>SummerGenerationbyCounty!G178-SummerLoadbyCounty!G178</f>
        <v>2247</v>
      </c>
      <c r="H182" s="13"/>
    </row>
    <row r="183" spans="1:8" ht="12.75">
      <c r="A183" s="19" t="s">
        <v>307</v>
      </c>
      <c r="B183" s="14">
        <f>SummerGenerationbyCounty!B179-SummerLoadbyCounty!B179</f>
        <v>-328.52</v>
      </c>
      <c r="C183" s="14">
        <f>SummerGenerationbyCounty!C179-SummerLoadbyCounty!C179</f>
        <v>-331.95257607745884</v>
      </c>
      <c r="D183" s="14">
        <f>SummerGenerationbyCounty!D179-SummerLoadbyCounty!D179</f>
        <v>-334.9443770094655</v>
      </c>
      <c r="E183" s="14">
        <f>SummerGenerationbyCounty!E179-SummerLoadbyCounty!E179</f>
        <v>-336.69232239234543</v>
      </c>
      <c r="F183" s="14">
        <f>SummerGenerationbyCounty!F179-SummerLoadbyCounty!F179</f>
        <v>-337.7722420376736</v>
      </c>
      <c r="G183" s="14">
        <f>SummerGenerationbyCounty!G179-SummerLoadbyCounty!G179</f>
        <v>-340.1942182812404</v>
      </c>
      <c r="H183" s="19"/>
    </row>
    <row r="184" spans="1:8" ht="12.75">
      <c r="A184" s="19" t="s">
        <v>308</v>
      </c>
      <c r="B184" s="14">
        <f>SummerGenerationbyCounty!B180-SummerLoadbyCounty!B180</f>
        <v>-902.7559999999999</v>
      </c>
      <c r="C184" s="14">
        <f>SummerGenerationbyCounty!C180-SummerLoadbyCounty!C180</f>
        <v>-1370.7722963868546</v>
      </c>
      <c r="D184" s="14">
        <f>SummerGenerationbyCounty!D180-SummerLoadbyCounty!D180</f>
        <v>-1451.453424532192</v>
      </c>
      <c r="E184" s="14">
        <f>SummerGenerationbyCounty!E180-SummerLoadbyCounty!E180</f>
        <v>-1492.5948488723202</v>
      </c>
      <c r="F184" s="14">
        <f>SummerGenerationbyCounty!F180-SummerLoadbyCounty!F180</f>
        <v>-1540.0779312261184</v>
      </c>
      <c r="G184" s="14">
        <f>SummerGenerationbyCounty!G180-SummerLoadbyCounty!G180</f>
        <v>-1582.4766897498343</v>
      </c>
      <c r="H184" s="19"/>
    </row>
    <row r="185" spans="1:8" ht="12.75">
      <c r="A185" s="19" t="s">
        <v>309</v>
      </c>
      <c r="B185" s="14">
        <f>SummerGenerationbyCounty!B181-SummerLoadbyCounty!B181</f>
        <v>1.8285999999999945</v>
      </c>
      <c r="C185" s="14">
        <f>SummerGenerationbyCounty!C181-SummerLoadbyCounty!C181</f>
        <v>0.8046726109447668</v>
      </c>
      <c r="D185" s="14">
        <f>SummerGenerationbyCounty!D181-SummerLoadbyCounty!D181</f>
        <v>-0.22273073976808888</v>
      </c>
      <c r="E185" s="14">
        <f>SummerGenerationbyCounty!E181-SummerLoadbyCounty!E181</f>
        <v>-1.245964203667583</v>
      </c>
      <c r="F185" s="14">
        <f>SummerGenerationbyCounty!F181-SummerLoadbyCounty!F181</f>
        <v>-2.267783689202819</v>
      </c>
      <c r="G185" s="14">
        <f>SummerGenerationbyCounty!G181-SummerLoadbyCounty!G181</f>
        <v>-3.2822927585834485</v>
      </c>
      <c r="H185" s="19"/>
    </row>
    <row r="186" spans="1:8" ht="12.75">
      <c r="A186" s="19" t="s">
        <v>310</v>
      </c>
      <c r="B186" s="14">
        <f>SummerGenerationbyCounty!B182-SummerLoadbyCounty!B182</f>
        <v>-50.912</v>
      </c>
      <c r="C186" s="14">
        <f>SummerGenerationbyCounty!C182-SummerLoadbyCounty!C182</f>
        <v>-52.26555568019219</v>
      </c>
      <c r="D186" s="14">
        <f>SummerGenerationbyCounty!D182-SummerLoadbyCounty!D182</f>
        <v>-54.21925004849435</v>
      </c>
      <c r="E186" s="14">
        <f>SummerGenerationbyCounty!E182-SummerLoadbyCounty!E182</f>
        <v>-59.47564871597544</v>
      </c>
      <c r="F186" s="14">
        <f>SummerGenerationbyCounty!F182-SummerLoadbyCounty!F182</f>
        <v>-61.88518993723133</v>
      </c>
      <c r="G186" s="14">
        <f>SummerGenerationbyCounty!G182-SummerLoadbyCounty!G182</f>
        <v>-64.10842549213704</v>
      </c>
      <c r="H186" s="19"/>
    </row>
    <row r="187" spans="1:8" ht="12.75">
      <c r="A187" s="19" t="s">
        <v>311</v>
      </c>
      <c r="B187" s="14">
        <f>SummerGenerationbyCounty!B183-SummerLoadbyCounty!B183</f>
        <v>-31.36</v>
      </c>
      <c r="C187" s="14">
        <f>SummerGenerationbyCounty!C183-SummerLoadbyCounty!C183</f>
        <v>-34.343751052884215</v>
      </c>
      <c r="D187" s="14">
        <f>SummerGenerationbyCounty!D183-SummerLoadbyCounty!D183</f>
        <v>-38.48677785547309</v>
      </c>
      <c r="E187" s="14">
        <f>SummerGenerationbyCounty!E183-SummerLoadbyCounty!E183</f>
        <v>-48.161591719515414</v>
      </c>
      <c r="F187" s="14">
        <f>SummerGenerationbyCounty!F183-SummerLoadbyCounty!F183</f>
        <v>-52.782288635404086</v>
      </c>
      <c r="G187" s="14">
        <f>SummerGenerationbyCounty!G183-SummerLoadbyCounty!G183</f>
        <v>-57.04590114480186</v>
      </c>
      <c r="H187" s="19"/>
    </row>
    <row r="188" spans="1:8" ht="12.75">
      <c r="A188" s="19" t="s">
        <v>312</v>
      </c>
      <c r="B188" s="14">
        <f>SummerGenerationbyCounty!B184-SummerLoadbyCounty!B184</f>
        <v>-72.519</v>
      </c>
      <c r="C188" s="14">
        <f>SummerGenerationbyCounty!C184-SummerLoadbyCounty!C184</f>
        <v>-73.31203566666667</v>
      </c>
      <c r="D188" s="14">
        <f>SummerGenerationbyCounty!D184-SummerLoadbyCounty!D184</f>
        <v>-73.96203566666668</v>
      </c>
      <c r="E188" s="14">
        <f>SummerGenerationbyCounty!E184-SummerLoadbyCounty!E184</f>
        <v>-74.61203566666667</v>
      </c>
      <c r="F188" s="14">
        <f>SummerGenerationbyCounty!F184-SummerLoadbyCounty!F184</f>
        <v>-75.26203566666668</v>
      </c>
      <c r="G188" s="14">
        <f>SummerGenerationbyCounty!G184-SummerLoadbyCounty!G184</f>
        <v>-75.91203566666668</v>
      </c>
      <c r="H188" s="19"/>
    </row>
    <row r="189" spans="1:8" ht="12.75">
      <c r="A189" s="19" t="s">
        <v>313</v>
      </c>
      <c r="B189" s="14">
        <f>SummerGenerationbyCounty!B185-SummerLoadbyCounty!B185</f>
        <v>-115.203</v>
      </c>
      <c r="C189" s="14">
        <f>SummerGenerationbyCounty!C185-SummerLoadbyCounty!C185</f>
        <v>-118.95973779490944</v>
      </c>
      <c r="D189" s="14">
        <f>SummerGenerationbyCounty!D185-SummerLoadbyCounty!D185</f>
        <v>-124.11818394971655</v>
      </c>
      <c r="E189" s="14">
        <f>SummerGenerationbyCounty!E185-SummerLoadbyCounty!E185</f>
        <v>-129.35605063100675</v>
      </c>
      <c r="F189" s="14">
        <f>SummerGenerationbyCounty!F185-SummerLoadbyCounty!F185</f>
        <v>-133.51251569123204</v>
      </c>
      <c r="G189" s="14">
        <f>SummerGenerationbyCounty!G185-SummerLoadbyCounty!G185</f>
        <v>-137.30305743751168</v>
      </c>
      <c r="H189" s="19"/>
    </row>
    <row r="190" spans="1:8" ht="12.75">
      <c r="A190" s="19" t="s">
        <v>314</v>
      </c>
      <c r="B190" s="14">
        <f>SummerGenerationbyCounty!B186-SummerLoadbyCounty!B186</f>
        <v>-226.542</v>
      </c>
      <c r="C190" s="14">
        <f>SummerGenerationbyCounty!C186-SummerLoadbyCounty!C186</f>
        <v>-235.49467175027854</v>
      </c>
      <c r="D190" s="14">
        <f>SummerGenerationbyCounty!D186-SummerLoadbyCounty!D186</f>
        <v>-242.37139288217423</v>
      </c>
      <c r="E190" s="14">
        <f>SummerGenerationbyCounty!E186-SummerLoadbyCounty!E186</f>
        <v>-249.61324543861383</v>
      </c>
      <c r="F190" s="14">
        <f>SummerGenerationbyCounty!F186-SummerLoadbyCounty!F186</f>
        <v>-257.21489723145027</v>
      </c>
      <c r="G190" s="14">
        <f>SummerGenerationbyCounty!G186-SummerLoadbyCounty!G186</f>
        <v>-264.94249909490594</v>
      </c>
      <c r="H190" s="19"/>
    </row>
    <row r="191" spans="1:8" ht="12.75">
      <c r="A191" s="19" t="s">
        <v>315</v>
      </c>
      <c r="B191" s="14">
        <f>SummerGenerationbyCounty!B187-SummerLoadbyCounty!B187</f>
        <v>910.418</v>
      </c>
      <c r="C191" s="14">
        <f>SummerGenerationbyCounty!C187-SummerLoadbyCounty!C187</f>
        <v>909.9292406</v>
      </c>
      <c r="D191" s="14">
        <f>SummerGenerationbyCounty!D187-SummerLoadbyCounty!D187</f>
        <v>909.439533006</v>
      </c>
      <c r="E191" s="14">
        <f>SummerGenerationbyCounty!E187-SummerLoadbyCounty!E187</f>
        <v>908.94892833606</v>
      </c>
      <c r="F191" s="14">
        <f>SummerGenerationbyCounty!F187-SummerLoadbyCounty!F187</f>
        <v>908.4574176194207</v>
      </c>
      <c r="G191" s="14">
        <f>SummerGenerationbyCounty!G187-SummerLoadbyCounty!G187</f>
        <v>907.9649917956148</v>
      </c>
      <c r="H191" s="19"/>
    </row>
    <row r="192" spans="1:8" ht="12.75">
      <c r="A192" s="19" t="s">
        <v>316</v>
      </c>
      <c r="B192" s="14">
        <f>SummerGenerationbyCounty!B188-SummerLoadbyCounty!B188</f>
        <v>-141.549</v>
      </c>
      <c r="C192" s="14">
        <f>SummerGenerationbyCounty!C188-SummerLoadbyCounty!C188</f>
        <v>-144.60849222892156</v>
      </c>
      <c r="D192" s="14">
        <f>SummerGenerationbyCounty!D188-SummerLoadbyCounty!D188</f>
        <v>-147.87344057094847</v>
      </c>
      <c r="E192" s="14">
        <f>SummerGenerationbyCounty!E188-SummerLoadbyCounty!E188</f>
        <v>-150.77255622625103</v>
      </c>
      <c r="F192" s="14">
        <f>SummerGenerationbyCounty!F188-SummerLoadbyCounty!F188</f>
        <v>-153.89439910842813</v>
      </c>
      <c r="G192" s="14">
        <f>SummerGenerationbyCounty!G188-SummerLoadbyCounty!G188</f>
        <v>-157.0377146361451</v>
      </c>
      <c r="H192" s="19"/>
    </row>
    <row r="193" spans="1:8" ht="12.75">
      <c r="A193" s="19" t="s">
        <v>317</v>
      </c>
      <c r="B193" s="14">
        <f>SummerGenerationbyCounty!B189-SummerLoadbyCounty!B189</f>
        <v>-248.63400000000001</v>
      </c>
      <c r="C193" s="14">
        <f>SummerGenerationbyCounty!C189-SummerLoadbyCounty!C189</f>
        <v>-269.9311656042044</v>
      </c>
      <c r="D193" s="14">
        <f>SummerGenerationbyCounty!D189-SummerLoadbyCounty!D189</f>
        <v>-300.8231776536819</v>
      </c>
      <c r="E193" s="14">
        <f>SummerGenerationbyCounty!E189-SummerLoadbyCounty!E189</f>
        <v>-330.43089711724883</v>
      </c>
      <c r="F193" s="14">
        <f>SummerGenerationbyCounty!F189-SummerLoadbyCounty!F189</f>
        <v>-360.34369563578355</v>
      </c>
      <c r="G193" s="14">
        <f>SummerGenerationbyCounty!G189-SummerLoadbyCounty!G189</f>
        <v>-385.8655241147725</v>
      </c>
      <c r="H193" s="19"/>
    </row>
    <row r="194" spans="1:8" ht="12.75">
      <c r="A194" s="19" t="s">
        <v>318</v>
      </c>
      <c r="B194" s="14">
        <f>SummerGenerationbyCounty!B190-SummerLoadbyCounty!B190</f>
        <v>193.509</v>
      </c>
      <c r="C194" s="14">
        <f>SummerGenerationbyCounty!C190-SummerLoadbyCounty!C190</f>
        <v>467.09462718827524</v>
      </c>
      <c r="D194" s="14">
        <f>SummerGenerationbyCounty!D190-SummerLoadbyCounty!D190</f>
        <v>465.6588784064778</v>
      </c>
      <c r="E194" s="14">
        <f>SummerGenerationbyCounty!E190-SummerLoadbyCounty!E190</f>
        <v>464.1981872896538</v>
      </c>
      <c r="F194" s="14">
        <f>SummerGenerationbyCounty!F190-SummerLoadbyCounty!F190</f>
        <v>462.711401539738</v>
      </c>
      <c r="G194" s="14">
        <f>SummerGenerationbyCounty!G190-SummerLoadbyCounty!G190</f>
        <v>461.48846472916074</v>
      </c>
      <c r="H194" s="19"/>
    </row>
    <row r="195" spans="1:8" ht="12.75">
      <c r="A195" s="19" t="s">
        <v>319</v>
      </c>
      <c r="B195" s="14">
        <f>SummerGenerationbyCounty!B191-SummerLoadbyCounty!B191</f>
        <v>-352</v>
      </c>
      <c r="C195" s="14">
        <f>SummerGenerationbyCounty!C191-SummerLoadbyCounty!C191</f>
        <v>-355.9</v>
      </c>
      <c r="D195" s="14">
        <f>SummerGenerationbyCounty!D191-SummerLoadbyCounty!D191</f>
        <v>-360.6</v>
      </c>
      <c r="E195" s="14">
        <f>SummerGenerationbyCounty!E191-SummerLoadbyCounty!E191</f>
        <v>-364.9</v>
      </c>
      <c r="F195" s="14">
        <f>SummerGenerationbyCounty!F191-SummerLoadbyCounty!F191</f>
        <v>-369.2</v>
      </c>
      <c r="G195" s="14">
        <f>SummerGenerationbyCounty!G191-SummerLoadbyCounty!G191</f>
        <v>-373.5</v>
      </c>
      <c r="H195" s="19"/>
    </row>
    <row r="196" spans="1:8" ht="12.75">
      <c r="A196" s="19" t="s">
        <v>320</v>
      </c>
      <c r="B196" s="14">
        <f>SummerGenerationbyCounty!B192-SummerLoadbyCounty!B192</f>
        <v>691.674</v>
      </c>
      <c r="C196" s="14">
        <f>SummerGenerationbyCounty!C192-SummerLoadbyCounty!C192</f>
        <v>691.2074917077725</v>
      </c>
      <c r="D196" s="14">
        <f>SummerGenerationbyCounty!D192-SummerLoadbyCounty!D192</f>
        <v>690.7406007140705</v>
      </c>
      <c r="E196" s="14">
        <f>SummerGenerationbyCounty!E192-SummerLoadbyCounty!E192</f>
        <v>690.2737097203686</v>
      </c>
      <c r="F196" s="14">
        <f>SummerGenerationbyCounty!F192-SummerLoadbyCounty!F192</f>
        <v>689.8068187266666</v>
      </c>
      <c r="G196" s="14">
        <f>SummerGenerationbyCounty!G192-SummerLoadbyCounty!G192</f>
        <v>689.3399277329647</v>
      </c>
      <c r="H196" s="19"/>
    </row>
    <row r="197" spans="1:8" ht="12.75">
      <c r="A197" s="19" t="s">
        <v>321</v>
      </c>
      <c r="B197" s="14">
        <f>SummerGenerationbyCounty!B193-SummerLoadbyCounty!B193</f>
        <v>-45.178</v>
      </c>
      <c r="C197" s="14">
        <f>SummerGenerationbyCounty!C193-SummerLoadbyCounty!C193</f>
        <v>-46.531969121751025</v>
      </c>
      <c r="D197" s="14">
        <f>SummerGenerationbyCounty!D193-SummerLoadbyCounty!D193</f>
        <v>-47.67648051155463</v>
      </c>
      <c r="E197" s="14">
        <f>SummerGenerationbyCounty!E193-SummerLoadbyCounty!E193</f>
        <v>-49.24493217246235</v>
      </c>
      <c r="F197" s="14">
        <f>SummerGenerationbyCounty!F193-SummerLoadbyCounty!F193</f>
        <v>-50.688848366630324</v>
      </c>
      <c r="G197" s="14">
        <f>SummerGenerationbyCounty!G193-SummerLoadbyCounty!G193</f>
        <v>-52.23863724009336</v>
      </c>
      <c r="H197" s="19"/>
    </row>
    <row r="198" spans="1:8" ht="12.75">
      <c r="A198" s="19" t="s">
        <v>322</v>
      </c>
      <c r="B198" s="14">
        <f>SummerGenerationbyCounty!B194-SummerLoadbyCounty!B194</f>
        <v>-1103.974</v>
      </c>
      <c r="C198" s="14">
        <f>SummerGenerationbyCounty!C194-SummerLoadbyCounty!C194</f>
        <v>-1163.2969836979569</v>
      </c>
      <c r="D198" s="14">
        <f>SummerGenerationbyCounty!D194-SummerLoadbyCounty!D194</f>
        <v>-1222.6535945485025</v>
      </c>
      <c r="E198" s="14">
        <f>SummerGenerationbyCounty!E194-SummerLoadbyCounty!E194</f>
        <v>-1287.3339611673464</v>
      </c>
      <c r="F198" s="14">
        <f>SummerGenerationbyCounty!F194-SummerLoadbyCounty!F194</f>
        <v>-1349.2481599313383</v>
      </c>
      <c r="G198" s="14">
        <f>SummerGenerationbyCounty!G194-SummerLoadbyCounty!G194</f>
        <v>-1414.6354294807854</v>
      </c>
      <c r="H198" s="19"/>
    </row>
    <row r="199" spans="1:8" ht="12.75">
      <c r="A199" s="19" t="s">
        <v>323</v>
      </c>
      <c r="B199" s="14">
        <f>SummerGenerationbyCounty!B195-SummerLoadbyCounty!B195</f>
        <v>-166.4</v>
      </c>
      <c r="C199" s="14">
        <f>SummerGenerationbyCounty!C195-SummerLoadbyCounty!C195</f>
        <v>-176.56050590318515</v>
      </c>
      <c r="D199" s="14">
        <f>SummerGenerationbyCounty!D195-SummerLoadbyCounty!D195</f>
        <v>-181.49077051240903</v>
      </c>
      <c r="E199" s="14">
        <f>SummerGenerationbyCounty!E195-SummerLoadbyCounty!E195</f>
        <v>-186.5633210866683</v>
      </c>
      <c r="F199" s="14">
        <f>SummerGenerationbyCounty!F195-SummerLoadbyCounty!F195</f>
        <v>-191.85194504001942</v>
      </c>
      <c r="G199" s="14">
        <f>SummerGenerationbyCounty!G195-SummerLoadbyCounty!G195</f>
        <v>-197.33471603047235</v>
      </c>
      <c r="H199" s="19"/>
    </row>
    <row r="200" spans="1:8" ht="12.75">
      <c r="A200" s="19" t="s">
        <v>324</v>
      </c>
      <c r="B200" s="14">
        <f>SummerGenerationbyCounty!B196-SummerLoadbyCounty!B196</f>
        <v>-64.438</v>
      </c>
      <c r="C200" s="14">
        <f>SummerGenerationbyCounty!C196-SummerLoadbyCounty!C196</f>
        <v>-65.2021577</v>
      </c>
      <c r="D200" s="14">
        <f>SummerGenerationbyCounty!D196-SummerLoadbyCounty!D196</f>
        <v>-66.06717927700001</v>
      </c>
      <c r="E200" s="14">
        <f>SummerGenerationbyCounty!E196-SummerLoadbyCounty!E196</f>
        <v>-66.83385106976999</v>
      </c>
      <c r="F200" s="14">
        <f>SummerGenerationbyCounty!F196-SummerLoadbyCounty!F196</f>
        <v>-67.7021895804677</v>
      </c>
      <c r="G200" s="14">
        <f>SummerGenerationbyCounty!G196-SummerLoadbyCounty!G196</f>
        <v>-68.47221147627238</v>
      </c>
      <c r="H200" s="19"/>
    </row>
    <row r="201" spans="1:8" ht="12.75">
      <c r="A201" s="19" t="s">
        <v>325</v>
      </c>
      <c r="B201" s="14">
        <f>SummerGenerationbyCounty!B197-SummerLoadbyCounty!B197</f>
        <v>385.921</v>
      </c>
      <c r="C201" s="14">
        <f>SummerGenerationbyCounty!C197-SummerLoadbyCounty!C197</f>
        <v>345.728</v>
      </c>
      <c r="D201" s="14">
        <f>SummerGenerationbyCounty!D197-SummerLoadbyCounty!D197</f>
        <v>342.246</v>
      </c>
      <c r="E201" s="14">
        <f>SummerGenerationbyCounty!E197-SummerLoadbyCounty!E197</f>
        <v>331.161</v>
      </c>
      <c r="F201" s="14">
        <f>SummerGenerationbyCounty!F197-SummerLoadbyCounty!F197</f>
        <v>319.555</v>
      </c>
      <c r="G201" s="14">
        <f>SummerGenerationbyCounty!G197-SummerLoadbyCounty!G197</f>
        <v>313.323</v>
      </c>
      <c r="H201" s="19"/>
    </row>
    <row r="202" spans="1:8" ht="12.75">
      <c r="A202" s="19" t="s">
        <v>326</v>
      </c>
      <c r="B202" s="14">
        <f>SummerGenerationbyCounty!B198-SummerLoadbyCounty!B198</f>
        <v>539.951</v>
      </c>
      <c r="C202" s="14">
        <f>SummerGenerationbyCounty!C198-SummerLoadbyCounty!C198</f>
        <v>538.4044779</v>
      </c>
      <c r="D202" s="14">
        <f>SummerGenerationbyCounty!D198-SummerLoadbyCounty!D198</f>
        <v>536.862952679</v>
      </c>
      <c r="E202" s="14">
        <f>SummerGenerationbyCounty!E198-SummerLoadbyCounty!E198</f>
        <v>535.33520220579</v>
      </c>
      <c r="F202" s="14">
        <f>SummerGenerationbyCounty!F198-SummerLoadbyCounty!F198</f>
        <v>533.7842142278479</v>
      </c>
      <c r="G202" s="14">
        <f>SummerGenerationbyCounty!G198-SummerLoadbyCounty!G198</f>
        <v>532.2419763701264</v>
      </c>
      <c r="H202" s="19"/>
    </row>
    <row r="203" spans="1:8" ht="12.75">
      <c r="A203" s="19" t="s">
        <v>327</v>
      </c>
      <c r="B203" s="14">
        <f>SummerGenerationbyCounty!B199-SummerLoadbyCounty!B199</f>
        <v>-24.727</v>
      </c>
      <c r="C203" s="14">
        <f>SummerGenerationbyCounty!C199-SummerLoadbyCounty!C199</f>
        <v>-25.5142143</v>
      </c>
      <c r="D203" s="14">
        <f>SummerGenerationbyCounty!D199-SummerLoadbyCounty!D199</f>
        <v>-26.3019743</v>
      </c>
      <c r="E203" s="14">
        <f>SummerGenerationbyCounty!E199-SummerLoadbyCounty!E199</f>
        <v>-27.0897343</v>
      </c>
      <c r="F203" s="14">
        <f>SummerGenerationbyCounty!F199-SummerLoadbyCounty!F199</f>
        <v>-27.8774943</v>
      </c>
      <c r="G203" s="14">
        <f>SummerGenerationbyCounty!G199-SummerLoadbyCounty!G199</f>
        <v>-28.6652543</v>
      </c>
      <c r="H203" s="19"/>
    </row>
    <row r="204" spans="1:8" ht="12.75">
      <c r="A204" s="19" t="s">
        <v>328</v>
      </c>
      <c r="B204" s="14">
        <f>SummerGenerationbyCounty!B200-SummerLoadbyCounty!B200</f>
        <v>-21.587</v>
      </c>
      <c r="C204" s="14">
        <f>SummerGenerationbyCounty!C200-SummerLoadbyCounty!C200</f>
        <v>-22.190989151189186</v>
      </c>
      <c r="D204" s="14">
        <f>SummerGenerationbyCounty!D200-SummerLoadbyCounty!D200</f>
        <v>-23.035964697948042</v>
      </c>
      <c r="E204" s="14">
        <f>SummerGenerationbyCounty!E200-SummerLoadbyCounty!E200</f>
        <v>-25.02583574929631</v>
      </c>
      <c r="F204" s="14">
        <f>SummerGenerationbyCounty!F200-SummerLoadbyCounty!F200</f>
        <v>-25.96605854898971</v>
      </c>
      <c r="G204" s="14">
        <f>SummerGenerationbyCounty!G200-SummerLoadbyCounty!G200</f>
        <v>-26.83292686745219</v>
      </c>
      <c r="H204" s="19"/>
    </row>
    <row r="205" spans="1:7" ht="12.75">
      <c r="A205" s="19"/>
      <c r="B205" s="14"/>
      <c r="C205" s="14"/>
      <c r="D205" s="14"/>
      <c r="E205" s="14"/>
      <c r="F205" s="14"/>
      <c r="G205" s="14"/>
    </row>
    <row r="206" spans="1:7" ht="12.75">
      <c r="A206" s="19"/>
      <c r="B206" s="14"/>
      <c r="C206" s="14"/>
      <c r="D206" s="14"/>
      <c r="E206" s="14"/>
      <c r="F206" s="14"/>
      <c r="G206" s="14"/>
    </row>
    <row r="209" spans="1:2" ht="26.25" customHeight="1">
      <c r="A209" s="261"/>
      <c r="B209" s="261"/>
    </row>
  </sheetData>
  <mergeCells count="5">
    <mergeCell ref="A1:G1"/>
    <mergeCell ref="A6:G6"/>
    <mergeCell ref="A209:B209"/>
    <mergeCell ref="B9:G9"/>
    <mergeCell ref="A7:H8"/>
  </mergeCells>
  <conditionalFormatting sqref="D11 D7:D8 D207:D65536 D2:D5">
    <cfRule type="cellIs" priority="1" dxfId="1" operator="lessThan" stopIfTrue="1">
      <formula>0</formula>
    </cfRule>
    <cfRule type="cellIs" priority="2" dxfId="2" operator="greaterThan" stopIfTrue="1">
      <formula>0</formula>
    </cfRule>
  </conditionalFormatting>
  <conditionalFormatting sqref="B12:G206">
    <cfRule type="cellIs" priority="3" dxfId="2" operator="greaterThanOrEqual" stopIfTrue="1">
      <formula>0</formula>
    </cfRule>
    <cfRule type="cellIs" priority="4" dxfId="1" operator="lessThan" stopIfTrue="1">
      <formula>0</formula>
    </cfRule>
  </conditionalFormatting>
  <printOptions horizontalCentered="1"/>
  <pageMargins left="0.5" right="0.25" top="1" bottom="1" header="0.5" footer="0.5"/>
  <pageSetup fitToHeight="13" fitToWidth="1" horizontalDpi="600" verticalDpi="600" orientation="portrait" r:id="rId1"/>
  <headerFooter alignWithMargins="0">
    <oddHeader>&amp;LCDR Report - Summer Import/Export by County&amp;RMay 2007</oddHeader>
    <oddFooter>&amp;CSummer Import/Export - &amp;P of &amp;N</oddFooter>
  </headerFooter>
</worksheet>
</file>

<file path=xl/worksheets/sheet16.xml><?xml version="1.0" encoding="utf-8"?>
<worksheet xmlns="http://schemas.openxmlformats.org/spreadsheetml/2006/main" xmlns:r="http://schemas.openxmlformats.org/officeDocument/2006/relationships">
  <sheetPr>
    <tabColor indexed="43"/>
  </sheetPr>
  <dimension ref="A1:H205"/>
  <sheetViews>
    <sheetView showGridLines="0" workbookViewId="0" topLeftCell="A1">
      <selection activeCell="A1" sqref="A1:G1"/>
    </sheetView>
  </sheetViews>
  <sheetFormatPr defaultColWidth="9.140625" defaultRowHeight="12.75"/>
  <cols>
    <col min="1" max="1" width="16.7109375" style="0" bestFit="1" customWidth="1"/>
    <col min="2" max="7" width="9.57421875" style="0" bestFit="1" customWidth="1"/>
  </cols>
  <sheetData>
    <row r="1" spans="1:7" ht="30" customHeight="1">
      <c r="A1" s="268" t="s">
        <v>124</v>
      </c>
      <c r="B1" s="268"/>
      <c r="C1" s="268"/>
      <c r="D1" s="268"/>
      <c r="E1" s="268"/>
      <c r="F1" s="268"/>
      <c r="G1" s="268"/>
    </row>
    <row r="3" spans="1:7" ht="38.25" customHeight="1">
      <c r="A3" s="261" t="s">
        <v>121</v>
      </c>
      <c r="B3" s="261"/>
      <c r="C3" s="261"/>
      <c r="D3" s="261"/>
      <c r="E3" s="261"/>
      <c r="F3" s="261"/>
      <c r="G3" s="261"/>
    </row>
    <row r="4" spans="1:7" ht="15.75" customHeight="1">
      <c r="A4" s="177"/>
      <c r="B4" s="178"/>
      <c r="C4" s="178"/>
      <c r="D4" s="178"/>
      <c r="E4" s="178"/>
      <c r="F4" s="178"/>
      <c r="G4" s="178"/>
    </row>
    <row r="5" spans="2:7" ht="12.75" customHeight="1">
      <c r="B5" s="230"/>
      <c r="C5" s="230"/>
      <c r="D5" s="230"/>
      <c r="E5" s="230"/>
      <c r="F5" s="230"/>
      <c r="G5" s="230"/>
    </row>
    <row r="6" spans="1:7" ht="12.75" customHeight="1">
      <c r="A6" s="64" t="s">
        <v>137</v>
      </c>
      <c r="B6" s="1">
        <v>2008</v>
      </c>
      <c r="C6" s="1">
        <v>2009</v>
      </c>
      <c r="D6" s="1">
        <v>2010</v>
      </c>
      <c r="E6" s="1">
        <v>2011</v>
      </c>
      <c r="F6" s="1">
        <v>2012</v>
      </c>
      <c r="G6" s="1">
        <v>2013</v>
      </c>
    </row>
    <row r="7" spans="1:7" ht="12.75" customHeight="1">
      <c r="A7" s="64"/>
      <c r="B7" s="70"/>
      <c r="C7" s="1"/>
      <c r="D7" s="1"/>
      <c r="E7" s="1"/>
      <c r="F7" s="1"/>
      <c r="G7" s="1"/>
    </row>
    <row r="8" spans="1:7" ht="12.75" customHeight="1">
      <c r="A8" s="19" t="s">
        <v>138</v>
      </c>
      <c r="B8" s="14">
        <v>69.21729150182865</v>
      </c>
      <c r="C8" s="14">
        <v>69.55160946378066</v>
      </c>
      <c r="D8" s="14">
        <v>69.5055474258828</v>
      </c>
      <c r="E8" s="14">
        <v>69.35094167586591</v>
      </c>
      <c r="F8" s="14">
        <v>69.9721797392886</v>
      </c>
      <c r="G8" s="14">
        <v>70.20704486035731</v>
      </c>
    </row>
    <row r="9" spans="1:7" ht="12.75" customHeight="1">
      <c r="A9" s="19" t="s">
        <v>139</v>
      </c>
      <c r="B9" s="14">
        <v>64.09448168530378</v>
      </c>
      <c r="C9" s="14">
        <v>64.51158415714971</v>
      </c>
      <c r="D9" s="14">
        <v>64.67540888211597</v>
      </c>
      <c r="E9" s="14">
        <v>64.7324211971059</v>
      </c>
      <c r="F9" s="14">
        <v>65.54157358843061</v>
      </c>
      <c r="G9" s="14">
        <v>65.95467893528644</v>
      </c>
    </row>
    <row r="10" spans="1:7" ht="12.75" customHeight="1">
      <c r="A10" s="19" t="s">
        <v>140</v>
      </c>
      <c r="B10" s="14">
        <v>149.70202650032354</v>
      </c>
      <c r="C10" s="14">
        <v>150.86050837412066</v>
      </c>
      <c r="D10" s="14">
        <v>151.1169635217667</v>
      </c>
      <c r="E10" s="14">
        <v>151.12908492997096</v>
      </c>
      <c r="F10" s="14">
        <v>152.82676041935494</v>
      </c>
      <c r="G10" s="14">
        <v>153.67659936211388</v>
      </c>
    </row>
    <row r="11" spans="1:7" ht="12.75" customHeight="1">
      <c r="A11" s="19" t="s">
        <v>141</v>
      </c>
      <c r="B11" s="14">
        <v>38.88447716681788</v>
      </c>
      <c r="C11" s="14">
        <v>40.19831152275103</v>
      </c>
      <c r="D11" s="14">
        <v>40.408544927149634</v>
      </c>
      <c r="E11" s="14">
        <v>40.46721588049134</v>
      </c>
      <c r="F11" s="14">
        <v>40.88284638349317</v>
      </c>
      <c r="G11" s="14">
        <v>41.231562827588114</v>
      </c>
    </row>
    <row r="12" spans="1:7" ht="12.75">
      <c r="A12" s="19" t="s">
        <v>142</v>
      </c>
      <c r="B12" s="14">
        <v>19.76356646605604</v>
      </c>
      <c r="C12" s="14">
        <v>20.040464733605432</v>
      </c>
      <c r="D12" s="14">
        <v>20.23527014425485</v>
      </c>
      <c r="E12" s="14">
        <v>20.39262031229063</v>
      </c>
      <c r="F12" s="14">
        <v>20.774366340885834</v>
      </c>
      <c r="G12" s="14">
        <v>21.05024726646629</v>
      </c>
    </row>
    <row r="13" spans="1:7" ht="12.75">
      <c r="A13" s="19" t="s">
        <v>143</v>
      </c>
      <c r="B13" s="14">
        <v>1119.8643272128134</v>
      </c>
      <c r="C13" s="14">
        <v>1081.9214837043749</v>
      </c>
      <c r="D13" s="14">
        <v>1236.981910982414</v>
      </c>
      <c r="E13" s="14">
        <v>1255.4804052960212</v>
      </c>
      <c r="F13" s="14">
        <v>1288.7351801037887</v>
      </c>
      <c r="G13" s="14">
        <v>1315.6957041469686</v>
      </c>
    </row>
    <row r="14" spans="1:7" ht="12.75">
      <c r="A14" s="19" t="s">
        <v>144</v>
      </c>
      <c r="B14" s="14">
        <v>62.28700504971796</v>
      </c>
      <c r="C14" s="14">
        <v>63.09204183274093</v>
      </c>
      <c r="D14" s="14">
        <v>63.68616706471015</v>
      </c>
      <c r="E14" s="14">
        <v>64.21017538827792</v>
      </c>
      <c r="F14" s="14">
        <v>65.4892748796729</v>
      </c>
      <c r="G14" s="14">
        <v>66.44627830326674</v>
      </c>
    </row>
    <row r="15" spans="1:7" ht="12.75">
      <c r="A15" s="19" t="s">
        <v>145</v>
      </c>
      <c r="B15" s="14">
        <v>56.18905509888137</v>
      </c>
      <c r="C15" s="14">
        <v>58.2017492929352</v>
      </c>
      <c r="D15" s="14">
        <v>59.94803667999405</v>
      </c>
      <c r="E15" s="14">
        <v>61.55048567971575</v>
      </c>
      <c r="F15" s="14">
        <v>63.8094260563787</v>
      </c>
      <c r="G15" s="14">
        <v>65.69475283267617</v>
      </c>
    </row>
    <row r="16" spans="1:7" ht="12.75">
      <c r="A16" s="19" t="s">
        <v>146</v>
      </c>
      <c r="B16" s="14">
        <v>142.50685843638078</v>
      </c>
      <c r="C16" s="14">
        <v>149.15882719117238</v>
      </c>
      <c r="D16" s="14">
        <v>154.18838423578458</v>
      </c>
      <c r="E16" s="14">
        <v>160.19112282342314</v>
      </c>
      <c r="F16" s="14">
        <v>168.53120035193157</v>
      </c>
      <c r="G16" s="14">
        <v>188.4470522332714</v>
      </c>
    </row>
    <row r="17" spans="1:7" ht="12.75">
      <c r="A17" s="19" t="s">
        <v>147</v>
      </c>
      <c r="B17" s="14">
        <v>4.520973646297406</v>
      </c>
      <c r="C17" s="14">
        <v>4.476554348917022</v>
      </c>
      <c r="D17" s="14">
        <v>4.480805274048395</v>
      </c>
      <c r="E17" s="14">
        <v>4.414267858058047</v>
      </c>
      <c r="F17" s="14">
        <v>4.461515333105155</v>
      </c>
      <c r="G17" s="14">
        <v>4.4212551076847895</v>
      </c>
    </row>
    <row r="18" spans="1:7" ht="12.75">
      <c r="A18" s="19" t="s">
        <v>148</v>
      </c>
      <c r="B18" s="14">
        <v>207.34354873639478</v>
      </c>
      <c r="C18" s="14">
        <v>210.94964245785619</v>
      </c>
      <c r="D18" s="14">
        <v>213.87795995917492</v>
      </c>
      <c r="E18" s="14">
        <v>216.49325765139508</v>
      </c>
      <c r="F18" s="14">
        <v>221.67326974010714</v>
      </c>
      <c r="G18" s="14">
        <v>225.74205307205185</v>
      </c>
    </row>
    <row r="19" spans="1:7" ht="12.75">
      <c r="A19" s="19" t="s">
        <v>149</v>
      </c>
      <c r="B19" s="14">
        <v>563.8206274550354</v>
      </c>
      <c r="C19" s="14">
        <v>589.3222111812277</v>
      </c>
      <c r="D19" s="14">
        <v>596.078308056703</v>
      </c>
      <c r="E19" s="14">
        <v>594.912486721173</v>
      </c>
      <c r="F19" s="14">
        <v>609.2168457877469</v>
      </c>
      <c r="G19" s="14">
        <v>621.9667487783713</v>
      </c>
    </row>
    <row r="20" spans="1:7" ht="12.75">
      <c r="A20" s="19" t="s">
        <v>150</v>
      </c>
      <c r="B20" s="14">
        <v>4639.62992735699</v>
      </c>
      <c r="C20" s="14">
        <v>4826.001076995485</v>
      </c>
      <c r="D20" s="14">
        <v>4918.239558353406</v>
      </c>
      <c r="E20" s="14">
        <v>5037.407998204614</v>
      </c>
      <c r="F20" s="14">
        <v>5228.885712991291</v>
      </c>
      <c r="G20" s="14">
        <v>5347.2474988013155</v>
      </c>
    </row>
    <row r="21" spans="1:7" ht="12.75">
      <c r="A21" s="19" t="s">
        <v>151</v>
      </c>
      <c r="B21" s="14">
        <v>30.145798204220927</v>
      </c>
      <c r="C21" s="14">
        <v>30.28902384914562</v>
      </c>
      <c r="D21" s="14">
        <v>30.928092634364855</v>
      </c>
      <c r="E21" s="14">
        <v>31.53824845467474</v>
      </c>
      <c r="F21" s="14">
        <v>32.36955084801092</v>
      </c>
      <c r="G21" s="14">
        <v>33.20210648391007</v>
      </c>
    </row>
    <row r="22" spans="1:7" ht="12.75">
      <c r="A22" s="19" t="s">
        <v>152</v>
      </c>
      <c r="B22" s="14">
        <v>1.5489403332160978</v>
      </c>
      <c r="C22" s="14">
        <v>1.5560850765547098</v>
      </c>
      <c r="D22" s="14">
        <v>1.5563280379776532</v>
      </c>
      <c r="E22" s="14">
        <v>1.5530337599339132</v>
      </c>
      <c r="F22" s="14">
        <v>1.5562752302975658</v>
      </c>
      <c r="G22" s="14">
        <v>1.552022525730872</v>
      </c>
    </row>
    <row r="23" spans="1:7" ht="12.75">
      <c r="A23" s="19" t="s">
        <v>153</v>
      </c>
      <c r="B23" s="14">
        <v>37.884343999239164</v>
      </c>
      <c r="C23" s="14">
        <v>39.51777162127157</v>
      </c>
      <c r="D23" s="14">
        <v>41.13055076440445</v>
      </c>
      <c r="E23" s="14">
        <v>48.6395634490503</v>
      </c>
      <c r="F23" s="14">
        <v>51.12720686680196</v>
      </c>
      <c r="G23" s="14">
        <v>53.53159248033629</v>
      </c>
    </row>
    <row r="24" spans="1:7" ht="12.75">
      <c r="A24" s="19" t="s">
        <v>154</v>
      </c>
      <c r="B24" s="14">
        <v>732.2586259185268</v>
      </c>
      <c r="C24" s="14">
        <v>745.9850655356278</v>
      </c>
      <c r="D24" s="14">
        <v>744.809462788748</v>
      </c>
      <c r="E24" s="14">
        <v>741.1231373650453</v>
      </c>
      <c r="F24" s="14">
        <v>744.8036599635878</v>
      </c>
      <c r="G24" s="14">
        <v>744.4321249207711</v>
      </c>
    </row>
    <row r="25" spans="1:7" ht="12.75">
      <c r="A25" s="19" t="s">
        <v>155</v>
      </c>
      <c r="B25" s="14">
        <v>250.36031390917324</v>
      </c>
      <c r="C25" s="14">
        <v>256.05930132347453</v>
      </c>
      <c r="D25" s="14">
        <v>256.9705033266492</v>
      </c>
      <c r="E25" s="14">
        <v>259.0651268877849</v>
      </c>
      <c r="F25" s="14">
        <v>263.8281169493962</v>
      </c>
      <c r="G25" s="14">
        <v>267.9134936184988</v>
      </c>
    </row>
    <row r="26" spans="1:7" ht="12.75">
      <c r="A26" s="19" t="s">
        <v>156</v>
      </c>
      <c r="B26" s="14">
        <v>17.278695642426555</v>
      </c>
      <c r="C26" s="14">
        <v>17.44072685475266</v>
      </c>
      <c r="D26" s="14">
        <v>17.537015997284733</v>
      </c>
      <c r="E26" s="14">
        <v>17.60733520675723</v>
      </c>
      <c r="F26" s="14">
        <v>17.87641180484001</v>
      </c>
      <c r="G26" s="14">
        <v>18.049795951552117</v>
      </c>
    </row>
    <row r="27" spans="1:7" ht="12.75">
      <c r="A27" s="19" t="s">
        <v>157</v>
      </c>
      <c r="B27" s="14">
        <v>12.570247424077369</v>
      </c>
      <c r="C27" s="14">
        <v>12.64423737320377</v>
      </c>
      <c r="D27" s="14">
        <v>12.668764795421833</v>
      </c>
      <c r="E27" s="14">
        <v>12.672582221071314</v>
      </c>
      <c r="F27" s="14">
        <v>12.817579045558631</v>
      </c>
      <c r="G27" s="14">
        <v>12.891455712310677</v>
      </c>
    </row>
    <row r="28" spans="1:7" ht="12.75">
      <c r="A28" s="19" t="s">
        <v>158</v>
      </c>
      <c r="B28" s="14">
        <v>77.3707842740118</v>
      </c>
      <c r="C28" s="14">
        <v>77.6234880591135</v>
      </c>
      <c r="D28" s="14">
        <v>77.58484165290399</v>
      </c>
      <c r="E28" s="14">
        <v>77.43858268274978</v>
      </c>
      <c r="F28" s="14">
        <v>78.2290637800233</v>
      </c>
      <c r="G28" s="14">
        <v>78.53535343795441</v>
      </c>
    </row>
    <row r="29" spans="1:7" ht="12.75">
      <c r="A29" s="19" t="s">
        <v>159</v>
      </c>
      <c r="B29" s="14">
        <v>21.543593030705836</v>
      </c>
      <c r="C29" s="14">
        <v>22.006109525712517</v>
      </c>
      <c r="D29" s="14">
        <v>22.374970681533657</v>
      </c>
      <c r="E29" s="14">
        <v>22.69825839647734</v>
      </c>
      <c r="F29" s="14">
        <v>23.281408150092652</v>
      </c>
      <c r="G29" s="14">
        <v>23.73740600842751</v>
      </c>
    </row>
    <row r="30" spans="1:7" ht="12.75">
      <c r="A30" s="19" t="s">
        <v>160</v>
      </c>
      <c r="B30" s="14">
        <v>111.69870458528499</v>
      </c>
      <c r="C30" s="14">
        <v>115.45084816661132</v>
      </c>
      <c r="D30" s="14">
        <v>119.00914707557324</v>
      </c>
      <c r="E30" s="14">
        <v>122.51493922430404</v>
      </c>
      <c r="F30" s="14">
        <v>127.40888764554265</v>
      </c>
      <c r="G30" s="14">
        <v>132.08075841649705</v>
      </c>
    </row>
    <row r="31" spans="1:7" ht="12.75">
      <c r="A31" s="19" t="s">
        <v>161</v>
      </c>
      <c r="B31" s="14">
        <v>79.3433496271279</v>
      </c>
      <c r="C31" s="14">
        <v>82.99844267015607</v>
      </c>
      <c r="D31" s="14">
        <v>86.09360057213976</v>
      </c>
      <c r="E31" s="14">
        <v>89.07562118952956</v>
      </c>
      <c r="F31" s="14">
        <v>93.12695395791468</v>
      </c>
      <c r="G31" s="14">
        <v>96.72076300825971</v>
      </c>
    </row>
    <row r="32" spans="1:7" ht="12.75">
      <c r="A32" s="19" t="s">
        <v>162</v>
      </c>
      <c r="B32" s="14">
        <v>1148.4619502534156</v>
      </c>
      <c r="C32" s="14">
        <v>1211.0350478681191</v>
      </c>
      <c r="D32" s="14">
        <v>1272.623896617193</v>
      </c>
      <c r="E32" s="14">
        <v>1335.3839236584909</v>
      </c>
      <c r="F32" s="14">
        <v>1418.4324188768164</v>
      </c>
      <c r="G32" s="14">
        <v>1499.2393195169882</v>
      </c>
    </row>
    <row r="33" spans="1:7" ht="12.75">
      <c r="A33" s="19" t="s">
        <v>163</v>
      </c>
      <c r="B33" s="14">
        <v>29.608408775051316</v>
      </c>
      <c r="C33" s="14">
        <v>29.746870974172793</v>
      </c>
      <c r="D33" s="14">
        <v>29.76517698798645</v>
      </c>
      <c r="E33" s="14">
        <v>29.691401364881962</v>
      </c>
      <c r="F33" s="14">
        <v>29.948318843552464</v>
      </c>
      <c r="G33" s="14">
        <v>30.04720632541588</v>
      </c>
    </row>
    <row r="34" spans="1:7" ht="12.75">
      <c r="A34" s="19" t="s">
        <v>164</v>
      </c>
      <c r="B34" s="14">
        <v>435.68818184954637</v>
      </c>
      <c r="C34" s="14">
        <v>449.78643061908645</v>
      </c>
      <c r="D34" s="14">
        <v>466.9598480637702</v>
      </c>
      <c r="E34" s="14">
        <v>481.6701450608947</v>
      </c>
      <c r="F34" s="14">
        <v>498.6785470414626</v>
      </c>
      <c r="G34" s="14">
        <v>517.2793135091897</v>
      </c>
    </row>
    <row r="35" spans="1:7" ht="12.75">
      <c r="A35" s="19" t="s">
        <v>165</v>
      </c>
      <c r="B35" s="14">
        <v>158.06731268167795</v>
      </c>
      <c r="C35" s="14">
        <v>160.54096272064032</v>
      </c>
      <c r="D35" s="14">
        <v>160.9177119983372</v>
      </c>
      <c r="E35" s="14">
        <v>160.73657942822604</v>
      </c>
      <c r="F35" s="14">
        <v>162.333624330483</v>
      </c>
      <c r="G35" s="14">
        <v>163.0326833744284</v>
      </c>
    </row>
    <row r="36" spans="1:7" ht="12.75">
      <c r="A36" s="19" t="s">
        <v>166</v>
      </c>
      <c r="B36" s="14">
        <v>69.23828560085798</v>
      </c>
      <c r="C36" s="14">
        <v>69.29901386515509</v>
      </c>
      <c r="D36" s="14">
        <v>69.09959467058746</v>
      </c>
      <c r="E36" s="14">
        <v>68.79880430565599</v>
      </c>
      <c r="F36" s="14">
        <v>69.27208236126448</v>
      </c>
      <c r="G36" s="14">
        <v>69.36573815142553</v>
      </c>
    </row>
    <row r="37" spans="1:7" ht="12.75">
      <c r="A37" s="19" t="s">
        <v>167</v>
      </c>
      <c r="B37" s="14">
        <v>14.459696410789237</v>
      </c>
      <c r="C37" s="14">
        <v>14.382450957567215</v>
      </c>
      <c r="D37" s="14">
        <v>14.236573026216753</v>
      </c>
      <c r="E37" s="14">
        <v>14.076928308275052</v>
      </c>
      <c r="F37" s="14">
        <v>14.088603230458371</v>
      </c>
      <c r="G37" s="14">
        <v>14.029731132678826</v>
      </c>
    </row>
    <row r="38" spans="1:7" ht="12.75">
      <c r="A38" s="19" t="s">
        <v>168</v>
      </c>
      <c r="B38" s="14">
        <v>18.82839315580164</v>
      </c>
      <c r="C38" s="14">
        <v>19.079310483809255</v>
      </c>
      <c r="D38" s="14">
        <v>19.25253577330259</v>
      </c>
      <c r="E38" s="14">
        <v>19.390634196700915</v>
      </c>
      <c r="F38" s="14">
        <v>19.74248496822097</v>
      </c>
      <c r="G38" s="14">
        <v>19.997358198646438</v>
      </c>
    </row>
    <row r="39" spans="1:7" ht="12.75">
      <c r="A39" s="19" t="s">
        <v>169</v>
      </c>
      <c r="B39" s="14">
        <v>14.065378896966095</v>
      </c>
      <c r="C39" s="14">
        <v>14.054806343122602</v>
      </c>
      <c r="D39" s="14">
        <v>13.974854153284396</v>
      </c>
      <c r="E39" s="14">
        <v>13.880062060722267</v>
      </c>
      <c r="F39" s="14">
        <v>13.9330885764242</v>
      </c>
      <c r="G39" s="14">
        <v>13.909813534614672</v>
      </c>
    </row>
    <row r="40" spans="1:7" ht="12.75">
      <c r="A40" s="19" t="s">
        <v>170</v>
      </c>
      <c r="B40" s="14">
        <v>17.44609890124103</v>
      </c>
      <c r="C40" s="14">
        <v>17.50319149165052</v>
      </c>
      <c r="D40" s="14">
        <v>17.429749989122094</v>
      </c>
      <c r="E40" s="14">
        <v>17.32889943114165</v>
      </c>
      <c r="F40" s="14">
        <v>17.398562879085727</v>
      </c>
      <c r="G40" s="14">
        <v>17.404375580819377</v>
      </c>
    </row>
    <row r="41" spans="1:7" ht="12.75">
      <c r="A41" s="19" t="s">
        <v>171</v>
      </c>
      <c r="B41" s="14">
        <v>1080.4600485091437</v>
      </c>
      <c r="C41" s="14">
        <v>1113.8195649850504</v>
      </c>
      <c r="D41" s="14">
        <v>1145.4434672892069</v>
      </c>
      <c r="E41" s="14">
        <v>1149.4827914476732</v>
      </c>
      <c r="F41" s="14">
        <v>1187.6475042895615</v>
      </c>
      <c r="G41" s="14">
        <v>1215.8652455197991</v>
      </c>
    </row>
    <row r="42" spans="1:7" ht="12.75">
      <c r="A42" s="19" t="s">
        <v>172</v>
      </c>
      <c r="B42" s="14">
        <v>55.12189786873442</v>
      </c>
      <c r="C42" s="14">
        <v>55.86113699962221</v>
      </c>
      <c r="D42" s="14">
        <v>56.395948252549985</v>
      </c>
      <c r="E42" s="14">
        <v>56.82596844183512</v>
      </c>
      <c r="F42" s="14">
        <v>57.981080944517245</v>
      </c>
      <c r="G42" s="14">
        <v>58.86761167377751</v>
      </c>
    </row>
    <row r="43" spans="1:7" ht="12.75">
      <c r="A43" s="19" t="s">
        <v>173</v>
      </c>
      <c r="B43" s="14">
        <v>265.3432030747563</v>
      </c>
      <c r="C43" s="14">
        <v>296.3541636797495</v>
      </c>
      <c r="D43" s="14">
        <v>320.2213826593458</v>
      </c>
      <c r="E43" s="14">
        <v>330.4661604885881</v>
      </c>
      <c r="F43" s="14">
        <v>341.5615707047586</v>
      </c>
      <c r="G43" s="14">
        <v>351.30331233515517</v>
      </c>
    </row>
    <row r="44" spans="1:7" ht="12.75">
      <c r="A44" s="19" t="s">
        <v>174</v>
      </c>
      <c r="B44" s="14">
        <v>30.38739199735825</v>
      </c>
      <c r="C44" s="14">
        <v>30.62468275500717</v>
      </c>
      <c r="D44" s="14">
        <v>30.743410429692457</v>
      </c>
      <c r="E44" s="14">
        <v>30.76697642064802</v>
      </c>
      <c r="F44" s="14">
        <v>31.2629187889909</v>
      </c>
      <c r="G44" s="14">
        <v>31.531422041770163</v>
      </c>
    </row>
    <row r="45" spans="1:7" ht="12.75">
      <c r="A45" s="19" t="s">
        <v>175</v>
      </c>
      <c r="B45" s="14">
        <v>7.227532587485469</v>
      </c>
      <c r="C45" s="14">
        <v>7.188428261002433</v>
      </c>
      <c r="D45" s="14">
        <v>7.116168979575855</v>
      </c>
      <c r="E45" s="14">
        <v>7.038636851387586</v>
      </c>
      <c r="F45" s="14">
        <v>7.037588433219502</v>
      </c>
      <c r="G45" s="14">
        <v>6.999169545650388</v>
      </c>
    </row>
    <row r="46" spans="1:7" ht="12.75">
      <c r="A46" s="19" t="s">
        <v>176</v>
      </c>
      <c r="B46" s="14">
        <v>96.9036869769805</v>
      </c>
      <c r="C46" s="14">
        <v>98.82600991226572</v>
      </c>
      <c r="D46" s="14">
        <v>100.19901997251735</v>
      </c>
      <c r="E46" s="14">
        <v>101.44765488821896</v>
      </c>
      <c r="F46" s="14">
        <v>103.87758328059397</v>
      </c>
      <c r="G46" s="14">
        <v>105.79055160320638</v>
      </c>
    </row>
    <row r="47" spans="1:7" ht="12.75">
      <c r="A47" s="19" t="s">
        <v>177</v>
      </c>
      <c r="B47" s="14">
        <v>82.09376944185318</v>
      </c>
      <c r="C47" s="14">
        <v>85.4619521035521</v>
      </c>
      <c r="D47" s="14">
        <v>88.69906117430911</v>
      </c>
      <c r="E47" s="14">
        <v>100.66181818415153</v>
      </c>
      <c r="F47" s="14">
        <v>105.56116118996079</v>
      </c>
      <c r="G47" s="14">
        <v>110.21369023337385</v>
      </c>
    </row>
    <row r="48" spans="1:7" ht="12.75">
      <c r="A48" s="19" t="s">
        <v>178</v>
      </c>
      <c r="B48" s="14">
        <v>2.6617729975248348</v>
      </c>
      <c r="C48" s="14">
        <v>2.64085485287111</v>
      </c>
      <c r="D48" s="14">
        <v>2.6104484826555443</v>
      </c>
      <c r="E48" s="14">
        <v>2.5767718310162397</v>
      </c>
      <c r="F48" s="14">
        <v>2.572437269176153</v>
      </c>
      <c r="G48" s="14">
        <v>2.554056486518279</v>
      </c>
    </row>
    <row r="49" spans="1:7" ht="12.75">
      <c r="A49" s="19" t="s">
        <v>179</v>
      </c>
      <c r="B49" s="14">
        <v>43.280323311236465</v>
      </c>
      <c r="C49" s="14">
        <v>43.36771188205128</v>
      </c>
      <c r="D49" s="14">
        <v>43.28930570493661</v>
      </c>
      <c r="E49" s="14">
        <v>43.14469454747447</v>
      </c>
      <c r="F49" s="14">
        <v>43.48364553169251</v>
      </c>
      <c r="G49" s="14">
        <v>43.58282672680418</v>
      </c>
    </row>
    <row r="50" spans="1:7" ht="12.75">
      <c r="A50" s="19" t="s">
        <v>180</v>
      </c>
      <c r="B50" s="14">
        <v>21.972966339430496</v>
      </c>
      <c r="C50" s="14">
        <v>22.19880413428857</v>
      </c>
      <c r="D50" s="14">
        <v>22.364125229908893</v>
      </c>
      <c r="E50" s="14">
        <v>22.496715626631055</v>
      </c>
      <c r="F50" s="14">
        <v>22.719181538487234</v>
      </c>
      <c r="G50" s="14">
        <v>22.871613507220847</v>
      </c>
    </row>
    <row r="51" spans="1:7" ht="12.75">
      <c r="A51" s="19" t="s">
        <v>181</v>
      </c>
      <c r="B51" s="14">
        <v>1.453689275336787</v>
      </c>
      <c r="C51" s="14">
        <v>1.4394065430601357</v>
      </c>
      <c r="D51" s="14">
        <v>1.4200189574915685</v>
      </c>
      <c r="E51" s="14">
        <v>1.3989324816663358</v>
      </c>
      <c r="F51" s="14">
        <v>1.3938275678544934</v>
      </c>
      <c r="G51" s="14">
        <v>1.3812498206342712</v>
      </c>
    </row>
    <row r="52" spans="1:7" ht="12.75">
      <c r="A52" s="19" t="s">
        <v>182</v>
      </c>
      <c r="B52" s="14">
        <v>4.030683899797454</v>
      </c>
      <c r="C52" s="14">
        <v>4.056509348624019</v>
      </c>
      <c r="D52" s="14">
        <v>4.066417923725854</v>
      </c>
      <c r="E52" s="14">
        <v>4.069621764847523</v>
      </c>
      <c r="F52" s="14">
        <v>4.118126905024639</v>
      </c>
      <c r="G52" s="14">
        <v>4.143749461902813</v>
      </c>
    </row>
    <row r="53" spans="1:7" ht="12.75">
      <c r="A53" s="19" t="s">
        <v>183</v>
      </c>
      <c r="B53" s="14">
        <v>4445.64721451326</v>
      </c>
      <c r="C53" s="14">
        <v>4567.385760165358</v>
      </c>
      <c r="D53" s="14">
        <v>4627.019946784889</v>
      </c>
      <c r="E53" s="14">
        <v>4676.9147124134115</v>
      </c>
      <c r="F53" s="14">
        <v>4763.605296566143</v>
      </c>
      <c r="G53" s="14">
        <v>4829.423219453803</v>
      </c>
    </row>
    <row r="54" spans="1:7" ht="12.75">
      <c r="A54" s="19" t="s">
        <v>184</v>
      </c>
      <c r="B54" s="14">
        <v>40.54187777660401</v>
      </c>
      <c r="C54" s="14">
        <v>40.64950002468245</v>
      </c>
      <c r="D54" s="14">
        <v>40.48886575053456</v>
      </c>
      <c r="E54" s="14">
        <v>40.38709711301961</v>
      </c>
      <c r="F54" s="14">
        <v>40.61025034307611</v>
      </c>
      <c r="G54" s="14">
        <v>40.643903812990985</v>
      </c>
    </row>
    <row r="55" spans="1:7" ht="12.75">
      <c r="A55" s="19" t="s">
        <v>185</v>
      </c>
      <c r="B55" s="14">
        <v>4.3533368421369785</v>
      </c>
      <c r="C55" s="14">
        <v>4.310564603474132</v>
      </c>
      <c r="D55" s="14">
        <v>4.2525049534735</v>
      </c>
      <c r="E55" s="14">
        <v>4.189357667710145</v>
      </c>
      <c r="F55" s="14">
        <v>4.174070075134436</v>
      </c>
      <c r="G55" s="14">
        <v>4.136843212799643</v>
      </c>
    </row>
    <row r="56" spans="1:7" ht="12.75">
      <c r="A56" s="19" t="s">
        <v>186</v>
      </c>
      <c r="B56" s="14">
        <v>991.6411401810383</v>
      </c>
      <c r="C56" s="14">
        <v>1053.628206033924</v>
      </c>
      <c r="D56" s="14">
        <v>1075.0762946958923</v>
      </c>
      <c r="E56" s="14">
        <v>1110.3122665136277</v>
      </c>
      <c r="F56" s="14">
        <v>1152.1464687079892</v>
      </c>
      <c r="G56" s="14">
        <v>1167.5962148560793</v>
      </c>
    </row>
    <row r="57" spans="1:7" ht="12.75">
      <c r="A57" s="19" t="s">
        <v>187</v>
      </c>
      <c r="B57" s="14">
        <v>46.0117720566456</v>
      </c>
      <c r="C57" s="14">
        <v>46.620411629889986</v>
      </c>
      <c r="D57" s="14">
        <v>47.07217733200871</v>
      </c>
      <c r="E57" s="14">
        <v>47.47030279338365</v>
      </c>
      <c r="F57" s="14">
        <v>48.42481484141056</v>
      </c>
      <c r="G57" s="14">
        <v>49.144868618167365</v>
      </c>
    </row>
    <row r="58" spans="1:7" ht="12.75">
      <c r="A58" s="19" t="s">
        <v>188</v>
      </c>
      <c r="B58" s="14">
        <v>6.093111083035359</v>
      </c>
      <c r="C58" s="14">
        <v>6.097073497197932</v>
      </c>
      <c r="D58" s="14">
        <v>6.077919591513669</v>
      </c>
      <c r="E58" s="14">
        <v>6.049699391740526</v>
      </c>
      <c r="F58" s="14">
        <v>6.08943022232605</v>
      </c>
      <c r="G58" s="14">
        <v>6.096334435617624</v>
      </c>
    </row>
    <row r="59" spans="1:7" ht="12.75">
      <c r="A59" s="19" t="s">
        <v>189</v>
      </c>
      <c r="B59" s="14">
        <v>10.933742173305866</v>
      </c>
      <c r="C59" s="14">
        <v>11.066301872965441</v>
      </c>
      <c r="D59" s="14">
        <v>11.15593764421297</v>
      </c>
      <c r="E59" s="14">
        <v>11.227966883863864</v>
      </c>
      <c r="F59" s="14">
        <v>11.425716250513396</v>
      </c>
      <c r="G59" s="14">
        <v>11.56168883953641</v>
      </c>
    </row>
    <row r="60" spans="1:7" ht="12.75">
      <c r="A60" s="19" t="s">
        <v>190</v>
      </c>
      <c r="B60" s="14">
        <v>685.5937903063916</v>
      </c>
      <c r="C60" s="14">
        <v>618.9778991468431</v>
      </c>
      <c r="D60" s="14">
        <v>634.3689220838378</v>
      </c>
      <c r="E60" s="14">
        <v>649.2122646107075</v>
      </c>
      <c r="F60" s="14">
        <v>671.9907876286261</v>
      </c>
      <c r="G60" s="14">
        <v>691.8554783391552</v>
      </c>
    </row>
    <row r="61" spans="1:7" ht="12.75">
      <c r="A61" s="19" t="s">
        <v>191</v>
      </c>
      <c r="B61" s="14">
        <v>43.83610117231993</v>
      </c>
      <c r="C61" s="14">
        <v>43.78601948831352</v>
      </c>
      <c r="D61" s="14">
        <v>43.578202104654764</v>
      </c>
      <c r="E61" s="14">
        <v>43.32007962738309</v>
      </c>
      <c r="F61" s="14">
        <v>43.54956779814964</v>
      </c>
      <c r="G61" s="14">
        <v>43.555201730391495</v>
      </c>
    </row>
    <row r="62" spans="1:7" ht="12.75">
      <c r="A62" s="19" t="s">
        <v>192</v>
      </c>
      <c r="B62" s="14">
        <v>230.7928640227307</v>
      </c>
      <c r="C62" s="14">
        <v>231.0487884477704</v>
      </c>
      <c r="D62" s="14">
        <v>230.36206650694191</v>
      </c>
      <c r="E62" s="14">
        <v>229.33006772396703</v>
      </c>
      <c r="F62" s="14">
        <v>230.87353065595366</v>
      </c>
      <c r="G62" s="14">
        <v>226.1262916585192</v>
      </c>
    </row>
    <row r="63" spans="1:7" ht="12.75">
      <c r="A63" s="19" t="s">
        <v>193</v>
      </c>
      <c r="B63" s="14">
        <v>5.095159044182365</v>
      </c>
      <c r="C63" s="14">
        <v>5.062253362687114</v>
      </c>
      <c r="D63" s="14">
        <v>5.010993118419641</v>
      </c>
      <c r="E63" s="14">
        <v>4.953255417639559</v>
      </c>
      <c r="F63" s="14">
        <v>4.95179211063706</v>
      </c>
      <c r="G63" s="14">
        <v>4.923527769733615</v>
      </c>
    </row>
    <row r="64" spans="1:7" ht="12.75">
      <c r="A64" s="19" t="s">
        <v>194</v>
      </c>
      <c r="B64" s="14">
        <v>404.0588809905317</v>
      </c>
      <c r="C64" s="14">
        <v>415.7030697124044</v>
      </c>
      <c r="D64" s="14">
        <v>423.7602889837539</v>
      </c>
      <c r="E64" s="14">
        <v>433.48697812725214</v>
      </c>
      <c r="F64" s="14">
        <v>463.82665687297913</v>
      </c>
      <c r="G64" s="14">
        <v>499.5647845595551</v>
      </c>
    </row>
    <row r="65" spans="1:7" ht="12.75">
      <c r="A65" s="19" t="s">
        <v>195</v>
      </c>
      <c r="B65" s="14">
        <v>82.5293519778785</v>
      </c>
      <c r="C65" s="14">
        <v>89.54217034844355</v>
      </c>
      <c r="D65" s="14">
        <v>90.48282170012864</v>
      </c>
      <c r="E65" s="14">
        <v>91.32439780464982</v>
      </c>
      <c r="F65" s="14">
        <v>93.242143933593</v>
      </c>
      <c r="G65" s="14">
        <v>94.72674053992587</v>
      </c>
    </row>
    <row r="66" spans="1:7" ht="12.75">
      <c r="A66" s="19" t="s">
        <v>196</v>
      </c>
      <c r="B66" s="14">
        <v>31.752538380469982</v>
      </c>
      <c r="C66" s="14">
        <v>32.378141634734966</v>
      </c>
      <c r="D66" s="14">
        <v>32.5384434845943</v>
      </c>
      <c r="E66" s="14">
        <v>32.67588337972182</v>
      </c>
      <c r="F66" s="14">
        <v>33.2681298127452</v>
      </c>
      <c r="G66" s="14">
        <v>33.779092204438655</v>
      </c>
    </row>
    <row r="67" spans="1:7" ht="12.75">
      <c r="A67" s="19" t="s">
        <v>197</v>
      </c>
      <c r="B67" s="14">
        <v>30.93542918689864</v>
      </c>
      <c r="C67" s="14">
        <v>31.284627143275767</v>
      </c>
      <c r="D67" s="14">
        <v>31.439595705718904</v>
      </c>
      <c r="E67" s="14">
        <v>31.59065206228831</v>
      </c>
      <c r="F67" s="14">
        <v>32.09252832492912</v>
      </c>
      <c r="G67" s="14">
        <v>32.416049767803656</v>
      </c>
    </row>
    <row r="68" spans="1:7" ht="12.75">
      <c r="A68" s="19" t="s">
        <v>198</v>
      </c>
      <c r="B68" s="14">
        <v>62.94636448820159</v>
      </c>
      <c r="C68" s="14">
        <v>63.74562338576018</v>
      </c>
      <c r="D68" s="14">
        <v>64.32104212144324</v>
      </c>
      <c r="E68" s="14">
        <v>64.80169509417962</v>
      </c>
      <c r="F68" s="14">
        <v>66.06509038951667</v>
      </c>
      <c r="G68" s="14">
        <v>66.99061630076214</v>
      </c>
    </row>
    <row r="69" spans="1:7" ht="12.75">
      <c r="A69" s="19" t="s">
        <v>199</v>
      </c>
      <c r="B69" s="14">
        <v>21.65869366343587</v>
      </c>
      <c r="C69" s="14">
        <v>21.81830003584022</v>
      </c>
      <c r="D69" s="14">
        <v>21.90507183134239</v>
      </c>
      <c r="E69" s="14">
        <v>21.971635657670618</v>
      </c>
      <c r="F69" s="14">
        <v>22.275901910373978</v>
      </c>
      <c r="G69" s="14">
        <v>22.439031177031296</v>
      </c>
    </row>
    <row r="70" spans="1:8" ht="12.75">
      <c r="A70" s="13" t="s">
        <v>911</v>
      </c>
      <c r="B70" s="14">
        <v>0</v>
      </c>
      <c r="C70" s="14">
        <v>0</v>
      </c>
      <c r="D70" s="14">
        <v>0</v>
      </c>
      <c r="E70" s="14">
        <v>0</v>
      </c>
      <c r="F70" s="14">
        <v>0</v>
      </c>
      <c r="G70" s="14">
        <v>0</v>
      </c>
      <c r="H70" s="19"/>
    </row>
    <row r="71" spans="1:7" ht="12.75">
      <c r="A71" s="19" t="s">
        <v>200</v>
      </c>
      <c r="B71" s="14">
        <v>2.1818845732514003</v>
      </c>
      <c r="C71" s="14">
        <v>2.1647997503018095</v>
      </c>
      <c r="D71" s="14">
        <v>2.1399356541578296</v>
      </c>
      <c r="E71" s="14">
        <v>2.1123889823852267</v>
      </c>
      <c r="F71" s="14">
        <v>2.1082617231809113</v>
      </c>
      <c r="G71" s="14">
        <v>2.0925934782609206</v>
      </c>
    </row>
    <row r="72" spans="1:7" ht="12.75">
      <c r="A72" s="19" t="s">
        <v>201</v>
      </c>
      <c r="B72" s="14">
        <v>511.40937308942466</v>
      </c>
      <c r="C72" s="14">
        <v>523.6332922314875</v>
      </c>
      <c r="D72" s="14">
        <v>528.8490877787382</v>
      </c>
      <c r="E72" s="14">
        <v>529.3378134998935</v>
      </c>
      <c r="F72" s="14">
        <v>533.5850461939411</v>
      </c>
      <c r="G72" s="14">
        <v>534.8902487222766</v>
      </c>
    </row>
    <row r="73" spans="1:7" ht="12.75">
      <c r="A73" s="19" t="s">
        <v>202</v>
      </c>
      <c r="B73" s="14">
        <v>1.9353425712559822</v>
      </c>
      <c r="C73" s="14">
        <v>1.9450724301969846</v>
      </c>
      <c r="D73" s="14">
        <v>1.9476570632244223</v>
      </c>
      <c r="E73" s="14">
        <v>1.9475164928150634</v>
      </c>
      <c r="F73" s="14">
        <v>1.9695158596239841</v>
      </c>
      <c r="G73" s="14">
        <v>1.981465651782618</v>
      </c>
    </row>
    <row r="74" spans="1:7" ht="12.75">
      <c r="A74" s="19" t="s">
        <v>203</v>
      </c>
      <c r="B74" s="14">
        <v>47.313125928065325</v>
      </c>
      <c r="C74" s="14">
        <v>48.570494528916974</v>
      </c>
      <c r="D74" s="14">
        <v>49.35414644867316</v>
      </c>
      <c r="E74" s="14">
        <v>49.98962062354046</v>
      </c>
      <c r="F74" s="14">
        <v>51.23722153375701</v>
      </c>
      <c r="G74" s="14">
        <v>52.265865371973256</v>
      </c>
    </row>
    <row r="75" spans="1:7" ht="12.75">
      <c r="A75" s="19" t="s">
        <v>204</v>
      </c>
      <c r="B75" s="14">
        <v>11.634332274093486</v>
      </c>
      <c r="C75" s="14">
        <v>11.996134501250523</v>
      </c>
      <c r="D75" s="14">
        <v>12.304255348371276</v>
      </c>
      <c r="E75" s="14">
        <v>12.584267986404829</v>
      </c>
      <c r="F75" s="14">
        <v>12.999381410986702</v>
      </c>
      <c r="G75" s="14">
        <v>13.339106222361693</v>
      </c>
    </row>
    <row r="76" spans="1:7" ht="12.75">
      <c r="A76" s="19" t="s">
        <v>205</v>
      </c>
      <c r="B76" s="14">
        <v>526.3621617676308</v>
      </c>
      <c r="C76" s="14">
        <v>573.8070057149633</v>
      </c>
      <c r="D76" s="14">
        <v>595.9541927868445</v>
      </c>
      <c r="E76" s="14">
        <v>595.5512383009426</v>
      </c>
      <c r="F76" s="14">
        <v>602.0521632557139</v>
      </c>
      <c r="G76" s="14">
        <v>602.2129928208185</v>
      </c>
    </row>
    <row r="77" spans="1:7" ht="12.75">
      <c r="A77" s="19" t="s">
        <v>206</v>
      </c>
      <c r="B77" s="14">
        <v>50.503247170211495</v>
      </c>
      <c r="C77" s="14">
        <v>51.85200606670367</v>
      </c>
      <c r="D77" s="14">
        <v>53.63645530873902</v>
      </c>
      <c r="E77" s="14">
        <v>54.65790344058817</v>
      </c>
      <c r="F77" s="14">
        <v>56.28121240575586</v>
      </c>
      <c r="G77" s="14">
        <v>57.590583430518365</v>
      </c>
    </row>
    <row r="78" spans="1:7" ht="12.75">
      <c r="A78" s="19" t="s">
        <v>207</v>
      </c>
      <c r="B78" s="14">
        <v>12.191166877256235</v>
      </c>
      <c r="C78" s="14">
        <v>12.234955616011153</v>
      </c>
      <c r="D78" s="14">
        <v>12.231526929302373</v>
      </c>
      <c r="E78" s="14">
        <v>12.208865294542566</v>
      </c>
      <c r="F78" s="14">
        <v>12.322702815804497</v>
      </c>
      <c r="G78" s="14">
        <v>12.368464302952336</v>
      </c>
    </row>
    <row r="79" spans="1:7" ht="12.75">
      <c r="A79" s="19" t="s">
        <v>208</v>
      </c>
      <c r="B79" s="14">
        <v>15.971305643064534</v>
      </c>
      <c r="C79" s="14">
        <v>16.052798778389313</v>
      </c>
      <c r="D79" s="14">
        <v>16.115934933041466</v>
      </c>
      <c r="E79" s="14">
        <v>16.14438652825448</v>
      </c>
      <c r="F79" s="14">
        <v>16.358554408237502</v>
      </c>
      <c r="G79" s="14">
        <v>16.011196784461443</v>
      </c>
    </row>
    <row r="80" spans="1:7" ht="12.75">
      <c r="A80" s="19" t="s">
        <v>209</v>
      </c>
      <c r="B80" s="14">
        <v>46.720683180974966</v>
      </c>
      <c r="C80" s="14">
        <v>47.685108772030006</v>
      </c>
      <c r="D80" s="14">
        <v>48.50012977322844</v>
      </c>
      <c r="E80" s="14">
        <v>49.268687385939565</v>
      </c>
      <c r="F80" s="14">
        <v>50.62917637758842</v>
      </c>
      <c r="G80" s="14">
        <v>51.75543077916614</v>
      </c>
    </row>
    <row r="81" spans="1:7" ht="12.75">
      <c r="A81" s="19" t="s">
        <v>210</v>
      </c>
      <c r="B81" s="14">
        <v>221.03511989596487</v>
      </c>
      <c r="C81" s="14">
        <v>227.7111469806617</v>
      </c>
      <c r="D81" s="14">
        <v>230.89696106825863</v>
      </c>
      <c r="E81" s="14">
        <v>230.5370141522343</v>
      </c>
      <c r="F81" s="14">
        <v>235.12316798669704</v>
      </c>
      <c r="G81" s="14">
        <v>239.45911947260527</v>
      </c>
    </row>
    <row r="82" spans="1:7" ht="12.75">
      <c r="A82" s="19" t="s">
        <v>211</v>
      </c>
      <c r="B82" s="14">
        <v>16.20599234859547</v>
      </c>
      <c r="C82" s="14">
        <v>16.869844684664788</v>
      </c>
      <c r="D82" s="14">
        <v>17.43331455585899</v>
      </c>
      <c r="E82" s="14">
        <v>18.00680455264877</v>
      </c>
      <c r="F82" s="14">
        <v>18.88446287047222</v>
      </c>
      <c r="G82" s="14">
        <v>19.716713348726657</v>
      </c>
    </row>
    <row r="83" spans="1:7" ht="12.75">
      <c r="A83" s="19" t="s">
        <v>212</v>
      </c>
      <c r="B83" s="14">
        <v>283.82915095977717</v>
      </c>
      <c r="C83" s="14">
        <v>290.36286930609265</v>
      </c>
      <c r="D83" s="14">
        <v>296.6834124296523</v>
      </c>
      <c r="E83" s="14">
        <v>298.5176389473639</v>
      </c>
      <c r="F83" s="14">
        <v>308.0682878358154</v>
      </c>
      <c r="G83" s="14">
        <v>316.4876549244132</v>
      </c>
    </row>
    <row r="84" spans="1:7" ht="12.75">
      <c r="A84" s="19" t="s">
        <v>213</v>
      </c>
      <c r="B84" s="14">
        <v>2.5196297390793743</v>
      </c>
      <c r="C84" s="14">
        <v>2.5014002401547444</v>
      </c>
      <c r="D84" s="14">
        <v>2.473213774838237</v>
      </c>
      <c r="E84" s="14">
        <v>2.4423602529623225</v>
      </c>
      <c r="F84" s="14">
        <v>2.439286419580685</v>
      </c>
      <c r="G84" s="14">
        <v>2.4215820719029018</v>
      </c>
    </row>
    <row r="85" spans="1:7" ht="12.75">
      <c r="A85" s="19" t="s">
        <v>214</v>
      </c>
      <c r="B85" s="14">
        <v>13.753745160353384</v>
      </c>
      <c r="C85" s="14">
        <v>14.093813330330704</v>
      </c>
      <c r="D85" s="14">
        <v>14.387443775891132</v>
      </c>
      <c r="E85" s="14">
        <v>14.66649339215022</v>
      </c>
      <c r="F85" s="14">
        <v>15.120315043362634</v>
      </c>
      <c r="G85" s="14">
        <v>15.507040599929937</v>
      </c>
    </row>
    <row r="86" spans="1:7" ht="12.75">
      <c r="A86" s="19" t="s">
        <v>215</v>
      </c>
      <c r="B86" s="14">
        <v>12.866316377179508</v>
      </c>
      <c r="C86" s="14">
        <v>12.869197233003435</v>
      </c>
      <c r="D86" s="14">
        <v>12.823413067152375</v>
      </c>
      <c r="E86" s="14">
        <v>12.75865157732856</v>
      </c>
      <c r="F86" s="14">
        <v>12.837927278135037</v>
      </c>
      <c r="G86" s="14">
        <v>12.846879013553842</v>
      </c>
    </row>
    <row r="87" spans="1:7" ht="12.75">
      <c r="A87" s="19" t="s">
        <v>216</v>
      </c>
      <c r="B87" s="14">
        <v>6351.317172526211</v>
      </c>
      <c r="C87" s="14">
        <v>6436.296218764585</v>
      </c>
      <c r="D87" s="14">
        <v>6475.944782158116</v>
      </c>
      <c r="E87" s="14">
        <v>6483.157846258235</v>
      </c>
      <c r="F87" s="14">
        <v>6560.863537451249</v>
      </c>
      <c r="G87" s="14">
        <v>6655.147931233287</v>
      </c>
    </row>
    <row r="88" spans="1:7" ht="12.75">
      <c r="A88" s="19" t="s">
        <v>217</v>
      </c>
      <c r="B88" s="14">
        <v>16.72682383920698</v>
      </c>
      <c r="C88" s="14">
        <v>16.57636439373973</v>
      </c>
      <c r="D88" s="14">
        <v>16.383855239795587</v>
      </c>
      <c r="E88" s="14">
        <v>16.167025940908097</v>
      </c>
      <c r="F88" s="14">
        <v>16.13398544284169</v>
      </c>
      <c r="G88" s="14">
        <v>16.004290535358273</v>
      </c>
    </row>
    <row r="89" spans="1:7" ht="12.75">
      <c r="A89" s="19" t="s">
        <v>218</v>
      </c>
      <c r="B89" s="14">
        <v>316.2358738315143</v>
      </c>
      <c r="C89" s="14">
        <v>327.38553222091946</v>
      </c>
      <c r="D89" s="14">
        <v>338.15317420336345</v>
      </c>
      <c r="E89" s="14">
        <v>348.5040203922242</v>
      </c>
      <c r="F89" s="14">
        <v>363.5896853824428</v>
      </c>
      <c r="G89" s="14">
        <v>377.3279424783875</v>
      </c>
    </row>
    <row r="90" spans="1:7" ht="12.75">
      <c r="A90" s="19" t="s">
        <v>219</v>
      </c>
      <c r="B90" s="14">
        <v>120.13041484718299</v>
      </c>
      <c r="C90" s="14">
        <v>120.75434476336018</v>
      </c>
      <c r="D90" s="14">
        <v>120.6576338299786</v>
      </c>
      <c r="E90" s="14">
        <v>120.3729682363954</v>
      </c>
      <c r="F90" s="14">
        <v>121.4352417009685</v>
      </c>
      <c r="G90" s="14">
        <v>121.82686202077026</v>
      </c>
    </row>
    <row r="91" spans="1:7" ht="12.75">
      <c r="A91" s="19" t="s">
        <v>220</v>
      </c>
      <c r="B91" s="14">
        <v>820.0839182828169</v>
      </c>
      <c r="C91" s="14">
        <v>856.0997802445056</v>
      </c>
      <c r="D91" s="14">
        <v>898.5729613849868</v>
      </c>
      <c r="E91" s="14">
        <v>935.7123243139005</v>
      </c>
      <c r="F91" s="14">
        <v>978.7807383922999</v>
      </c>
      <c r="G91" s="14">
        <v>1031.6686756891158</v>
      </c>
    </row>
    <row r="92" spans="1:7" ht="12.75">
      <c r="A92" s="19" t="s">
        <v>221</v>
      </c>
      <c r="B92" s="14">
        <v>71.75777391328182</v>
      </c>
      <c r="C92" s="14">
        <v>73.5807249722295</v>
      </c>
      <c r="D92" s="14">
        <v>75.17884249160933</v>
      </c>
      <c r="E92" s="14">
        <v>76.65125445620038</v>
      </c>
      <c r="F92" s="14">
        <v>79.38682854404415</v>
      </c>
      <c r="G92" s="14">
        <v>81.5144581647315</v>
      </c>
    </row>
    <row r="93" spans="1:7" ht="12.75">
      <c r="A93" s="19" t="s">
        <v>222</v>
      </c>
      <c r="B93" s="14">
        <v>130.00343189336886</v>
      </c>
      <c r="C93" s="14">
        <v>133.19352163496546</v>
      </c>
      <c r="D93" s="14">
        <v>135.99263370631752</v>
      </c>
      <c r="E93" s="14">
        <v>132.83181852622238</v>
      </c>
      <c r="F93" s="14">
        <v>136.909346410493</v>
      </c>
      <c r="G93" s="14">
        <v>140.32054143740805</v>
      </c>
    </row>
    <row r="94" spans="1:7" ht="12.75">
      <c r="A94" s="19" t="s">
        <v>223</v>
      </c>
      <c r="B94" s="14">
        <v>54.758358495107124</v>
      </c>
      <c r="C94" s="14">
        <v>55.1506409387212</v>
      </c>
      <c r="D94" s="14">
        <v>55.34383242662306</v>
      </c>
      <c r="E94" s="14">
        <v>55.462481993818585</v>
      </c>
      <c r="F94" s="14">
        <v>56.21578066396137</v>
      </c>
      <c r="G94" s="14">
        <v>56.67393582227926</v>
      </c>
    </row>
    <row r="95" spans="1:7" ht="12.75">
      <c r="A95" s="19" t="s">
        <v>224</v>
      </c>
      <c r="B95" s="14">
        <v>24.26016831416234</v>
      </c>
      <c r="C95" s="14">
        <v>24.25734748869017</v>
      </c>
      <c r="D95" s="14">
        <v>24.1629883258992</v>
      </c>
      <c r="E95" s="14">
        <v>24.033097883182375</v>
      </c>
      <c r="F95" s="14">
        <v>24.17347839001089</v>
      </c>
      <c r="G95" s="14">
        <v>24.18191731434072</v>
      </c>
    </row>
    <row r="96" spans="1:7" ht="12.75">
      <c r="A96" s="19" t="s">
        <v>225</v>
      </c>
      <c r="B96" s="14">
        <v>55.24019246279789</v>
      </c>
      <c r="C96" s="14">
        <v>55.482579477954324</v>
      </c>
      <c r="D96" s="14">
        <v>55.44528565842079</v>
      </c>
      <c r="E96" s="14">
        <v>55.38500870597174</v>
      </c>
      <c r="F96" s="14">
        <v>56.0065259083351</v>
      </c>
      <c r="G96" s="14">
        <v>56.380106314980694</v>
      </c>
    </row>
    <row r="97" spans="1:7" ht="12.75">
      <c r="A97" s="19" t="s">
        <v>226</v>
      </c>
      <c r="B97" s="14">
        <v>86.13472566391418</v>
      </c>
      <c r="C97" s="14">
        <v>88.10686621200021</v>
      </c>
      <c r="D97" s="14">
        <v>88.10991516530659</v>
      </c>
      <c r="E97" s="14">
        <v>87.99913450309947</v>
      </c>
      <c r="F97" s="14">
        <v>88.99252135271561</v>
      </c>
      <c r="G97" s="14">
        <v>89.517545193652</v>
      </c>
    </row>
    <row r="98" spans="1:7" ht="12.75">
      <c r="A98" s="19" t="s">
        <v>227</v>
      </c>
      <c r="B98" s="14">
        <v>9.198757007263836</v>
      </c>
      <c r="C98" s="14">
        <v>9.309066799815069</v>
      </c>
      <c r="D98" s="14">
        <v>9.361130911136009</v>
      </c>
      <c r="E98" s="14">
        <v>9.406567658767413</v>
      </c>
      <c r="F98" s="14">
        <v>9.549331658426242</v>
      </c>
      <c r="G98" s="14">
        <v>9.634845339751601</v>
      </c>
    </row>
    <row r="99" spans="1:7" ht="12.75">
      <c r="A99" s="19" t="s">
        <v>228</v>
      </c>
      <c r="B99" s="14">
        <v>15.516811478515349</v>
      </c>
      <c r="C99" s="14">
        <v>15.690362249496246</v>
      </c>
      <c r="D99" s="14">
        <v>15.801462785818341</v>
      </c>
      <c r="E99" s="14">
        <v>15.8846435801844</v>
      </c>
      <c r="F99" s="14">
        <v>16.14478526602413</v>
      </c>
      <c r="G99" s="14">
        <v>16.320094471621474</v>
      </c>
    </row>
    <row r="100" spans="1:7" ht="12.75">
      <c r="A100" s="19" t="s">
        <v>229</v>
      </c>
      <c r="B100" s="14">
        <v>586.89921431298</v>
      </c>
      <c r="C100" s="14">
        <v>602.5260483030636</v>
      </c>
      <c r="D100" s="14">
        <v>618.276354438808</v>
      </c>
      <c r="E100" s="14">
        <v>633.6733588485802</v>
      </c>
      <c r="F100" s="14">
        <v>656.8037807973493</v>
      </c>
      <c r="G100" s="14">
        <v>677.1627472925719</v>
      </c>
    </row>
    <row r="101" spans="1:7" ht="12.75">
      <c r="A101" s="19" t="s">
        <v>230</v>
      </c>
      <c r="B101" s="14">
        <v>4.094416703664975</v>
      </c>
      <c r="C101" s="14">
        <v>4.164746197074225</v>
      </c>
      <c r="D101" s="14">
        <v>4.21771927737344</v>
      </c>
      <c r="E101" s="14">
        <v>4.262537611163364</v>
      </c>
      <c r="F101" s="14">
        <v>4.354039948300277</v>
      </c>
      <c r="G101" s="14">
        <v>4.420627266857228</v>
      </c>
    </row>
    <row r="102" spans="1:7" ht="12.75">
      <c r="A102" s="19" t="s">
        <v>231</v>
      </c>
      <c r="B102" s="14">
        <v>1.062059984737746</v>
      </c>
      <c r="C102" s="14">
        <v>1.0516250735905623</v>
      </c>
      <c r="D102" s="14">
        <v>1.0374605755906139</v>
      </c>
      <c r="E102" s="14">
        <v>1.0220548746797842</v>
      </c>
      <c r="F102" s="14">
        <v>1.0183252436113863</v>
      </c>
      <c r="G102" s="14">
        <v>1.0089402098905789</v>
      </c>
    </row>
    <row r="103" spans="1:7" ht="12.75">
      <c r="A103" s="19" t="s">
        <v>232</v>
      </c>
      <c r="B103" s="14">
        <v>416.64726601357665</v>
      </c>
      <c r="C103" s="14">
        <v>424.31476109068296</v>
      </c>
      <c r="D103" s="14">
        <v>429.1573127770162</v>
      </c>
      <c r="E103" s="14">
        <v>434.9119226680868</v>
      </c>
      <c r="F103" s="14">
        <v>445.7760661058434</v>
      </c>
      <c r="G103" s="14">
        <v>454.40670519640025</v>
      </c>
    </row>
    <row r="104" spans="1:7" ht="12.75">
      <c r="A104" s="19" t="s">
        <v>233</v>
      </c>
      <c r="B104" s="14">
        <v>305.75842988870096</v>
      </c>
      <c r="C104" s="14">
        <v>311.9462231848884</v>
      </c>
      <c r="D104" s="14">
        <v>320.5641159484216</v>
      </c>
      <c r="E104" s="14">
        <v>327.7062926143467</v>
      </c>
      <c r="F104" s="14">
        <v>329.1701197724295</v>
      </c>
      <c r="G104" s="14">
        <v>332.9100874509271</v>
      </c>
    </row>
    <row r="105" spans="1:7" ht="12.75">
      <c r="A105" s="19" t="s">
        <v>234</v>
      </c>
      <c r="B105" s="14">
        <v>39.15092825020473</v>
      </c>
      <c r="C105" s="14">
        <v>38.92494569941454</v>
      </c>
      <c r="D105" s="14">
        <v>38.813413011476435</v>
      </c>
      <c r="E105" s="14">
        <v>38.42741680098723</v>
      </c>
      <c r="F105" s="14">
        <v>38.51341436378068</v>
      </c>
      <c r="G105" s="14">
        <v>38.40062853611542</v>
      </c>
    </row>
    <row r="106" spans="1:7" ht="12.75">
      <c r="A106" s="19" t="s">
        <v>235</v>
      </c>
      <c r="B106" s="14">
        <v>199.12093301364982</v>
      </c>
      <c r="C106" s="14">
        <v>201.0396186732339</v>
      </c>
      <c r="D106" s="14">
        <v>202.25603354242352</v>
      </c>
      <c r="E106" s="14">
        <v>203.1701390595016</v>
      </c>
      <c r="F106" s="14">
        <v>206.38516851894326</v>
      </c>
      <c r="G106" s="14">
        <v>208.58818598142932</v>
      </c>
    </row>
    <row r="107" spans="1:7" ht="12.75">
      <c r="A107" s="19" t="s">
        <v>236</v>
      </c>
      <c r="B107" s="14">
        <v>102.0756777447614</v>
      </c>
      <c r="C107" s="14">
        <v>103.87271439239429</v>
      </c>
      <c r="D107" s="14">
        <v>104.89541479564664</v>
      </c>
      <c r="E107" s="14">
        <v>105.42981734021716</v>
      </c>
      <c r="F107" s="14">
        <v>110.107216474784</v>
      </c>
      <c r="G107" s="14">
        <v>111.39968155663664</v>
      </c>
    </row>
    <row r="108" spans="1:7" ht="12.75">
      <c r="A108" s="19" t="s">
        <v>237</v>
      </c>
      <c r="B108" s="14">
        <v>83.05907020476432</v>
      </c>
      <c r="C108" s="14">
        <v>86.85247945518273</v>
      </c>
      <c r="D108" s="14">
        <v>90.23360369042064</v>
      </c>
      <c r="E108" s="14">
        <v>93.67534507602655</v>
      </c>
      <c r="F108" s="14">
        <v>98.26889670142128</v>
      </c>
      <c r="G108" s="14">
        <v>102.45546112720218</v>
      </c>
    </row>
    <row r="109" spans="1:7" ht="12.75">
      <c r="A109" s="19" t="s">
        <v>238</v>
      </c>
      <c r="B109" s="14">
        <v>0.6525302798655703</v>
      </c>
      <c r="C109" s="14">
        <v>0.6517022169654996</v>
      </c>
      <c r="D109" s="14">
        <v>0.6490777562061459</v>
      </c>
      <c r="E109" s="14">
        <v>0.6455013605555543</v>
      </c>
      <c r="F109" s="14">
        <v>0.648737953155265</v>
      </c>
      <c r="G109" s="14">
        <v>0.6485595748705463</v>
      </c>
    </row>
    <row r="110" spans="1:7" ht="12.75">
      <c r="A110" s="19" t="s">
        <v>239</v>
      </c>
      <c r="B110" s="14">
        <v>39.70023623648176</v>
      </c>
      <c r="C110" s="14">
        <v>39.31017499361119</v>
      </c>
      <c r="D110" s="14">
        <v>38.780700270102066</v>
      </c>
      <c r="E110" s="14">
        <v>38.2048288745711</v>
      </c>
      <c r="F110" s="14">
        <v>38.065413741134094</v>
      </c>
      <c r="G110" s="14">
        <v>37.72193260152194</v>
      </c>
    </row>
    <row r="111" spans="1:7" ht="12.75">
      <c r="A111" s="19" t="s">
        <v>240</v>
      </c>
      <c r="B111" s="14">
        <v>107.20719949536819</v>
      </c>
      <c r="C111" s="14">
        <v>108.76548597336739</v>
      </c>
      <c r="D111" s="14">
        <v>109.91067380331499</v>
      </c>
      <c r="E111" s="14">
        <v>110.88388706616135</v>
      </c>
      <c r="F111" s="14">
        <v>113.10956755552905</v>
      </c>
      <c r="G111" s="14">
        <v>114.73037714684793</v>
      </c>
    </row>
    <row r="112" spans="1:7" ht="12.75">
      <c r="A112" s="19" t="s">
        <v>241</v>
      </c>
      <c r="B112" s="14">
        <v>15.540009610691888</v>
      </c>
      <c r="C112" s="14">
        <v>15.697735651851128</v>
      </c>
      <c r="D112" s="14">
        <v>15.79925507155005</v>
      </c>
      <c r="E112" s="14">
        <v>15.879766134189618</v>
      </c>
      <c r="F112" s="14">
        <v>16.142770301000542</v>
      </c>
      <c r="G112" s="14">
        <v>16.322605834931718</v>
      </c>
    </row>
    <row r="113" spans="1:7" ht="12.75">
      <c r="A113" s="19" t="s">
        <v>242</v>
      </c>
      <c r="B113" s="14">
        <v>7.426913975788341</v>
      </c>
      <c r="C113" s="14">
        <v>7.360486101624326</v>
      </c>
      <c r="D113" s="14">
        <v>7.267801226895433</v>
      </c>
      <c r="E113" s="14">
        <v>7.172596070312421</v>
      </c>
      <c r="F113" s="14">
        <v>7.152757774567614</v>
      </c>
      <c r="G113" s="14">
        <v>7.094601351439666</v>
      </c>
    </row>
    <row r="114" spans="1:7" ht="12.75">
      <c r="A114" s="19" t="s">
        <v>243</v>
      </c>
      <c r="B114" s="14">
        <v>5.908586136391612</v>
      </c>
      <c r="C114" s="14">
        <v>5.989111212745457</v>
      </c>
      <c r="D114" s="14">
        <v>6.076985724500643</v>
      </c>
      <c r="E114" s="14">
        <v>6.134683766265789</v>
      </c>
      <c r="F114" s="14">
        <v>6.268612208061431</v>
      </c>
      <c r="G114" s="14">
        <v>6.382629852985454</v>
      </c>
    </row>
    <row r="115" spans="1:7" ht="12.75">
      <c r="A115" s="19" t="s">
        <v>244</v>
      </c>
      <c r="B115" s="14">
        <v>202.03461809343185</v>
      </c>
      <c r="C115" s="14">
        <v>208.6987472623649</v>
      </c>
      <c r="D115" s="14">
        <v>213.70992041938717</v>
      </c>
      <c r="E115" s="14">
        <v>218.44654161954367</v>
      </c>
      <c r="F115" s="14">
        <v>225.82054167551502</v>
      </c>
      <c r="G115" s="14">
        <v>232.44739311040368</v>
      </c>
    </row>
    <row r="116" spans="1:7" ht="12.75">
      <c r="A116" s="19" t="s">
        <v>245</v>
      </c>
      <c r="B116" s="14">
        <v>10.108089363241477</v>
      </c>
      <c r="C116" s="14">
        <v>10.051181370588019</v>
      </c>
      <c r="D116" s="14">
        <v>9.957634933237236</v>
      </c>
      <c r="E116" s="14">
        <v>9.850982939038294</v>
      </c>
      <c r="F116" s="14">
        <v>9.856098070767166</v>
      </c>
      <c r="G116" s="14">
        <v>9.807501567330885</v>
      </c>
    </row>
    <row r="117" spans="1:7" ht="12.75">
      <c r="A117" s="19" t="s">
        <v>246</v>
      </c>
      <c r="B117" s="14">
        <v>6.416209992999093</v>
      </c>
      <c r="C117" s="14">
        <v>6.5954043328922225</v>
      </c>
      <c r="D117" s="14">
        <v>6.74554177494377</v>
      </c>
      <c r="E117" s="14">
        <v>6.8807976548236995</v>
      </c>
      <c r="F117" s="14">
        <v>7.090252848213758</v>
      </c>
      <c r="G117" s="14">
        <v>7.258467807433095</v>
      </c>
    </row>
    <row r="118" spans="1:7" ht="12.75">
      <c r="A118" s="19" t="s">
        <v>247</v>
      </c>
      <c r="B118" s="14">
        <v>73.60472740819183</v>
      </c>
      <c r="C118" s="14">
        <v>73.7961556980368</v>
      </c>
      <c r="D118" s="14">
        <v>73.7185790685495</v>
      </c>
      <c r="E118" s="14">
        <v>73.54082286037999</v>
      </c>
      <c r="F118" s="14">
        <v>74.20036388943088</v>
      </c>
      <c r="G118" s="14">
        <v>74.46443351204867</v>
      </c>
    </row>
    <row r="119" spans="1:7" ht="12.75">
      <c r="A119" s="19" t="s">
        <v>248</v>
      </c>
      <c r="B119" s="14">
        <v>30.863453198199263</v>
      </c>
      <c r="C119" s="14">
        <v>31.764095633985175</v>
      </c>
      <c r="D119" s="14">
        <v>32.57213643998795</v>
      </c>
      <c r="E119" s="14">
        <v>33.16055808757521</v>
      </c>
      <c r="F119" s="14">
        <v>34.34918151455007</v>
      </c>
      <c r="G119" s="14">
        <v>35.38950392713271</v>
      </c>
    </row>
    <row r="120" spans="1:7" ht="12.75">
      <c r="A120" s="19" t="s">
        <v>249</v>
      </c>
      <c r="B120" s="14">
        <v>200.63093143681496</v>
      </c>
      <c r="C120" s="14">
        <v>206.33342967120072</v>
      </c>
      <c r="D120" s="14">
        <v>211.42549844070993</v>
      </c>
      <c r="E120" s="14">
        <v>216.29070266067578</v>
      </c>
      <c r="F120" s="14">
        <v>223.8659972493959</v>
      </c>
      <c r="G120" s="14">
        <v>230.4307683722776</v>
      </c>
    </row>
    <row r="121" spans="1:7" ht="12.75">
      <c r="A121" s="19" t="s">
        <v>250</v>
      </c>
      <c r="B121" s="14">
        <v>23.435238166885945</v>
      </c>
      <c r="C121" s="14">
        <v>23.824164042092374</v>
      </c>
      <c r="D121" s="14">
        <v>24.120376802284177</v>
      </c>
      <c r="E121" s="14">
        <v>24.376485248159053</v>
      </c>
      <c r="F121" s="14">
        <v>24.906067743884552</v>
      </c>
      <c r="G121" s="14">
        <v>25.301357509882042</v>
      </c>
    </row>
    <row r="122" spans="1:7" ht="12.75">
      <c r="A122" s="19" t="s">
        <v>251</v>
      </c>
      <c r="B122" s="14">
        <v>61.7383224215921</v>
      </c>
      <c r="C122" s="14">
        <v>62.46653540131718</v>
      </c>
      <c r="D122" s="14">
        <v>62.963234457879395</v>
      </c>
      <c r="E122" s="14">
        <v>63.36680607685601</v>
      </c>
      <c r="F122" s="14">
        <v>64.49284080914535</v>
      </c>
      <c r="G122" s="14">
        <v>65.29419038469224</v>
      </c>
    </row>
    <row r="123" spans="1:7" ht="12.75">
      <c r="A123" s="19" t="s">
        <v>252</v>
      </c>
      <c r="B123" s="14">
        <v>48.80497434802292</v>
      </c>
      <c r="C123" s="14">
        <v>49.772715431915316</v>
      </c>
      <c r="D123" s="14">
        <v>50.54041108661241</v>
      </c>
      <c r="E123" s="14">
        <v>51.20983112659849</v>
      </c>
      <c r="F123" s="14">
        <v>52.574542301486105</v>
      </c>
      <c r="G123" s="14">
        <v>53.66029984998631</v>
      </c>
    </row>
    <row r="124" spans="1:7" ht="12.75">
      <c r="A124" s="19" t="s">
        <v>253</v>
      </c>
      <c r="B124" s="14">
        <v>286.9290470694569</v>
      </c>
      <c r="C124" s="14">
        <v>291.43785604768675</v>
      </c>
      <c r="D124" s="14">
        <v>294.8337475414176</v>
      </c>
      <c r="E124" s="14">
        <v>297.90471670396846</v>
      </c>
      <c r="F124" s="14">
        <v>304.42533977649003</v>
      </c>
      <c r="G124" s="14">
        <v>309.41879504690354</v>
      </c>
    </row>
    <row r="125" spans="1:7" ht="12.75">
      <c r="A125" s="19" t="s">
        <v>254</v>
      </c>
      <c r="B125" s="14">
        <v>62.687434976093094</v>
      </c>
      <c r="C125" s="14">
        <v>64.43092886898685</v>
      </c>
      <c r="D125" s="14">
        <v>65.94764854331444</v>
      </c>
      <c r="E125" s="14">
        <v>67.37633799875331</v>
      </c>
      <c r="F125" s="14">
        <v>69.5911701892852</v>
      </c>
      <c r="G125" s="14">
        <v>71.46586571961718</v>
      </c>
    </row>
    <row r="126" spans="1:7" ht="12.75">
      <c r="A126" s="19" t="s">
        <v>255</v>
      </c>
      <c r="B126" s="14">
        <v>4.0637222924187455</v>
      </c>
      <c r="C126" s="14">
        <v>4.056509348624019</v>
      </c>
      <c r="D126" s="14">
        <v>4.034144765601047</v>
      </c>
      <c r="E126" s="14">
        <v>4.0060339247717796</v>
      </c>
      <c r="F126" s="14">
        <v>4.023093207216378</v>
      </c>
      <c r="G126" s="14">
        <v>4.018181296390607</v>
      </c>
    </row>
    <row r="127" spans="1:7" ht="12.75">
      <c r="A127" s="19" t="s">
        <v>256</v>
      </c>
      <c r="B127" s="14">
        <v>9.294360612221475</v>
      </c>
      <c r="C127" s="14">
        <v>9.309688955092122</v>
      </c>
      <c r="D127" s="14">
        <v>9.294024076782314</v>
      </c>
      <c r="E127" s="14">
        <v>9.267927691039473</v>
      </c>
      <c r="F127" s="14">
        <v>9.36462058202603</v>
      </c>
      <c r="G127" s="14">
        <v>9.41510105010524</v>
      </c>
    </row>
    <row r="128" spans="1:7" ht="12.75">
      <c r="A128" s="19" t="s">
        <v>257</v>
      </c>
      <c r="B128" s="14">
        <v>17.477309696662733</v>
      </c>
      <c r="C128" s="14">
        <v>17.600016367417112</v>
      </c>
      <c r="D128" s="14">
        <v>17.65341749427018</v>
      </c>
      <c r="E128" s="14">
        <v>17.677419541056423</v>
      </c>
      <c r="F128" s="14">
        <v>17.89801308722247</v>
      </c>
      <c r="G128" s="14">
        <v>18.019031751001627</v>
      </c>
    </row>
    <row r="129" spans="1:7" ht="12.75">
      <c r="A129" s="19" t="s">
        <v>258</v>
      </c>
      <c r="B129" s="14">
        <v>9.075468067774333</v>
      </c>
      <c r="C129" s="14">
        <v>9.254640274570804</v>
      </c>
      <c r="D129" s="14">
        <v>9.397165047940558</v>
      </c>
      <c r="E129" s="14">
        <v>9.523303781126163</v>
      </c>
      <c r="F129" s="14">
        <v>9.755784668777503</v>
      </c>
      <c r="G129" s="14">
        <v>9.934953255325775</v>
      </c>
    </row>
    <row r="130" spans="1:7" ht="12.75">
      <c r="A130" s="19" t="s">
        <v>259</v>
      </c>
      <c r="B130" s="14">
        <v>1630.3212007965246</v>
      </c>
      <c r="C130" s="14">
        <v>1662.871980256264</v>
      </c>
      <c r="D130" s="14">
        <v>1690.1577079568842</v>
      </c>
      <c r="E130" s="14">
        <v>1715.934263567777</v>
      </c>
      <c r="F130" s="14">
        <v>1762.1471074995904</v>
      </c>
      <c r="G130" s="14">
        <v>1800.223700886437</v>
      </c>
    </row>
    <row r="131" spans="1:7" ht="12.75">
      <c r="A131" s="19" t="s">
        <v>260</v>
      </c>
      <c r="B131" s="14">
        <v>55.70567500784692</v>
      </c>
      <c r="C131" s="14">
        <v>59.33218713785903</v>
      </c>
      <c r="D131" s="14">
        <v>61.167131290109964</v>
      </c>
      <c r="E131" s="14">
        <v>62.54415790789351</v>
      </c>
      <c r="F131" s="14">
        <v>64.74739519783874</v>
      </c>
      <c r="G131" s="14">
        <v>66.89330097249018</v>
      </c>
    </row>
    <row r="132" spans="1:7" ht="12.75">
      <c r="A132" s="19" t="s">
        <v>261</v>
      </c>
      <c r="B132" s="14">
        <v>29.243979034736743</v>
      </c>
      <c r="C132" s="14">
        <v>29.38454299188079</v>
      </c>
      <c r="D132" s="14">
        <v>29.419274560621677</v>
      </c>
      <c r="E132" s="14">
        <v>29.41684266632292</v>
      </c>
      <c r="F132" s="14">
        <v>29.751454089162824</v>
      </c>
      <c r="G132" s="14">
        <v>29.93042793148953</v>
      </c>
    </row>
    <row r="133" spans="1:7" ht="12.75">
      <c r="A133" s="19" t="s">
        <v>262</v>
      </c>
      <c r="B133" s="14">
        <v>465.7679907285783</v>
      </c>
      <c r="C133" s="14">
        <v>474.11062796996913</v>
      </c>
      <c r="D133" s="14">
        <v>482.74446378512084</v>
      </c>
      <c r="E133" s="14">
        <v>485.8085374531134</v>
      </c>
      <c r="F133" s="14">
        <v>496.14770537170654</v>
      </c>
      <c r="G133" s="14">
        <v>504.8920139814105</v>
      </c>
    </row>
    <row r="134" spans="1:7" ht="12.75">
      <c r="A134" s="19" t="s">
        <v>263</v>
      </c>
      <c r="B134" s="14">
        <v>223.60562764119513</v>
      </c>
      <c r="C134" s="14">
        <v>226.98211536202408</v>
      </c>
      <c r="D134" s="14">
        <v>229.57487222289626</v>
      </c>
      <c r="E134" s="14">
        <v>231.93021436255592</v>
      </c>
      <c r="F134" s="14">
        <v>236.9254423358301</v>
      </c>
      <c r="G134" s="14">
        <v>240.77130680220785</v>
      </c>
    </row>
    <row r="135" spans="1:7" ht="12.75">
      <c r="A135" s="19" t="s">
        <v>264</v>
      </c>
      <c r="B135" s="14">
        <v>172.13648007907355</v>
      </c>
      <c r="C135" s="14">
        <v>194.31806751750804</v>
      </c>
      <c r="D135" s="14">
        <v>198.5625056594025</v>
      </c>
      <c r="E135" s="14">
        <v>202.9722925482903</v>
      </c>
      <c r="F135" s="14">
        <v>209.5814060818331</v>
      </c>
      <c r="G135" s="14">
        <v>215.8648611728617</v>
      </c>
    </row>
    <row r="136" spans="1:7" ht="12.75">
      <c r="A136" s="19" t="s">
        <v>265</v>
      </c>
      <c r="B136" s="14">
        <v>5.894973192582745</v>
      </c>
      <c r="C136" s="14">
        <v>5.9125595630779575</v>
      </c>
      <c r="D136" s="14">
        <v>5.915928924301658</v>
      </c>
      <c r="E136" s="14">
        <v>5.91323112757333</v>
      </c>
      <c r="F136" s="14">
        <v>5.977326884004583</v>
      </c>
      <c r="G136" s="14">
        <v>5.985834449966882</v>
      </c>
    </row>
    <row r="137" spans="1:7" ht="12.75">
      <c r="A137" s="19" t="s">
        <v>266</v>
      </c>
      <c r="B137" s="14">
        <v>192.812059337852</v>
      </c>
      <c r="C137" s="14">
        <v>192.94590434019727</v>
      </c>
      <c r="D137" s="14">
        <v>192.3480224238579</v>
      </c>
      <c r="E137" s="14">
        <v>191.46298646806076</v>
      </c>
      <c r="F137" s="14">
        <v>192.72833915515312</v>
      </c>
      <c r="G137" s="14">
        <v>192.93548630950522</v>
      </c>
    </row>
    <row r="138" spans="1:7" ht="12.75">
      <c r="A138" s="19" t="s">
        <v>267</v>
      </c>
      <c r="B138" s="14">
        <v>51.133520259971476</v>
      </c>
      <c r="C138" s="14">
        <v>51.55434088058801</v>
      </c>
      <c r="D138" s="14">
        <v>51.84823595993047</v>
      </c>
      <c r="E138" s="14">
        <v>52.10923171989752</v>
      </c>
      <c r="F138" s="14">
        <v>52.965958560757265</v>
      </c>
      <c r="G138" s="14">
        <v>53.55796179509387</v>
      </c>
    </row>
    <row r="139" spans="1:7" ht="12.75">
      <c r="A139" s="19" t="s">
        <v>268</v>
      </c>
      <c r="B139" s="14">
        <v>2.871226579616184</v>
      </c>
      <c r="C139" s="14">
        <v>2.927727389369446</v>
      </c>
      <c r="D139" s="14">
        <v>2.974367206429902</v>
      </c>
      <c r="E139" s="14">
        <v>3.017535969224397</v>
      </c>
      <c r="F139" s="14">
        <v>3.0961499055818527</v>
      </c>
      <c r="G139" s="14">
        <v>3.1599228851146757</v>
      </c>
    </row>
    <row r="140" spans="1:7" ht="12.75">
      <c r="A140" s="19" t="s">
        <v>269</v>
      </c>
      <c r="B140" s="14">
        <v>13.876124900942056</v>
      </c>
      <c r="C140" s="14">
        <v>13.870644869488581</v>
      </c>
      <c r="D140" s="14">
        <v>13.812911677417983</v>
      </c>
      <c r="E140" s="14">
        <v>13.734973456360388</v>
      </c>
      <c r="F140" s="14">
        <v>13.811564081467251</v>
      </c>
      <c r="G140" s="14">
        <v>13.81249820634271</v>
      </c>
    </row>
    <row r="141" spans="1:7" ht="12.75">
      <c r="A141" s="19" t="s">
        <v>270</v>
      </c>
      <c r="B141" s="14">
        <v>39.981490122797126</v>
      </c>
      <c r="C141" s="14">
        <v>40.70372423523643</v>
      </c>
      <c r="D141" s="14">
        <v>41.27015139144767</v>
      </c>
      <c r="E141" s="14">
        <v>41.77558615105716</v>
      </c>
      <c r="F141" s="14">
        <v>42.739056039721724</v>
      </c>
      <c r="G141" s="14">
        <v>43.486767080187334</v>
      </c>
    </row>
    <row r="142" spans="1:7" ht="12.75">
      <c r="A142" s="19" t="s">
        <v>271</v>
      </c>
      <c r="B142" s="14">
        <v>141.0962968495513</v>
      </c>
      <c r="C142" s="14">
        <v>149.16255012959795</v>
      </c>
      <c r="D142" s="14">
        <v>155.97937496190494</v>
      </c>
      <c r="E142" s="14">
        <v>162.05778953538285</v>
      </c>
      <c r="F142" s="14">
        <v>170.27467467297174</v>
      </c>
      <c r="G142" s="14">
        <v>177.46674400005648</v>
      </c>
    </row>
    <row r="143" spans="1:7" ht="12.75">
      <c r="A143" s="19" t="s">
        <v>272</v>
      </c>
      <c r="B143" s="14">
        <v>4.370312552971937</v>
      </c>
      <c r="C143" s="14">
        <v>4.329865520196332</v>
      </c>
      <c r="D143" s="14">
        <v>4.273648040503175</v>
      </c>
      <c r="E143" s="14">
        <v>4.212429074068025</v>
      </c>
      <c r="F143" s="14">
        <v>4.199286744710013</v>
      </c>
      <c r="G143" s="14">
        <v>4.163212527557205</v>
      </c>
    </row>
    <row r="144" spans="1:7" ht="12.75">
      <c r="A144" s="19" t="s">
        <v>273</v>
      </c>
      <c r="B144" s="14">
        <v>105.17928738532703</v>
      </c>
      <c r="C144" s="14">
        <v>101.84153378672359</v>
      </c>
      <c r="D144" s="14">
        <v>101.7255047372447</v>
      </c>
      <c r="E144" s="14">
        <v>101.45556704811995</v>
      </c>
      <c r="F144" s="14">
        <v>102.32415972031936</v>
      </c>
      <c r="G144" s="14">
        <v>102.63062871809171</v>
      </c>
    </row>
    <row r="145" spans="1:7" ht="12.75">
      <c r="A145" s="19" t="s">
        <v>274</v>
      </c>
      <c r="B145" s="14">
        <v>132.7604196808303</v>
      </c>
      <c r="C145" s="14">
        <v>136.63461925886114</v>
      </c>
      <c r="D145" s="14">
        <v>139.86244355074703</v>
      </c>
      <c r="E145" s="14">
        <v>141.23266242998903</v>
      </c>
      <c r="F145" s="14">
        <v>144.06563727864918</v>
      </c>
      <c r="G145" s="14">
        <v>146.21094408158564</v>
      </c>
    </row>
    <row r="146" spans="1:7" ht="12.75">
      <c r="A146" s="19" t="s">
        <v>275</v>
      </c>
      <c r="B146" s="14">
        <v>36.33198623224852</v>
      </c>
      <c r="C146" s="14">
        <v>36.50965993527862</v>
      </c>
      <c r="D146" s="14">
        <v>36.43875281928814</v>
      </c>
      <c r="E146" s="14">
        <v>36.36537409855857</v>
      </c>
      <c r="F146" s="14">
        <v>36.55303226283088</v>
      </c>
      <c r="G146" s="14">
        <v>36.73559466142356</v>
      </c>
    </row>
    <row r="147" spans="1:7" ht="12.75">
      <c r="A147" s="19" t="s">
        <v>276</v>
      </c>
      <c r="B147" s="14">
        <v>2498.4491226476935</v>
      </c>
      <c r="C147" s="14">
        <v>2573.868577301516</v>
      </c>
      <c r="D147" s="14">
        <v>2629.356071980964</v>
      </c>
      <c r="E147" s="14">
        <v>2682.7615500204242</v>
      </c>
      <c r="F147" s="14">
        <v>2768.6195466291397</v>
      </c>
      <c r="G147" s="14">
        <v>2909.711991470088</v>
      </c>
    </row>
    <row r="148" spans="1:7" ht="12.75">
      <c r="A148" s="19" t="s">
        <v>277</v>
      </c>
      <c r="B148" s="14">
        <v>53.49906917165589</v>
      </c>
      <c r="C148" s="14">
        <v>54.20412475743637</v>
      </c>
      <c r="D148" s="14">
        <v>54.71462135847513</v>
      </c>
      <c r="E148" s="14">
        <v>55.196152820946786</v>
      </c>
      <c r="F148" s="14">
        <v>56.29162700175987</v>
      </c>
      <c r="G148" s="14">
        <v>57.08642724598686</v>
      </c>
    </row>
    <row r="149" spans="1:7" ht="12.75">
      <c r="A149" s="19" t="s">
        <v>278</v>
      </c>
      <c r="B149" s="14">
        <v>271.6022057191759</v>
      </c>
      <c r="C149" s="14">
        <v>276.35420702054154</v>
      </c>
      <c r="D149" s="14">
        <v>280.00059876045106</v>
      </c>
      <c r="E149" s="14">
        <v>283.3618363377081</v>
      </c>
      <c r="F149" s="14">
        <v>282.71342635839414</v>
      </c>
      <c r="G149" s="14">
        <v>275.7244613541856</v>
      </c>
    </row>
    <row r="150" spans="1:7" ht="12.75">
      <c r="A150" s="19" t="s">
        <v>279</v>
      </c>
      <c r="B150" s="14">
        <v>40.94244945553831</v>
      </c>
      <c r="C150" s="14">
        <v>41.32054806514972</v>
      </c>
      <c r="D150" s="14">
        <v>41.52771946477888</v>
      </c>
      <c r="E150" s="14">
        <v>41.665973716564224</v>
      </c>
      <c r="F150" s="14">
        <v>42.18701254067487</v>
      </c>
      <c r="G150" s="14">
        <v>42.50859107084725</v>
      </c>
    </row>
    <row r="151" spans="1:7" ht="12.75">
      <c r="A151" s="19" t="s">
        <v>280</v>
      </c>
      <c r="B151" s="14">
        <v>9.470798735414379</v>
      </c>
      <c r="C151" s="14">
        <v>9.903105250966552</v>
      </c>
      <c r="D151" s="14">
        <v>9.93996901747233</v>
      </c>
      <c r="E151" s="14">
        <v>9.96135995205042</v>
      </c>
      <c r="F151" s="14">
        <v>10.094653726959246</v>
      </c>
      <c r="G151" s="14">
        <v>10.172277088143847</v>
      </c>
    </row>
    <row r="152" spans="1:7" ht="12.75">
      <c r="A152" s="19" t="s">
        <v>281</v>
      </c>
      <c r="B152" s="14">
        <v>3.003422942096867</v>
      </c>
      <c r="C152" s="14">
        <v>3.0185225332497705</v>
      </c>
      <c r="D152" s="14">
        <v>3.022533578243459</v>
      </c>
      <c r="E152" s="14">
        <v>3.0223154295814494</v>
      </c>
      <c r="F152" s="14">
        <v>3.0564558468733796</v>
      </c>
      <c r="G152" s="14">
        <v>3.074536532566375</v>
      </c>
    </row>
    <row r="153" spans="1:7" ht="12.75">
      <c r="A153" s="19" t="s">
        <v>282</v>
      </c>
      <c r="B153" s="14">
        <v>10.308338874188133</v>
      </c>
      <c r="C153" s="14">
        <v>10.362971158350302</v>
      </c>
      <c r="D153" s="14">
        <v>10.381416008144988</v>
      </c>
      <c r="E153" s="14">
        <v>10.38369629661384</v>
      </c>
      <c r="F153" s="14">
        <v>10.471585151110878</v>
      </c>
      <c r="G153" s="14">
        <v>10.513194657509485</v>
      </c>
    </row>
    <row r="154" spans="1:7" ht="12.75">
      <c r="A154" s="19" t="s">
        <v>283</v>
      </c>
      <c r="B154" s="14">
        <v>9.341275129743707</v>
      </c>
      <c r="C154" s="14">
        <v>9.723845474072606</v>
      </c>
      <c r="D154" s="14">
        <v>10.060834313827762</v>
      </c>
      <c r="E154" s="14">
        <v>10.372448473155123</v>
      </c>
      <c r="F154" s="14">
        <v>10.793927397062273</v>
      </c>
      <c r="G154" s="14">
        <v>11.151708779139055</v>
      </c>
    </row>
    <row r="155" spans="1:7" ht="12.75">
      <c r="A155" s="19" t="s">
        <v>284</v>
      </c>
      <c r="B155" s="14">
        <v>11.840072656221354</v>
      </c>
      <c r="C155" s="14">
        <v>11.859082846494966</v>
      </c>
      <c r="D155" s="14">
        <v>11.834477831446444</v>
      </c>
      <c r="E155" s="14">
        <v>11.793467654217997</v>
      </c>
      <c r="F155" s="14">
        <v>11.886284108193866</v>
      </c>
      <c r="G155" s="14">
        <v>11.915163225453272</v>
      </c>
    </row>
    <row r="156" spans="1:7" ht="12.75">
      <c r="A156" s="19" t="s">
        <v>285</v>
      </c>
      <c r="B156" s="14">
        <v>23.558206400883414</v>
      </c>
      <c r="C156" s="14">
        <v>23.585269354767178</v>
      </c>
      <c r="D156" s="14">
        <v>23.52548923727263</v>
      </c>
      <c r="E156" s="14">
        <v>23.433035447442077</v>
      </c>
      <c r="F156" s="14">
        <v>23.60693495445242</v>
      </c>
      <c r="G156" s="14">
        <v>23.65390317836189</v>
      </c>
    </row>
    <row r="157" spans="1:7" ht="12.75">
      <c r="A157" s="19" t="s">
        <v>286</v>
      </c>
      <c r="B157" s="14">
        <v>17.15998321477239</v>
      </c>
      <c r="C157" s="14">
        <v>17.07807299869923</v>
      </c>
      <c r="D157" s="14">
        <v>17.033292788240175</v>
      </c>
      <c r="E157" s="14">
        <v>16.92223735129965</v>
      </c>
      <c r="F157" s="14">
        <v>17.00216217832239</v>
      </c>
      <c r="G157" s="14">
        <v>16.973048932284946</v>
      </c>
    </row>
    <row r="158" spans="1:7" ht="12.75">
      <c r="A158" s="19" t="s">
        <v>287</v>
      </c>
      <c r="B158" s="14">
        <v>13.84796029782112</v>
      </c>
      <c r="C158" s="14">
        <v>14.164436153348735</v>
      </c>
      <c r="D158" s="14">
        <v>14.405053715162781</v>
      </c>
      <c r="E158" s="14">
        <v>14.637449509197644</v>
      </c>
      <c r="F158" s="14">
        <v>15.039118723065457</v>
      </c>
      <c r="G158" s="14">
        <v>15.398424136761879</v>
      </c>
    </row>
    <row r="159" spans="1:7" ht="12.75">
      <c r="A159" s="19" t="s">
        <v>288</v>
      </c>
      <c r="B159" s="14">
        <v>115.43322786347198</v>
      </c>
      <c r="C159" s="14">
        <v>125.22260197420374</v>
      </c>
      <c r="D159" s="14">
        <v>130.55838588677844</v>
      </c>
      <c r="E159" s="14">
        <v>135.89833719422145</v>
      </c>
      <c r="F159" s="14">
        <v>142.8689009536295</v>
      </c>
      <c r="G159" s="14">
        <v>149.31184992890957</v>
      </c>
    </row>
    <row r="160" spans="1:7" ht="12.75">
      <c r="A160" s="19" t="s">
        <v>289</v>
      </c>
      <c r="B160" s="14">
        <v>22.3367416498864</v>
      </c>
      <c r="C160" s="14">
        <v>22.270722089392326</v>
      </c>
      <c r="D160" s="14">
        <v>22.104882840248347</v>
      </c>
      <c r="E160" s="14">
        <v>21.908774632581206</v>
      </c>
      <c r="F160" s="14">
        <v>21.96048081166201</v>
      </c>
      <c r="G160" s="14">
        <v>21.892809657053192</v>
      </c>
    </row>
    <row r="161" spans="1:7" ht="12.75">
      <c r="A161" s="19" t="s">
        <v>290</v>
      </c>
      <c r="B161" s="14">
        <v>9.629171683045634</v>
      </c>
      <c r="C161" s="14">
        <v>9.593448326785387</v>
      </c>
      <c r="D161" s="14">
        <v>9.522324397357211</v>
      </c>
      <c r="E161" s="14">
        <v>9.438152338922238</v>
      </c>
      <c r="F161" s="14">
        <v>9.460731328409452</v>
      </c>
      <c r="G161" s="14">
        <v>9.432052752449387</v>
      </c>
    </row>
    <row r="162" spans="1:7" ht="12.75">
      <c r="A162" s="19" t="s">
        <v>291</v>
      </c>
      <c r="B162" s="14">
        <v>429.53639793126837</v>
      </c>
      <c r="C162" s="14">
        <v>444.20256237307586</v>
      </c>
      <c r="D162" s="14">
        <v>454.95557237221215</v>
      </c>
      <c r="E162" s="14">
        <v>464.96526675503605</v>
      </c>
      <c r="F162" s="14">
        <v>480.163066957439</v>
      </c>
      <c r="G162" s="14">
        <v>493.49733080200525</v>
      </c>
    </row>
    <row r="163" spans="1:7" ht="12.75">
      <c r="A163" s="19" t="s">
        <v>292</v>
      </c>
      <c r="B163" s="14">
        <v>7.932088629129431</v>
      </c>
      <c r="C163" s="14">
        <v>8.024282243166066</v>
      </c>
      <c r="D163" s="14">
        <v>8.087706718341872</v>
      </c>
      <c r="E163" s="14">
        <v>8.140260768794082</v>
      </c>
      <c r="F163" s="14">
        <v>8.286339349071662</v>
      </c>
      <c r="G163" s="14">
        <v>8.389209137870514</v>
      </c>
    </row>
    <row r="164" spans="1:7" ht="12.75">
      <c r="A164" s="19" t="s">
        <v>293</v>
      </c>
      <c r="B164" s="14">
        <v>10.303083472192984</v>
      </c>
      <c r="C164" s="14">
        <v>10.42927192058478</v>
      </c>
      <c r="D164" s="14">
        <v>10.539598829112897</v>
      </c>
      <c r="E164" s="14">
        <v>10.641683704795902</v>
      </c>
      <c r="F164" s="14">
        <v>10.832128376478373</v>
      </c>
      <c r="G164" s="14">
        <v>10.896805403149278</v>
      </c>
    </row>
    <row r="165" spans="1:7" ht="12.75">
      <c r="A165" s="19" t="s">
        <v>294</v>
      </c>
      <c r="B165" s="14">
        <v>89.70982114267176</v>
      </c>
      <c r="C165" s="14">
        <v>89.41462276253395</v>
      </c>
      <c r="D165" s="14">
        <v>88.78567024914446</v>
      </c>
      <c r="E165" s="14">
        <v>88.06030806449047</v>
      </c>
      <c r="F165" s="14">
        <v>88.32264592668656</v>
      </c>
      <c r="G165" s="14">
        <v>87.93664198985331</v>
      </c>
    </row>
    <row r="166" spans="1:7" ht="12.75">
      <c r="A166" s="19" t="s">
        <v>295</v>
      </c>
      <c r="B166" s="14">
        <v>17.67322463671147</v>
      </c>
      <c r="C166" s="14">
        <v>17.61347793605699</v>
      </c>
      <c r="D166" s="14">
        <v>17.482146205420698</v>
      </c>
      <c r="E166" s="14">
        <v>17.339598045791615</v>
      </c>
      <c r="F166" s="14">
        <v>17.386612332799206</v>
      </c>
      <c r="G166" s="14">
        <v>17.340963657235715</v>
      </c>
    </row>
    <row r="167" spans="1:7" ht="12.75">
      <c r="A167" s="19" t="s">
        <v>296</v>
      </c>
      <c r="B167" s="14">
        <v>312.9140634631908</v>
      </c>
      <c r="C167" s="14">
        <v>316.2204949156044</v>
      </c>
      <c r="D167" s="14">
        <v>317.4167793524581</v>
      </c>
      <c r="E167" s="14">
        <v>318.0835285570728</v>
      </c>
      <c r="F167" s="14">
        <v>322.28770141745963</v>
      </c>
      <c r="G167" s="14">
        <v>324.6985572672564</v>
      </c>
    </row>
    <row r="168" spans="1:7" ht="12.75">
      <c r="A168" s="19" t="s">
        <v>297</v>
      </c>
      <c r="B168" s="14">
        <v>24.43794197139077</v>
      </c>
      <c r="C168" s="14">
        <v>25.486322693050624</v>
      </c>
      <c r="D168" s="14">
        <v>26.497463416002958</v>
      </c>
      <c r="E168" s="14">
        <v>27.51117604265999</v>
      </c>
      <c r="F168" s="14">
        <v>28.889782678595626</v>
      </c>
      <c r="G168" s="14">
        <v>30.182819944169065</v>
      </c>
    </row>
    <row r="169" spans="1:7" ht="12.75">
      <c r="A169" s="19" t="s">
        <v>298</v>
      </c>
      <c r="B169" s="14">
        <v>41.19309224486401</v>
      </c>
      <c r="C169" s="14">
        <v>42.05985377072684</v>
      </c>
      <c r="D169" s="14">
        <v>43.11641860014214</v>
      </c>
      <c r="E169" s="14">
        <v>44.15934333949424</v>
      </c>
      <c r="F169" s="14">
        <v>45.35617498644301</v>
      </c>
      <c r="G169" s="14">
        <v>46.76660756336618</v>
      </c>
    </row>
    <row r="170" spans="1:7" ht="12.75">
      <c r="A170" s="19" t="s">
        <v>299</v>
      </c>
      <c r="B170" s="14">
        <v>40.72312274500281</v>
      </c>
      <c r="C170" s="14">
        <v>40.98382993513041</v>
      </c>
      <c r="D170" s="14">
        <v>41.08373029288106</v>
      </c>
      <c r="E170" s="14">
        <v>41.11589739297512</v>
      </c>
      <c r="F170" s="14">
        <v>41.60575290045662</v>
      </c>
      <c r="G170" s="14">
        <v>41.86442638176963</v>
      </c>
    </row>
    <row r="171" spans="1:7" ht="12.75">
      <c r="A171" s="19" t="s">
        <v>300</v>
      </c>
      <c r="B171" s="14">
        <v>8.521277250652926</v>
      </c>
      <c r="C171" s="14">
        <v>8.480798733295467</v>
      </c>
      <c r="D171" s="14">
        <v>8.41222820806678</v>
      </c>
      <c r="E171" s="14">
        <v>8.327219519692036</v>
      </c>
      <c r="F171" s="14">
        <v>8.332067091431773</v>
      </c>
      <c r="G171" s="14">
        <v>8.293149491253674</v>
      </c>
    </row>
    <row r="172" spans="1:7" ht="12.75">
      <c r="A172" s="19" t="s">
        <v>301</v>
      </c>
      <c r="B172" s="14">
        <v>6.431644441477253</v>
      </c>
      <c r="C172" s="14">
        <v>6.368452494467156</v>
      </c>
      <c r="D172" s="14">
        <v>6.282674839591872</v>
      </c>
      <c r="E172" s="14">
        <v>6.189380682901968</v>
      </c>
      <c r="F172" s="14">
        <v>6.1667947072748515</v>
      </c>
      <c r="G172" s="14">
        <v>6.111402615479088</v>
      </c>
    </row>
    <row r="173" spans="1:7" ht="12.75">
      <c r="A173" s="19" t="s">
        <v>302</v>
      </c>
      <c r="B173" s="14">
        <v>13.290015699419884</v>
      </c>
      <c r="C173" s="14">
        <v>13.334500473802127</v>
      </c>
      <c r="D173" s="14">
        <v>13.367046373980765</v>
      </c>
      <c r="E173" s="14">
        <v>13.387719663295028</v>
      </c>
      <c r="F173" s="14">
        <v>13.57206409063978</v>
      </c>
      <c r="G173" s="14">
        <v>13.57517437352464</v>
      </c>
    </row>
    <row r="174" spans="1:7" ht="12.75">
      <c r="A174" s="19" t="s">
        <v>303</v>
      </c>
      <c r="B174" s="14">
        <v>3256.927980878777</v>
      </c>
      <c r="C174" s="14">
        <v>3287.4518025610987</v>
      </c>
      <c r="D174" s="14">
        <v>3321.788938188538</v>
      </c>
      <c r="E174" s="14">
        <v>3354.334542501138</v>
      </c>
      <c r="F174" s="14">
        <v>3433.6292610761484</v>
      </c>
      <c r="G174" s="14">
        <v>3488.41108961709</v>
      </c>
    </row>
    <row r="175" spans="1:7" ht="12.75">
      <c r="A175" s="19" t="s">
        <v>304</v>
      </c>
      <c r="B175" s="14">
        <v>223.7264777225756</v>
      </c>
      <c r="C175" s="14">
        <v>223.70629319811079</v>
      </c>
      <c r="D175" s="14">
        <v>221.97162952523553</v>
      </c>
      <c r="E175" s="14">
        <v>219.9165613356612</v>
      </c>
      <c r="F175" s="14">
        <v>220.7304196340422</v>
      </c>
      <c r="G175" s="14">
        <v>220.56236624467334</v>
      </c>
    </row>
    <row r="176" spans="1:7" ht="12.75">
      <c r="A176" s="19" t="s">
        <v>305</v>
      </c>
      <c r="B176" s="14">
        <v>1.05286498513745</v>
      </c>
      <c r="C176" s="14">
        <v>1.0529456205121948</v>
      </c>
      <c r="D176" s="14">
        <v>1.0491509692236394</v>
      </c>
      <c r="E176" s="14">
        <v>1.0439073893262836</v>
      </c>
      <c r="F176" s="14">
        <v>1.0504989953159163</v>
      </c>
      <c r="G176" s="14">
        <v>1.0516333861647291</v>
      </c>
    </row>
    <row r="177" spans="1:7" ht="12.75">
      <c r="A177" s="19" t="s">
        <v>306</v>
      </c>
      <c r="B177" s="14">
        <v>5.765536166738127</v>
      </c>
      <c r="C177" s="14">
        <v>5.780137904156992</v>
      </c>
      <c r="D177" s="14">
        <v>5.772573746363716</v>
      </c>
      <c r="E177" s="14">
        <v>5.7567358206218655</v>
      </c>
      <c r="F177" s="14">
        <v>5.805355141814797</v>
      </c>
      <c r="G177" s="14">
        <v>5.822595834801013</v>
      </c>
    </row>
    <row r="178" spans="1:7" ht="12.75">
      <c r="A178" s="19" t="s">
        <v>307</v>
      </c>
      <c r="B178" s="14">
        <v>158.6729148701817</v>
      </c>
      <c r="C178" s="14">
        <v>159.13849013982605</v>
      </c>
      <c r="D178" s="14">
        <v>157.85436644552522</v>
      </c>
      <c r="E178" s="14">
        <v>156.18789546538315</v>
      </c>
      <c r="F178" s="14">
        <v>156.73318209191225</v>
      </c>
      <c r="G178" s="14">
        <v>156.45416718324387</v>
      </c>
    </row>
    <row r="179" spans="1:7" ht="12.75">
      <c r="A179" s="19" t="s">
        <v>308</v>
      </c>
      <c r="B179" s="14">
        <v>1421.9462631069086</v>
      </c>
      <c r="C179" s="14">
        <v>1438.0369043686985</v>
      </c>
      <c r="D179" s="14">
        <v>1442.9860105373266</v>
      </c>
      <c r="E179" s="14">
        <v>1503.5303596373722</v>
      </c>
      <c r="F179" s="14">
        <v>1548.3759781353165</v>
      </c>
      <c r="G179" s="14">
        <v>1554.3229345230554</v>
      </c>
    </row>
    <row r="180" spans="1:7" ht="12.75">
      <c r="A180" s="19" t="s">
        <v>309</v>
      </c>
      <c r="B180" s="14">
        <v>18.674506433300273</v>
      </c>
      <c r="C180" s="14">
        <v>19.012261455322605</v>
      </c>
      <c r="D180" s="14">
        <v>19.26841724513406</v>
      </c>
      <c r="E180" s="14">
        <v>19.486384063008096</v>
      </c>
      <c r="F180" s="14">
        <v>19.916560490238243</v>
      </c>
      <c r="G180" s="14">
        <v>20.230287145671582</v>
      </c>
    </row>
    <row r="181" spans="1:7" ht="12.75">
      <c r="A181" s="19" t="s">
        <v>310</v>
      </c>
      <c r="B181" s="14">
        <v>29.516810629375055</v>
      </c>
      <c r="C181" s="14">
        <v>30.122324480888977</v>
      </c>
      <c r="D181" s="14">
        <v>30.925530604991263</v>
      </c>
      <c r="E181" s="14">
        <v>32.57666903215136</v>
      </c>
      <c r="F181" s="14">
        <v>33.618455485556815</v>
      </c>
      <c r="G181" s="14">
        <v>34.634211411576786</v>
      </c>
    </row>
    <row r="182" spans="1:7" ht="12.75">
      <c r="A182" s="19" t="s">
        <v>311</v>
      </c>
      <c r="B182" s="14">
        <v>50.94644760487363</v>
      </c>
      <c r="C182" s="14">
        <v>52.169111308837024</v>
      </c>
      <c r="D182" s="14">
        <v>53.71230569126476</v>
      </c>
      <c r="E182" s="14">
        <v>54.761455120608744</v>
      </c>
      <c r="F182" s="14">
        <v>56.53247781905796</v>
      </c>
      <c r="G182" s="14">
        <v>58.248560617802326</v>
      </c>
    </row>
    <row r="183" spans="1:7" ht="12.75">
      <c r="A183" s="19" t="s">
        <v>312</v>
      </c>
      <c r="B183" s="14">
        <v>47.67084231763704</v>
      </c>
      <c r="C183" s="14">
        <v>47.62774778661068</v>
      </c>
      <c r="D183" s="14">
        <v>47.40579346621345</v>
      </c>
      <c r="E183" s="14">
        <v>47.11516529093714</v>
      </c>
      <c r="F183" s="14">
        <v>47.355047698032045</v>
      </c>
      <c r="G183" s="14">
        <v>47.33543135313647</v>
      </c>
    </row>
    <row r="184" spans="1:7" ht="12.75">
      <c r="A184" s="19" t="s">
        <v>313</v>
      </c>
      <c r="B184" s="14">
        <v>815.1478541488694</v>
      </c>
      <c r="C184" s="14">
        <v>837.5484086408352</v>
      </c>
      <c r="D184" s="14">
        <v>858.2260111647751</v>
      </c>
      <c r="E184" s="14">
        <v>832.6207231953148</v>
      </c>
      <c r="F184" s="14">
        <v>862.4853538098972</v>
      </c>
      <c r="G184" s="14">
        <v>888.2202312487988</v>
      </c>
    </row>
    <row r="185" spans="1:7" ht="12.75">
      <c r="A185" s="19" t="s">
        <v>314</v>
      </c>
      <c r="B185" s="14">
        <v>120.87869191238545</v>
      </c>
      <c r="C185" s="14">
        <v>124.7273847209348</v>
      </c>
      <c r="D185" s="14">
        <v>127.19726550085034</v>
      </c>
      <c r="E185" s="14">
        <v>129.6116790909824</v>
      </c>
      <c r="F185" s="14">
        <v>133.64194502903283</v>
      </c>
      <c r="G185" s="14">
        <v>137.01684300278188</v>
      </c>
    </row>
    <row r="186" spans="1:7" ht="12.75">
      <c r="A186" s="19" t="s">
        <v>315</v>
      </c>
      <c r="B186" s="14">
        <v>26.818500875850795</v>
      </c>
      <c r="C186" s="14">
        <v>26.868971216196677</v>
      </c>
      <c r="D186" s="14">
        <v>26.8173220688166</v>
      </c>
      <c r="E186" s="14">
        <v>26.725259026734225</v>
      </c>
      <c r="F186" s="14">
        <v>26.933292500940315</v>
      </c>
      <c r="G186" s="14">
        <v>26.992760699331463</v>
      </c>
    </row>
    <row r="187" spans="1:7" ht="12.75">
      <c r="A187" s="19" t="s">
        <v>316</v>
      </c>
      <c r="B187" s="14">
        <v>82.28993993588159</v>
      </c>
      <c r="C187" s="14">
        <v>83.40109397753547</v>
      </c>
      <c r="D187" s="14">
        <v>84.28083991341202</v>
      </c>
      <c r="E187" s="14">
        <v>84.92394527041377</v>
      </c>
      <c r="F187" s="14">
        <v>86.51572712923497</v>
      </c>
      <c r="G187" s="14">
        <v>87.63339487014133</v>
      </c>
    </row>
    <row r="188" spans="1:7" ht="12.75">
      <c r="A188" s="19" t="s">
        <v>317</v>
      </c>
      <c r="B188" s="14">
        <v>252.03996725477484</v>
      </c>
      <c r="C188" s="14">
        <v>265.0465543672629</v>
      </c>
      <c r="D188" s="14">
        <v>276.67442364406025</v>
      </c>
      <c r="E188" s="14">
        <v>287.5958255920105</v>
      </c>
      <c r="F188" s="14">
        <v>299.88752598143157</v>
      </c>
      <c r="G188" s="14">
        <v>312.53476907408896</v>
      </c>
    </row>
    <row r="189" spans="1:7" ht="12.75">
      <c r="A189" s="19" t="s">
        <v>318</v>
      </c>
      <c r="B189" s="14">
        <v>935.2280626807465</v>
      </c>
      <c r="C189" s="14">
        <v>950.3989302976706</v>
      </c>
      <c r="D189" s="14">
        <v>962.2377600874534</v>
      </c>
      <c r="E189" s="14">
        <v>972.9572605598061</v>
      </c>
      <c r="F189" s="14">
        <v>995.102831084023</v>
      </c>
      <c r="G189" s="14">
        <v>1012.849146882974</v>
      </c>
    </row>
    <row r="190" spans="1:7" ht="12.75">
      <c r="A190" s="19" t="s">
        <v>319</v>
      </c>
      <c r="B190" s="14">
        <v>232.9537063727201</v>
      </c>
      <c r="C190" s="14">
        <v>234.62326651880213</v>
      </c>
      <c r="D190" s="14">
        <v>234.52904009298248</v>
      </c>
      <c r="E190" s="14">
        <v>233.62172443827805</v>
      </c>
      <c r="F190" s="14">
        <v>237.29914342722748</v>
      </c>
      <c r="G190" s="14">
        <v>237.70053731460686</v>
      </c>
    </row>
    <row r="191" spans="1:7" ht="12.75">
      <c r="A191" s="19" t="s">
        <v>320</v>
      </c>
      <c r="B191" s="14">
        <v>21.280285052679307</v>
      </c>
      <c r="C191" s="14">
        <v>21.302202951408326</v>
      </c>
      <c r="D191" s="14">
        <v>21.172593910444775</v>
      </c>
      <c r="E191" s="14">
        <v>21.029599226893133</v>
      </c>
      <c r="F191" s="14">
        <v>21.17194459785838</v>
      </c>
      <c r="G191" s="14">
        <v>21.22164781239045</v>
      </c>
    </row>
    <row r="192" spans="1:7" ht="12.75">
      <c r="A192" s="19" t="s">
        <v>321</v>
      </c>
      <c r="B192" s="14">
        <v>28.88446396516664</v>
      </c>
      <c r="C192" s="14">
        <v>29.39095129565984</v>
      </c>
      <c r="D192" s="14">
        <v>29.966082235935996</v>
      </c>
      <c r="E192" s="14">
        <v>30.52471013109357</v>
      </c>
      <c r="F192" s="14">
        <v>31.251376729721965</v>
      </c>
      <c r="G192" s="14">
        <v>32.04813504285289</v>
      </c>
    </row>
    <row r="193" spans="1:7" ht="12.75">
      <c r="A193" s="19" t="s">
        <v>322</v>
      </c>
      <c r="B193" s="14">
        <v>611.9974355448009</v>
      </c>
      <c r="C193" s="14">
        <v>637.5983504100598</v>
      </c>
      <c r="D193" s="14">
        <v>668.4807264777249</v>
      </c>
      <c r="E193" s="14">
        <v>692.3086471981468</v>
      </c>
      <c r="F193" s="14">
        <v>716.4182610335718</v>
      </c>
      <c r="G193" s="14">
        <v>741.4592986022698</v>
      </c>
    </row>
    <row r="194" spans="1:7" ht="12.75">
      <c r="A194" s="19" t="s">
        <v>323</v>
      </c>
      <c r="B194" s="14">
        <v>99.57698695435464</v>
      </c>
      <c r="C194" s="14">
        <v>101.45557984548607</v>
      </c>
      <c r="D194" s="14">
        <v>103.24793225483623</v>
      </c>
      <c r="E194" s="14">
        <v>104.99403000619529</v>
      </c>
      <c r="F194" s="14">
        <v>108.00729094779075</v>
      </c>
      <c r="G194" s="14">
        <v>110.50751974067242</v>
      </c>
    </row>
    <row r="195" spans="1:7" ht="12.75">
      <c r="A195" s="19" t="s">
        <v>324</v>
      </c>
      <c r="B195" s="14">
        <v>39.33044848242116</v>
      </c>
      <c r="C195" s="14">
        <v>39.35308893973276</v>
      </c>
      <c r="D195" s="14">
        <v>39.227403142838895</v>
      </c>
      <c r="E195" s="14">
        <v>39.0440650157452</v>
      </c>
      <c r="F195" s="14">
        <v>39.300106627757934</v>
      </c>
      <c r="G195" s="14">
        <v>39.34113409580185</v>
      </c>
    </row>
    <row r="196" spans="1:7" ht="12.75">
      <c r="A196" s="19" t="s">
        <v>325</v>
      </c>
      <c r="B196" s="14">
        <v>216.1510406533841</v>
      </c>
      <c r="C196" s="14">
        <v>219.4427616951288</v>
      </c>
      <c r="D196" s="14">
        <v>218.9269045291251</v>
      </c>
      <c r="E196" s="14">
        <v>222.16955444063683</v>
      </c>
      <c r="F196" s="14">
        <v>228.02068673121428</v>
      </c>
      <c r="G196" s="14">
        <v>232.98859190376132</v>
      </c>
    </row>
    <row r="197" spans="1:7" ht="12.75">
      <c r="A197" s="19" t="s">
        <v>326</v>
      </c>
      <c r="B197" s="14">
        <v>41.27871049575447</v>
      </c>
      <c r="C197" s="14">
        <v>41.813555956055964</v>
      </c>
      <c r="D197" s="14">
        <v>42.186930892793804</v>
      </c>
      <c r="E197" s="14">
        <v>42.50327775870204</v>
      </c>
      <c r="F197" s="14">
        <v>43.308871534503574</v>
      </c>
      <c r="G197" s="14">
        <v>43.872889189137375</v>
      </c>
    </row>
    <row r="198" spans="1:7" ht="12.75">
      <c r="A198" s="19" t="s">
        <v>327</v>
      </c>
      <c r="B198" s="14">
        <v>13.749502892572728</v>
      </c>
      <c r="C198" s="14">
        <v>14.045465656452247</v>
      </c>
      <c r="D198" s="14">
        <v>14.281533068127338</v>
      </c>
      <c r="E198" s="14">
        <v>14.488393638763732</v>
      </c>
      <c r="F198" s="14">
        <v>14.852927807482699</v>
      </c>
      <c r="G198" s="14">
        <v>15.132847466703563</v>
      </c>
    </row>
    <row r="199" spans="1:7" ht="12.75">
      <c r="A199" s="19" t="s">
        <v>328</v>
      </c>
      <c r="B199" s="14">
        <v>13.963304577855537</v>
      </c>
      <c r="C199" s="14">
        <v>14.262354107712236</v>
      </c>
      <c r="D199" s="14">
        <v>14.647574442158085</v>
      </c>
      <c r="E199" s="14">
        <v>14.89917899165781</v>
      </c>
      <c r="F199" s="14">
        <v>15.34673904521814</v>
      </c>
      <c r="G199" s="14">
        <v>15.778267837436301</v>
      </c>
    </row>
    <row r="200" spans="1:7" ht="12.75">
      <c r="A200" s="19"/>
      <c r="B200" s="14"/>
      <c r="C200" s="14"/>
      <c r="D200" s="14"/>
      <c r="E200" s="14"/>
      <c r="F200" s="14"/>
      <c r="G200" s="14"/>
    </row>
    <row r="201" spans="1:7" ht="12.75">
      <c r="A201" s="19"/>
      <c r="B201" s="14"/>
      <c r="C201" s="14"/>
      <c r="D201" s="14"/>
      <c r="E201" s="14"/>
      <c r="F201" s="14"/>
      <c r="G201" s="14"/>
    </row>
    <row r="202" spans="1:7" ht="12.75">
      <c r="A202" s="19"/>
      <c r="B202" s="14"/>
      <c r="C202" s="14"/>
      <c r="D202" s="14"/>
      <c r="E202" s="14"/>
      <c r="F202" s="14"/>
      <c r="G202" s="14"/>
    </row>
    <row r="203" spans="1:7" ht="12.75">
      <c r="A203" s="19"/>
      <c r="B203" s="14"/>
      <c r="C203" s="14"/>
      <c r="D203" s="14"/>
      <c r="E203" s="14"/>
      <c r="F203" s="14"/>
      <c r="G203" s="14"/>
    </row>
    <row r="204" spans="1:7" ht="12.75">
      <c r="A204" s="19"/>
      <c r="B204" s="14"/>
      <c r="C204" s="14"/>
      <c r="D204" s="14"/>
      <c r="E204" s="14"/>
      <c r="F204" s="14"/>
      <c r="G204" s="14"/>
    </row>
    <row r="205" spans="2:7" ht="12.75">
      <c r="B205" s="14"/>
      <c r="C205" s="14"/>
      <c r="D205" s="14"/>
      <c r="E205" s="14"/>
      <c r="F205" s="14"/>
      <c r="G205" s="14"/>
    </row>
  </sheetData>
  <mergeCells count="3">
    <mergeCell ref="A1:G1"/>
    <mergeCell ref="A3:G3"/>
    <mergeCell ref="B5:G5"/>
  </mergeCells>
  <printOptions horizontalCentered="1"/>
  <pageMargins left="0.5" right="0.25" top="1" bottom="1" header="0.5" footer="0.5"/>
  <pageSetup horizontalDpi="600" verticalDpi="600" orientation="portrait" r:id="rId1"/>
  <headerFooter alignWithMargins="0">
    <oddHeader>&amp;LCDR Report - Winter Coincident Demand by County&amp;RMay 2007</oddHeader>
    <oddFooter>&amp;CWinter Coincident Demand - &amp;P of &amp;N</oddFooter>
  </headerFooter>
</worksheet>
</file>

<file path=xl/worksheets/sheet17.xml><?xml version="1.0" encoding="utf-8"?>
<worksheet xmlns="http://schemas.openxmlformats.org/spreadsheetml/2006/main" xmlns:r="http://schemas.openxmlformats.org/officeDocument/2006/relationships">
  <sheetPr>
    <tabColor indexed="46"/>
  </sheetPr>
  <dimension ref="A1:M206"/>
  <sheetViews>
    <sheetView showGridLines="0" workbookViewId="0" topLeftCell="A1">
      <selection activeCell="A1" sqref="A1:G1"/>
    </sheetView>
  </sheetViews>
  <sheetFormatPr defaultColWidth="9.140625" defaultRowHeight="12.75"/>
  <cols>
    <col min="1" max="1" width="16.7109375" style="0" bestFit="1" customWidth="1"/>
  </cols>
  <sheetData>
    <row r="1" spans="1:7" ht="25.5" customHeight="1">
      <c r="A1" s="264" t="s">
        <v>696</v>
      </c>
      <c r="B1" s="264"/>
      <c r="C1" s="264"/>
      <c r="D1" s="264"/>
      <c r="E1" s="264"/>
      <c r="F1" s="264"/>
      <c r="G1" s="264"/>
    </row>
    <row r="2" ht="12.75" customHeight="1"/>
    <row r="3" spans="1:7" ht="54" customHeight="1">
      <c r="A3" s="261" t="s">
        <v>0</v>
      </c>
      <c r="B3" s="261"/>
      <c r="C3" s="261"/>
      <c r="D3" s="261"/>
      <c r="E3" s="261"/>
      <c r="F3" s="261"/>
      <c r="G3" s="261"/>
    </row>
    <row r="4" spans="1:7" ht="12.75" customHeight="1">
      <c r="A4" s="251"/>
      <c r="B4" s="251"/>
      <c r="C4" s="251"/>
      <c r="D4" s="251"/>
      <c r="E4" s="251"/>
      <c r="F4" s="251"/>
      <c r="G4" s="251"/>
    </row>
    <row r="5" spans="2:7" ht="12.75" customHeight="1">
      <c r="B5" s="230" t="s">
        <v>703</v>
      </c>
      <c r="C5" s="230"/>
      <c r="D5" s="230"/>
      <c r="E5" s="230"/>
      <c r="F5" s="230"/>
      <c r="G5" s="230"/>
    </row>
    <row r="6" spans="1:9" ht="12.75" customHeight="1">
      <c r="A6" s="64" t="s">
        <v>137</v>
      </c>
      <c r="B6" s="1">
        <v>2008</v>
      </c>
      <c r="C6" s="1">
        <v>2009</v>
      </c>
      <c r="D6" s="1">
        <v>2010</v>
      </c>
      <c r="E6" s="1">
        <v>2011</v>
      </c>
      <c r="F6" s="1">
        <v>2012</v>
      </c>
      <c r="G6" s="1">
        <v>2013</v>
      </c>
      <c r="H6" s="1"/>
      <c r="I6" s="1"/>
    </row>
    <row r="7" spans="1:7" ht="12.75" customHeight="1">
      <c r="A7" s="64"/>
      <c r="B7" s="70"/>
      <c r="C7" s="70"/>
      <c r="D7" s="70"/>
      <c r="E7" s="70"/>
      <c r="F7" s="70"/>
      <c r="G7" s="70"/>
    </row>
    <row r="8" spans="1:9" ht="12.75" customHeight="1">
      <c r="A8" s="19" t="s">
        <v>138</v>
      </c>
      <c r="B8" s="14">
        <v>104.75281333333334</v>
      </c>
      <c r="C8" s="14">
        <v>106.30321333333333</v>
      </c>
      <c r="D8" s="14">
        <v>107.68321333333333</v>
      </c>
      <c r="E8" s="14">
        <v>109.06321333333334</v>
      </c>
      <c r="F8" s="14">
        <v>110.44321333333333</v>
      </c>
      <c r="G8" s="14">
        <v>111.823</v>
      </c>
      <c r="H8" s="100"/>
      <c r="I8" s="100"/>
    </row>
    <row r="9" spans="1:9" ht="12.75" customHeight="1">
      <c r="A9" s="19" t="s">
        <v>139</v>
      </c>
      <c r="B9" s="14">
        <v>97</v>
      </c>
      <c r="C9" s="14">
        <v>98.6</v>
      </c>
      <c r="D9" s="14">
        <v>100.2</v>
      </c>
      <c r="E9" s="14">
        <v>101.8</v>
      </c>
      <c r="F9" s="14">
        <v>103.45</v>
      </c>
      <c r="G9" s="14">
        <v>105.05</v>
      </c>
      <c r="H9" s="100"/>
      <c r="I9" s="101"/>
    </row>
    <row r="10" spans="1:9" ht="12.75" customHeight="1">
      <c r="A10" s="19" t="s">
        <v>140</v>
      </c>
      <c r="B10" s="14">
        <v>226.55767218507557</v>
      </c>
      <c r="C10" s="14">
        <v>230.57635802979644</v>
      </c>
      <c r="D10" s="14">
        <v>234.12174745551647</v>
      </c>
      <c r="E10" s="14">
        <v>237.66978835883376</v>
      </c>
      <c r="F10" s="14">
        <v>241.21984718677913</v>
      </c>
      <c r="G10" s="14">
        <v>244.77</v>
      </c>
      <c r="H10" s="100"/>
      <c r="I10" s="100"/>
    </row>
    <row r="11" spans="1:9" ht="12.75" customHeight="1">
      <c r="A11" s="19" t="s">
        <v>141</v>
      </c>
      <c r="B11" s="14">
        <v>58.84741066634085</v>
      </c>
      <c r="C11" s="14">
        <v>61.43940763395401</v>
      </c>
      <c r="D11" s="14">
        <v>62.60395213086939</v>
      </c>
      <c r="E11" s="14">
        <v>63.63986547158843</v>
      </c>
      <c r="F11" s="14">
        <v>64.52897339527608</v>
      </c>
      <c r="G11" s="14">
        <v>65.672</v>
      </c>
      <c r="H11" s="100"/>
      <c r="I11" s="100"/>
    </row>
    <row r="12" spans="1:13" ht="12.75">
      <c r="A12" s="19" t="s">
        <v>142</v>
      </c>
      <c r="B12" s="14">
        <v>29.91</v>
      </c>
      <c r="C12" s="14">
        <v>30.63</v>
      </c>
      <c r="D12" s="14">
        <v>31.35</v>
      </c>
      <c r="E12" s="14">
        <v>32.07</v>
      </c>
      <c r="F12" s="14">
        <v>32.79</v>
      </c>
      <c r="G12" s="14">
        <v>33.528</v>
      </c>
      <c r="H12" s="100"/>
      <c r="I12" s="100"/>
      <c r="J12" s="100"/>
      <c r="K12" s="100"/>
      <c r="L12" s="100"/>
      <c r="M12" s="100"/>
    </row>
    <row r="13" spans="1:13" ht="12.75">
      <c r="A13" s="19" t="s">
        <v>143</v>
      </c>
      <c r="B13" s="14">
        <v>1694.7923890388513</v>
      </c>
      <c r="C13" s="14">
        <v>1653.6170935344867</v>
      </c>
      <c r="D13" s="14">
        <v>1916.425263060243</v>
      </c>
      <c r="E13" s="14">
        <v>1974.4032881138253</v>
      </c>
      <c r="F13" s="14">
        <v>2034.1234896024916</v>
      </c>
      <c r="G13" s="14">
        <v>2095.588</v>
      </c>
      <c r="H13" s="100"/>
      <c r="I13" s="100"/>
      <c r="J13" s="100"/>
      <c r="K13" s="100"/>
      <c r="L13" s="100"/>
      <c r="M13" s="100"/>
    </row>
    <row r="14" spans="1:13" ht="12.75">
      <c r="A14" s="19" t="s">
        <v>144</v>
      </c>
      <c r="B14" s="14">
        <v>94.26458145784453</v>
      </c>
      <c r="C14" s="14">
        <v>96.43036062413616</v>
      </c>
      <c r="D14" s="14">
        <v>98.66739229303158</v>
      </c>
      <c r="E14" s="14">
        <v>100.97870176403869</v>
      </c>
      <c r="F14" s="14">
        <v>103.36745237221555</v>
      </c>
      <c r="G14" s="14">
        <v>105.833</v>
      </c>
      <c r="H14" s="100"/>
      <c r="I14" s="100"/>
      <c r="J14" s="100"/>
      <c r="K14" s="100"/>
      <c r="L14" s="100"/>
      <c r="M14" s="100"/>
    </row>
    <row r="15" spans="1:13" ht="12.75">
      <c r="A15" s="19" t="s">
        <v>145</v>
      </c>
      <c r="B15" s="14">
        <v>85.036</v>
      </c>
      <c r="C15" s="14">
        <v>88.956</v>
      </c>
      <c r="D15" s="14">
        <v>92.876</v>
      </c>
      <c r="E15" s="14">
        <v>96.796</v>
      </c>
      <c r="F15" s="14">
        <v>100.716</v>
      </c>
      <c r="G15" s="14">
        <v>104.636</v>
      </c>
      <c r="H15" s="100"/>
      <c r="I15" s="100"/>
      <c r="J15" s="100"/>
      <c r="K15" s="100"/>
      <c r="L15" s="100"/>
      <c r="M15" s="100"/>
    </row>
    <row r="16" spans="1:13" ht="12.75">
      <c r="A16" s="19" t="s">
        <v>146</v>
      </c>
      <c r="B16" s="14">
        <v>215.66857091065998</v>
      </c>
      <c r="C16" s="14">
        <v>227.9754954586654</v>
      </c>
      <c r="D16" s="14">
        <v>238.88022306261374</v>
      </c>
      <c r="E16" s="14">
        <v>251.92100035574697</v>
      </c>
      <c r="F16" s="14">
        <v>266.00753875529267</v>
      </c>
      <c r="G16" s="14">
        <v>300.151</v>
      </c>
      <c r="H16" s="100"/>
      <c r="I16" s="100"/>
      <c r="J16" s="100"/>
      <c r="K16" s="100"/>
      <c r="L16" s="100"/>
      <c r="M16" s="100"/>
    </row>
    <row r="17" spans="1:13" ht="12.75">
      <c r="A17" s="19" t="s">
        <v>147</v>
      </c>
      <c r="B17" s="14">
        <v>6.842</v>
      </c>
      <c r="C17" s="14">
        <v>6.842</v>
      </c>
      <c r="D17" s="14">
        <v>6.942</v>
      </c>
      <c r="E17" s="14">
        <v>6.942</v>
      </c>
      <c r="F17" s="14">
        <v>7.042</v>
      </c>
      <c r="G17" s="14">
        <v>7.042</v>
      </c>
      <c r="H17" s="100"/>
      <c r="I17" s="100"/>
      <c r="J17" s="100"/>
      <c r="K17" s="100"/>
      <c r="L17" s="100"/>
      <c r="M17" s="100"/>
    </row>
    <row r="18" spans="1:13" ht="12.75">
      <c r="A18" s="19" t="s">
        <v>148</v>
      </c>
      <c r="B18" s="14">
        <v>313.791822612427</v>
      </c>
      <c r="C18" s="14">
        <v>322.4170514194299</v>
      </c>
      <c r="D18" s="14">
        <v>331.35579594047687</v>
      </c>
      <c r="E18" s="14">
        <v>340.46329831854575</v>
      </c>
      <c r="F18" s="14">
        <v>349.8863164106584</v>
      </c>
      <c r="G18" s="14">
        <v>359.553</v>
      </c>
      <c r="H18" s="100"/>
      <c r="I18" s="100"/>
      <c r="J18" s="100"/>
      <c r="K18" s="100"/>
      <c r="L18" s="100"/>
      <c r="M18" s="100"/>
    </row>
    <row r="19" spans="1:13" ht="12.75">
      <c r="A19" s="19" t="s">
        <v>149</v>
      </c>
      <c r="B19" s="14">
        <v>853.2809599999999</v>
      </c>
      <c r="C19" s="14">
        <v>900.7245873999999</v>
      </c>
      <c r="D19" s="14">
        <v>923.4892751299999</v>
      </c>
      <c r="E19" s="14">
        <v>935.5758679844198</v>
      </c>
      <c r="F19" s="14">
        <v>961.5802496976869</v>
      </c>
      <c r="G19" s="14">
        <v>990.644</v>
      </c>
      <c r="H19" s="100"/>
      <c r="I19" s="100"/>
      <c r="J19" s="100"/>
      <c r="K19" s="100"/>
      <c r="L19" s="100"/>
      <c r="M19" s="100"/>
    </row>
    <row r="20" spans="1:13" ht="12.75">
      <c r="A20" s="19" t="s">
        <v>150</v>
      </c>
      <c r="B20" s="14">
        <v>7021.57332612955</v>
      </c>
      <c r="C20" s="14">
        <v>7376.097059290984</v>
      </c>
      <c r="D20" s="14">
        <v>7619.706040749629</v>
      </c>
      <c r="E20" s="14">
        <v>7921.967458250376</v>
      </c>
      <c r="F20" s="14">
        <v>8253.207809835583</v>
      </c>
      <c r="G20" s="14">
        <v>8516.884</v>
      </c>
      <c r="H20" s="100"/>
      <c r="I20" s="100"/>
      <c r="J20" s="100"/>
      <c r="K20" s="100"/>
      <c r="L20" s="100"/>
      <c r="M20" s="100"/>
    </row>
    <row r="21" spans="1:13" ht="12.75">
      <c r="A21" s="19" t="s">
        <v>151</v>
      </c>
      <c r="B21" s="14">
        <v>45.62237417203276</v>
      </c>
      <c r="C21" s="14">
        <v>46.29397635393161</v>
      </c>
      <c r="D21" s="14">
        <v>47.9161235395033</v>
      </c>
      <c r="E21" s="14">
        <v>49.597923780880144</v>
      </c>
      <c r="F21" s="14">
        <v>51.09169420091295</v>
      </c>
      <c r="G21" s="14">
        <v>52.883</v>
      </c>
      <c r="H21" s="100"/>
      <c r="I21" s="100"/>
      <c r="J21" s="100"/>
      <c r="K21" s="100"/>
      <c r="L21" s="100"/>
      <c r="M21" s="100"/>
    </row>
    <row r="22" spans="1:13" ht="12.75">
      <c r="A22" s="19" t="s">
        <v>152</v>
      </c>
      <c r="B22" s="14">
        <v>2.3441520762997548</v>
      </c>
      <c r="C22" s="14">
        <v>2.378332365463854</v>
      </c>
      <c r="D22" s="14">
        <v>2.4111802631136117</v>
      </c>
      <c r="E22" s="14">
        <v>2.442343941992714</v>
      </c>
      <c r="F22" s="14">
        <v>2.456405358608941</v>
      </c>
      <c r="G22" s="14">
        <v>2.472</v>
      </c>
      <c r="H22" s="100"/>
      <c r="I22" s="100"/>
      <c r="J22" s="100"/>
      <c r="K22" s="100"/>
      <c r="L22" s="100"/>
      <c r="M22" s="100"/>
    </row>
    <row r="23" spans="1:13" ht="12.75">
      <c r="A23" s="19" t="s">
        <v>153</v>
      </c>
      <c r="B23" s="14">
        <v>57.33381831479556</v>
      </c>
      <c r="C23" s="14">
        <v>60.39926522910443</v>
      </c>
      <c r="D23" s="14">
        <v>63.72253779029359</v>
      </c>
      <c r="E23" s="14">
        <v>76.49192580077163</v>
      </c>
      <c r="F23" s="14">
        <v>80.69854385223819</v>
      </c>
      <c r="G23" s="14">
        <v>85.263</v>
      </c>
      <c r="H23" s="100"/>
      <c r="I23" s="100"/>
      <c r="J23" s="100"/>
      <c r="K23" s="100"/>
      <c r="L23" s="100"/>
      <c r="M23" s="100"/>
    </row>
    <row r="24" spans="1:13" ht="12.75">
      <c r="A24" s="19" t="s">
        <v>154</v>
      </c>
      <c r="B24" s="14">
        <v>1108.1934801008517</v>
      </c>
      <c r="C24" s="14">
        <v>1140.1692955273834</v>
      </c>
      <c r="D24" s="14">
        <v>1153.914748455022</v>
      </c>
      <c r="E24" s="14">
        <v>1165.510790242691</v>
      </c>
      <c r="F24" s="14">
        <v>1175.5887813598972</v>
      </c>
      <c r="G24" s="14">
        <v>1185.702</v>
      </c>
      <c r="H24" s="100"/>
      <c r="I24" s="100"/>
      <c r="J24" s="100"/>
      <c r="K24" s="100"/>
      <c r="L24" s="100"/>
      <c r="M24" s="100"/>
    </row>
    <row r="25" spans="1:13" ht="12.75">
      <c r="A25" s="19" t="s">
        <v>155</v>
      </c>
      <c r="B25" s="14">
        <v>378.893</v>
      </c>
      <c r="C25" s="14">
        <v>391.363</v>
      </c>
      <c r="D25" s="14">
        <v>398.118</v>
      </c>
      <c r="E25" s="14">
        <v>407.413</v>
      </c>
      <c r="F25" s="14">
        <v>416.423</v>
      </c>
      <c r="G25" s="14">
        <v>426.722</v>
      </c>
      <c r="H25" s="100"/>
      <c r="I25" s="100"/>
      <c r="J25" s="100"/>
      <c r="K25" s="100"/>
      <c r="L25" s="100"/>
      <c r="M25" s="100"/>
    </row>
    <row r="26" spans="1:13" ht="12.75">
      <c r="A26" s="19" t="s">
        <v>156</v>
      </c>
      <c r="B26" s="14">
        <v>26.14941931420086</v>
      </c>
      <c r="C26" s="14">
        <v>26.65654068716627</v>
      </c>
      <c r="D26" s="14">
        <v>27.169662060131685</v>
      </c>
      <c r="E26" s="14">
        <v>27.689783433097094</v>
      </c>
      <c r="F26" s="14">
        <v>28.215904806062515</v>
      </c>
      <c r="G26" s="14">
        <v>28.749</v>
      </c>
      <c r="H26" s="100"/>
      <c r="I26" s="100"/>
      <c r="J26" s="100"/>
      <c r="K26" s="100"/>
      <c r="L26" s="100"/>
      <c r="M26" s="100"/>
    </row>
    <row r="27" spans="1:13" ht="12.75">
      <c r="A27" s="19" t="s">
        <v>157</v>
      </c>
      <c r="B27" s="14">
        <v>19.023697018445212</v>
      </c>
      <c r="C27" s="14">
        <v>19.32554937669624</v>
      </c>
      <c r="D27" s="14">
        <v>19.627401734947277</v>
      </c>
      <c r="E27" s="14">
        <v>19.92925409319831</v>
      </c>
      <c r="F27" s="14">
        <v>20.231106451449342</v>
      </c>
      <c r="G27" s="14">
        <v>20.533</v>
      </c>
      <c r="H27" s="100"/>
      <c r="I27" s="100"/>
      <c r="J27" s="100"/>
      <c r="K27" s="100"/>
      <c r="L27" s="100"/>
      <c r="M27" s="100"/>
    </row>
    <row r="28" spans="1:13" ht="12.75">
      <c r="A28" s="19" t="s">
        <v>158</v>
      </c>
      <c r="B28" s="14">
        <v>117.09223442086055</v>
      </c>
      <c r="C28" s="14">
        <v>118.64033448604046</v>
      </c>
      <c r="D28" s="14">
        <v>120.20026263445308</v>
      </c>
      <c r="E28" s="14">
        <v>121.7820617755045</v>
      </c>
      <c r="F28" s="14">
        <v>123.47577583141747</v>
      </c>
      <c r="G28" s="14">
        <v>125.088</v>
      </c>
      <c r="H28" s="100"/>
      <c r="I28" s="100"/>
      <c r="J28" s="100"/>
      <c r="K28" s="100"/>
      <c r="L28" s="100"/>
      <c r="M28" s="100"/>
    </row>
    <row r="29" spans="1:13" ht="12.75">
      <c r="A29" s="19" t="s">
        <v>159</v>
      </c>
      <c r="B29" s="14">
        <v>32.603875856876144</v>
      </c>
      <c r="C29" s="14">
        <v>33.63430657584896</v>
      </c>
      <c r="D29" s="14">
        <v>34.66498474522396</v>
      </c>
      <c r="E29" s="14">
        <v>35.69591036500116</v>
      </c>
      <c r="F29" s="14">
        <v>36.74708343518054</v>
      </c>
      <c r="G29" s="14">
        <v>37.808</v>
      </c>
      <c r="H29" s="100"/>
      <c r="I29" s="100"/>
      <c r="J29" s="100"/>
      <c r="K29" s="100"/>
      <c r="L29" s="100"/>
      <c r="M29" s="100"/>
    </row>
    <row r="30" spans="1:13" ht="12.75">
      <c r="A30" s="19" t="s">
        <v>160</v>
      </c>
      <c r="B30" s="14">
        <v>169.0437937850888</v>
      </c>
      <c r="C30" s="14">
        <v>176.4559617928134</v>
      </c>
      <c r="D30" s="14">
        <v>184.37790719974646</v>
      </c>
      <c r="E30" s="14">
        <v>192.6703896191011</v>
      </c>
      <c r="F30" s="14">
        <v>201.10059471104915</v>
      </c>
      <c r="G30" s="14">
        <v>210.373</v>
      </c>
      <c r="H30" s="100"/>
      <c r="I30" s="100"/>
      <c r="J30" s="100"/>
      <c r="K30" s="100"/>
      <c r="L30" s="100"/>
      <c r="M30" s="100"/>
    </row>
    <row r="31" spans="1:13" ht="12.75">
      <c r="A31" s="19" t="s">
        <v>161</v>
      </c>
      <c r="B31" s="14">
        <v>120.07749671210917</v>
      </c>
      <c r="C31" s="14">
        <v>126.85545633699041</v>
      </c>
      <c r="D31" s="14">
        <v>133.382670885809</v>
      </c>
      <c r="E31" s="14">
        <v>140.08279111765285</v>
      </c>
      <c r="F31" s="14">
        <v>146.99041935494304</v>
      </c>
      <c r="G31" s="14">
        <v>154.053</v>
      </c>
      <c r="H31" s="100"/>
      <c r="I31" s="100"/>
      <c r="J31" s="100"/>
      <c r="K31" s="100"/>
      <c r="L31" s="100"/>
      <c r="M31" s="100"/>
    </row>
    <row r="32" spans="1:13" ht="12.75">
      <c r="A32" s="19" t="s">
        <v>162</v>
      </c>
      <c r="B32" s="14">
        <v>1738.0717691352265</v>
      </c>
      <c r="C32" s="14">
        <v>1850.9552552440728</v>
      </c>
      <c r="D32" s="14">
        <v>1971.6445036082898</v>
      </c>
      <c r="E32" s="14">
        <v>2100.0617760689006</v>
      </c>
      <c r="F32" s="14">
        <v>2238.8359891119344</v>
      </c>
      <c r="G32" s="14">
        <v>2387.929</v>
      </c>
      <c r="H32" s="100"/>
      <c r="I32" s="100"/>
      <c r="J32" s="100"/>
      <c r="K32" s="100"/>
      <c r="L32" s="100"/>
      <c r="M32" s="100"/>
    </row>
    <row r="33" spans="1:13" ht="12.75">
      <c r="A33" s="19" t="s">
        <v>163</v>
      </c>
      <c r="B33" s="14">
        <v>44.809093944799024</v>
      </c>
      <c r="C33" s="14">
        <v>45.46534574175967</v>
      </c>
      <c r="D33" s="14">
        <v>46.11444729529888</v>
      </c>
      <c r="E33" s="14">
        <v>46.693520851651996</v>
      </c>
      <c r="F33" s="14">
        <v>47.2700518882932</v>
      </c>
      <c r="G33" s="14">
        <v>47.858</v>
      </c>
      <c r="H33" s="100"/>
      <c r="I33" s="100"/>
      <c r="J33" s="100"/>
      <c r="K33" s="100"/>
      <c r="L33" s="100"/>
      <c r="M33" s="100"/>
    </row>
    <row r="34" spans="1:13" ht="12.75">
      <c r="A34" s="19" t="s">
        <v>164</v>
      </c>
      <c r="B34" s="14">
        <v>659.3664934667253</v>
      </c>
      <c r="C34" s="14">
        <v>687.4570302134923</v>
      </c>
      <c r="D34" s="14">
        <v>723.4492612373411</v>
      </c>
      <c r="E34" s="14">
        <v>757.487822337029</v>
      </c>
      <c r="F34" s="14">
        <v>787.1079814987181</v>
      </c>
      <c r="G34" s="14">
        <v>823.902</v>
      </c>
      <c r="H34" s="100"/>
      <c r="I34" s="100"/>
      <c r="J34" s="100"/>
      <c r="K34" s="100"/>
      <c r="L34" s="100"/>
      <c r="M34" s="100"/>
    </row>
    <row r="35" spans="1:13" ht="12.75">
      <c r="A35" s="19" t="s">
        <v>165</v>
      </c>
      <c r="B35" s="14">
        <v>239.21761947313405</v>
      </c>
      <c r="C35" s="14">
        <v>245.37203869765452</v>
      </c>
      <c r="D35" s="14">
        <v>249.30580294625673</v>
      </c>
      <c r="E35" s="14">
        <v>252.77880053287703</v>
      </c>
      <c r="F35" s="14">
        <v>256.2253622783454</v>
      </c>
      <c r="G35" s="14">
        <v>259.672</v>
      </c>
      <c r="H35" s="100"/>
      <c r="I35" s="100"/>
      <c r="J35" s="100"/>
      <c r="K35" s="100"/>
      <c r="L35" s="100"/>
      <c r="M35" s="100"/>
    </row>
    <row r="36" spans="1:13" ht="12.75">
      <c r="A36" s="19" t="s">
        <v>166</v>
      </c>
      <c r="B36" s="14">
        <v>104.78458561001455</v>
      </c>
      <c r="C36" s="14">
        <v>105.91714428310182</v>
      </c>
      <c r="D36" s="14">
        <v>107.0542808413141</v>
      </c>
      <c r="E36" s="14">
        <v>108.19490679932898</v>
      </c>
      <c r="F36" s="14">
        <v>109.33818838822916</v>
      </c>
      <c r="G36" s="14">
        <v>110.483</v>
      </c>
      <c r="H36" s="100"/>
      <c r="I36" s="100"/>
      <c r="J36" s="100"/>
      <c r="K36" s="100"/>
      <c r="L36" s="100"/>
      <c r="M36" s="100"/>
    </row>
    <row r="37" spans="1:13" ht="12.75">
      <c r="A37" s="19" t="s">
        <v>167</v>
      </c>
      <c r="B37" s="14">
        <v>21.883171764039023</v>
      </c>
      <c r="C37" s="14">
        <v>21.982248350336945</v>
      </c>
      <c r="D37" s="14">
        <v>22.056367974835876</v>
      </c>
      <c r="E37" s="14">
        <v>22.13776767933515</v>
      </c>
      <c r="F37" s="14">
        <v>22.23727512773954</v>
      </c>
      <c r="G37" s="14">
        <v>22.346</v>
      </c>
      <c r="H37" s="100"/>
      <c r="I37" s="100"/>
      <c r="J37" s="100"/>
      <c r="K37" s="100"/>
      <c r="L37" s="100"/>
      <c r="M37" s="100"/>
    </row>
    <row r="38" spans="1:13" ht="12.75">
      <c r="A38" s="19" t="s">
        <v>168</v>
      </c>
      <c r="B38" s="14">
        <v>28.4947173</v>
      </c>
      <c r="C38" s="14">
        <v>29.160964473</v>
      </c>
      <c r="D38" s="14">
        <v>29.827474117730002</v>
      </c>
      <c r="E38" s="14">
        <v>30.4942488589073</v>
      </c>
      <c r="F38" s="14">
        <v>31.161291347496373</v>
      </c>
      <c r="G38" s="14">
        <v>31.851</v>
      </c>
      <c r="H38" s="100"/>
      <c r="I38" s="100"/>
      <c r="J38" s="100"/>
      <c r="K38" s="100"/>
      <c r="L38" s="100"/>
      <c r="M38" s="100"/>
    </row>
    <row r="39" spans="1:13" ht="12.75">
      <c r="A39" s="19" t="s">
        <v>169</v>
      </c>
      <c r="B39" s="14">
        <v>21.286415259654735</v>
      </c>
      <c r="C39" s="14">
        <v>21.481473808736137</v>
      </c>
      <c r="D39" s="14">
        <v>21.650893444081518</v>
      </c>
      <c r="E39" s="14">
        <v>21.82817036117135</v>
      </c>
      <c r="F39" s="14">
        <v>21.991812742889582</v>
      </c>
      <c r="G39" s="14">
        <v>22.155</v>
      </c>
      <c r="H39" s="100"/>
      <c r="I39" s="100"/>
      <c r="J39" s="100"/>
      <c r="K39" s="100"/>
      <c r="L39" s="100"/>
      <c r="M39" s="100"/>
    </row>
    <row r="40" spans="1:13" ht="12.75">
      <c r="A40" s="19" t="s">
        <v>170</v>
      </c>
      <c r="B40" s="14">
        <v>26.402765868818946</v>
      </c>
      <c r="C40" s="14">
        <v>26.752012117276028</v>
      </c>
      <c r="D40" s="14">
        <v>27.003477505543295</v>
      </c>
      <c r="E40" s="14">
        <v>27.251907613940595</v>
      </c>
      <c r="F40" s="14">
        <v>27.46167403827993</v>
      </c>
      <c r="G40" s="14">
        <v>27.721</v>
      </c>
      <c r="H40" s="100"/>
      <c r="I40" s="100"/>
      <c r="J40" s="100"/>
      <c r="K40" s="100"/>
      <c r="L40" s="100"/>
      <c r="M40" s="100"/>
    </row>
    <row r="41" spans="1:13" ht="12.75">
      <c r="A41" s="19" t="s">
        <v>171</v>
      </c>
      <c r="B41" s="14">
        <v>1635.1583155</v>
      </c>
      <c r="C41" s="14">
        <v>1702.3703656075002</v>
      </c>
      <c r="D41" s="14">
        <v>1774.6070323509875</v>
      </c>
      <c r="E41" s="14">
        <v>1807.7085022521117</v>
      </c>
      <c r="F41" s="14">
        <v>1874.5679664371494</v>
      </c>
      <c r="G41" s="14">
        <v>1936.582</v>
      </c>
      <c r="H41" s="100"/>
      <c r="I41" s="100"/>
      <c r="J41" s="100"/>
      <c r="K41" s="100"/>
      <c r="L41" s="100"/>
      <c r="M41" s="100"/>
    </row>
    <row r="42" spans="1:13" ht="12.75">
      <c r="A42" s="19" t="s">
        <v>172</v>
      </c>
      <c r="B42" s="14">
        <v>83.42097404764897</v>
      </c>
      <c r="C42" s="14">
        <v>85.37859021947948</v>
      </c>
      <c r="D42" s="14">
        <v>87.37283787730465</v>
      </c>
      <c r="E42" s="14">
        <v>89.3660932249735</v>
      </c>
      <c r="F42" s="14">
        <v>91.51661297264155</v>
      </c>
      <c r="G42" s="14">
        <v>93.762</v>
      </c>
      <c r="H42" s="100"/>
      <c r="I42" s="100"/>
      <c r="J42" s="100"/>
      <c r="K42" s="100"/>
      <c r="L42" s="100"/>
      <c r="M42" s="100"/>
    </row>
    <row r="43" spans="1:13" ht="12.75">
      <c r="A43" s="19" t="s">
        <v>173</v>
      </c>
      <c r="B43" s="14">
        <v>401.5679668746411</v>
      </c>
      <c r="C43" s="14">
        <v>452.94997666841266</v>
      </c>
      <c r="D43" s="14">
        <v>496.1110118522793</v>
      </c>
      <c r="E43" s="14">
        <v>519.7002447243907</v>
      </c>
      <c r="F43" s="14">
        <v>539.1165111672651</v>
      </c>
      <c r="G43" s="14">
        <v>559.542</v>
      </c>
      <c r="H43" s="100"/>
      <c r="I43" s="100"/>
      <c r="J43" s="100"/>
      <c r="K43" s="100"/>
      <c r="L43" s="100"/>
      <c r="M43" s="100"/>
    </row>
    <row r="44" spans="1:13" ht="12.75">
      <c r="A44" s="19" t="s">
        <v>174</v>
      </c>
      <c r="B44" s="14">
        <v>45.988</v>
      </c>
      <c r="C44" s="14">
        <v>46.807</v>
      </c>
      <c r="D44" s="14">
        <v>47.63</v>
      </c>
      <c r="E44" s="14">
        <v>48.385</v>
      </c>
      <c r="F44" s="14">
        <v>49.345</v>
      </c>
      <c r="G44" s="14">
        <v>50.222</v>
      </c>
      <c r="H44" s="100"/>
      <c r="I44" s="100"/>
      <c r="J44" s="100"/>
      <c r="K44" s="100"/>
      <c r="L44" s="100"/>
      <c r="M44" s="100"/>
    </row>
    <row r="45" spans="1:13" ht="12.75">
      <c r="A45" s="19" t="s">
        <v>175</v>
      </c>
      <c r="B45" s="14">
        <v>10.93808144714023</v>
      </c>
      <c r="C45" s="14">
        <v>10.98684888605835</v>
      </c>
      <c r="D45" s="14">
        <v>11.024903345461034</v>
      </c>
      <c r="E45" s="14">
        <v>11.0691554281503</v>
      </c>
      <c r="F45" s="14">
        <v>11.10804156134986</v>
      </c>
      <c r="G45" s="14">
        <v>11.148</v>
      </c>
      <c r="H45" s="100"/>
      <c r="I45" s="100"/>
      <c r="J45" s="100"/>
      <c r="K45" s="100"/>
      <c r="L45" s="100"/>
      <c r="M45" s="100"/>
    </row>
    <row r="46" spans="1:13" ht="12.75">
      <c r="A46" s="19" t="s">
        <v>176</v>
      </c>
      <c r="B46" s="14">
        <v>146.65314999999998</v>
      </c>
      <c r="C46" s="14">
        <v>151.0464315</v>
      </c>
      <c r="D46" s="14">
        <v>155.235845815</v>
      </c>
      <c r="E46" s="14">
        <v>159.53939427315</v>
      </c>
      <c r="F46" s="14">
        <v>163.95907821588148</v>
      </c>
      <c r="G46" s="14">
        <v>168.499</v>
      </c>
      <c r="H46" s="100"/>
      <c r="I46" s="100"/>
      <c r="J46" s="100"/>
      <c r="K46" s="100"/>
      <c r="L46" s="100"/>
      <c r="M46" s="100"/>
    </row>
    <row r="47" spans="1:13" ht="12.75">
      <c r="A47" s="19" t="s">
        <v>177</v>
      </c>
      <c r="B47" s="14">
        <v>124.23995680248423</v>
      </c>
      <c r="C47" s="14">
        <v>130.62070304897847</v>
      </c>
      <c r="D47" s="14">
        <v>137.41924609808507</v>
      </c>
      <c r="E47" s="14">
        <v>158.30356568842154</v>
      </c>
      <c r="F47" s="14">
        <v>166.61641653091306</v>
      </c>
      <c r="G47" s="14">
        <v>175.544</v>
      </c>
      <c r="H47" s="100"/>
      <c r="I47" s="100"/>
      <c r="J47" s="100"/>
      <c r="K47" s="100"/>
      <c r="L47" s="100"/>
      <c r="M47" s="100"/>
    </row>
    <row r="48" spans="1:13" ht="12.75">
      <c r="A48" s="19" t="s">
        <v>178</v>
      </c>
      <c r="B48" s="14">
        <v>4.028302811271657</v>
      </c>
      <c r="C48" s="14">
        <v>4.036302811271657</v>
      </c>
      <c r="D48" s="14">
        <v>4.044302811271657</v>
      </c>
      <c r="E48" s="14">
        <v>4.052302811271657</v>
      </c>
      <c r="F48" s="14">
        <v>4.060302811271657</v>
      </c>
      <c r="G48" s="14">
        <v>4.068</v>
      </c>
      <c r="H48" s="100"/>
      <c r="I48" s="100"/>
      <c r="J48" s="100"/>
      <c r="K48" s="100"/>
      <c r="L48" s="100"/>
      <c r="M48" s="100"/>
    </row>
    <row r="49" spans="1:13" ht="12.75">
      <c r="A49" s="19" t="s">
        <v>179</v>
      </c>
      <c r="B49" s="14">
        <v>65.50004385404898</v>
      </c>
      <c r="C49" s="14">
        <v>66.28354345095319</v>
      </c>
      <c r="D49" s="14">
        <v>67.06704304785735</v>
      </c>
      <c r="E49" s="14">
        <v>67.85054264476156</v>
      </c>
      <c r="F49" s="14">
        <v>68.63404224166575</v>
      </c>
      <c r="G49" s="14">
        <v>69.417</v>
      </c>
      <c r="H49" s="100"/>
      <c r="I49" s="100"/>
      <c r="J49" s="100"/>
      <c r="K49" s="100"/>
      <c r="L49" s="100"/>
      <c r="M49" s="100"/>
    </row>
    <row r="50" spans="1:13" ht="12.75">
      <c r="A50" s="19" t="s">
        <v>180</v>
      </c>
      <c r="B50" s="14">
        <v>33.25368547934543</v>
      </c>
      <c r="C50" s="14">
        <v>33.928822493475714</v>
      </c>
      <c r="D50" s="14">
        <v>34.64818215716793</v>
      </c>
      <c r="E50" s="14">
        <v>35.37895861824232</v>
      </c>
      <c r="F50" s="14">
        <v>35.85967198339252</v>
      </c>
      <c r="G50" s="14">
        <v>36.429</v>
      </c>
      <c r="H50" s="100"/>
      <c r="I50" s="100"/>
      <c r="J50" s="100"/>
      <c r="K50" s="100"/>
      <c r="L50" s="100"/>
      <c r="M50" s="100"/>
    </row>
    <row r="51" spans="1:13" ht="12.75">
      <c r="A51" s="19" t="s">
        <v>181</v>
      </c>
      <c r="B51" s="14">
        <v>2.2</v>
      </c>
      <c r="C51" s="14">
        <v>2.2</v>
      </c>
      <c r="D51" s="14">
        <v>2.2</v>
      </c>
      <c r="E51" s="14">
        <v>2.2</v>
      </c>
      <c r="F51" s="14">
        <v>2.2</v>
      </c>
      <c r="G51" s="14">
        <v>2.2</v>
      </c>
      <c r="H51" s="100"/>
      <c r="I51" s="100"/>
      <c r="J51" s="100"/>
      <c r="K51" s="100"/>
      <c r="L51" s="100"/>
      <c r="M51" s="100"/>
    </row>
    <row r="52" spans="1:13" ht="12.75">
      <c r="A52" s="19" t="s">
        <v>182</v>
      </c>
      <c r="B52" s="14">
        <v>6.1</v>
      </c>
      <c r="C52" s="14">
        <v>6.2</v>
      </c>
      <c r="D52" s="14">
        <v>6.3</v>
      </c>
      <c r="E52" s="14">
        <v>6.4</v>
      </c>
      <c r="F52" s="14">
        <v>6.5</v>
      </c>
      <c r="G52" s="14">
        <v>6.6</v>
      </c>
      <c r="H52" s="100"/>
      <c r="I52" s="100"/>
      <c r="J52" s="100"/>
      <c r="K52" s="100"/>
      <c r="L52" s="100"/>
      <c r="M52" s="100"/>
    </row>
    <row r="53" spans="1:13" ht="12.75">
      <c r="A53" s="19" t="s">
        <v>183</v>
      </c>
      <c r="B53" s="14">
        <v>6728.001669863919</v>
      </c>
      <c r="C53" s="14">
        <v>6980.827425587152</v>
      </c>
      <c r="D53" s="14">
        <v>7168.526750451639</v>
      </c>
      <c r="E53" s="14">
        <v>7355.045723903366</v>
      </c>
      <c r="F53" s="14">
        <v>7518.815019979253</v>
      </c>
      <c r="G53" s="14">
        <v>7692.114</v>
      </c>
      <c r="H53" s="100"/>
      <c r="I53" s="100"/>
      <c r="J53" s="100"/>
      <c r="K53" s="100"/>
      <c r="L53" s="100"/>
      <c r="M53" s="100"/>
    </row>
    <row r="54" spans="1:13" ht="12.75">
      <c r="A54" s="19" t="s">
        <v>184</v>
      </c>
      <c r="B54" s="14">
        <v>61.355705529206055</v>
      </c>
      <c r="C54" s="14">
        <v>62.12900760071454</v>
      </c>
      <c r="D54" s="14">
        <v>62.72839118185148</v>
      </c>
      <c r="E54" s="14">
        <v>63.513868476917274</v>
      </c>
      <c r="F54" s="14">
        <v>64.0987112145383</v>
      </c>
      <c r="G54" s="14">
        <v>64.736</v>
      </c>
      <c r="H54" s="100"/>
      <c r="I54" s="100"/>
      <c r="J54" s="100"/>
      <c r="K54" s="100"/>
      <c r="L54" s="100"/>
      <c r="M54" s="100"/>
    </row>
    <row r="55" spans="1:13" ht="12.75">
      <c r="A55" s="19" t="s">
        <v>185</v>
      </c>
      <c r="B55" s="14">
        <v>6.5883</v>
      </c>
      <c r="C55" s="14">
        <v>6.5883</v>
      </c>
      <c r="D55" s="14">
        <v>6.5883</v>
      </c>
      <c r="E55" s="14">
        <v>6.5883</v>
      </c>
      <c r="F55" s="14">
        <v>6.5883</v>
      </c>
      <c r="G55" s="14">
        <v>6.589</v>
      </c>
      <c r="H55" s="100"/>
      <c r="I55" s="100"/>
      <c r="J55" s="100"/>
      <c r="K55" s="100"/>
      <c r="L55" s="100"/>
      <c r="M55" s="100"/>
    </row>
    <row r="56" spans="1:13" ht="12.75">
      <c r="A56" s="19" t="s">
        <v>186</v>
      </c>
      <c r="B56" s="14">
        <v>1500.7405952643178</v>
      </c>
      <c r="C56" s="14">
        <v>1610.3734309465287</v>
      </c>
      <c r="D56" s="14">
        <v>1665.5889246077243</v>
      </c>
      <c r="E56" s="14">
        <v>1746.1078489080326</v>
      </c>
      <c r="F56" s="14">
        <v>1818.5335758993865</v>
      </c>
      <c r="G56" s="14">
        <v>1859.701</v>
      </c>
      <c r="H56" s="100"/>
      <c r="I56" s="100"/>
      <c r="J56" s="100"/>
      <c r="K56" s="100"/>
      <c r="L56" s="100"/>
      <c r="M56" s="100"/>
    </row>
    <row r="57" spans="1:13" ht="12.75">
      <c r="A57" s="19" t="s">
        <v>187</v>
      </c>
      <c r="B57" s="14">
        <v>69.63379330233317</v>
      </c>
      <c r="C57" s="14">
        <v>71.25499469226257</v>
      </c>
      <c r="D57" s="14">
        <v>72.92775183322442</v>
      </c>
      <c r="E57" s="14">
        <v>74.6531140809933</v>
      </c>
      <c r="F57" s="14">
        <v>76.43312207914714</v>
      </c>
      <c r="G57" s="14">
        <v>78.276</v>
      </c>
      <c r="H57" s="100"/>
      <c r="I57" s="100"/>
      <c r="J57" s="100"/>
      <c r="K57" s="100"/>
      <c r="L57" s="100"/>
      <c r="M57" s="100"/>
    </row>
    <row r="58" spans="1:13" ht="12.75">
      <c r="A58" s="19" t="s">
        <v>188</v>
      </c>
      <c r="B58" s="14">
        <v>9.221258359749674</v>
      </c>
      <c r="C58" s="14">
        <v>9.318813894869907</v>
      </c>
      <c r="D58" s="14">
        <v>9.416369429990139</v>
      </c>
      <c r="E58" s="14">
        <v>9.513924965110371</v>
      </c>
      <c r="F58" s="14">
        <v>9.611480500230604</v>
      </c>
      <c r="G58" s="14">
        <v>9.71</v>
      </c>
      <c r="H58" s="100"/>
      <c r="I58" s="100"/>
      <c r="J58" s="100"/>
      <c r="K58" s="100"/>
      <c r="L58" s="100"/>
      <c r="M58" s="100"/>
    </row>
    <row r="59" spans="1:13" ht="12.75">
      <c r="A59" s="19" t="s">
        <v>189</v>
      </c>
      <c r="B59" s="14">
        <v>16.547025000029723</v>
      </c>
      <c r="C59" s="14">
        <v>16.913820656091634</v>
      </c>
      <c r="D59" s="14">
        <v>17.28361631215354</v>
      </c>
      <c r="E59" s="14">
        <v>17.657411968215452</v>
      </c>
      <c r="F59" s="14">
        <v>18.03420762427736</v>
      </c>
      <c r="G59" s="14">
        <v>18.415</v>
      </c>
      <c r="H59" s="100"/>
      <c r="I59" s="100"/>
      <c r="J59" s="100"/>
      <c r="K59" s="100"/>
      <c r="L59" s="100"/>
      <c r="M59" s="100"/>
    </row>
    <row r="60" spans="1:13" ht="12.75">
      <c r="A60" s="19" t="s">
        <v>190</v>
      </c>
      <c r="B60" s="14">
        <v>1037.5713464107528</v>
      </c>
      <c r="C60" s="14">
        <v>946.0505683321487</v>
      </c>
      <c r="D60" s="14">
        <v>982.8119696724048</v>
      </c>
      <c r="E60" s="14">
        <v>1020.9692039191764</v>
      </c>
      <c r="F60" s="14">
        <v>1060.661854363115</v>
      </c>
      <c r="G60" s="14">
        <v>1101.96</v>
      </c>
      <c r="H60" s="100"/>
      <c r="I60" s="100"/>
      <c r="J60" s="100"/>
      <c r="K60" s="100"/>
      <c r="L60" s="100"/>
      <c r="M60" s="100"/>
    </row>
    <row r="61" spans="1:13" ht="12.75">
      <c r="A61" s="19" t="s">
        <v>191</v>
      </c>
      <c r="B61" s="14">
        <v>66.34115296527933</v>
      </c>
      <c r="C61" s="14">
        <v>66.92288800459156</v>
      </c>
      <c r="D61" s="14">
        <v>67.5146230439038</v>
      </c>
      <c r="E61" s="14">
        <v>68.126358083216</v>
      </c>
      <c r="F61" s="14">
        <v>68.73809312252824</v>
      </c>
      <c r="G61" s="14">
        <v>69.373</v>
      </c>
      <c r="H61" s="100"/>
      <c r="I61" s="100"/>
      <c r="J61" s="100"/>
      <c r="K61" s="100"/>
      <c r="L61" s="100"/>
      <c r="M61" s="100"/>
    </row>
    <row r="62" spans="1:13" ht="12.75">
      <c r="A62" s="19" t="s">
        <v>192</v>
      </c>
      <c r="B62" s="14">
        <v>349.2798010306396</v>
      </c>
      <c r="C62" s="14">
        <v>353.1367403016305</v>
      </c>
      <c r="D62" s="14">
        <v>356.89421161708776</v>
      </c>
      <c r="E62" s="14">
        <v>360.65082168351836</v>
      </c>
      <c r="F62" s="14">
        <v>364.407893169266</v>
      </c>
      <c r="G62" s="14">
        <v>360.165</v>
      </c>
      <c r="H62" s="100"/>
      <c r="I62" s="100"/>
      <c r="J62" s="100"/>
      <c r="K62" s="100"/>
      <c r="L62" s="100"/>
      <c r="M62" s="100"/>
    </row>
    <row r="63" spans="1:13" ht="12.75">
      <c r="A63" s="19" t="s">
        <v>193</v>
      </c>
      <c r="B63" s="14">
        <v>7.710966908388487</v>
      </c>
      <c r="C63" s="14">
        <v>7.737186864688561</v>
      </c>
      <c r="D63" s="14">
        <v>7.763406820988633</v>
      </c>
      <c r="E63" s="14">
        <v>7.789626777288706</v>
      </c>
      <c r="F63" s="14">
        <v>7.815846733588778</v>
      </c>
      <c r="G63" s="14">
        <v>7.842</v>
      </c>
      <c r="H63" s="100"/>
      <c r="I63" s="100"/>
      <c r="J63" s="100"/>
      <c r="K63" s="100"/>
      <c r="L63" s="100"/>
      <c r="M63" s="100"/>
    </row>
    <row r="64" spans="1:13" ht="12.75">
      <c r="A64" s="19" t="s">
        <v>194</v>
      </c>
      <c r="B64" s="14">
        <v>611.499</v>
      </c>
      <c r="C64" s="14">
        <v>635.36376</v>
      </c>
      <c r="D64" s="14">
        <v>656.5212604000001</v>
      </c>
      <c r="E64" s="14">
        <v>681.7136383480001</v>
      </c>
      <c r="F64" s="14">
        <v>732.0981939618799</v>
      </c>
      <c r="G64" s="14">
        <v>795.687</v>
      </c>
      <c r="H64" s="100"/>
      <c r="I64" s="100"/>
      <c r="J64" s="100"/>
      <c r="K64" s="100"/>
      <c r="L64" s="100"/>
      <c r="M64" s="100"/>
    </row>
    <row r="65" spans="1:13" ht="12.75">
      <c r="A65" s="19" t="s">
        <v>195</v>
      </c>
      <c r="B65" s="14">
        <v>124.89916341253073</v>
      </c>
      <c r="C65" s="14">
        <v>136.85693990786996</v>
      </c>
      <c r="D65" s="14">
        <v>140.18278184956202</v>
      </c>
      <c r="E65" s="14">
        <v>143.61927956016268</v>
      </c>
      <c r="F65" s="14">
        <v>147.17223377183134</v>
      </c>
      <c r="G65" s="14">
        <v>150.877</v>
      </c>
      <c r="H65" s="100"/>
      <c r="I65" s="100"/>
      <c r="J65" s="100"/>
      <c r="K65" s="100"/>
      <c r="L65" s="100"/>
      <c r="M65" s="100"/>
    </row>
    <row r="66" spans="1:13" ht="12.75">
      <c r="A66" s="19" t="s">
        <v>196</v>
      </c>
      <c r="B66" s="14">
        <v>48.054</v>
      </c>
      <c r="C66" s="14">
        <v>49.487</v>
      </c>
      <c r="D66" s="14">
        <v>50.411</v>
      </c>
      <c r="E66" s="14">
        <v>51.387</v>
      </c>
      <c r="F66" s="14">
        <v>52.51</v>
      </c>
      <c r="G66" s="14">
        <v>53.802</v>
      </c>
      <c r="H66" s="100"/>
      <c r="I66" s="100"/>
      <c r="J66" s="100"/>
      <c r="K66" s="100"/>
      <c r="L66" s="100"/>
      <c r="M66" s="100"/>
    </row>
    <row r="67" spans="1:13" ht="12.75">
      <c r="A67" s="19" t="s">
        <v>197</v>
      </c>
      <c r="B67" s="14">
        <v>46.81739445</v>
      </c>
      <c r="C67" s="14">
        <v>47.8156640645</v>
      </c>
      <c r="D67" s="14">
        <v>48.708582507070005</v>
      </c>
      <c r="E67" s="14">
        <v>49.68033514687583</v>
      </c>
      <c r="F67" s="14">
        <v>50.65444531530074</v>
      </c>
      <c r="G67" s="14">
        <v>51.631</v>
      </c>
      <c r="H67" s="100"/>
      <c r="I67" s="100"/>
      <c r="J67" s="100"/>
      <c r="K67" s="100"/>
      <c r="L67" s="100"/>
      <c r="M67" s="100"/>
    </row>
    <row r="68" spans="1:13" ht="12.75">
      <c r="A68" s="19" t="s">
        <v>198</v>
      </c>
      <c r="B68" s="14">
        <v>95.26244997711794</v>
      </c>
      <c r="C68" s="14">
        <v>97.42929968244103</v>
      </c>
      <c r="D68" s="14">
        <v>99.65098840450892</v>
      </c>
      <c r="E68" s="14">
        <v>101.90894205085628</v>
      </c>
      <c r="F68" s="14">
        <v>104.27631237102176</v>
      </c>
      <c r="G68" s="14">
        <v>106.7</v>
      </c>
      <c r="H68" s="100"/>
      <c r="I68" s="100"/>
      <c r="J68" s="100"/>
      <c r="K68" s="100"/>
      <c r="L68" s="100"/>
      <c r="M68" s="100"/>
    </row>
    <row r="69" spans="1:13" ht="12.75">
      <c r="A69" s="19" t="s">
        <v>199</v>
      </c>
      <c r="B69" s="14">
        <v>32.77806809747543</v>
      </c>
      <c r="C69" s="14">
        <v>33.34725711111564</v>
      </c>
      <c r="D69" s="14">
        <v>33.93698216119724</v>
      </c>
      <c r="E69" s="14">
        <v>34.553203303491905</v>
      </c>
      <c r="F69" s="14">
        <v>35.16000496263593</v>
      </c>
      <c r="G69" s="14">
        <v>35.74</v>
      </c>
      <c r="H69" s="100"/>
      <c r="I69" s="100"/>
      <c r="J69" s="100"/>
      <c r="K69" s="100"/>
      <c r="L69" s="100"/>
      <c r="M69" s="100"/>
    </row>
    <row r="70" spans="1:13" ht="12.75">
      <c r="A70" s="13" t="s">
        <v>910</v>
      </c>
      <c r="B70" s="14">
        <v>0</v>
      </c>
      <c r="C70" s="14">
        <v>0</v>
      </c>
      <c r="D70" s="14">
        <v>0</v>
      </c>
      <c r="E70" s="14">
        <v>0</v>
      </c>
      <c r="F70" s="14">
        <v>0</v>
      </c>
      <c r="G70" s="14">
        <v>0</v>
      </c>
      <c r="H70" s="100"/>
      <c r="I70" s="100"/>
      <c r="J70" s="100"/>
      <c r="K70" s="100"/>
      <c r="L70" s="100"/>
      <c r="M70" s="100"/>
    </row>
    <row r="71" spans="1:13" ht="12.75">
      <c r="A71" s="19" t="s">
        <v>200</v>
      </c>
      <c r="B71" s="14">
        <v>3.302044076813455</v>
      </c>
      <c r="C71" s="14">
        <v>3.3086965413808116</v>
      </c>
      <c r="D71" s="14">
        <v>3.315349005948168</v>
      </c>
      <c r="E71" s="14">
        <v>3.322001470515524</v>
      </c>
      <c r="F71" s="14">
        <v>3.3276539350828807</v>
      </c>
      <c r="G71" s="14">
        <v>3.333</v>
      </c>
      <c r="H71" s="100"/>
      <c r="I71" s="100"/>
      <c r="J71" s="100"/>
      <c r="K71" s="100"/>
      <c r="L71" s="100"/>
      <c r="M71" s="100"/>
    </row>
    <row r="72" spans="1:13" ht="12.75">
      <c r="A72" s="19" t="s">
        <v>201</v>
      </c>
      <c r="B72" s="14">
        <v>773.9622489380159</v>
      </c>
      <c r="C72" s="14">
        <v>800.3251398733877</v>
      </c>
      <c r="D72" s="14">
        <v>819.3327187465611</v>
      </c>
      <c r="E72" s="14">
        <v>832.4513191034225</v>
      </c>
      <c r="F72" s="14">
        <v>842.2039631728799</v>
      </c>
      <c r="G72" s="14">
        <v>851.952</v>
      </c>
      <c r="H72" s="100"/>
      <c r="I72" s="100"/>
      <c r="J72" s="100"/>
      <c r="K72" s="100"/>
      <c r="L72" s="100"/>
      <c r="M72" s="100"/>
    </row>
    <row r="73" spans="1:13" ht="12.75">
      <c r="A73" s="19" t="s">
        <v>202</v>
      </c>
      <c r="B73" s="14">
        <v>2.9289296750000005</v>
      </c>
      <c r="C73" s="14">
        <v>2.972863620125</v>
      </c>
      <c r="D73" s="14">
        <v>3.0174565744268746</v>
      </c>
      <c r="E73" s="14">
        <v>3.062718423043278</v>
      </c>
      <c r="F73" s="14">
        <v>3.1086591993889274</v>
      </c>
      <c r="G73" s="14">
        <v>3.156</v>
      </c>
      <c r="H73" s="100"/>
      <c r="I73" s="100"/>
      <c r="J73" s="100"/>
      <c r="K73" s="100"/>
      <c r="L73" s="100"/>
      <c r="M73" s="100"/>
    </row>
    <row r="74" spans="1:13" ht="12.75">
      <c r="A74" s="19" t="s">
        <v>203</v>
      </c>
      <c r="B74" s="14">
        <v>71.60325030094803</v>
      </c>
      <c r="C74" s="14">
        <v>74.23551635137534</v>
      </c>
      <c r="D74" s="14">
        <v>76.46314974476364</v>
      </c>
      <c r="E74" s="14">
        <v>78.6150631378506</v>
      </c>
      <c r="F74" s="14">
        <v>80.8721896265671</v>
      </c>
      <c r="G74" s="14">
        <v>83.247</v>
      </c>
      <c r="H74" s="100"/>
      <c r="I74" s="100"/>
      <c r="J74" s="100"/>
      <c r="K74" s="100"/>
      <c r="L74" s="100"/>
      <c r="M74" s="100"/>
    </row>
    <row r="75" spans="1:13" ht="12.75">
      <c r="A75" s="19" t="s">
        <v>204</v>
      </c>
      <c r="B75" s="14">
        <v>17.60729162501097</v>
      </c>
      <c r="C75" s="14">
        <v>18.334983976551623</v>
      </c>
      <c r="D75" s="14">
        <v>19.062676328092284</v>
      </c>
      <c r="E75" s="14">
        <v>19.790368679632934</v>
      </c>
      <c r="F75" s="14">
        <v>20.518061031173595</v>
      </c>
      <c r="G75" s="14">
        <v>21.246</v>
      </c>
      <c r="H75" s="100"/>
      <c r="I75" s="100"/>
      <c r="J75" s="100"/>
      <c r="K75" s="100"/>
      <c r="L75" s="100"/>
      <c r="M75" s="100"/>
    </row>
    <row r="76" spans="1:13" ht="12.75">
      <c r="A76" s="19" t="s">
        <v>205</v>
      </c>
      <c r="B76" s="14">
        <v>796.5916620114751</v>
      </c>
      <c r="C76" s="14">
        <v>877.0110283708636</v>
      </c>
      <c r="D76" s="14">
        <v>923.2969864339595</v>
      </c>
      <c r="E76" s="14">
        <v>936.5803864253808</v>
      </c>
      <c r="F76" s="14">
        <v>950.2716044003812</v>
      </c>
      <c r="G76" s="14">
        <v>959.181</v>
      </c>
      <c r="H76" s="100"/>
      <c r="I76" s="100"/>
      <c r="J76" s="100"/>
      <c r="K76" s="100"/>
      <c r="L76" s="100"/>
      <c r="M76" s="100"/>
    </row>
    <row r="77" spans="1:13" ht="12.75">
      <c r="A77" s="19" t="s">
        <v>206</v>
      </c>
      <c r="B77" s="14">
        <v>76.43115049378368</v>
      </c>
      <c r="C77" s="14">
        <v>79.25100375341442</v>
      </c>
      <c r="D77" s="14">
        <v>83.0976241948703</v>
      </c>
      <c r="E77" s="14">
        <v>85.95653410382003</v>
      </c>
      <c r="F77" s="14">
        <v>88.83356173192635</v>
      </c>
      <c r="G77" s="14">
        <v>91.728</v>
      </c>
      <c r="H77" s="100"/>
      <c r="I77" s="100"/>
      <c r="J77" s="100"/>
      <c r="K77" s="100"/>
      <c r="L77" s="100"/>
      <c r="M77" s="100"/>
    </row>
    <row r="78" spans="1:13" ht="12.75">
      <c r="A78" s="19" t="s">
        <v>207</v>
      </c>
      <c r="B78" s="14">
        <v>18.45</v>
      </c>
      <c r="C78" s="14">
        <v>18.7</v>
      </c>
      <c r="D78" s="14">
        <v>18.95</v>
      </c>
      <c r="E78" s="14">
        <v>19.2</v>
      </c>
      <c r="F78" s="14">
        <v>19.45</v>
      </c>
      <c r="G78" s="14">
        <v>19.7</v>
      </c>
      <c r="H78" s="100"/>
      <c r="I78" s="100"/>
      <c r="J78" s="100"/>
      <c r="K78" s="100"/>
      <c r="L78" s="100"/>
      <c r="M78" s="100"/>
    </row>
    <row r="79" spans="1:13" ht="12.75">
      <c r="A79" s="19" t="s">
        <v>208</v>
      </c>
      <c r="B79" s="14">
        <v>24.170827294988165</v>
      </c>
      <c r="C79" s="14">
        <v>24.535220770481832</v>
      </c>
      <c r="D79" s="14">
        <v>24.968016564596983</v>
      </c>
      <c r="E79" s="14">
        <v>25.38910978738093</v>
      </c>
      <c r="F79" s="14">
        <v>25.820137675652223</v>
      </c>
      <c r="G79" s="14">
        <v>25.502</v>
      </c>
      <c r="H79" s="100"/>
      <c r="I79" s="100"/>
      <c r="J79" s="100"/>
      <c r="K79" s="100"/>
      <c r="L79" s="100"/>
      <c r="M79" s="100"/>
    </row>
    <row r="80" spans="1:13" ht="12.75">
      <c r="A80" s="19" t="s">
        <v>209</v>
      </c>
      <c r="B80" s="14">
        <v>70.70665288793016</v>
      </c>
      <c r="C80" s="14">
        <v>72.8822859700473</v>
      </c>
      <c r="D80" s="14">
        <v>75.14004298195161</v>
      </c>
      <c r="E80" s="14">
        <v>77.48130354365436</v>
      </c>
      <c r="F80" s="14">
        <v>79.91245875710956</v>
      </c>
      <c r="G80" s="14">
        <v>82.434</v>
      </c>
      <c r="H80" s="100"/>
      <c r="I80" s="100"/>
      <c r="J80" s="100"/>
      <c r="K80" s="100"/>
      <c r="L80" s="100"/>
      <c r="M80" s="100"/>
    </row>
    <row r="81" spans="1:13" ht="12.75">
      <c r="A81" s="19" t="s">
        <v>210</v>
      </c>
      <c r="B81" s="14">
        <v>334.512520675</v>
      </c>
      <c r="C81" s="14">
        <v>348.035463485125</v>
      </c>
      <c r="D81" s="14">
        <v>357.7229104374018</v>
      </c>
      <c r="E81" s="14">
        <v>362.5488990939629</v>
      </c>
      <c r="F81" s="14">
        <v>371.11546758037235</v>
      </c>
      <c r="G81" s="14">
        <v>381.401</v>
      </c>
      <c r="H81" s="100"/>
      <c r="I81" s="100"/>
      <c r="J81" s="100"/>
      <c r="K81" s="100"/>
      <c r="L81" s="100"/>
      <c r="M81" s="100"/>
    </row>
    <row r="82" spans="1:13" ht="12.75">
      <c r="A82" s="19" t="s">
        <v>211</v>
      </c>
      <c r="B82" s="14">
        <v>24.526</v>
      </c>
      <c r="C82" s="14">
        <v>25.784</v>
      </c>
      <c r="D82" s="14">
        <v>27.009</v>
      </c>
      <c r="E82" s="14">
        <v>28.318</v>
      </c>
      <c r="F82" s="14">
        <v>29.807</v>
      </c>
      <c r="G82" s="14">
        <v>31.404</v>
      </c>
      <c r="H82" s="100"/>
      <c r="I82" s="100"/>
      <c r="J82" s="100"/>
      <c r="K82" s="100"/>
      <c r="L82" s="100"/>
      <c r="M82" s="100"/>
    </row>
    <row r="83" spans="1:13" ht="12.75">
      <c r="A83" s="19" t="s">
        <v>212</v>
      </c>
      <c r="B83" s="14">
        <v>429.54443064653196</v>
      </c>
      <c r="C83" s="14">
        <v>443.79283639724014</v>
      </c>
      <c r="D83" s="14">
        <v>459.6442208759109</v>
      </c>
      <c r="E83" s="14">
        <v>469.45711411456216</v>
      </c>
      <c r="F83" s="14">
        <v>486.25113239943227</v>
      </c>
      <c r="G83" s="14">
        <v>504.089</v>
      </c>
      <c r="H83" s="100"/>
      <c r="I83" s="100"/>
      <c r="J83" s="100"/>
      <c r="K83" s="100"/>
      <c r="L83" s="100"/>
      <c r="M83" s="100"/>
    </row>
    <row r="84" spans="1:13" ht="12.75">
      <c r="A84" s="19" t="s">
        <v>213</v>
      </c>
      <c r="B84" s="14">
        <v>3.813184509248301</v>
      </c>
      <c r="C84" s="14">
        <v>3.823159311643152</v>
      </c>
      <c r="D84" s="14">
        <v>3.831688496789965</v>
      </c>
      <c r="E84" s="14">
        <v>3.840923437646427</v>
      </c>
      <c r="F84" s="14">
        <v>3.850139175635625</v>
      </c>
      <c r="G84" s="14">
        <v>3.857</v>
      </c>
      <c r="H84" s="100"/>
      <c r="I84" s="100"/>
      <c r="J84" s="100"/>
      <c r="K84" s="100"/>
      <c r="L84" s="100"/>
      <c r="M84" s="100"/>
    </row>
    <row r="85" spans="1:13" ht="12.75">
      <c r="A85" s="19" t="s">
        <v>214</v>
      </c>
      <c r="B85" s="14">
        <v>20.814791624411825</v>
      </c>
      <c r="C85" s="14">
        <v>21.54109238715067</v>
      </c>
      <c r="D85" s="14">
        <v>22.290108269310505</v>
      </c>
      <c r="E85" s="14">
        <v>23.064934073370406</v>
      </c>
      <c r="F85" s="14">
        <v>23.865716149237777</v>
      </c>
      <c r="G85" s="14">
        <v>24.699</v>
      </c>
      <c r="H85" s="100"/>
      <c r="I85" s="100"/>
      <c r="J85" s="100"/>
      <c r="K85" s="100"/>
      <c r="L85" s="100"/>
      <c r="M85" s="100"/>
    </row>
    <row r="86" spans="1:13" ht="12.75">
      <c r="A86" s="19" t="s">
        <v>215</v>
      </c>
      <c r="B86" s="14">
        <v>19.471765053255332</v>
      </c>
      <c r="C86" s="14">
        <v>19.66937975175282</v>
      </c>
      <c r="D86" s="14">
        <v>19.866994450250314</v>
      </c>
      <c r="E86" s="14">
        <v>20.064609148747806</v>
      </c>
      <c r="F86" s="14">
        <v>20.263223847245296</v>
      </c>
      <c r="G86" s="14">
        <v>20.462</v>
      </c>
      <c r="H86" s="100"/>
      <c r="I86" s="100"/>
      <c r="J86" s="100"/>
      <c r="K86" s="100"/>
      <c r="L86" s="100"/>
      <c r="M86" s="100"/>
    </row>
    <row r="87" spans="1:13" ht="12.75">
      <c r="A87" s="19" t="s">
        <v>216</v>
      </c>
      <c r="B87" s="14">
        <v>9612.025084466872</v>
      </c>
      <c r="C87" s="14">
        <v>9837.284504194808</v>
      </c>
      <c r="D87" s="14">
        <v>10033.019943561178</v>
      </c>
      <c r="E87" s="14">
        <v>10195.59374643931</v>
      </c>
      <c r="F87" s="14">
        <v>10355.584948438582</v>
      </c>
      <c r="G87" s="14">
        <v>10600.056</v>
      </c>
      <c r="H87" s="100"/>
      <c r="I87" s="100"/>
      <c r="J87" s="100"/>
      <c r="K87" s="100"/>
      <c r="L87" s="100"/>
      <c r="M87" s="100"/>
    </row>
    <row r="88" spans="1:13" ht="12.75">
      <c r="A88" s="19" t="s">
        <v>217</v>
      </c>
      <c r="B88" s="14">
        <v>25.31422159507221</v>
      </c>
      <c r="C88" s="14">
        <v>25.335442472491142</v>
      </c>
      <c r="D88" s="14">
        <v>25.383098822301683</v>
      </c>
      <c r="E88" s="14">
        <v>25.424713155299465</v>
      </c>
      <c r="F88" s="14">
        <v>25.465680829436106</v>
      </c>
      <c r="G88" s="14">
        <v>25.491</v>
      </c>
      <c r="H88" s="100"/>
      <c r="I88" s="100"/>
      <c r="J88" s="100"/>
      <c r="K88" s="100"/>
      <c r="L88" s="100"/>
      <c r="M88" s="100"/>
    </row>
    <row r="89" spans="1:13" ht="12.75">
      <c r="A89" s="19" t="s">
        <v>218</v>
      </c>
      <c r="B89" s="14">
        <v>478.58846744820977</v>
      </c>
      <c r="C89" s="14">
        <v>500.3785583430769</v>
      </c>
      <c r="D89" s="14">
        <v>523.8922898336143</v>
      </c>
      <c r="E89" s="14">
        <v>548.0670832302281</v>
      </c>
      <c r="F89" s="14">
        <v>573.8854118609873</v>
      </c>
      <c r="G89" s="14">
        <v>600.993</v>
      </c>
      <c r="H89" s="100"/>
      <c r="I89" s="100"/>
      <c r="J89" s="100"/>
      <c r="K89" s="100"/>
      <c r="L89" s="100"/>
      <c r="M89" s="100"/>
    </row>
    <row r="90" spans="1:13" ht="12.75">
      <c r="A90" s="19" t="s">
        <v>219</v>
      </c>
      <c r="B90" s="14">
        <v>181.80426666666665</v>
      </c>
      <c r="C90" s="14">
        <v>184.5618666666667</v>
      </c>
      <c r="D90" s="14">
        <v>186.9318666666667</v>
      </c>
      <c r="E90" s="14">
        <v>189.3018666666667</v>
      </c>
      <c r="F90" s="14">
        <v>191.67186666666666</v>
      </c>
      <c r="G90" s="14">
        <v>194.041</v>
      </c>
      <c r="H90" s="100"/>
      <c r="I90" s="100"/>
      <c r="J90" s="100"/>
      <c r="K90" s="100"/>
      <c r="L90" s="100"/>
      <c r="M90" s="100"/>
    </row>
    <row r="91" spans="1:13" ht="12.75">
      <c r="A91" s="19" t="s">
        <v>220</v>
      </c>
      <c r="B91" s="14">
        <v>1241.1074710613163</v>
      </c>
      <c r="C91" s="14">
        <v>1308.469470017705</v>
      </c>
      <c r="D91" s="14">
        <v>1392.136706779641</v>
      </c>
      <c r="E91" s="14">
        <v>1471.5271397791284</v>
      </c>
      <c r="F91" s="14">
        <v>1544.8952755164996</v>
      </c>
      <c r="G91" s="14">
        <v>1643.201</v>
      </c>
      <c r="H91" s="100"/>
      <c r="I91" s="100"/>
      <c r="J91" s="100"/>
      <c r="K91" s="100"/>
      <c r="L91" s="100"/>
      <c r="M91" s="100"/>
    </row>
    <row r="92" spans="1:13" ht="12.75">
      <c r="A92" s="19" t="s">
        <v>221</v>
      </c>
      <c r="B92" s="14">
        <v>108.5975560854611</v>
      </c>
      <c r="C92" s="14">
        <v>112.46134437791142</v>
      </c>
      <c r="D92" s="14">
        <v>116.47270806419681</v>
      </c>
      <c r="E92" s="14">
        <v>120.54388758117491</v>
      </c>
      <c r="F92" s="14">
        <v>125.30317725436865</v>
      </c>
      <c r="G92" s="14">
        <v>129.833</v>
      </c>
      <c r="H92" s="100"/>
      <c r="I92" s="100"/>
      <c r="J92" s="100"/>
      <c r="K92" s="100"/>
      <c r="L92" s="100"/>
      <c r="M92" s="100"/>
    </row>
    <row r="93" spans="1:13" ht="12.75">
      <c r="A93" s="19" t="s">
        <v>222</v>
      </c>
      <c r="B93" s="14">
        <v>196.746</v>
      </c>
      <c r="C93" s="14">
        <v>203.574</v>
      </c>
      <c r="D93" s="14">
        <v>210.69</v>
      </c>
      <c r="E93" s="14">
        <v>208.895</v>
      </c>
      <c r="F93" s="14">
        <v>216.096</v>
      </c>
      <c r="G93" s="14">
        <v>223.497</v>
      </c>
      <c r="H93" s="100"/>
      <c r="I93" s="100"/>
      <c r="J93" s="100"/>
      <c r="K93" s="100"/>
      <c r="L93" s="100"/>
      <c r="M93" s="100"/>
    </row>
    <row r="94" spans="1:13" ht="12.75">
      <c r="A94" s="19" t="s">
        <v>223</v>
      </c>
      <c r="B94" s="14">
        <v>82.87079689800001</v>
      </c>
      <c r="C94" s="14">
        <v>84.29266259082002</v>
      </c>
      <c r="D94" s="14">
        <v>85.74282103504501</v>
      </c>
      <c r="E94" s="14">
        <v>87.2218366400786</v>
      </c>
      <c r="F94" s="14">
        <v>88.7302850890562</v>
      </c>
      <c r="G94" s="14">
        <v>90.268</v>
      </c>
      <c r="H94" s="100"/>
      <c r="I94" s="100"/>
      <c r="J94" s="100"/>
      <c r="K94" s="100"/>
      <c r="L94" s="100"/>
      <c r="M94" s="100"/>
    </row>
    <row r="95" spans="1:13" ht="12.75">
      <c r="A95" s="19" t="s">
        <v>224</v>
      </c>
      <c r="B95" s="14">
        <v>36.7151159444249</v>
      </c>
      <c r="C95" s="14">
        <v>37.0751159444249</v>
      </c>
      <c r="D95" s="14">
        <v>37.4351159444249</v>
      </c>
      <c r="E95" s="14">
        <v>37.7951159444249</v>
      </c>
      <c r="F95" s="14">
        <v>38.1551159444249</v>
      </c>
      <c r="G95" s="14">
        <v>38.516</v>
      </c>
      <c r="H95" s="100"/>
      <c r="I95" s="100"/>
      <c r="J95" s="100"/>
      <c r="K95" s="100"/>
      <c r="L95" s="100"/>
      <c r="M95" s="100"/>
    </row>
    <row r="96" spans="1:13" ht="12.75">
      <c r="A96" s="19" t="s">
        <v>225</v>
      </c>
      <c r="B96" s="14">
        <v>83.6</v>
      </c>
      <c r="C96" s="14">
        <v>84.8</v>
      </c>
      <c r="D96" s="14">
        <v>85.9</v>
      </c>
      <c r="E96" s="14">
        <v>87.1</v>
      </c>
      <c r="F96" s="14">
        <v>88.4</v>
      </c>
      <c r="G96" s="14">
        <v>89.8</v>
      </c>
      <c r="H96" s="100"/>
      <c r="I96" s="100"/>
      <c r="J96" s="100"/>
      <c r="K96" s="100"/>
      <c r="L96" s="100"/>
      <c r="M96" s="100"/>
    </row>
    <row r="97" spans="1:13" ht="12.75">
      <c r="A97" s="19" t="s">
        <v>226</v>
      </c>
      <c r="B97" s="14">
        <v>130.35550284066667</v>
      </c>
      <c r="C97" s="14">
        <v>134.66321005760665</v>
      </c>
      <c r="D97" s="14">
        <v>136.50649686120508</v>
      </c>
      <c r="E97" s="14">
        <v>138.3898783136516</v>
      </c>
      <c r="F97" s="14">
        <v>140.46468264172896</v>
      </c>
      <c r="G97" s="14">
        <v>142.58</v>
      </c>
      <c r="H97" s="100"/>
      <c r="I97" s="100"/>
      <c r="J97" s="100"/>
      <c r="K97" s="100"/>
      <c r="L97" s="100"/>
      <c r="M97" s="100"/>
    </row>
    <row r="98" spans="1:13" ht="12.75">
      <c r="A98" s="19" t="s">
        <v>227</v>
      </c>
      <c r="B98" s="14">
        <v>13.92131438218936</v>
      </c>
      <c r="C98" s="14">
        <v>14.228049093102905</v>
      </c>
      <c r="D98" s="14">
        <v>14.502966946919441</v>
      </c>
      <c r="E98" s="14">
        <v>14.793029056440348</v>
      </c>
      <c r="F98" s="14">
        <v>15.072545652742384</v>
      </c>
      <c r="G98" s="14">
        <v>15.346</v>
      </c>
      <c r="H98" s="100"/>
      <c r="I98" s="100"/>
      <c r="J98" s="100"/>
      <c r="K98" s="100"/>
      <c r="L98" s="100"/>
      <c r="M98" s="100"/>
    </row>
    <row r="99" spans="1:13" ht="12.75">
      <c r="A99" s="19" t="s">
        <v>228</v>
      </c>
      <c r="B99" s="14">
        <v>23.483</v>
      </c>
      <c r="C99" s="14">
        <v>23.981270000000002</v>
      </c>
      <c r="D99" s="14">
        <v>24.4808127</v>
      </c>
      <c r="E99" s="14">
        <v>24.980630827000002</v>
      </c>
      <c r="F99" s="14">
        <v>25.48272713527</v>
      </c>
      <c r="G99" s="14">
        <v>25.994</v>
      </c>
      <c r="H99" s="100"/>
      <c r="I99" s="100"/>
      <c r="J99" s="100"/>
      <c r="K99" s="100"/>
      <c r="L99" s="100"/>
      <c r="M99" s="100"/>
    </row>
    <row r="100" spans="1:13" ht="12.75">
      <c r="A100" s="19" t="s">
        <v>229</v>
      </c>
      <c r="B100" s="14">
        <v>888.2078814191012</v>
      </c>
      <c r="C100" s="14">
        <v>920.9054333243785</v>
      </c>
      <c r="D100" s="14">
        <v>957.8801554650753</v>
      </c>
      <c r="E100" s="14">
        <v>996.5322899689334</v>
      </c>
      <c r="F100" s="14">
        <v>1036.6908727299717</v>
      </c>
      <c r="G100" s="14">
        <v>1078.558</v>
      </c>
      <c r="H100" s="100"/>
      <c r="I100" s="100"/>
      <c r="J100" s="100"/>
      <c r="K100" s="100"/>
      <c r="L100" s="100"/>
      <c r="M100" s="100"/>
    </row>
    <row r="101" spans="1:13" ht="12.75">
      <c r="A101" s="19" t="s">
        <v>230</v>
      </c>
      <c r="B101" s="14">
        <v>6.196452640111871</v>
      </c>
      <c r="C101" s="14">
        <v>6.365430029298198</v>
      </c>
      <c r="D101" s="14">
        <v>6.534407418484527</v>
      </c>
      <c r="E101" s="14">
        <v>6.703384807670855</v>
      </c>
      <c r="F101" s="14">
        <v>6.872362196857183</v>
      </c>
      <c r="G101" s="14">
        <v>7.041</v>
      </c>
      <c r="H101" s="100"/>
      <c r="I101" s="100"/>
      <c r="J101" s="100"/>
      <c r="K101" s="100"/>
      <c r="L101" s="100"/>
      <c r="M101" s="100"/>
    </row>
    <row r="102" spans="1:13" ht="12.75">
      <c r="A102" s="19" t="s">
        <v>231</v>
      </c>
      <c r="B102" s="14">
        <v>1.6073118279569891</v>
      </c>
      <c r="C102" s="14">
        <v>1.6073118279569891</v>
      </c>
      <c r="D102" s="14">
        <v>1.6073118279569891</v>
      </c>
      <c r="E102" s="14">
        <v>1.6073118279569891</v>
      </c>
      <c r="F102" s="14">
        <v>1.6073118279569891</v>
      </c>
      <c r="G102" s="14">
        <v>1.607</v>
      </c>
      <c r="H102" s="100"/>
      <c r="I102" s="100"/>
      <c r="J102" s="100"/>
      <c r="K102" s="100"/>
      <c r="L102" s="100"/>
      <c r="M102" s="100"/>
    </row>
    <row r="103" spans="1:13" ht="12.75">
      <c r="A103" s="19" t="s">
        <v>232</v>
      </c>
      <c r="B103" s="14">
        <v>630.5501462941643</v>
      </c>
      <c r="C103" s="14">
        <v>648.5259351502774</v>
      </c>
      <c r="D103" s="14">
        <v>664.882734929996</v>
      </c>
      <c r="E103" s="14">
        <v>683.9545456333196</v>
      </c>
      <c r="F103" s="14">
        <v>703.6073672602487</v>
      </c>
      <c r="G103" s="14">
        <v>723.761</v>
      </c>
      <c r="H103" s="100"/>
      <c r="I103" s="100"/>
      <c r="J103" s="100"/>
      <c r="K103" s="100"/>
      <c r="L103" s="100"/>
      <c r="M103" s="100"/>
    </row>
    <row r="104" spans="1:13" ht="12.75">
      <c r="A104" s="19" t="s">
        <v>233</v>
      </c>
      <c r="B104" s="14">
        <v>462.732</v>
      </c>
      <c r="C104" s="14">
        <v>476.781</v>
      </c>
      <c r="D104" s="14">
        <v>496.642</v>
      </c>
      <c r="E104" s="14">
        <v>515.36</v>
      </c>
      <c r="F104" s="14">
        <v>519.558</v>
      </c>
      <c r="G104" s="14">
        <v>530.246</v>
      </c>
      <c r="H104" s="100"/>
      <c r="I104" s="100"/>
      <c r="J104" s="100"/>
      <c r="K104" s="100"/>
      <c r="L104" s="100"/>
      <c r="M104" s="100"/>
    </row>
    <row r="105" spans="1:13" ht="12.75">
      <c r="A105" s="19" t="s">
        <v>234</v>
      </c>
      <c r="B105" s="14">
        <v>59.2506552891061</v>
      </c>
      <c r="C105" s="14">
        <v>59.49318554343569</v>
      </c>
      <c r="D105" s="14">
        <v>60.13265398659664</v>
      </c>
      <c r="E105" s="14">
        <v>60.43202089458375</v>
      </c>
      <c r="F105" s="14">
        <v>60.78909153069838</v>
      </c>
      <c r="G105" s="14">
        <v>61.163</v>
      </c>
      <c r="H105" s="100"/>
      <c r="I105" s="100"/>
      <c r="J105" s="100"/>
      <c r="K105" s="100"/>
      <c r="L105" s="100"/>
      <c r="M105" s="100"/>
    </row>
    <row r="106" spans="1:13" ht="12.75">
      <c r="A106" s="19" t="s">
        <v>235</v>
      </c>
      <c r="B106" s="14">
        <v>301.34779148627865</v>
      </c>
      <c r="C106" s="14">
        <v>307.2704950616836</v>
      </c>
      <c r="D106" s="14">
        <v>313.35023483020916</v>
      </c>
      <c r="E106" s="14">
        <v>319.510992695295</v>
      </c>
      <c r="F106" s="14">
        <v>325.7557686569411</v>
      </c>
      <c r="G106" s="14">
        <v>332.231</v>
      </c>
      <c r="H106" s="100"/>
      <c r="I106" s="100"/>
      <c r="J106" s="100"/>
      <c r="K106" s="100"/>
      <c r="L106" s="100"/>
      <c r="M106" s="100"/>
    </row>
    <row r="107" spans="1:13" ht="12.75">
      <c r="A107" s="19" t="s">
        <v>236</v>
      </c>
      <c r="B107" s="14">
        <v>154.48039333333332</v>
      </c>
      <c r="C107" s="14">
        <v>158.7598533333333</v>
      </c>
      <c r="D107" s="14">
        <v>162.5118533333333</v>
      </c>
      <c r="E107" s="14">
        <v>165.8018533333333</v>
      </c>
      <c r="F107" s="14">
        <v>173.7918533333333</v>
      </c>
      <c r="G107" s="14">
        <v>177.433</v>
      </c>
      <c r="H107" s="100"/>
      <c r="I107" s="100"/>
      <c r="J107" s="100"/>
      <c r="K107" s="100"/>
      <c r="L107" s="100"/>
      <c r="M107" s="100"/>
    </row>
    <row r="108" spans="1:13" ht="12.75">
      <c r="A108" s="19" t="s">
        <v>237</v>
      </c>
      <c r="B108" s="14">
        <v>125.70083411267318</v>
      </c>
      <c r="C108" s="14">
        <v>132.74599571791668</v>
      </c>
      <c r="D108" s="14">
        <v>139.79667459482076</v>
      </c>
      <c r="E108" s="14">
        <v>147.31644440893942</v>
      </c>
      <c r="F108" s="14">
        <v>155.10639746917093</v>
      </c>
      <c r="G108" s="14">
        <v>163.187</v>
      </c>
      <c r="H108" s="100"/>
      <c r="I108" s="100"/>
      <c r="J108" s="100"/>
      <c r="K108" s="100"/>
      <c r="L108" s="100"/>
      <c r="M108" s="100"/>
    </row>
    <row r="109" spans="1:13" ht="12.75">
      <c r="A109" s="19" t="s">
        <v>238</v>
      </c>
      <c r="B109" s="14">
        <v>0.9875333333333333</v>
      </c>
      <c r="C109" s="14">
        <v>0.9960666666666667</v>
      </c>
      <c r="D109" s="14">
        <v>1.0056</v>
      </c>
      <c r="E109" s="14">
        <v>1.0151333333333332</v>
      </c>
      <c r="F109" s="14">
        <v>1.0239598712619062</v>
      </c>
      <c r="G109" s="14">
        <v>1.033</v>
      </c>
      <c r="H109" s="100"/>
      <c r="I109" s="100"/>
      <c r="J109" s="100"/>
      <c r="K109" s="100"/>
      <c r="L109" s="100"/>
      <c r="M109" s="100"/>
    </row>
    <row r="110" spans="1:13" ht="12.75">
      <c r="A110" s="19" t="s">
        <v>239</v>
      </c>
      <c r="B110" s="14">
        <v>60.081972951217544</v>
      </c>
      <c r="C110" s="14">
        <v>60.081972951217544</v>
      </c>
      <c r="D110" s="14">
        <v>60.081972951217544</v>
      </c>
      <c r="E110" s="14">
        <v>60.081972951217544</v>
      </c>
      <c r="F110" s="14">
        <v>60.081972951217544</v>
      </c>
      <c r="G110" s="14">
        <v>60.082</v>
      </c>
      <c r="H110" s="100"/>
      <c r="I110" s="100"/>
      <c r="J110" s="100"/>
      <c r="K110" s="100"/>
      <c r="L110" s="100"/>
      <c r="M110" s="100"/>
    </row>
    <row r="111" spans="1:13" ht="12.75">
      <c r="A111" s="19" t="s">
        <v>240</v>
      </c>
      <c r="B111" s="14">
        <v>162.24639122770412</v>
      </c>
      <c r="C111" s="14">
        <v>166.23800294300275</v>
      </c>
      <c r="D111" s="14">
        <v>170.28186919027715</v>
      </c>
      <c r="E111" s="14">
        <v>174.37907457476496</v>
      </c>
      <c r="F111" s="14">
        <v>178.53072672769903</v>
      </c>
      <c r="G111" s="14">
        <v>182.738</v>
      </c>
      <c r="H111" s="100"/>
      <c r="I111" s="100"/>
      <c r="J111" s="100"/>
      <c r="K111" s="100"/>
      <c r="L111" s="100"/>
      <c r="M111" s="100"/>
    </row>
    <row r="112" spans="1:13" ht="12.75">
      <c r="A112" s="19" t="s">
        <v>241</v>
      </c>
      <c r="B112" s="14">
        <v>23.518107840206476</v>
      </c>
      <c r="C112" s="14">
        <v>23.992539564709812</v>
      </c>
      <c r="D112" s="14">
        <v>24.477392343275454</v>
      </c>
      <c r="E112" s="14">
        <v>24.972960420222584</v>
      </c>
      <c r="F112" s="14">
        <v>25.479546739678664</v>
      </c>
      <c r="G112" s="14">
        <v>25.998</v>
      </c>
      <c r="H112" s="100"/>
      <c r="I112" s="100"/>
      <c r="J112" s="100"/>
      <c r="K112" s="100"/>
      <c r="L112" s="100"/>
      <c r="M112" s="100"/>
    </row>
    <row r="113" spans="1:13" ht="12.75">
      <c r="A113" s="19" t="s">
        <v>242</v>
      </c>
      <c r="B113" s="14">
        <v>11.239823409269443</v>
      </c>
      <c r="C113" s="14">
        <v>11.249823409269442</v>
      </c>
      <c r="D113" s="14">
        <v>11.259823409269442</v>
      </c>
      <c r="E113" s="14">
        <v>11.279823409269442</v>
      </c>
      <c r="F113" s="14">
        <v>11.289823409269442</v>
      </c>
      <c r="G113" s="14">
        <v>11.3</v>
      </c>
      <c r="H113" s="100"/>
      <c r="I113" s="100"/>
      <c r="J113" s="100"/>
      <c r="K113" s="100"/>
      <c r="L113" s="100"/>
      <c r="M113" s="100"/>
    </row>
    <row r="114" spans="1:13" ht="12.75">
      <c r="A114" s="19" t="s">
        <v>243</v>
      </c>
      <c r="B114" s="14">
        <v>8.942</v>
      </c>
      <c r="C114" s="14">
        <v>9.153803511291622</v>
      </c>
      <c r="D114" s="14">
        <v>9.414922613088283</v>
      </c>
      <c r="E114" s="14">
        <v>9.647573748311741</v>
      </c>
      <c r="F114" s="14">
        <v>9.894299105421938</v>
      </c>
      <c r="G114" s="14">
        <v>10.166</v>
      </c>
      <c r="H114" s="100"/>
      <c r="I114" s="100"/>
      <c r="J114" s="100"/>
      <c r="K114" s="100"/>
      <c r="L114" s="100"/>
      <c r="M114" s="100"/>
    </row>
    <row r="115" spans="1:13" ht="12.75">
      <c r="A115" s="19" t="s">
        <v>244</v>
      </c>
      <c r="B115" s="14">
        <v>305.7573357295183</v>
      </c>
      <c r="C115" s="14">
        <v>318.976765939309</v>
      </c>
      <c r="D115" s="14">
        <v>331.095456467132</v>
      </c>
      <c r="E115" s="14">
        <v>343.53508683317676</v>
      </c>
      <c r="F115" s="14">
        <v>356.43231856208797</v>
      </c>
      <c r="G115" s="14">
        <v>370.233</v>
      </c>
      <c r="H115" s="100"/>
      <c r="I115" s="100"/>
      <c r="J115" s="100"/>
      <c r="K115" s="100"/>
      <c r="L115" s="100"/>
      <c r="M115" s="100"/>
    </row>
    <row r="116" spans="1:13" ht="12.75">
      <c r="A116" s="19" t="s">
        <v>245</v>
      </c>
      <c r="B116" s="14">
        <v>15.297489619285564</v>
      </c>
      <c r="C116" s="14">
        <v>15.362302694750097</v>
      </c>
      <c r="D116" s="14">
        <v>15.427115770214632</v>
      </c>
      <c r="E116" s="14">
        <v>15.491928845679167</v>
      </c>
      <c r="F116" s="14">
        <v>15.556741921143702</v>
      </c>
      <c r="G116" s="14">
        <v>15.621</v>
      </c>
      <c r="H116" s="100"/>
      <c r="I116" s="100"/>
      <c r="J116" s="100"/>
      <c r="K116" s="100"/>
      <c r="L116" s="100"/>
      <c r="M116" s="100"/>
    </row>
    <row r="117" spans="1:13" ht="12.75">
      <c r="A117" s="19" t="s">
        <v>246</v>
      </c>
      <c r="B117" s="14">
        <v>9.710233283056812</v>
      </c>
      <c r="C117" s="14">
        <v>10.080466566113625</v>
      </c>
      <c r="D117" s="14">
        <v>10.450699849170435</v>
      </c>
      <c r="E117" s="14">
        <v>10.820933132227248</v>
      </c>
      <c r="F117" s="14">
        <v>11.19116641528406</v>
      </c>
      <c r="G117" s="14">
        <v>11.561</v>
      </c>
      <c r="H117" s="100"/>
      <c r="I117" s="100"/>
      <c r="J117" s="100"/>
      <c r="K117" s="100"/>
      <c r="L117" s="100"/>
      <c r="M117" s="100"/>
    </row>
    <row r="118" spans="1:13" ht="12.75">
      <c r="A118" s="19" t="s">
        <v>247</v>
      </c>
      <c r="B118" s="14">
        <v>111.39271854400002</v>
      </c>
      <c r="C118" s="14">
        <v>112.79061035149</v>
      </c>
      <c r="D118" s="14">
        <v>114.21035831612966</v>
      </c>
      <c r="E118" s="14">
        <v>115.65233663037144</v>
      </c>
      <c r="F118" s="14">
        <v>117.11692631250155</v>
      </c>
      <c r="G118" s="14">
        <v>118.604</v>
      </c>
      <c r="H118" s="100"/>
      <c r="I118" s="100"/>
      <c r="J118" s="100"/>
      <c r="K118" s="100"/>
      <c r="L118" s="100"/>
      <c r="M118" s="100"/>
    </row>
    <row r="119" spans="1:13" ht="12.75">
      <c r="A119" s="19" t="s">
        <v>248</v>
      </c>
      <c r="B119" s="14">
        <v>46.70846664966114</v>
      </c>
      <c r="C119" s="14">
        <v>48.5484873830033</v>
      </c>
      <c r="D119" s="14">
        <v>50.46319965654331</v>
      </c>
      <c r="E119" s="14">
        <v>52.149212881072984</v>
      </c>
      <c r="F119" s="14">
        <v>54.21631848502726</v>
      </c>
      <c r="G119" s="14">
        <v>56.367</v>
      </c>
      <c r="H119" s="100"/>
      <c r="I119" s="100"/>
      <c r="J119" s="100"/>
      <c r="K119" s="100"/>
      <c r="L119" s="100"/>
      <c r="M119" s="100"/>
    </row>
    <row r="120" spans="1:13" ht="12.75">
      <c r="A120" s="19" t="s">
        <v>249</v>
      </c>
      <c r="B120" s="14">
        <v>303.63300923351267</v>
      </c>
      <c r="C120" s="14">
        <v>315.36159639207443</v>
      </c>
      <c r="D120" s="14">
        <v>327.556258397574</v>
      </c>
      <c r="E120" s="14">
        <v>340.14475472518257</v>
      </c>
      <c r="F120" s="14">
        <v>353.34729008609</v>
      </c>
      <c r="G120" s="14">
        <v>367.021</v>
      </c>
      <c r="H120" s="100"/>
      <c r="I120" s="100"/>
      <c r="J120" s="100"/>
      <c r="K120" s="100"/>
      <c r="L120" s="100"/>
      <c r="M120" s="100"/>
    </row>
    <row r="121" spans="1:13" ht="12.75">
      <c r="A121" s="19" t="s">
        <v>250</v>
      </c>
      <c r="B121" s="14">
        <v>35.46667423490785</v>
      </c>
      <c r="C121" s="14">
        <v>36.41303504232682</v>
      </c>
      <c r="D121" s="14">
        <v>37.369098972286274</v>
      </c>
      <c r="E121" s="14">
        <v>38.33513643351158</v>
      </c>
      <c r="F121" s="14">
        <v>39.31142581782117</v>
      </c>
      <c r="G121" s="14">
        <v>40.299</v>
      </c>
      <c r="H121" s="100"/>
      <c r="I121" s="100"/>
      <c r="J121" s="100"/>
      <c r="K121" s="100"/>
      <c r="L121" s="100"/>
      <c r="M121" s="100"/>
    </row>
    <row r="122" spans="1:13" ht="12.75">
      <c r="A122" s="19" t="s">
        <v>251</v>
      </c>
      <c r="B122" s="14">
        <v>93.43421020701636</v>
      </c>
      <c r="C122" s="14">
        <v>95.47433179700114</v>
      </c>
      <c r="D122" s="14">
        <v>97.54737081258801</v>
      </c>
      <c r="E122" s="14">
        <v>99.65239580614275</v>
      </c>
      <c r="F122" s="14">
        <v>101.79469329805333</v>
      </c>
      <c r="G122" s="14">
        <v>103.998</v>
      </c>
      <c r="H122" s="100"/>
      <c r="I122" s="100"/>
      <c r="J122" s="100"/>
      <c r="K122" s="100"/>
      <c r="L122" s="100"/>
      <c r="M122" s="100"/>
    </row>
    <row r="123" spans="1:13" ht="12.75">
      <c r="A123" s="19" t="s">
        <v>252</v>
      </c>
      <c r="B123" s="14">
        <v>73.861</v>
      </c>
      <c r="C123" s="14">
        <v>76.073</v>
      </c>
      <c r="D123" s="14">
        <v>78.301</v>
      </c>
      <c r="E123" s="14">
        <v>80.534</v>
      </c>
      <c r="F123" s="14">
        <v>82.983</v>
      </c>
      <c r="G123" s="14">
        <v>85.468</v>
      </c>
      <c r="H123" s="100"/>
      <c r="I123" s="100"/>
      <c r="J123" s="100"/>
      <c r="K123" s="100"/>
      <c r="L123" s="100"/>
      <c r="M123" s="100"/>
    </row>
    <row r="124" spans="1:13" ht="12.75">
      <c r="A124" s="19" t="s">
        <v>253</v>
      </c>
      <c r="B124" s="14">
        <v>434.2357849524344</v>
      </c>
      <c r="C124" s="14">
        <v>445.4358543777471</v>
      </c>
      <c r="D124" s="14">
        <v>456.7785811373368</v>
      </c>
      <c r="E124" s="14">
        <v>468.4932156039895</v>
      </c>
      <c r="F124" s="14">
        <v>480.50114874625166</v>
      </c>
      <c r="G124" s="14">
        <v>492.83</v>
      </c>
      <c r="H124" s="100"/>
      <c r="I124" s="100"/>
      <c r="J124" s="100"/>
      <c r="K124" s="100"/>
      <c r="L124" s="100"/>
      <c r="M124" s="100"/>
    </row>
    <row r="125" spans="1:13" ht="12.75">
      <c r="A125" s="19" t="s">
        <v>254</v>
      </c>
      <c r="B125" s="14">
        <v>94.87058843125443</v>
      </c>
      <c r="C125" s="14">
        <v>98.47672583898289</v>
      </c>
      <c r="D125" s="14">
        <v>102.17104921724487</v>
      </c>
      <c r="E125" s="14">
        <v>105.95789685338914</v>
      </c>
      <c r="F125" s="14">
        <v>109.8418326250311</v>
      </c>
      <c r="G125" s="14">
        <v>113.828</v>
      </c>
      <c r="H125" s="100"/>
      <c r="I125" s="100"/>
      <c r="J125" s="100"/>
      <c r="K125" s="100"/>
      <c r="L125" s="100"/>
      <c r="M125" s="100"/>
    </row>
    <row r="126" spans="1:13" ht="12.75">
      <c r="A126" s="19" t="s">
        <v>255</v>
      </c>
      <c r="B126" s="14">
        <v>6.15</v>
      </c>
      <c r="C126" s="14">
        <v>6.2</v>
      </c>
      <c r="D126" s="14">
        <v>6.25</v>
      </c>
      <c r="E126" s="14">
        <v>6.3</v>
      </c>
      <c r="F126" s="14">
        <v>6.35</v>
      </c>
      <c r="G126" s="14">
        <v>6.4</v>
      </c>
      <c r="H126" s="100"/>
      <c r="I126" s="100"/>
      <c r="J126" s="100"/>
      <c r="K126" s="100"/>
      <c r="L126" s="100"/>
      <c r="M126" s="100"/>
    </row>
    <row r="127" spans="1:13" ht="12.75">
      <c r="A127" s="19" t="s">
        <v>256</v>
      </c>
      <c r="B127" s="14">
        <v>14.066</v>
      </c>
      <c r="C127" s="14">
        <v>14.229</v>
      </c>
      <c r="D127" s="14">
        <v>14.399</v>
      </c>
      <c r="E127" s="14">
        <v>14.575</v>
      </c>
      <c r="F127" s="14">
        <v>14.781</v>
      </c>
      <c r="G127" s="14">
        <v>14.996</v>
      </c>
      <c r="H127" s="100"/>
      <c r="I127" s="100"/>
      <c r="J127" s="100"/>
      <c r="K127" s="100"/>
      <c r="L127" s="100"/>
      <c r="M127" s="100"/>
    </row>
    <row r="128" spans="1:13" ht="12.75">
      <c r="A128" s="19" t="s">
        <v>257</v>
      </c>
      <c r="B128" s="14">
        <v>26.45</v>
      </c>
      <c r="C128" s="14">
        <v>26.9</v>
      </c>
      <c r="D128" s="14">
        <v>27.35</v>
      </c>
      <c r="E128" s="14">
        <v>27.8</v>
      </c>
      <c r="F128" s="14">
        <v>28.25</v>
      </c>
      <c r="G128" s="14">
        <v>28.7</v>
      </c>
      <c r="H128" s="100"/>
      <c r="I128" s="100"/>
      <c r="J128" s="100"/>
      <c r="K128" s="100"/>
      <c r="L128" s="100"/>
      <c r="M128" s="100"/>
    </row>
    <row r="129" spans="1:13" ht="12.75">
      <c r="A129" s="19" t="s">
        <v>258</v>
      </c>
      <c r="B129" s="14">
        <v>13.73473003333388</v>
      </c>
      <c r="C129" s="14">
        <v>14.144863174493128</v>
      </c>
      <c r="D129" s="14">
        <v>14.558793737506832</v>
      </c>
      <c r="E129" s="14">
        <v>14.976611518464063</v>
      </c>
      <c r="F129" s="14">
        <v>15.398408502098933</v>
      </c>
      <c r="G129" s="14">
        <v>15.824</v>
      </c>
      <c r="H129" s="100"/>
      <c r="I129" s="100"/>
      <c r="J129" s="100"/>
      <c r="K129" s="100"/>
      <c r="L129" s="100"/>
      <c r="M129" s="100"/>
    </row>
    <row r="130" spans="1:13" ht="12.75">
      <c r="A130" s="19" t="s">
        <v>259</v>
      </c>
      <c r="B130" s="14">
        <v>2467.313133971767</v>
      </c>
      <c r="C130" s="14">
        <v>2541.546288087801</v>
      </c>
      <c r="D130" s="14">
        <v>2618.519237287875</v>
      </c>
      <c r="E130" s="14">
        <v>2698.525789716784</v>
      </c>
      <c r="F130" s="14">
        <v>2781.3509546711766</v>
      </c>
      <c r="G130" s="14">
        <v>2867.325</v>
      </c>
      <c r="H130" s="100"/>
      <c r="I130" s="100"/>
      <c r="J130" s="100"/>
      <c r="K130" s="100"/>
      <c r="L130" s="100"/>
      <c r="M130" s="100"/>
    </row>
    <row r="131" spans="1:13" ht="12.75">
      <c r="A131" s="19" t="s">
        <v>260</v>
      </c>
      <c r="B131" s="14">
        <v>84.30445700912982</v>
      </c>
      <c r="C131" s="14">
        <v>90.68376987212052</v>
      </c>
      <c r="D131" s="14">
        <v>94.7647129133774</v>
      </c>
      <c r="E131" s="14">
        <v>98.35867649128224</v>
      </c>
      <c r="F131" s="14">
        <v>102.19647876136389</v>
      </c>
      <c r="G131" s="14">
        <v>106.545</v>
      </c>
      <c r="H131" s="100"/>
      <c r="I131" s="100"/>
      <c r="J131" s="100"/>
      <c r="K131" s="100"/>
      <c r="L131" s="100"/>
      <c r="M131" s="100"/>
    </row>
    <row r="132" spans="1:13" ht="12.75">
      <c r="A132" s="19" t="s">
        <v>261</v>
      </c>
      <c r="B132" s="14">
        <v>44.25756932238182</v>
      </c>
      <c r="C132" s="14">
        <v>44.91156087473541</v>
      </c>
      <c r="D132" s="14">
        <v>45.5785492805662</v>
      </c>
      <c r="E132" s="14">
        <v>46.26174223134974</v>
      </c>
      <c r="F132" s="14">
        <v>46.95932302222272</v>
      </c>
      <c r="G132" s="14">
        <v>47.672</v>
      </c>
      <c r="H132" s="100"/>
      <c r="I132" s="100"/>
      <c r="J132" s="100"/>
      <c r="K132" s="100"/>
      <c r="L132" s="100"/>
      <c r="M132" s="100"/>
    </row>
    <row r="133" spans="1:13" ht="12.75">
      <c r="A133" s="19" t="s">
        <v>262</v>
      </c>
      <c r="B133" s="14">
        <v>704.889</v>
      </c>
      <c r="C133" s="14">
        <v>724.63432</v>
      </c>
      <c r="D133" s="14">
        <v>747.9039732</v>
      </c>
      <c r="E133" s="14">
        <v>763.995972932</v>
      </c>
      <c r="F133" s="14">
        <v>783.11333266132</v>
      </c>
      <c r="G133" s="14">
        <v>804.172</v>
      </c>
      <c r="H133" s="100"/>
      <c r="I133" s="100"/>
      <c r="J133" s="100"/>
      <c r="K133" s="100"/>
      <c r="L133" s="100"/>
      <c r="M133" s="100"/>
    </row>
    <row r="134" spans="1:13" ht="12.75">
      <c r="A134" s="19" t="s">
        <v>263</v>
      </c>
      <c r="B134" s="14">
        <v>338.402703491542</v>
      </c>
      <c r="C134" s="14">
        <v>346.9212059678616</v>
      </c>
      <c r="D134" s="14">
        <v>355.6746311208107</v>
      </c>
      <c r="E134" s="14">
        <v>364.73988436514384</v>
      </c>
      <c r="F134" s="14">
        <v>373.960154871352</v>
      </c>
      <c r="G134" s="14">
        <v>383.491</v>
      </c>
      <c r="H134" s="100"/>
      <c r="I134" s="100"/>
      <c r="J134" s="100"/>
      <c r="K134" s="100"/>
      <c r="L134" s="100"/>
      <c r="M134" s="100"/>
    </row>
    <row r="135" spans="1:13" ht="12.75">
      <c r="A135" s="19" t="s">
        <v>264</v>
      </c>
      <c r="B135" s="14">
        <v>260.50976821454884</v>
      </c>
      <c r="C135" s="14">
        <v>296.9972247240629</v>
      </c>
      <c r="D135" s="14">
        <v>307.62794408206287</v>
      </c>
      <c r="E135" s="14">
        <v>319.1998537873283</v>
      </c>
      <c r="F135" s="14">
        <v>330.8006700497163</v>
      </c>
      <c r="G135" s="14">
        <v>343.821</v>
      </c>
      <c r="H135" s="100"/>
      <c r="I135" s="100"/>
      <c r="J135" s="100"/>
      <c r="K135" s="100"/>
      <c r="L135" s="100"/>
      <c r="M135" s="100"/>
    </row>
    <row r="136" spans="1:13" ht="12.75">
      <c r="A136" s="19" t="s">
        <v>265</v>
      </c>
      <c r="B136" s="14">
        <v>8.92139829584794</v>
      </c>
      <c r="C136" s="14">
        <v>9.036801382823832</v>
      </c>
      <c r="D136" s="14">
        <v>9.16540132425727</v>
      </c>
      <c r="E136" s="14">
        <v>9.299311189890703</v>
      </c>
      <c r="F136" s="14">
        <v>9.434537993140678</v>
      </c>
      <c r="G136" s="14">
        <v>9.534</v>
      </c>
      <c r="H136" s="100"/>
      <c r="I136" s="100"/>
      <c r="J136" s="100"/>
      <c r="K136" s="100"/>
      <c r="L136" s="100"/>
      <c r="M136" s="100"/>
    </row>
    <row r="137" spans="1:13" ht="12.75">
      <c r="A137" s="19" t="s">
        <v>266</v>
      </c>
      <c r="B137" s="14">
        <v>291.8</v>
      </c>
      <c r="C137" s="14">
        <v>294.9</v>
      </c>
      <c r="D137" s="14">
        <v>298</v>
      </c>
      <c r="E137" s="14">
        <v>301.1</v>
      </c>
      <c r="F137" s="14">
        <v>304.2</v>
      </c>
      <c r="G137" s="14">
        <v>307.3</v>
      </c>
      <c r="H137" s="100"/>
      <c r="I137" s="100"/>
      <c r="J137" s="100"/>
      <c r="K137" s="100"/>
      <c r="L137" s="100"/>
      <c r="M137" s="100"/>
    </row>
    <row r="138" spans="1:13" ht="12.75">
      <c r="A138" s="19" t="s">
        <v>267</v>
      </c>
      <c r="B138" s="14">
        <v>77.385</v>
      </c>
      <c r="C138" s="14">
        <v>78.79605000000001</v>
      </c>
      <c r="D138" s="14">
        <v>80.3271805</v>
      </c>
      <c r="E138" s="14">
        <v>81.94842230500001</v>
      </c>
      <c r="F138" s="14">
        <v>83.60080652805</v>
      </c>
      <c r="G138" s="14">
        <v>85.305</v>
      </c>
      <c r="H138" s="100"/>
      <c r="I138" s="100"/>
      <c r="J138" s="100"/>
      <c r="K138" s="100"/>
      <c r="L138" s="100"/>
      <c r="M138" s="100"/>
    </row>
    <row r="139" spans="1:13" ht="12.75">
      <c r="A139" s="19" t="s">
        <v>268</v>
      </c>
      <c r="B139" s="14">
        <v>4.34528793898694</v>
      </c>
      <c r="C139" s="14">
        <v>4.474760996236272</v>
      </c>
      <c r="D139" s="14">
        <v>4.608113025268987</v>
      </c>
      <c r="E139" s="14">
        <v>4.7454607132905675</v>
      </c>
      <c r="F139" s="14">
        <v>4.886924286312549</v>
      </c>
      <c r="G139" s="14">
        <v>5.033</v>
      </c>
      <c r="H139" s="100"/>
      <c r="I139" s="100"/>
      <c r="J139" s="100"/>
      <c r="K139" s="100"/>
      <c r="L139" s="100"/>
      <c r="M139" s="100"/>
    </row>
    <row r="140" spans="1:13" ht="12.75">
      <c r="A140" s="19" t="s">
        <v>269</v>
      </c>
      <c r="B140" s="14">
        <v>21</v>
      </c>
      <c r="C140" s="14">
        <v>21.2</v>
      </c>
      <c r="D140" s="14">
        <v>21.4</v>
      </c>
      <c r="E140" s="14">
        <v>21.6</v>
      </c>
      <c r="F140" s="14">
        <v>21.8</v>
      </c>
      <c r="G140" s="14">
        <v>22</v>
      </c>
      <c r="H140" s="100"/>
      <c r="I140" s="100"/>
      <c r="J140" s="100"/>
      <c r="K140" s="100"/>
      <c r="L140" s="100"/>
      <c r="M140" s="100"/>
    </row>
    <row r="141" spans="1:13" ht="12.75">
      <c r="A141" s="19" t="s">
        <v>270</v>
      </c>
      <c r="B141" s="14">
        <v>60.50762</v>
      </c>
      <c r="C141" s="14">
        <v>62.21188430000001</v>
      </c>
      <c r="D141" s="14">
        <v>63.9388175645</v>
      </c>
      <c r="E141" s="14">
        <v>65.6974448279675</v>
      </c>
      <c r="F141" s="14">
        <v>67.45879150038701</v>
      </c>
      <c r="G141" s="14">
        <v>69.264</v>
      </c>
      <c r="H141" s="100"/>
      <c r="I141" s="100"/>
      <c r="J141" s="100"/>
      <c r="K141" s="100"/>
      <c r="L141" s="100"/>
      <c r="M141" s="100"/>
    </row>
    <row r="142" spans="1:13" ht="12.75">
      <c r="A142" s="19" t="s">
        <v>271</v>
      </c>
      <c r="B142" s="14">
        <v>213.5338399584034</v>
      </c>
      <c r="C142" s="14">
        <v>227.98118562630827</v>
      </c>
      <c r="D142" s="14">
        <v>241.6549603833218</v>
      </c>
      <c r="E142" s="14">
        <v>254.85657217220785</v>
      </c>
      <c r="F142" s="14">
        <v>268.75941681736356</v>
      </c>
      <c r="G142" s="14">
        <v>282.662</v>
      </c>
      <c r="H142" s="100"/>
      <c r="I142" s="100"/>
      <c r="J142" s="100"/>
      <c r="K142" s="100"/>
      <c r="L142" s="100"/>
      <c r="M142" s="100"/>
    </row>
    <row r="143" spans="1:13" ht="12.75">
      <c r="A143" s="19" t="s">
        <v>272</v>
      </c>
      <c r="B143" s="14">
        <v>6.613990884888901</v>
      </c>
      <c r="C143" s="14">
        <v>6.617799669147375</v>
      </c>
      <c r="D143" s="14">
        <v>6.621056458088033</v>
      </c>
      <c r="E143" s="14">
        <v>6.6245827331930105</v>
      </c>
      <c r="F143" s="14">
        <v>6.628101675864157</v>
      </c>
      <c r="G143" s="14">
        <v>6.631</v>
      </c>
      <c r="H143" s="100"/>
      <c r="I143" s="100"/>
      <c r="J143" s="100"/>
      <c r="K143" s="100"/>
      <c r="L143" s="100"/>
      <c r="M143" s="100"/>
    </row>
    <row r="144" spans="1:13" ht="12.75">
      <c r="A144" s="19" t="s">
        <v>273</v>
      </c>
      <c r="B144" s="14">
        <v>159.17736766277693</v>
      </c>
      <c r="C144" s="14">
        <v>155.65538131740414</v>
      </c>
      <c r="D144" s="14">
        <v>157.60079063822442</v>
      </c>
      <c r="E144" s="14">
        <v>159.5518371551406</v>
      </c>
      <c r="F144" s="14">
        <v>161.50717389756994</v>
      </c>
      <c r="G144" s="14">
        <v>163.466</v>
      </c>
      <c r="H144" s="100"/>
      <c r="I144" s="100"/>
      <c r="J144" s="100"/>
      <c r="K144" s="100"/>
      <c r="L144" s="100"/>
      <c r="M144" s="100"/>
    </row>
    <row r="145" spans="1:13" ht="12.75">
      <c r="A145" s="19" t="s">
        <v>274</v>
      </c>
      <c r="B145" s="14">
        <v>200.9184</v>
      </c>
      <c r="C145" s="14">
        <v>208.83339999999998</v>
      </c>
      <c r="D145" s="14">
        <v>216.6854</v>
      </c>
      <c r="E145" s="14">
        <v>222.1064</v>
      </c>
      <c r="F145" s="14">
        <v>227.3914</v>
      </c>
      <c r="G145" s="14">
        <v>232.879</v>
      </c>
      <c r="H145" s="100"/>
      <c r="I145" s="100"/>
      <c r="J145" s="100"/>
      <c r="K145" s="100"/>
      <c r="L145" s="100"/>
      <c r="M145" s="100"/>
    </row>
    <row r="146" spans="1:13" ht="12.75">
      <c r="A146" s="19" t="s">
        <v>275</v>
      </c>
      <c r="B146" s="14">
        <v>54.984494325603855</v>
      </c>
      <c r="C146" s="14">
        <v>55.801644257398166</v>
      </c>
      <c r="D146" s="14">
        <v>56.45365210056353</v>
      </c>
      <c r="E146" s="14">
        <v>57.18919537956003</v>
      </c>
      <c r="F146" s="14">
        <v>57.69484894176159</v>
      </c>
      <c r="G146" s="14">
        <v>58.511</v>
      </c>
      <c r="H146" s="100"/>
      <c r="I146" s="100"/>
      <c r="J146" s="100"/>
      <c r="K146" s="100"/>
      <c r="L146" s="100"/>
      <c r="M146" s="100"/>
    </row>
    <row r="147" spans="1:13" ht="12.75">
      <c r="A147" s="19" t="s">
        <v>276</v>
      </c>
      <c r="B147" s="14">
        <v>3781.1299588431584</v>
      </c>
      <c r="C147" s="14">
        <v>3933.9204739371303</v>
      </c>
      <c r="D147" s="14">
        <v>4073.5958684498532</v>
      </c>
      <c r="E147" s="14">
        <v>4218.985181482589</v>
      </c>
      <c r="F147" s="14">
        <v>4369.9544642813125</v>
      </c>
      <c r="G147" s="14">
        <v>4634.474</v>
      </c>
      <c r="H147" s="100"/>
      <c r="I147" s="100"/>
      <c r="J147" s="100"/>
      <c r="K147" s="100"/>
      <c r="L147" s="100"/>
      <c r="M147" s="100"/>
    </row>
    <row r="148" spans="1:13" ht="12.75">
      <c r="A148" s="19" t="s">
        <v>277</v>
      </c>
      <c r="B148" s="14">
        <v>80.965</v>
      </c>
      <c r="C148" s="14">
        <v>82.846</v>
      </c>
      <c r="D148" s="14">
        <v>84.768</v>
      </c>
      <c r="E148" s="14">
        <v>86.803</v>
      </c>
      <c r="F148" s="14">
        <v>88.85</v>
      </c>
      <c r="G148" s="14">
        <v>90.925</v>
      </c>
      <c r="H148" s="100"/>
      <c r="I148" s="100"/>
      <c r="J148" s="100"/>
      <c r="K148" s="100"/>
      <c r="L148" s="100"/>
      <c r="M148" s="100"/>
    </row>
    <row r="149" spans="1:13" ht="12.75">
      <c r="A149" s="19" t="s">
        <v>278</v>
      </c>
      <c r="B149" s="14">
        <v>411.040284</v>
      </c>
      <c r="C149" s="14">
        <v>422.38188952</v>
      </c>
      <c r="D149" s="14">
        <v>433.7979532056</v>
      </c>
      <c r="E149" s="14">
        <v>445.622678801768</v>
      </c>
      <c r="F149" s="14">
        <v>446.231336165821</v>
      </c>
      <c r="G149" s="14">
        <v>439.163</v>
      </c>
      <c r="H149" s="100"/>
      <c r="I149" s="100"/>
      <c r="J149" s="100"/>
      <c r="K149" s="100"/>
      <c r="L149" s="100"/>
      <c r="M149" s="100"/>
    </row>
    <row r="150" spans="1:13" ht="12.75">
      <c r="A150" s="19" t="s">
        <v>279</v>
      </c>
      <c r="B150" s="14">
        <v>61.96192702963728</v>
      </c>
      <c r="C150" s="14">
        <v>63.15464257239489</v>
      </c>
      <c r="D150" s="14">
        <v>64.33786136482338</v>
      </c>
      <c r="E150" s="14">
        <v>65.5250652749549</v>
      </c>
      <c r="F150" s="14">
        <v>66.58745294609759</v>
      </c>
      <c r="G150" s="14">
        <v>67.706</v>
      </c>
      <c r="H150" s="100"/>
      <c r="I150" s="100"/>
      <c r="J150" s="100"/>
      <c r="K150" s="100"/>
      <c r="L150" s="100"/>
      <c r="M150" s="100"/>
    </row>
    <row r="151" spans="1:13" ht="12.75">
      <c r="A151" s="19" t="s">
        <v>280</v>
      </c>
      <c r="B151" s="14">
        <v>14.333019835400835</v>
      </c>
      <c r="C151" s="14">
        <v>15.135982017844839</v>
      </c>
      <c r="D151" s="14">
        <v>15.399746406955256</v>
      </c>
      <c r="E151" s="14">
        <v>15.665510796065671</v>
      </c>
      <c r="F151" s="14">
        <v>15.933275185176091</v>
      </c>
      <c r="G151" s="14">
        <v>16.202</v>
      </c>
      <c r="H151" s="100"/>
      <c r="I151" s="100"/>
      <c r="J151" s="100"/>
      <c r="K151" s="100"/>
      <c r="L151" s="100"/>
      <c r="M151" s="100"/>
    </row>
    <row r="152" spans="1:13" ht="12.75">
      <c r="A152" s="19" t="s">
        <v>281</v>
      </c>
      <c r="B152" s="14">
        <v>4.5453527000000005</v>
      </c>
      <c r="C152" s="14">
        <v>4.6135329905</v>
      </c>
      <c r="D152" s="14">
        <v>4.682735985357501</v>
      </c>
      <c r="E152" s="14">
        <v>4.752977025137863</v>
      </c>
      <c r="F152" s="14">
        <v>4.824271680514931</v>
      </c>
      <c r="G152" s="14">
        <v>4.897</v>
      </c>
      <c r="H152" s="100"/>
      <c r="I152" s="100"/>
      <c r="J152" s="100"/>
      <c r="K152" s="100"/>
      <c r="L152" s="100"/>
      <c r="M152" s="100"/>
    </row>
    <row r="153" spans="1:13" ht="12.75">
      <c r="A153" s="19" t="s">
        <v>282</v>
      </c>
      <c r="B153" s="14">
        <v>15.60054539025187</v>
      </c>
      <c r="C153" s="14">
        <v>15.838844597650397</v>
      </c>
      <c r="D153" s="14">
        <v>16.083669233728934</v>
      </c>
      <c r="E153" s="14">
        <v>16.329688638968268</v>
      </c>
      <c r="F153" s="14">
        <v>16.52821903064045</v>
      </c>
      <c r="G153" s="14">
        <v>16.745</v>
      </c>
      <c r="H153" s="100"/>
      <c r="I153" s="100"/>
      <c r="J153" s="100"/>
      <c r="K153" s="100"/>
      <c r="L153" s="100"/>
      <c r="M153" s="100"/>
    </row>
    <row r="154" spans="1:13" ht="12.75">
      <c r="A154" s="19" t="s">
        <v>283</v>
      </c>
      <c r="B154" s="14">
        <v>14.137</v>
      </c>
      <c r="C154" s="14">
        <v>14.862</v>
      </c>
      <c r="D154" s="14">
        <v>15.587</v>
      </c>
      <c r="E154" s="14">
        <v>16.312</v>
      </c>
      <c r="F154" s="14">
        <v>17.037</v>
      </c>
      <c r="G154" s="14">
        <v>17.762</v>
      </c>
      <c r="H154" s="100"/>
      <c r="I154" s="100"/>
      <c r="J154" s="100"/>
      <c r="K154" s="100"/>
      <c r="L154" s="100"/>
      <c r="M154" s="100"/>
    </row>
    <row r="155" spans="1:13" ht="12.75">
      <c r="A155" s="19" t="s">
        <v>284</v>
      </c>
      <c r="B155" s="14">
        <v>17.91865723</v>
      </c>
      <c r="C155" s="14">
        <v>18.125513176300004</v>
      </c>
      <c r="D155" s="14">
        <v>18.334861722673</v>
      </c>
      <c r="E155" s="14">
        <v>18.54673415572888</v>
      </c>
      <c r="F155" s="14">
        <v>18.761162170352755</v>
      </c>
      <c r="G155" s="14">
        <v>18.978</v>
      </c>
      <c r="H155" s="100"/>
      <c r="I155" s="100"/>
      <c r="J155" s="100"/>
      <c r="K155" s="100"/>
      <c r="L155" s="100"/>
      <c r="M155" s="100"/>
    </row>
    <row r="156" spans="1:13" ht="12.75">
      <c r="A156" s="19" t="s">
        <v>285</v>
      </c>
      <c r="B156" s="14">
        <v>35.65277323101673</v>
      </c>
      <c r="C156" s="14">
        <v>36.04790657000649</v>
      </c>
      <c r="D156" s="14">
        <v>36.447454485696255</v>
      </c>
      <c r="E156" s="14">
        <v>36.85144112385302</v>
      </c>
      <c r="F156" s="14">
        <v>37.260890871701456</v>
      </c>
      <c r="G156" s="14">
        <v>37.675</v>
      </c>
      <c r="H156" s="100"/>
      <c r="I156" s="100"/>
      <c r="J156" s="100"/>
      <c r="K156" s="100"/>
      <c r="L156" s="100"/>
      <c r="M156" s="100"/>
    </row>
    <row r="157" spans="1:13" ht="12.75">
      <c r="A157" s="19" t="s">
        <v>286</v>
      </c>
      <c r="B157" s="14">
        <v>25.969761016330665</v>
      </c>
      <c r="C157" s="14">
        <v>26.10225775218574</v>
      </c>
      <c r="D157" s="14">
        <v>26.38925623945474</v>
      </c>
      <c r="E157" s="14">
        <v>26.612379554239865</v>
      </c>
      <c r="F157" s="14">
        <v>26.836000130120883</v>
      </c>
      <c r="G157" s="14">
        <v>27.034</v>
      </c>
      <c r="H157" s="100"/>
      <c r="I157" s="100"/>
      <c r="J157" s="100"/>
      <c r="K157" s="100"/>
      <c r="L157" s="100"/>
      <c r="M157" s="100"/>
    </row>
    <row r="158" spans="1:13" ht="12.75">
      <c r="A158" s="19" t="s">
        <v>287</v>
      </c>
      <c r="B158" s="14">
        <v>20.957375948273604</v>
      </c>
      <c r="C158" s="14">
        <v>21.649032851496035</v>
      </c>
      <c r="D158" s="14">
        <v>22.317390909583185</v>
      </c>
      <c r="E158" s="14">
        <v>23.01925885792358</v>
      </c>
      <c r="F158" s="14">
        <v>23.737556892832224</v>
      </c>
      <c r="G158" s="14">
        <v>24.526</v>
      </c>
      <c r="H158" s="100"/>
      <c r="I158" s="100"/>
      <c r="J158" s="100"/>
      <c r="K158" s="100"/>
      <c r="L158" s="100"/>
      <c r="M158" s="100"/>
    </row>
    <row r="159" spans="1:13" ht="12.75">
      <c r="A159" s="19" t="s">
        <v>288</v>
      </c>
      <c r="B159" s="14">
        <v>174.69558702</v>
      </c>
      <c r="C159" s="14">
        <v>191.3911852572</v>
      </c>
      <c r="D159" s="14">
        <v>202.27085521329602</v>
      </c>
      <c r="E159" s="14">
        <v>213.7174922632164</v>
      </c>
      <c r="F159" s="14">
        <v>225.50248635259956</v>
      </c>
      <c r="G159" s="14">
        <v>237.818</v>
      </c>
      <c r="H159" s="100"/>
      <c r="I159" s="100"/>
      <c r="J159" s="100"/>
      <c r="K159" s="100"/>
      <c r="L159" s="100"/>
      <c r="M159" s="100"/>
    </row>
    <row r="160" spans="1:13" ht="12.75">
      <c r="A160" s="19" t="s">
        <v>289</v>
      </c>
      <c r="B160" s="14">
        <v>33.804219693624184</v>
      </c>
      <c r="C160" s="14">
        <v>34.03874244763397</v>
      </c>
      <c r="D160" s="14">
        <v>34.24654438026059</v>
      </c>
      <c r="E160" s="14">
        <v>34.454346312887196</v>
      </c>
      <c r="F160" s="14">
        <v>34.66214824551382</v>
      </c>
      <c r="G160" s="14">
        <v>34.87</v>
      </c>
      <c r="H160" s="100"/>
      <c r="I160" s="100"/>
      <c r="J160" s="100"/>
      <c r="K160" s="100"/>
      <c r="L160" s="100"/>
      <c r="M160" s="100"/>
    </row>
    <row r="161" spans="1:13" ht="12.75">
      <c r="A161" s="19" t="s">
        <v>290</v>
      </c>
      <c r="B161" s="14">
        <v>14.572700000000001</v>
      </c>
      <c r="C161" s="14">
        <v>14.662700000000001</v>
      </c>
      <c r="D161" s="14">
        <v>14.7527</v>
      </c>
      <c r="E161" s="14">
        <v>14.8427</v>
      </c>
      <c r="F161" s="14">
        <v>14.9327</v>
      </c>
      <c r="G161" s="14">
        <v>15.023</v>
      </c>
      <c r="H161" s="100"/>
      <c r="I161" s="100"/>
      <c r="J161" s="100"/>
      <c r="K161" s="100"/>
      <c r="L161" s="100"/>
      <c r="M161" s="100"/>
    </row>
    <row r="162" spans="1:13" ht="12.75">
      <c r="A162" s="19" t="s">
        <v>291</v>
      </c>
      <c r="B162" s="14">
        <v>650.0564401769146</v>
      </c>
      <c r="C162" s="14">
        <v>678.9226031605857</v>
      </c>
      <c r="D162" s="14">
        <v>704.8513359194429</v>
      </c>
      <c r="E162" s="14">
        <v>731.2172676429858</v>
      </c>
      <c r="F162" s="14">
        <v>757.8833793138484</v>
      </c>
      <c r="G162" s="14">
        <v>786.023</v>
      </c>
      <c r="H162" s="100"/>
      <c r="I162" s="100"/>
      <c r="J162" s="100"/>
      <c r="K162" s="100"/>
      <c r="L162" s="100"/>
      <c r="M162" s="100"/>
    </row>
    <row r="163" spans="1:13" ht="12.75">
      <c r="A163" s="19" t="s">
        <v>292</v>
      </c>
      <c r="B163" s="14">
        <v>12.004350090594043</v>
      </c>
      <c r="C163" s="14">
        <v>12.264374523013279</v>
      </c>
      <c r="D163" s="14">
        <v>12.530082564378558</v>
      </c>
      <c r="E163" s="14">
        <v>12.801599738405686</v>
      </c>
      <c r="F163" s="14">
        <v>13.079054388355123</v>
      </c>
      <c r="G163" s="14">
        <v>13.362</v>
      </c>
      <c r="H163" s="100"/>
      <c r="I163" s="100"/>
      <c r="J163" s="100"/>
      <c r="K163" s="100"/>
      <c r="L163" s="100"/>
      <c r="M163" s="100"/>
    </row>
    <row r="164" spans="1:13" ht="12.75">
      <c r="A164" s="19" t="s">
        <v>293</v>
      </c>
      <c r="B164" s="14">
        <v>15.59259191313301</v>
      </c>
      <c r="C164" s="14">
        <v>15.940179191145962</v>
      </c>
      <c r="D164" s="14">
        <v>16.32873793812436</v>
      </c>
      <c r="E164" s="14">
        <v>16.735406788656576</v>
      </c>
      <c r="F164" s="14">
        <v>17.097295948117015</v>
      </c>
      <c r="G164" s="14">
        <v>17.356</v>
      </c>
      <c r="H164" s="100"/>
      <c r="I164" s="100"/>
      <c r="J164" s="100"/>
      <c r="K164" s="100"/>
      <c r="L164" s="100"/>
      <c r="M164" s="100"/>
    </row>
    <row r="165" spans="1:13" ht="12.75">
      <c r="A165" s="19" t="s">
        <v>294</v>
      </c>
      <c r="B165" s="14">
        <v>135.7660195079541</v>
      </c>
      <c r="C165" s="14">
        <v>136.66199519933434</v>
      </c>
      <c r="D165" s="14">
        <v>137.55342738040707</v>
      </c>
      <c r="E165" s="14">
        <v>138.48608155206657</v>
      </c>
      <c r="F165" s="14">
        <v>139.40735964765705</v>
      </c>
      <c r="G165" s="14">
        <v>140.062</v>
      </c>
      <c r="H165" s="100"/>
      <c r="I165" s="100"/>
      <c r="J165" s="100"/>
      <c r="K165" s="100"/>
      <c r="L165" s="100"/>
      <c r="M165" s="100"/>
    </row>
    <row r="166" spans="1:13" ht="12.75">
      <c r="A166" s="19" t="s">
        <v>295</v>
      </c>
      <c r="B166" s="14">
        <v>26.746495871173963</v>
      </c>
      <c r="C166" s="14">
        <v>26.92057476475324</v>
      </c>
      <c r="D166" s="14">
        <v>27.084653658332513</v>
      </c>
      <c r="E166" s="14">
        <v>27.26873255191179</v>
      </c>
      <c r="F166" s="14">
        <v>27.442811445491063</v>
      </c>
      <c r="G166" s="14">
        <v>27.62</v>
      </c>
      <c r="H166" s="100"/>
      <c r="I166" s="100"/>
      <c r="J166" s="100"/>
      <c r="K166" s="100"/>
      <c r="L166" s="100"/>
      <c r="M166" s="100"/>
    </row>
    <row r="167" spans="1:13" ht="12.75">
      <c r="A167" s="19" t="s">
        <v>296</v>
      </c>
      <c r="B167" s="14">
        <v>473.5612701411246</v>
      </c>
      <c r="C167" s="14">
        <v>483.31382969492677</v>
      </c>
      <c r="D167" s="14">
        <v>491.76590980797107</v>
      </c>
      <c r="E167" s="14">
        <v>500.2269744941615</v>
      </c>
      <c r="F167" s="14">
        <v>508.6948769493916</v>
      </c>
      <c r="G167" s="14">
        <v>517.167</v>
      </c>
      <c r="H167" s="100"/>
      <c r="I167" s="100"/>
      <c r="J167" s="100"/>
      <c r="K167" s="100"/>
      <c r="L167" s="100"/>
      <c r="M167" s="100"/>
    </row>
    <row r="168" spans="1:13" ht="12.75">
      <c r="A168" s="19" t="s">
        <v>297</v>
      </c>
      <c r="B168" s="14">
        <v>36.98415696477084</v>
      </c>
      <c r="C168" s="14">
        <v>38.95349107244463</v>
      </c>
      <c r="D168" s="14">
        <v>41.051860052757526</v>
      </c>
      <c r="E168" s="14">
        <v>43.2648380726411</v>
      </c>
      <c r="F168" s="14">
        <v>45.59927164501698</v>
      </c>
      <c r="G168" s="14">
        <v>48.074</v>
      </c>
      <c r="H168" s="100"/>
      <c r="I168" s="100"/>
      <c r="J168" s="100"/>
      <c r="K168" s="100"/>
      <c r="L168" s="100"/>
      <c r="M168" s="100"/>
    </row>
    <row r="169" spans="1:13" ht="12.75">
      <c r="A169" s="19" t="s">
        <v>298</v>
      </c>
      <c r="B169" s="14">
        <v>62.341247525338666</v>
      </c>
      <c r="C169" s="14">
        <v>64.28460308293405</v>
      </c>
      <c r="D169" s="14">
        <v>66.7991933627942</v>
      </c>
      <c r="E169" s="14">
        <v>69.44620746182592</v>
      </c>
      <c r="F169" s="14">
        <v>71.58961931264614</v>
      </c>
      <c r="G169" s="14">
        <v>74.488</v>
      </c>
      <c r="H169" s="100"/>
      <c r="I169" s="100"/>
      <c r="J169" s="100"/>
      <c r="K169" s="100"/>
      <c r="L169" s="100"/>
      <c r="M169" s="100"/>
    </row>
    <row r="170" spans="1:13" ht="12.75">
      <c r="A170" s="19" t="s">
        <v>299</v>
      </c>
      <c r="B170" s="14">
        <v>61.63</v>
      </c>
      <c r="C170" s="14">
        <v>62.64</v>
      </c>
      <c r="D170" s="14">
        <v>63.65</v>
      </c>
      <c r="E170" s="14">
        <v>64.66</v>
      </c>
      <c r="F170" s="14">
        <v>65.67</v>
      </c>
      <c r="G170" s="14">
        <v>66.68</v>
      </c>
      <c r="H170" s="100"/>
      <c r="I170" s="100"/>
      <c r="J170" s="100"/>
      <c r="K170" s="100"/>
      <c r="L170" s="100"/>
      <c r="M170" s="100"/>
    </row>
    <row r="171" spans="1:13" ht="12.75">
      <c r="A171" s="19" t="s">
        <v>300</v>
      </c>
      <c r="B171" s="14">
        <v>12.896022739861808</v>
      </c>
      <c r="C171" s="14">
        <v>12.962117827798803</v>
      </c>
      <c r="D171" s="14">
        <v>13.032855624997389</v>
      </c>
      <c r="E171" s="14">
        <v>13.095616252687755</v>
      </c>
      <c r="F171" s="14">
        <v>13.151230484963039</v>
      </c>
      <c r="G171" s="14">
        <v>13.209</v>
      </c>
      <c r="H171" s="100"/>
      <c r="I171" s="100"/>
      <c r="J171" s="100"/>
      <c r="K171" s="100"/>
      <c r="L171" s="100"/>
      <c r="M171" s="100"/>
    </row>
    <row r="172" spans="1:13" ht="12.75">
      <c r="A172" s="19" t="s">
        <v>301</v>
      </c>
      <c r="B172" s="14">
        <v>9.733591635648418</v>
      </c>
      <c r="C172" s="14">
        <v>9.733591635648418</v>
      </c>
      <c r="D172" s="14">
        <v>9.733591635648418</v>
      </c>
      <c r="E172" s="14">
        <v>9.733591635648418</v>
      </c>
      <c r="F172" s="14">
        <v>9.733591635648418</v>
      </c>
      <c r="G172" s="14">
        <v>9.734</v>
      </c>
      <c r="H172" s="100"/>
      <c r="I172" s="100"/>
      <c r="J172" s="100"/>
      <c r="K172" s="100"/>
      <c r="L172" s="100"/>
      <c r="M172" s="100"/>
    </row>
    <row r="173" spans="1:13" ht="12.75">
      <c r="A173" s="19" t="s">
        <v>302</v>
      </c>
      <c r="B173" s="14">
        <v>20.112987716683786</v>
      </c>
      <c r="C173" s="14">
        <v>20.380552793651624</v>
      </c>
      <c r="D173" s="14">
        <v>20.709231991314663</v>
      </c>
      <c r="E173" s="14">
        <v>21.05389905892113</v>
      </c>
      <c r="F173" s="14">
        <v>21.42197620999024</v>
      </c>
      <c r="G173" s="14">
        <v>21.622</v>
      </c>
      <c r="H173" s="100"/>
      <c r="I173" s="100"/>
      <c r="J173" s="100"/>
      <c r="K173" s="100"/>
      <c r="L173" s="100"/>
      <c r="M173" s="100"/>
    </row>
    <row r="174" spans="1:13" ht="12.75">
      <c r="A174" s="19" t="s">
        <v>303</v>
      </c>
      <c r="B174" s="14">
        <v>4929.004897744248</v>
      </c>
      <c r="C174" s="14">
        <v>5024.5665482793775</v>
      </c>
      <c r="D174" s="14">
        <v>5146.3648604551645</v>
      </c>
      <c r="E174" s="14">
        <v>5275.119485904268</v>
      </c>
      <c r="F174" s="14">
        <v>5419.59748004935</v>
      </c>
      <c r="G174" s="14">
        <v>5556.203</v>
      </c>
      <c r="H174" s="100"/>
      <c r="I174" s="100"/>
      <c r="J174" s="100"/>
      <c r="K174" s="100"/>
      <c r="L174" s="100"/>
      <c r="M174" s="100"/>
    </row>
    <row r="175" spans="1:13" ht="12.75">
      <c r="A175" s="19" t="s">
        <v>304</v>
      </c>
      <c r="B175" s="14">
        <v>338.5855968949314</v>
      </c>
      <c r="C175" s="14">
        <v>341.9144142484855</v>
      </c>
      <c r="D175" s="14">
        <v>343.8951165962992</v>
      </c>
      <c r="E175" s="14">
        <v>345.84688058865976</v>
      </c>
      <c r="F175" s="14">
        <v>348.3981335958101</v>
      </c>
      <c r="G175" s="14">
        <v>351.303</v>
      </c>
      <c r="H175" s="100"/>
      <c r="I175" s="100"/>
      <c r="J175" s="100"/>
      <c r="K175" s="100"/>
      <c r="L175" s="100"/>
      <c r="M175" s="100"/>
    </row>
    <row r="176" spans="1:13" ht="12.75">
      <c r="A176" s="19" t="s">
        <v>305</v>
      </c>
      <c r="B176" s="14">
        <v>1.5933962000000002</v>
      </c>
      <c r="C176" s="14">
        <v>1.6093301620000002</v>
      </c>
      <c r="D176" s="14">
        <v>1.6254234636200002</v>
      </c>
      <c r="E176" s="14">
        <v>1.6416776982562</v>
      </c>
      <c r="F176" s="14">
        <v>1.658094475238762</v>
      </c>
      <c r="G176" s="14">
        <v>1.675</v>
      </c>
      <c r="H176" s="100"/>
      <c r="I176" s="100"/>
      <c r="J176" s="100"/>
      <c r="K176" s="100"/>
      <c r="L176" s="100"/>
      <c r="M176" s="100"/>
    </row>
    <row r="177" spans="1:13" ht="12.75">
      <c r="A177" s="19" t="s">
        <v>306</v>
      </c>
      <c r="B177" s="14">
        <v>8.725509489560789</v>
      </c>
      <c r="C177" s="14">
        <v>8.834407103715742</v>
      </c>
      <c r="D177" s="14">
        <v>8.9433047178707</v>
      </c>
      <c r="E177" s="14">
        <v>9.053202332025652</v>
      </c>
      <c r="F177" s="14">
        <v>9.163099946180607</v>
      </c>
      <c r="G177" s="14">
        <v>9.274</v>
      </c>
      <c r="H177" s="100"/>
      <c r="I177" s="100"/>
      <c r="J177" s="100"/>
      <c r="K177" s="100"/>
      <c r="L177" s="100"/>
      <c r="M177" s="100"/>
    </row>
    <row r="178" spans="1:13" ht="12.75">
      <c r="A178" s="13" t="s">
        <v>675</v>
      </c>
      <c r="B178" s="14">
        <v>0</v>
      </c>
      <c r="C178" s="14">
        <v>0</v>
      </c>
      <c r="D178" s="14">
        <v>0</v>
      </c>
      <c r="E178" s="14">
        <v>0</v>
      </c>
      <c r="F178" s="14">
        <v>0</v>
      </c>
      <c r="G178" s="14">
        <v>0</v>
      </c>
      <c r="H178" s="100"/>
      <c r="I178" s="100"/>
      <c r="J178" s="100"/>
      <c r="K178" s="100"/>
      <c r="L178" s="100"/>
      <c r="M178" s="100"/>
    </row>
    <row r="179" spans="1:13" ht="12.75">
      <c r="A179" s="19" t="s">
        <v>307</v>
      </c>
      <c r="B179" s="14">
        <v>240.13413226394323</v>
      </c>
      <c r="C179" s="14">
        <v>243.22848884881762</v>
      </c>
      <c r="D179" s="14">
        <v>244.55983798527387</v>
      </c>
      <c r="E179" s="14">
        <v>245.62541404038922</v>
      </c>
      <c r="F179" s="14">
        <v>247.38569429572598</v>
      </c>
      <c r="G179" s="14">
        <v>249.194</v>
      </c>
      <c r="H179" s="100"/>
      <c r="I179" s="100"/>
      <c r="J179" s="100"/>
      <c r="K179" s="100"/>
      <c r="L179" s="100"/>
      <c r="M179" s="100"/>
    </row>
    <row r="180" spans="1:13" ht="12.75">
      <c r="A180" s="19" t="s">
        <v>308</v>
      </c>
      <c r="B180" s="14">
        <v>2151.9604167888265</v>
      </c>
      <c r="C180" s="14">
        <v>2197.906633719508</v>
      </c>
      <c r="D180" s="14">
        <v>2235.5822832041085</v>
      </c>
      <c r="E180" s="14">
        <v>2364.4935224194514</v>
      </c>
      <c r="F180" s="14">
        <v>2443.937277794828</v>
      </c>
      <c r="G180" s="14">
        <v>2475.664</v>
      </c>
      <c r="H180" s="100"/>
      <c r="I180" s="100"/>
      <c r="J180" s="100"/>
      <c r="K180" s="100"/>
      <c r="L180" s="100"/>
      <c r="M180" s="100"/>
    </row>
    <row r="181" spans="1:13" ht="12.75">
      <c r="A181" s="19" t="s">
        <v>309</v>
      </c>
      <c r="B181" s="14">
        <v>28.261826547315202</v>
      </c>
      <c r="C181" s="14">
        <v>29.05848622362576</v>
      </c>
      <c r="D181" s="14">
        <v>29.852078886451512</v>
      </c>
      <c r="E181" s="14">
        <v>30.644827752911446</v>
      </c>
      <c r="F181" s="14">
        <v>31.436049974223415</v>
      </c>
      <c r="G181" s="14">
        <v>32.222</v>
      </c>
      <c r="H181" s="100"/>
      <c r="I181" s="100"/>
      <c r="J181" s="100"/>
      <c r="K181" s="100"/>
      <c r="L181" s="100"/>
      <c r="M181" s="100"/>
    </row>
    <row r="182" spans="1:13" ht="12.75">
      <c r="A182" s="19" t="s">
        <v>310</v>
      </c>
      <c r="B182" s="14">
        <v>44.670470152282505</v>
      </c>
      <c r="C182" s="14">
        <v>46.039191760980586</v>
      </c>
      <c r="D182" s="14">
        <v>47.912154251211646</v>
      </c>
      <c r="E182" s="14">
        <v>51.23097276672351</v>
      </c>
      <c r="F182" s="14">
        <v>53.06294966031695</v>
      </c>
      <c r="G182" s="14">
        <v>55.164</v>
      </c>
      <c r="H182" s="100"/>
      <c r="I182" s="100"/>
      <c r="J182" s="100"/>
      <c r="K182" s="100"/>
      <c r="L182" s="100"/>
      <c r="M182" s="100"/>
    </row>
    <row r="183" spans="1:13" ht="12.75">
      <c r="A183" s="19" t="s">
        <v>311</v>
      </c>
      <c r="B183" s="14">
        <v>77.10188596167163</v>
      </c>
      <c r="C183" s="14">
        <v>79.73566983754256</v>
      </c>
      <c r="D183" s="14">
        <v>83.21513730318217</v>
      </c>
      <c r="E183" s="14">
        <v>86.1193823463413</v>
      </c>
      <c r="F183" s="14">
        <v>89.2301559176157</v>
      </c>
      <c r="G183" s="14">
        <v>92.776</v>
      </c>
      <c r="H183" s="100"/>
      <c r="I183" s="100"/>
      <c r="J183" s="100"/>
      <c r="K183" s="100"/>
      <c r="L183" s="100"/>
      <c r="M183" s="100"/>
    </row>
    <row r="184" spans="1:13" ht="12.75">
      <c r="A184" s="19" t="s">
        <v>312</v>
      </c>
      <c r="B184" s="14">
        <v>72.144615</v>
      </c>
      <c r="C184" s="14">
        <v>72.79461500000001</v>
      </c>
      <c r="D184" s="14">
        <v>73.444615</v>
      </c>
      <c r="E184" s="14">
        <v>74.094615</v>
      </c>
      <c r="F184" s="14">
        <v>74.74461500000001</v>
      </c>
      <c r="G184" s="14">
        <v>75.394</v>
      </c>
      <c r="H184" s="100"/>
      <c r="I184" s="100"/>
      <c r="J184" s="100"/>
      <c r="K184" s="100"/>
      <c r="L184" s="100"/>
      <c r="M184" s="100"/>
    </row>
    <row r="185" spans="1:13" ht="12.75">
      <c r="A185" s="19" t="s">
        <v>313</v>
      </c>
      <c r="B185" s="14">
        <v>1233.6372769291015</v>
      </c>
      <c r="C185" s="14">
        <v>1280.115411378158</v>
      </c>
      <c r="D185" s="14">
        <v>1329.6281817939857</v>
      </c>
      <c r="E185" s="14">
        <v>1309.4024300928295</v>
      </c>
      <c r="F185" s="14">
        <v>1361.3360950397398</v>
      </c>
      <c r="G185" s="14">
        <v>1414.722</v>
      </c>
      <c r="H185" s="100"/>
      <c r="I185" s="100"/>
      <c r="J185" s="100"/>
      <c r="K185" s="100"/>
      <c r="L185" s="100"/>
      <c r="M185" s="100"/>
    </row>
    <row r="186" spans="1:13" ht="12.75">
      <c r="A186" s="19" t="s">
        <v>314</v>
      </c>
      <c r="B186" s="14">
        <v>182.93670230568173</v>
      </c>
      <c r="C186" s="14">
        <v>190.6342914092149</v>
      </c>
      <c r="D186" s="14">
        <v>197.06355512055362</v>
      </c>
      <c r="E186" s="14">
        <v>203.83091945975156</v>
      </c>
      <c r="F186" s="14">
        <v>210.93877452606478</v>
      </c>
      <c r="G186" s="14">
        <v>218.235</v>
      </c>
      <c r="H186" s="100"/>
      <c r="I186" s="100"/>
      <c r="J186" s="100"/>
      <c r="K186" s="100"/>
      <c r="L186" s="100"/>
      <c r="M186" s="100"/>
    </row>
    <row r="187" spans="1:13" ht="12.75">
      <c r="A187" s="19" t="s">
        <v>315</v>
      </c>
      <c r="B187" s="14">
        <v>40.58687295000001</v>
      </c>
      <c r="C187" s="14">
        <v>41.066741679500005</v>
      </c>
      <c r="D187" s="14">
        <v>41.547409096295</v>
      </c>
      <c r="E187" s="14">
        <v>42.02888318725795</v>
      </c>
      <c r="F187" s="14">
        <v>42.51117201913053</v>
      </c>
      <c r="G187" s="14">
        <v>42.993</v>
      </c>
      <c r="H187" s="100"/>
      <c r="I187" s="100"/>
      <c r="J187" s="100"/>
      <c r="K187" s="100"/>
      <c r="L187" s="100"/>
      <c r="M187" s="100"/>
    </row>
    <row r="188" spans="1:13" ht="12.75">
      <c r="A188" s="19" t="s">
        <v>316</v>
      </c>
      <c r="B188" s="14">
        <v>124.53683942670426</v>
      </c>
      <c r="C188" s="14">
        <v>127.47087168333962</v>
      </c>
      <c r="D188" s="14">
        <v>130.57420595077332</v>
      </c>
      <c r="E188" s="14">
        <v>133.55375048005527</v>
      </c>
      <c r="F188" s="14">
        <v>136.55534161754122</v>
      </c>
      <c r="G188" s="14">
        <v>139.579</v>
      </c>
      <c r="H188" s="100"/>
      <c r="I188" s="100"/>
      <c r="J188" s="100"/>
      <c r="K188" s="100"/>
      <c r="L188" s="100"/>
      <c r="M188" s="100"/>
    </row>
    <row r="189" spans="1:13" ht="12.75">
      <c r="A189" s="19" t="s">
        <v>317</v>
      </c>
      <c r="B189" s="14">
        <v>381.4349719489004</v>
      </c>
      <c r="C189" s="14">
        <v>405.09918648022807</v>
      </c>
      <c r="D189" s="14">
        <v>428.64479294851014</v>
      </c>
      <c r="E189" s="14">
        <v>452.28116767206006</v>
      </c>
      <c r="F189" s="14">
        <v>473.33872020819683</v>
      </c>
      <c r="G189" s="14">
        <v>497.793</v>
      </c>
      <c r="H189" s="100"/>
      <c r="I189" s="100"/>
      <c r="J189" s="100"/>
      <c r="K189" s="100"/>
      <c r="L189" s="100"/>
      <c r="M189" s="100"/>
    </row>
    <row r="190" spans="1:13" ht="12.75">
      <c r="A190" s="19" t="s">
        <v>318</v>
      </c>
      <c r="B190" s="14">
        <v>1415.365561819231</v>
      </c>
      <c r="C190" s="14">
        <v>1452.59701419012</v>
      </c>
      <c r="D190" s="14">
        <v>1490.7709936013068</v>
      </c>
      <c r="E190" s="14">
        <v>1530.0995589736494</v>
      </c>
      <c r="F190" s="14">
        <v>1570.6578624748452</v>
      </c>
      <c r="G190" s="14">
        <v>1613.226</v>
      </c>
      <c r="H190" s="100"/>
      <c r="I190" s="100"/>
      <c r="J190" s="100"/>
      <c r="K190" s="100"/>
      <c r="L190" s="100"/>
      <c r="M190" s="100"/>
    </row>
    <row r="191" spans="1:13" ht="12.75">
      <c r="A191" s="19" t="s">
        <v>319</v>
      </c>
      <c r="B191" s="14">
        <v>352.55</v>
      </c>
      <c r="C191" s="14">
        <v>358.6</v>
      </c>
      <c r="D191" s="14">
        <v>363.35</v>
      </c>
      <c r="E191" s="14">
        <v>367.4</v>
      </c>
      <c r="F191" s="14">
        <v>374.55</v>
      </c>
      <c r="G191" s="14">
        <v>378.6</v>
      </c>
      <c r="H191" s="100"/>
      <c r="I191" s="100"/>
      <c r="J191" s="100"/>
      <c r="K191" s="100"/>
      <c r="L191" s="100"/>
      <c r="M191" s="100"/>
    </row>
    <row r="192" spans="1:13" ht="12.75">
      <c r="A192" s="19" t="s">
        <v>320</v>
      </c>
      <c r="B192" s="14">
        <v>32.20538798089992</v>
      </c>
      <c r="C192" s="14">
        <v>32.5584503690424</v>
      </c>
      <c r="D192" s="14">
        <v>32.80217236343134</v>
      </c>
      <c r="E192" s="14">
        <v>33.071730698579735</v>
      </c>
      <c r="F192" s="14">
        <v>33.41753254815155</v>
      </c>
      <c r="G192" s="14">
        <v>33.801</v>
      </c>
      <c r="H192" s="100"/>
      <c r="I192" s="100"/>
      <c r="J192" s="100"/>
      <c r="K192" s="100"/>
      <c r="L192" s="100"/>
      <c r="M192" s="100"/>
    </row>
    <row r="193" spans="1:13" ht="12.75">
      <c r="A193" s="19" t="s">
        <v>321</v>
      </c>
      <c r="B193" s="14">
        <v>43.71348251753765</v>
      </c>
      <c r="C193" s="14">
        <v>44.92135537538005</v>
      </c>
      <c r="D193" s="14">
        <v>46.42570479165637</v>
      </c>
      <c r="E193" s="14">
        <v>48.00400531726525</v>
      </c>
      <c r="F193" s="14">
        <v>49.3267821580106</v>
      </c>
      <c r="G193" s="14">
        <v>51.045</v>
      </c>
      <c r="H193" s="100"/>
      <c r="I193" s="100"/>
      <c r="J193" s="100"/>
      <c r="K193" s="100"/>
      <c r="L193" s="100"/>
      <c r="M193" s="100"/>
    </row>
    <row r="194" spans="1:13" ht="12.75">
      <c r="A194" s="19" t="s">
        <v>322</v>
      </c>
      <c r="B194" s="14">
        <v>926.1912989532326</v>
      </c>
      <c r="C194" s="14">
        <v>974.5102088531556</v>
      </c>
      <c r="D194" s="14">
        <v>1035.6605385387802</v>
      </c>
      <c r="E194" s="14">
        <v>1088.7437698363472</v>
      </c>
      <c r="F194" s="14">
        <v>1130.7856227151296</v>
      </c>
      <c r="G194" s="14">
        <v>1180.967</v>
      </c>
      <c r="H194" s="100"/>
      <c r="I194" s="100"/>
      <c r="J194" s="100"/>
      <c r="K194" s="100"/>
      <c r="L194" s="100"/>
      <c r="M194" s="100"/>
    </row>
    <row r="195" spans="1:13" ht="12.75">
      <c r="A195" s="19" t="s">
        <v>323</v>
      </c>
      <c r="B195" s="14">
        <v>150.69889763672282</v>
      </c>
      <c r="C195" s="14">
        <v>155.0654863535273</v>
      </c>
      <c r="D195" s="14">
        <v>159.95944966952206</v>
      </c>
      <c r="E195" s="14">
        <v>165.11652209153803</v>
      </c>
      <c r="F195" s="14">
        <v>170.47735714604926</v>
      </c>
      <c r="G195" s="14">
        <v>176.012</v>
      </c>
      <c r="H195" s="100"/>
      <c r="I195" s="100"/>
      <c r="J195" s="100"/>
      <c r="K195" s="100"/>
      <c r="L195" s="100"/>
      <c r="M195" s="100"/>
    </row>
    <row r="196" spans="1:13" ht="12.75">
      <c r="A196" s="19" t="s">
        <v>324</v>
      </c>
      <c r="B196" s="14">
        <v>59.52233956</v>
      </c>
      <c r="C196" s="14">
        <v>60.1475629556</v>
      </c>
      <c r="D196" s="14">
        <v>60.774038585156</v>
      </c>
      <c r="E196" s="14">
        <v>61.40177897100756</v>
      </c>
      <c r="F196" s="14">
        <v>62.03079676071764</v>
      </c>
      <c r="G196" s="14">
        <v>62.661</v>
      </c>
      <c r="H196" s="100"/>
      <c r="I196" s="100"/>
      <c r="J196" s="100"/>
      <c r="K196" s="100"/>
      <c r="L196" s="100"/>
      <c r="M196" s="100"/>
    </row>
    <row r="197" spans="1:13" ht="12.75">
      <c r="A197" s="19" t="s">
        <v>325</v>
      </c>
      <c r="B197" s="14">
        <v>327.121</v>
      </c>
      <c r="C197" s="14">
        <v>335.398</v>
      </c>
      <c r="D197" s="14">
        <v>339.178</v>
      </c>
      <c r="E197" s="14">
        <v>349.39</v>
      </c>
      <c r="F197" s="14">
        <v>359.905</v>
      </c>
      <c r="G197" s="14">
        <v>371.095</v>
      </c>
      <c r="H197" s="100"/>
      <c r="I197" s="100"/>
      <c r="J197" s="100"/>
      <c r="K197" s="100"/>
      <c r="L197" s="100"/>
      <c r="M197" s="100"/>
    </row>
    <row r="198" spans="1:13" ht="12.75">
      <c r="A198" s="19" t="s">
        <v>326</v>
      </c>
      <c r="B198" s="14">
        <v>62.4708214</v>
      </c>
      <c r="C198" s="14">
        <v>63.908159614000006</v>
      </c>
      <c r="D198" s="14">
        <v>65.35916121014</v>
      </c>
      <c r="E198" s="14">
        <v>66.8418328222414</v>
      </c>
      <c r="F198" s="14">
        <v>68.35818115046382</v>
      </c>
      <c r="G198" s="14">
        <v>69.879</v>
      </c>
      <c r="H198" s="100"/>
      <c r="I198" s="100"/>
      <c r="J198" s="100"/>
      <c r="K198" s="100"/>
      <c r="L198" s="100"/>
      <c r="M198" s="100"/>
    </row>
    <row r="199" spans="1:13" ht="12.75">
      <c r="A199" s="19" t="s">
        <v>327</v>
      </c>
      <c r="B199" s="14">
        <v>20.80837141530952</v>
      </c>
      <c r="C199" s="14">
        <v>21.46719743159039</v>
      </c>
      <c r="D199" s="14">
        <v>22.12602344787126</v>
      </c>
      <c r="E199" s="14">
        <v>22.784849464152128</v>
      </c>
      <c r="F199" s="14">
        <v>23.443675480432994</v>
      </c>
      <c r="G199" s="14">
        <v>24.103</v>
      </c>
      <c r="H199" s="100"/>
      <c r="I199" s="100"/>
      <c r="J199" s="100"/>
      <c r="K199" s="100"/>
      <c r="L199" s="100"/>
      <c r="M199" s="100"/>
    </row>
    <row r="200" spans="1:13" ht="12.75">
      <c r="A200" s="19" t="s">
        <v>328</v>
      </c>
      <c r="B200" s="14">
        <v>21.131936922465925</v>
      </c>
      <c r="C200" s="14">
        <v>21.79869140393093</v>
      </c>
      <c r="D200" s="14">
        <v>22.693122231038334</v>
      </c>
      <c r="E200" s="14">
        <v>23.4308618973544</v>
      </c>
      <c r="F200" s="14">
        <v>24.22310096180027</v>
      </c>
      <c r="G200" s="14">
        <v>25.131</v>
      </c>
      <c r="H200" s="100"/>
      <c r="I200" s="100"/>
      <c r="J200" s="100"/>
      <c r="K200" s="100"/>
      <c r="L200" s="100"/>
      <c r="M200" s="100"/>
    </row>
    <row r="201" spans="1:13" ht="12.75">
      <c r="A201" s="19"/>
      <c r="B201" s="14"/>
      <c r="C201" s="14"/>
      <c r="D201" s="14"/>
      <c r="E201" s="14"/>
      <c r="F201" s="14"/>
      <c r="G201" s="14"/>
      <c r="H201" s="100"/>
      <c r="I201" s="100"/>
      <c r="J201" s="100"/>
      <c r="K201" s="100"/>
      <c r="L201" s="100"/>
      <c r="M201" s="100"/>
    </row>
    <row r="202" spans="1:13" ht="12.75">
      <c r="A202" s="19"/>
      <c r="B202" s="14"/>
      <c r="C202" s="14"/>
      <c r="D202" s="14"/>
      <c r="E202" s="14"/>
      <c r="F202" s="14"/>
      <c r="G202" s="14"/>
      <c r="H202" s="100"/>
      <c r="I202" s="100"/>
      <c r="J202" s="100"/>
      <c r="K202" s="100"/>
      <c r="L202" s="100"/>
      <c r="M202" s="100"/>
    </row>
    <row r="203" spans="1:13" ht="12.75">
      <c r="A203" s="19"/>
      <c r="B203" s="14"/>
      <c r="C203" s="14"/>
      <c r="D203" s="14"/>
      <c r="E203" s="14"/>
      <c r="F203" s="14"/>
      <c r="G203" s="14"/>
      <c r="H203" s="100"/>
      <c r="I203" s="100"/>
      <c r="J203" s="100"/>
      <c r="K203" s="100"/>
      <c r="L203" s="100"/>
      <c r="M203" s="100"/>
    </row>
    <row r="204" spans="1:13" ht="12.75">
      <c r="A204" s="19"/>
      <c r="B204" s="14"/>
      <c r="C204" s="14"/>
      <c r="D204" s="14"/>
      <c r="E204" s="14"/>
      <c r="F204" s="14"/>
      <c r="G204" s="14"/>
      <c r="H204" s="100"/>
      <c r="I204" s="100"/>
      <c r="J204" s="100"/>
      <c r="K204" s="100"/>
      <c r="L204" s="100"/>
      <c r="M204" s="100"/>
    </row>
    <row r="205" spans="1:13" ht="12.75">
      <c r="A205" s="19"/>
      <c r="B205" s="14"/>
      <c r="C205" s="14"/>
      <c r="D205" s="14"/>
      <c r="E205" s="14"/>
      <c r="F205" s="14"/>
      <c r="G205" s="14"/>
      <c r="H205" s="100"/>
      <c r="I205" s="100"/>
      <c r="J205" s="100"/>
      <c r="K205" s="100"/>
      <c r="L205" s="100"/>
      <c r="M205" s="100"/>
    </row>
    <row r="206" spans="1:13" ht="12.75">
      <c r="A206" s="19"/>
      <c r="B206" s="14"/>
      <c r="C206" s="14"/>
      <c r="D206" s="14"/>
      <c r="E206" s="14"/>
      <c r="F206" s="14"/>
      <c r="G206" s="14"/>
      <c r="H206" s="100"/>
      <c r="I206" s="100"/>
      <c r="J206" s="100"/>
      <c r="K206" s="100"/>
      <c r="L206" s="100"/>
      <c r="M206" s="100"/>
    </row>
  </sheetData>
  <mergeCells count="4">
    <mergeCell ref="A1:G1"/>
    <mergeCell ref="A3:G3"/>
    <mergeCell ref="B5:G5"/>
    <mergeCell ref="A4:G4"/>
  </mergeCells>
  <printOptions horizontalCentered="1"/>
  <pageMargins left="0.5" right="0.25" top="1" bottom="1" header="0.5" footer="0.5"/>
  <pageSetup horizontalDpi="600" verticalDpi="600" orientation="portrait" r:id="rId1"/>
  <headerFooter alignWithMargins="0">
    <oddHeader>&amp;LCDR Report - Winter Load by County&amp;RMay 2007</oddHeader>
    <oddFooter>&amp;CWinter Load by County - &amp;P of &amp;N</oddFooter>
  </headerFooter>
</worksheet>
</file>

<file path=xl/worksheets/sheet18.xml><?xml version="1.0" encoding="utf-8"?>
<worksheet xmlns="http://schemas.openxmlformats.org/spreadsheetml/2006/main" xmlns:r="http://schemas.openxmlformats.org/officeDocument/2006/relationships">
  <sheetPr>
    <tabColor indexed="11"/>
  </sheetPr>
  <dimension ref="A1:I202"/>
  <sheetViews>
    <sheetView showGridLines="0" workbookViewId="0" topLeftCell="A1">
      <selection activeCell="A1" sqref="A1:G1"/>
    </sheetView>
  </sheetViews>
  <sheetFormatPr defaultColWidth="9.140625" defaultRowHeight="12.75"/>
  <cols>
    <col min="1" max="1" width="16.7109375" style="0" bestFit="1" customWidth="1"/>
  </cols>
  <sheetData>
    <row r="1" spans="1:7" ht="25.5" customHeight="1">
      <c r="A1" s="269" t="s">
        <v>697</v>
      </c>
      <c r="B1" s="269"/>
      <c r="C1" s="269"/>
      <c r="D1" s="269"/>
      <c r="E1" s="269"/>
      <c r="F1" s="269"/>
      <c r="G1" s="269"/>
    </row>
    <row r="2" ht="12.75" customHeight="1"/>
    <row r="3" spans="1:7" ht="79.5" customHeight="1">
      <c r="A3" s="263" t="s">
        <v>10</v>
      </c>
      <c r="B3" s="263"/>
      <c r="C3" s="263"/>
      <c r="D3" s="263"/>
      <c r="E3" s="263"/>
      <c r="F3" s="263"/>
      <c r="G3" s="263"/>
    </row>
    <row r="4" spans="2:9" ht="12.75" customHeight="1">
      <c r="B4" s="100"/>
      <c r="C4" s="100"/>
      <c r="D4" s="100"/>
      <c r="E4" s="100"/>
      <c r="F4" s="100"/>
      <c r="G4" s="100"/>
      <c r="I4" s="100"/>
    </row>
    <row r="5" spans="2:9" ht="12.75" customHeight="1">
      <c r="B5" s="230" t="s">
        <v>702</v>
      </c>
      <c r="C5" s="230"/>
      <c r="D5" s="230"/>
      <c r="E5" s="230"/>
      <c r="F5" s="230"/>
      <c r="G5" s="230"/>
      <c r="I5" s="100"/>
    </row>
    <row r="6" spans="1:7" ht="12.75" customHeight="1">
      <c r="A6" s="64" t="s">
        <v>137</v>
      </c>
      <c r="B6" s="1">
        <v>2008</v>
      </c>
      <c r="C6" s="1">
        <v>2009</v>
      </c>
      <c r="D6" s="1">
        <v>2010</v>
      </c>
      <c r="E6" s="1">
        <v>2011</v>
      </c>
      <c r="F6" s="1">
        <v>2012</v>
      </c>
      <c r="G6" s="1">
        <v>2013</v>
      </c>
    </row>
    <row r="7" spans="1:7" ht="12.75" customHeight="1">
      <c r="A7" s="64"/>
      <c r="B7" s="70"/>
      <c r="C7" s="70"/>
      <c r="D7" s="70"/>
      <c r="E7" s="70"/>
      <c r="F7" s="70"/>
      <c r="G7" s="70"/>
    </row>
    <row r="8" spans="1:9" ht="12.75" customHeight="1">
      <c r="A8" s="19" t="s">
        <v>138</v>
      </c>
      <c r="B8" s="14">
        <v>0</v>
      </c>
      <c r="C8" s="14">
        <v>0</v>
      </c>
      <c r="D8" s="14">
        <v>0</v>
      </c>
      <c r="E8" s="14">
        <v>0</v>
      </c>
      <c r="F8" s="14">
        <v>0</v>
      </c>
      <c r="G8" s="14">
        <v>0</v>
      </c>
      <c r="I8" s="19"/>
    </row>
    <row r="9" spans="1:9" ht="12.75" customHeight="1">
      <c r="A9" s="19" t="s">
        <v>139</v>
      </c>
      <c r="B9" s="14">
        <v>0</v>
      </c>
      <c r="C9" s="14">
        <v>0</v>
      </c>
      <c r="D9" s="14">
        <v>0</v>
      </c>
      <c r="E9" s="14">
        <v>0</v>
      </c>
      <c r="F9" s="14">
        <v>0</v>
      </c>
      <c r="G9" s="14">
        <v>0</v>
      </c>
      <c r="I9" s="19"/>
    </row>
    <row r="10" spans="1:9" ht="12.75" customHeight="1">
      <c r="A10" s="19" t="s">
        <v>140</v>
      </c>
      <c r="B10" s="14">
        <v>0</v>
      </c>
      <c r="C10" s="14">
        <v>0</v>
      </c>
      <c r="D10" s="14">
        <v>0</v>
      </c>
      <c r="E10" s="14">
        <v>0</v>
      </c>
      <c r="F10" s="14">
        <v>0</v>
      </c>
      <c r="G10" s="14">
        <v>0</v>
      </c>
      <c r="I10" s="19"/>
    </row>
    <row r="11" spans="1:9" ht="12.75">
      <c r="A11" s="19" t="s">
        <v>141</v>
      </c>
      <c r="B11" s="14">
        <v>0</v>
      </c>
      <c r="C11" s="14">
        <v>0</v>
      </c>
      <c r="D11" s="14">
        <v>0</v>
      </c>
      <c r="E11" s="14">
        <v>0</v>
      </c>
      <c r="F11" s="14">
        <v>0</v>
      </c>
      <c r="G11" s="14">
        <v>0</v>
      </c>
      <c r="I11" s="19"/>
    </row>
    <row r="12" spans="1:9" ht="12.75">
      <c r="A12" s="19" t="s">
        <v>142</v>
      </c>
      <c r="B12" s="14">
        <v>0</v>
      </c>
      <c r="C12" s="14">
        <v>0</v>
      </c>
      <c r="D12" s="14">
        <v>0</v>
      </c>
      <c r="E12" s="14">
        <v>0</v>
      </c>
      <c r="F12" s="14">
        <v>0</v>
      </c>
      <c r="G12" s="14">
        <v>0</v>
      </c>
      <c r="I12" s="19"/>
    </row>
    <row r="13" spans="1:9" ht="12.75">
      <c r="A13" s="19" t="s">
        <v>143</v>
      </c>
      <c r="B13" s="14">
        <v>397</v>
      </c>
      <c r="C13" s="14">
        <v>397</v>
      </c>
      <c r="D13" s="14">
        <v>397</v>
      </c>
      <c r="E13" s="14">
        <v>397</v>
      </c>
      <c r="F13" s="14">
        <v>397</v>
      </c>
      <c r="G13" s="14">
        <v>397</v>
      </c>
      <c r="I13" s="19"/>
    </row>
    <row r="14" spans="1:9" ht="12.75">
      <c r="A14" s="19" t="s">
        <v>144</v>
      </c>
      <c r="B14" s="14">
        <v>0</v>
      </c>
      <c r="C14" s="14">
        <v>0</v>
      </c>
      <c r="D14" s="14">
        <v>0</v>
      </c>
      <c r="E14" s="14">
        <v>0</v>
      </c>
      <c r="F14" s="14">
        <v>0</v>
      </c>
      <c r="G14" s="14">
        <v>0</v>
      </c>
      <c r="I14" s="19"/>
    </row>
    <row r="15" spans="1:9" ht="12.75">
      <c r="A15" s="19" t="s">
        <v>145</v>
      </c>
      <c r="B15" s="14">
        <v>0</v>
      </c>
      <c r="C15" s="14">
        <v>0</v>
      </c>
      <c r="D15" s="14">
        <v>0</v>
      </c>
      <c r="E15" s="14">
        <v>0</v>
      </c>
      <c r="F15" s="14">
        <v>0</v>
      </c>
      <c r="G15" s="14">
        <v>0</v>
      </c>
      <c r="I15" s="19"/>
    </row>
    <row r="16" spans="1:9" ht="12.75">
      <c r="A16" t="s">
        <v>146</v>
      </c>
      <c r="B16" s="14">
        <v>1737</v>
      </c>
      <c r="C16" s="14">
        <v>1737</v>
      </c>
      <c r="D16" s="14">
        <v>1737</v>
      </c>
      <c r="E16" s="14">
        <v>1737</v>
      </c>
      <c r="F16" s="14">
        <v>1737</v>
      </c>
      <c r="G16" s="14">
        <v>1737</v>
      </c>
      <c r="I16" s="19"/>
    </row>
    <row r="17" spans="1:9" ht="12.75">
      <c r="A17" s="19" t="s">
        <v>147</v>
      </c>
      <c r="B17" s="14">
        <v>0</v>
      </c>
      <c r="C17" s="14">
        <v>0</v>
      </c>
      <c r="D17" s="14">
        <v>0</v>
      </c>
      <c r="E17" s="14">
        <v>0</v>
      </c>
      <c r="F17" s="14">
        <v>0</v>
      </c>
      <c r="G17" s="14">
        <v>0</v>
      </c>
      <c r="I17" s="19"/>
    </row>
    <row r="18" spans="1:9" ht="12.75">
      <c r="A18" s="19" t="s">
        <v>148</v>
      </c>
      <c r="B18" s="14">
        <v>0</v>
      </c>
      <c r="C18" s="14">
        <v>0</v>
      </c>
      <c r="D18" s="14">
        <v>0</v>
      </c>
      <c r="E18" s="14">
        <v>0</v>
      </c>
      <c r="F18" s="14">
        <v>0</v>
      </c>
      <c r="G18" s="14">
        <v>0</v>
      </c>
      <c r="I18" s="19"/>
    </row>
    <row r="19" spans="1:9" ht="12.75">
      <c r="A19" s="19" t="s">
        <v>149</v>
      </c>
      <c r="B19" s="14">
        <v>0</v>
      </c>
      <c r="C19" s="14">
        <v>0</v>
      </c>
      <c r="D19" s="14">
        <v>0</v>
      </c>
      <c r="E19" s="14">
        <v>0</v>
      </c>
      <c r="F19" s="14">
        <v>0</v>
      </c>
      <c r="G19" s="14">
        <v>0</v>
      </c>
      <c r="I19" s="19"/>
    </row>
    <row r="20" spans="1:9" ht="12.75">
      <c r="A20" s="19" t="s">
        <v>150</v>
      </c>
      <c r="B20" s="14">
        <v>4341.6</v>
      </c>
      <c r="C20" s="14">
        <v>4276.6</v>
      </c>
      <c r="D20" s="14">
        <v>4276.6</v>
      </c>
      <c r="E20" s="14">
        <v>5026.6</v>
      </c>
      <c r="F20" s="14">
        <v>5026.6</v>
      </c>
      <c r="G20" s="14">
        <v>5026.6</v>
      </c>
      <c r="I20" s="19"/>
    </row>
    <row r="21" spans="1:9" ht="12.75">
      <c r="A21" s="19" t="s">
        <v>151</v>
      </c>
      <c r="B21" s="14">
        <v>0</v>
      </c>
      <c r="C21" s="14">
        <v>0</v>
      </c>
      <c r="D21" s="14">
        <v>0</v>
      </c>
      <c r="E21" s="14">
        <v>0</v>
      </c>
      <c r="F21" s="14">
        <v>0</v>
      </c>
      <c r="G21" s="14">
        <v>0</v>
      </c>
      <c r="I21" s="19"/>
    </row>
    <row r="22" spans="1:9" ht="12.75">
      <c r="A22" s="19" t="s">
        <v>152</v>
      </c>
      <c r="B22" s="14">
        <v>7.308</v>
      </c>
      <c r="C22" s="14">
        <v>7.308</v>
      </c>
      <c r="D22" s="14">
        <v>7.308</v>
      </c>
      <c r="E22" s="14">
        <v>7.308</v>
      </c>
      <c r="F22" s="14">
        <v>7.308</v>
      </c>
      <c r="G22" s="14">
        <v>7.308</v>
      </c>
      <c r="I22" s="19"/>
    </row>
    <row r="23" spans="1:9" ht="12.75">
      <c r="A23" s="19" t="s">
        <v>153</v>
      </c>
      <c r="B23" s="14">
        <v>579</v>
      </c>
      <c r="C23" s="14">
        <v>579</v>
      </c>
      <c r="D23" s="14">
        <v>579</v>
      </c>
      <c r="E23" s="14">
        <v>579</v>
      </c>
      <c r="F23" s="14">
        <v>579</v>
      </c>
      <c r="G23" s="14">
        <v>579</v>
      </c>
      <c r="I23" s="19"/>
    </row>
    <row r="24" spans="1:9" ht="12.75">
      <c r="A24" s="19" t="s">
        <v>154</v>
      </c>
      <c r="B24" s="14">
        <v>655</v>
      </c>
      <c r="C24" s="14">
        <v>655</v>
      </c>
      <c r="D24" s="14">
        <v>505</v>
      </c>
      <c r="E24" s="14">
        <v>505</v>
      </c>
      <c r="F24" s="14">
        <v>505</v>
      </c>
      <c r="G24" s="14">
        <v>505</v>
      </c>
      <c r="I24" s="19"/>
    </row>
    <row r="25" spans="1:9" ht="12.75">
      <c r="A25" s="19" t="s">
        <v>155</v>
      </c>
      <c r="B25" s="14">
        <v>285</v>
      </c>
      <c r="C25" s="14">
        <v>285</v>
      </c>
      <c r="D25" s="14">
        <v>285</v>
      </c>
      <c r="E25" s="14">
        <v>285</v>
      </c>
      <c r="F25" s="14">
        <v>285</v>
      </c>
      <c r="G25" s="14">
        <v>285</v>
      </c>
      <c r="I25" s="19"/>
    </row>
    <row r="26" spans="1:9" ht="12.75">
      <c r="A26" s="19" t="s">
        <v>156</v>
      </c>
      <c r="B26" s="14">
        <v>0</v>
      </c>
      <c r="C26" s="14">
        <v>0</v>
      </c>
      <c r="D26" s="14">
        <v>0</v>
      </c>
      <c r="E26" s="14">
        <v>0</v>
      </c>
      <c r="F26" s="14">
        <v>0</v>
      </c>
      <c r="G26" s="14">
        <v>0</v>
      </c>
      <c r="I26" s="19"/>
    </row>
    <row r="27" spans="1:9" ht="12.75">
      <c r="A27" s="19" t="s">
        <v>157</v>
      </c>
      <c r="B27" s="14">
        <v>0</v>
      </c>
      <c r="C27" s="14">
        <v>0</v>
      </c>
      <c r="D27" s="14">
        <v>0</v>
      </c>
      <c r="E27" s="14">
        <v>0</v>
      </c>
      <c r="F27" s="14">
        <v>0</v>
      </c>
      <c r="G27" s="14">
        <v>0</v>
      </c>
      <c r="I27" s="19"/>
    </row>
    <row r="28" spans="1:9" ht="12.75">
      <c r="A28" s="19" t="s">
        <v>158</v>
      </c>
      <c r="B28" s="14">
        <v>0</v>
      </c>
      <c r="C28" s="14">
        <v>0</v>
      </c>
      <c r="D28" s="14">
        <v>0</v>
      </c>
      <c r="E28" s="14">
        <v>0</v>
      </c>
      <c r="F28" s="14">
        <v>0</v>
      </c>
      <c r="G28" s="14">
        <v>0</v>
      </c>
      <c r="I28" s="19"/>
    </row>
    <row r="29" spans="1:9" ht="12.75">
      <c r="A29" s="19" t="s">
        <v>159</v>
      </c>
      <c r="B29" s="14">
        <v>0</v>
      </c>
      <c r="C29" s="14">
        <v>0</v>
      </c>
      <c r="D29" s="14">
        <v>0</v>
      </c>
      <c r="E29" s="14">
        <v>0</v>
      </c>
      <c r="F29" s="14">
        <v>0</v>
      </c>
      <c r="G29" s="14">
        <v>0</v>
      </c>
      <c r="I29" s="19"/>
    </row>
    <row r="30" spans="1:9" ht="12.75">
      <c r="A30" s="19" t="s">
        <v>160</v>
      </c>
      <c r="B30" s="14">
        <v>97</v>
      </c>
      <c r="C30" s="14">
        <v>97</v>
      </c>
      <c r="D30" s="14">
        <v>97</v>
      </c>
      <c r="E30" s="14">
        <v>97</v>
      </c>
      <c r="F30" s="14">
        <v>97</v>
      </c>
      <c r="G30" s="14">
        <v>97</v>
      </c>
      <c r="I30" s="19"/>
    </row>
    <row r="31" spans="1:9" ht="12.75">
      <c r="A31" s="19" t="s">
        <v>161</v>
      </c>
      <c r="B31" s="14">
        <v>0</v>
      </c>
      <c r="C31" s="14">
        <v>0</v>
      </c>
      <c r="D31" s="14">
        <v>0</v>
      </c>
      <c r="E31" s="14">
        <v>0</v>
      </c>
      <c r="F31" s="14">
        <v>0</v>
      </c>
      <c r="G31" s="14">
        <v>0</v>
      </c>
      <c r="I31" s="19"/>
    </row>
    <row r="32" spans="1:9" ht="12.75">
      <c r="A32" s="19" t="s">
        <v>162</v>
      </c>
      <c r="B32" s="14">
        <v>217</v>
      </c>
      <c r="C32" s="14">
        <v>217</v>
      </c>
      <c r="D32" s="14">
        <v>217</v>
      </c>
      <c r="E32" s="14">
        <v>217</v>
      </c>
      <c r="F32" s="14">
        <v>217</v>
      </c>
      <c r="G32" s="14">
        <v>217</v>
      </c>
      <c r="I32" s="19"/>
    </row>
    <row r="33" spans="1:9" ht="12.75">
      <c r="A33" s="19" t="s">
        <v>163</v>
      </c>
      <c r="B33" s="14">
        <v>0</v>
      </c>
      <c r="C33" s="14">
        <v>0</v>
      </c>
      <c r="D33" s="14">
        <v>0</v>
      </c>
      <c r="E33" s="14">
        <v>0</v>
      </c>
      <c r="F33" s="14">
        <v>0</v>
      </c>
      <c r="G33" s="14">
        <v>0</v>
      </c>
      <c r="I33" s="19"/>
    </row>
    <row r="34" spans="1:9" ht="12.75">
      <c r="A34" s="19" t="s">
        <v>164</v>
      </c>
      <c r="B34" s="14">
        <v>185</v>
      </c>
      <c r="C34" s="14">
        <v>185</v>
      </c>
      <c r="D34" s="14">
        <v>185</v>
      </c>
      <c r="E34" s="14">
        <v>185</v>
      </c>
      <c r="F34" s="14">
        <v>185</v>
      </c>
      <c r="G34" s="14">
        <v>185</v>
      </c>
      <c r="I34" s="19"/>
    </row>
    <row r="35" spans="1:9" ht="12.75">
      <c r="A35" s="19" t="s">
        <v>165</v>
      </c>
      <c r="B35" s="14">
        <v>2895.9</v>
      </c>
      <c r="C35" s="14">
        <v>2895.9</v>
      </c>
      <c r="D35" s="14">
        <v>2895.9</v>
      </c>
      <c r="E35" s="14">
        <v>2895.9</v>
      </c>
      <c r="F35" s="14">
        <v>2895.9</v>
      </c>
      <c r="G35" s="14">
        <v>2895.9</v>
      </c>
      <c r="I35" s="19"/>
    </row>
    <row r="36" spans="1:9" ht="12.75">
      <c r="A36" s="19" t="s">
        <v>166</v>
      </c>
      <c r="B36" s="14">
        <v>701</v>
      </c>
      <c r="C36" s="14">
        <v>701</v>
      </c>
      <c r="D36" s="14">
        <v>701</v>
      </c>
      <c r="E36" s="14">
        <v>701</v>
      </c>
      <c r="F36" s="14">
        <v>701</v>
      </c>
      <c r="G36" s="14">
        <v>701</v>
      </c>
      <c r="I36" s="19"/>
    </row>
    <row r="37" spans="1:9" ht="12.75">
      <c r="A37" s="19" t="s">
        <v>167</v>
      </c>
      <c r="B37" s="14">
        <v>0</v>
      </c>
      <c r="C37" s="14">
        <v>0</v>
      </c>
      <c r="D37" s="14">
        <v>0</v>
      </c>
      <c r="E37" s="14">
        <v>0</v>
      </c>
      <c r="F37" s="14">
        <v>0</v>
      </c>
      <c r="G37" s="14">
        <v>0</v>
      </c>
      <c r="I37" s="19"/>
    </row>
    <row r="38" spans="1:9" ht="12.75">
      <c r="A38" s="19" t="s">
        <v>168</v>
      </c>
      <c r="B38" s="14">
        <v>0</v>
      </c>
      <c r="C38" s="14">
        <v>0</v>
      </c>
      <c r="D38" s="14">
        <v>0</v>
      </c>
      <c r="E38" s="14">
        <v>0</v>
      </c>
      <c r="F38" s="14">
        <v>0</v>
      </c>
      <c r="G38" s="14">
        <v>0</v>
      </c>
      <c r="I38" s="19"/>
    </row>
    <row r="39" spans="1:9" ht="12.75">
      <c r="A39" s="19" t="s">
        <v>169</v>
      </c>
      <c r="B39" s="14">
        <v>0</v>
      </c>
      <c r="C39" s="14">
        <v>0</v>
      </c>
      <c r="D39" s="14">
        <v>0</v>
      </c>
      <c r="E39" s="14">
        <v>0</v>
      </c>
      <c r="F39" s="14">
        <v>0</v>
      </c>
      <c r="G39" s="14">
        <v>0</v>
      </c>
      <c r="I39" s="19"/>
    </row>
    <row r="40" spans="1:9" ht="12.75">
      <c r="A40" s="19" t="s">
        <v>170</v>
      </c>
      <c r="B40" s="14">
        <v>0</v>
      </c>
      <c r="C40" s="14">
        <v>0</v>
      </c>
      <c r="D40" s="14">
        <v>0</v>
      </c>
      <c r="E40" s="14">
        <v>0</v>
      </c>
      <c r="F40" s="14">
        <v>0</v>
      </c>
      <c r="G40" s="14">
        <v>0</v>
      </c>
      <c r="I40" s="19"/>
    </row>
    <row r="41" spans="1:9" ht="12.75">
      <c r="A41" s="19" t="s">
        <v>171</v>
      </c>
      <c r="B41" s="14">
        <v>572</v>
      </c>
      <c r="C41" s="14">
        <v>572</v>
      </c>
      <c r="D41" s="14">
        <v>572</v>
      </c>
      <c r="E41" s="14">
        <v>572</v>
      </c>
      <c r="F41" s="14">
        <v>572</v>
      </c>
      <c r="G41" s="14">
        <v>572</v>
      </c>
      <c r="I41" s="19"/>
    </row>
    <row r="42" spans="1:9" ht="12.75">
      <c r="A42" s="19" t="s">
        <v>172</v>
      </c>
      <c r="B42" s="14">
        <v>0</v>
      </c>
      <c r="C42" s="14">
        <v>0</v>
      </c>
      <c r="D42" s="14">
        <v>0</v>
      </c>
      <c r="E42" s="14">
        <v>0</v>
      </c>
      <c r="F42" s="14">
        <v>0</v>
      </c>
      <c r="G42" s="14">
        <v>0</v>
      </c>
      <c r="I42" s="19"/>
    </row>
    <row r="43" spans="1:9" ht="12.75">
      <c r="A43" s="19" t="s">
        <v>173</v>
      </c>
      <c r="B43" s="14">
        <v>6</v>
      </c>
      <c r="C43" s="14">
        <v>6</v>
      </c>
      <c r="D43" s="14">
        <v>6</v>
      </c>
      <c r="E43" s="14">
        <v>6</v>
      </c>
      <c r="F43" s="14">
        <v>6</v>
      </c>
      <c r="G43" s="14">
        <v>6</v>
      </c>
      <c r="I43" s="19"/>
    </row>
    <row r="44" spans="1:9" ht="12.75">
      <c r="A44" s="19" t="s">
        <v>174</v>
      </c>
      <c r="B44" s="14">
        <v>0</v>
      </c>
      <c r="C44" s="14">
        <v>0</v>
      </c>
      <c r="D44" s="14">
        <v>0</v>
      </c>
      <c r="E44" s="14">
        <v>0</v>
      </c>
      <c r="F44" s="14">
        <v>0</v>
      </c>
      <c r="G44" s="14">
        <v>0</v>
      </c>
      <c r="I44" s="19"/>
    </row>
    <row r="45" spans="1:9" ht="12.75">
      <c r="A45" s="19" t="s">
        <v>175</v>
      </c>
      <c r="B45" s="14">
        <v>0</v>
      </c>
      <c r="C45" s="14">
        <v>0</v>
      </c>
      <c r="D45" s="14">
        <v>0</v>
      </c>
      <c r="E45" s="14">
        <v>0</v>
      </c>
      <c r="F45" s="14">
        <v>0</v>
      </c>
      <c r="G45" s="14">
        <v>0</v>
      </c>
      <c r="I45" s="19"/>
    </row>
    <row r="46" spans="1:9" ht="12.75">
      <c r="A46" s="19" t="s">
        <v>176</v>
      </c>
      <c r="B46" s="14">
        <v>0</v>
      </c>
      <c r="C46" s="14">
        <v>0</v>
      </c>
      <c r="D46" s="14">
        <v>0</v>
      </c>
      <c r="E46" s="14">
        <v>0</v>
      </c>
      <c r="F46" s="14">
        <v>0</v>
      </c>
      <c r="G46" s="14">
        <v>0</v>
      </c>
      <c r="I46" s="19"/>
    </row>
    <row r="47" spans="1:9" ht="12.75">
      <c r="A47" s="19" t="s">
        <v>177</v>
      </c>
      <c r="B47" s="14">
        <v>0</v>
      </c>
      <c r="C47" s="14">
        <v>0</v>
      </c>
      <c r="D47" s="14">
        <v>0</v>
      </c>
      <c r="E47" s="14">
        <v>0</v>
      </c>
      <c r="F47" s="14">
        <v>0</v>
      </c>
      <c r="G47" s="14">
        <v>0</v>
      </c>
      <c r="I47" s="19"/>
    </row>
    <row r="48" spans="1:9" ht="12.75">
      <c r="A48" s="19" t="s">
        <v>178</v>
      </c>
      <c r="B48" s="14">
        <v>11.0055</v>
      </c>
      <c r="C48" s="14">
        <v>14.4072</v>
      </c>
      <c r="D48" s="14">
        <v>14.4072</v>
      </c>
      <c r="E48" s="14">
        <v>14.4072</v>
      </c>
      <c r="F48" s="14">
        <v>14.4072</v>
      </c>
      <c r="G48" s="14">
        <v>14.4072</v>
      </c>
      <c r="I48" s="19"/>
    </row>
    <row r="49" spans="1:9" ht="12.75">
      <c r="A49" s="19" t="s">
        <v>179</v>
      </c>
      <c r="B49" s="14">
        <v>0</v>
      </c>
      <c r="C49" s="14">
        <v>0</v>
      </c>
      <c r="D49" s="14">
        <v>0</v>
      </c>
      <c r="E49" s="14">
        <v>0</v>
      </c>
      <c r="F49" s="14">
        <v>0</v>
      </c>
      <c r="G49" s="14">
        <v>0</v>
      </c>
      <c r="I49" s="19"/>
    </row>
    <row r="50" spans="1:9" ht="12.75">
      <c r="A50" s="19" t="s">
        <v>180</v>
      </c>
      <c r="B50" s="14">
        <v>0</v>
      </c>
      <c r="C50" s="14">
        <v>0</v>
      </c>
      <c r="D50" s="14">
        <v>0</v>
      </c>
      <c r="E50" s="14">
        <v>0</v>
      </c>
      <c r="F50" s="14">
        <v>0</v>
      </c>
      <c r="G50" s="14">
        <v>0</v>
      </c>
      <c r="I50" s="19"/>
    </row>
    <row r="51" spans="1:9" ht="12.75">
      <c r="A51" s="19" t="s">
        <v>181</v>
      </c>
      <c r="B51" s="14">
        <v>0</v>
      </c>
      <c r="C51" s="14">
        <v>0</v>
      </c>
      <c r="D51" s="14">
        <v>0</v>
      </c>
      <c r="E51" s="14">
        <v>0</v>
      </c>
      <c r="F51" s="14">
        <v>0</v>
      </c>
      <c r="G51" s="14">
        <v>0</v>
      </c>
      <c r="I51" s="19"/>
    </row>
    <row r="52" spans="1:9" ht="12.75">
      <c r="A52" s="19" t="s">
        <v>182</v>
      </c>
      <c r="B52" s="14">
        <v>6.507599999999999</v>
      </c>
      <c r="C52" s="14">
        <v>6.507599999999999</v>
      </c>
      <c r="D52" s="14">
        <v>6.507599999999999</v>
      </c>
      <c r="E52" s="14">
        <v>6.507599999999999</v>
      </c>
      <c r="F52" s="14">
        <v>6.507599999999999</v>
      </c>
      <c r="G52" s="14">
        <v>6.507599999999999</v>
      </c>
      <c r="I52" s="19"/>
    </row>
    <row r="53" spans="1:9" ht="12.75">
      <c r="A53" s="19" t="s">
        <v>183</v>
      </c>
      <c r="B53" s="14">
        <v>2569.4</v>
      </c>
      <c r="C53" s="14">
        <v>2569.4</v>
      </c>
      <c r="D53" s="14">
        <v>2569.4</v>
      </c>
      <c r="E53" s="14">
        <v>2569.4</v>
      </c>
      <c r="F53" s="14">
        <v>2569.4</v>
      </c>
      <c r="G53" s="14">
        <v>2569.4</v>
      </c>
      <c r="I53" s="19"/>
    </row>
    <row r="54" spans="1:9" ht="12.75">
      <c r="A54" s="19" t="s">
        <v>184</v>
      </c>
      <c r="B54" s="14">
        <v>0</v>
      </c>
      <c r="C54" s="14">
        <v>0</v>
      </c>
      <c r="D54" s="14">
        <v>0</v>
      </c>
      <c r="E54" s="14">
        <v>0</v>
      </c>
      <c r="F54" s="14">
        <v>0</v>
      </c>
      <c r="G54" s="14">
        <v>0</v>
      </c>
      <c r="I54" s="19"/>
    </row>
    <row r="55" spans="1:9" ht="12.75">
      <c r="A55" s="19" t="s">
        <v>185</v>
      </c>
      <c r="B55" s="14">
        <v>0</v>
      </c>
      <c r="C55" s="14">
        <v>0</v>
      </c>
      <c r="D55" s="14">
        <v>0</v>
      </c>
      <c r="E55" s="14">
        <v>0</v>
      </c>
      <c r="F55" s="14">
        <v>0</v>
      </c>
      <c r="G55" s="14">
        <v>0</v>
      </c>
      <c r="I55" s="19"/>
    </row>
    <row r="56" spans="1:9" ht="12.75">
      <c r="A56" s="19" t="s">
        <v>186</v>
      </c>
      <c r="B56" s="14">
        <v>134.4</v>
      </c>
      <c r="C56" s="14">
        <v>134.4</v>
      </c>
      <c r="D56" s="14">
        <v>134.4</v>
      </c>
      <c r="E56" s="14">
        <v>134.4</v>
      </c>
      <c r="F56" s="14">
        <v>134.4</v>
      </c>
      <c r="G56" s="14">
        <v>134.4</v>
      </c>
      <c r="I56" s="19"/>
    </row>
    <row r="57" spans="1:9" ht="12.75">
      <c r="A57" s="19" t="s">
        <v>187</v>
      </c>
      <c r="B57" s="14">
        <v>1.2</v>
      </c>
      <c r="C57" s="14">
        <v>1.2</v>
      </c>
      <c r="D57" s="14">
        <v>1.2</v>
      </c>
      <c r="E57" s="14">
        <v>1.2</v>
      </c>
      <c r="F57" s="14">
        <v>1.2</v>
      </c>
      <c r="G57" s="14">
        <v>1.2</v>
      </c>
      <c r="I57" s="19"/>
    </row>
    <row r="58" spans="1:9" ht="12.75">
      <c r="A58" s="19" t="s">
        <v>188</v>
      </c>
      <c r="B58" s="14">
        <v>0</v>
      </c>
      <c r="C58" s="14">
        <v>0</v>
      </c>
      <c r="D58" s="14">
        <v>0</v>
      </c>
      <c r="E58" s="14">
        <v>0</v>
      </c>
      <c r="F58" s="14">
        <v>0</v>
      </c>
      <c r="G58" s="14">
        <v>0</v>
      </c>
      <c r="I58" s="19"/>
    </row>
    <row r="59" spans="1:9" ht="12.75">
      <c r="A59" s="19" t="s">
        <v>189</v>
      </c>
      <c r="B59" s="14">
        <v>0</v>
      </c>
      <c r="C59" s="14">
        <v>0</v>
      </c>
      <c r="D59" s="14">
        <v>0</v>
      </c>
      <c r="E59" s="14">
        <v>0</v>
      </c>
      <c r="F59" s="14">
        <v>0</v>
      </c>
      <c r="G59" s="14">
        <v>0</v>
      </c>
      <c r="I59" s="19"/>
    </row>
    <row r="60" spans="1:9" ht="12.75">
      <c r="A60" s="19" t="s">
        <v>190</v>
      </c>
      <c r="B60" s="14">
        <v>0</v>
      </c>
      <c r="C60" s="14">
        <v>0</v>
      </c>
      <c r="D60" s="14">
        <v>0</v>
      </c>
      <c r="E60" s="14">
        <v>0</v>
      </c>
      <c r="F60" s="14">
        <v>0</v>
      </c>
      <c r="G60" s="14">
        <v>0</v>
      </c>
      <c r="I60" s="19"/>
    </row>
    <row r="61" spans="1:9" ht="12.75">
      <c r="A61" s="19" t="s">
        <v>191</v>
      </c>
      <c r="B61" s="14">
        <v>5.22</v>
      </c>
      <c r="C61" s="14">
        <v>5.22</v>
      </c>
      <c r="D61" s="14">
        <v>5.22</v>
      </c>
      <c r="E61" s="14">
        <v>5.22</v>
      </c>
      <c r="F61" s="14">
        <v>5.22</v>
      </c>
      <c r="G61" s="14">
        <v>5.22</v>
      </c>
      <c r="I61" s="19"/>
    </row>
    <row r="62" spans="1:9" ht="12.75">
      <c r="A62" s="19" t="s">
        <v>192</v>
      </c>
      <c r="B62" s="14">
        <v>1326</v>
      </c>
      <c r="C62" s="14">
        <v>1601</v>
      </c>
      <c r="D62" s="14">
        <v>1601</v>
      </c>
      <c r="E62" s="14">
        <v>1601</v>
      </c>
      <c r="F62" s="14">
        <v>1601</v>
      </c>
      <c r="G62" s="14">
        <v>1601</v>
      </c>
      <c r="I62" s="19"/>
    </row>
    <row r="63" spans="1:9" ht="12.75">
      <c r="A63" s="19" t="s">
        <v>193</v>
      </c>
      <c r="B63" s="14">
        <v>0</v>
      </c>
      <c r="C63" s="14">
        <v>0</v>
      </c>
      <c r="D63" s="14">
        <v>0</v>
      </c>
      <c r="E63" s="14">
        <v>0</v>
      </c>
      <c r="F63" s="14">
        <v>0</v>
      </c>
      <c r="G63" s="14">
        <v>0</v>
      </c>
      <c r="I63" s="19"/>
    </row>
    <row r="64" spans="1:9" ht="12.75">
      <c r="A64" s="19" t="s">
        <v>194</v>
      </c>
      <c r="B64" s="14">
        <v>1770</v>
      </c>
      <c r="C64" s="14">
        <v>1770</v>
      </c>
      <c r="D64" s="14">
        <v>1770</v>
      </c>
      <c r="E64" s="14">
        <v>1770</v>
      </c>
      <c r="F64" s="14">
        <v>1770</v>
      </c>
      <c r="G64" s="14">
        <v>1770</v>
      </c>
      <c r="I64" s="19"/>
    </row>
    <row r="65" spans="1:9" ht="12.75">
      <c r="A65" s="19" t="s">
        <v>195</v>
      </c>
      <c r="B65" s="14">
        <v>0</v>
      </c>
      <c r="C65" s="14">
        <v>0</v>
      </c>
      <c r="D65" s="14">
        <v>0</v>
      </c>
      <c r="E65" s="14">
        <v>0</v>
      </c>
      <c r="F65" s="14">
        <v>0</v>
      </c>
      <c r="G65" s="14">
        <v>0</v>
      </c>
      <c r="I65" s="19"/>
    </row>
    <row r="66" spans="1:9" ht="12.75">
      <c r="A66" s="19" t="s">
        <v>196</v>
      </c>
      <c r="B66" s="14">
        <v>0</v>
      </c>
      <c r="C66" s="14">
        <v>0</v>
      </c>
      <c r="D66" s="14">
        <v>0</v>
      </c>
      <c r="E66" s="14">
        <v>0</v>
      </c>
      <c r="F66" s="14">
        <v>0</v>
      </c>
      <c r="G66" s="14">
        <v>0</v>
      </c>
      <c r="I66" s="19"/>
    </row>
    <row r="67" spans="1:9" ht="12.75">
      <c r="A67" s="19" t="s">
        <v>197</v>
      </c>
      <c r="B67" s="14">
        <v>2289</v>
      </c>
      <c r="C67" s="14">
        <v>2289</v>
      </c>
      <c r="D67" s="14">
        <v>2289</v>
      </c>
      <c r="E67" s="14">
        <v>2289</v>
      </c>
      <c r="F67" s="14">
        <v>2289</v>
      </c>
      <c r="G67" s="14">
        <v>2289</v>
      </c>
      <c r="I67" s="19"/>
    </row>
    <row r="68" spans="1:9" ht="12.75">
      <c r="A68" s="19" t="s">
        <v>198</v>
      </c>
      <c r="B68" s="14">
        <v>1677</v>
      </c>
      <c r="C68" s="14">
        <v>1677</v>
      </c>
      <c r="D68" s="14">
        <v>1677</v>
      </c>
      <c r="E68" s="14">
        <v>1677</v>
      </c>
      <c r="F68" s="14">
        <v>1677</v>
      </c>
      <c r="G68" s="14">
        <v>1677</v>
      </c>
      <c r="I68" s="19"/>
    </row>
    <row r="69" spans="1:9" ht="12.75">
      <c r="A69" s="19" t="s">
        <v>199</v>
      </c>
      <c r="B69" s="14">
        <v>0</v>
      </c>
      <c r="C69" s="14">
        <v>0</v>
      </c>
      <c r="D69" s="14">
        <v>0</v>
      </c>
      <c r="E69" s="14">
        <v>0</v>
      </c>
      <c r="F69" s="14">
        <v>0</v>
      </c>
      <c r="G69" s="14">
        <v>0</v>
      </c>
      <c r="I69" s="19"/>
    </row>
    <row r="70" spans="1:9" ht="12.75">
      <c r="A70" s="13" t="s">
        <v>910</v>
      </c>
      <c r="B70" s="14">
        <v>5.22</v>
      </c>
      <c r="C70" s="14">
        <v>5.22</v>
      </c>
      <c r="D70" s="14">
        <v>5.22</v>
      </c>
      <c r="E70" s="14">
        <v>5.22</v>
      </c>
      <c r="F70" s="14">
        <v>5.22</v>
      </c>
      <c r="G70" s="14">
        <v>5.22</v>
      </c>
      <c r="I70" s="19"/>
    </row>
    <row r="71" spans="1:9" ht="12.75">
      <c r="A71" s="19" t="s">
        <v>200</v>
      </c>
      <c r="B71" s="14">
        <v>0</v>
      </c>
      <c r="C71" s="14">
        <v>0</v>
      </c>
      <c r="D71" s="14">
        <v>0</v>
      </c>
      <c r="E71" s="14">
        <v>0</v>
      </c>
      <c r="F71" s="14">
        <v>0</v>
      </c>
      <c r="G71" s="14">
        <v>0</v>
      </c>
      <c r="I71" s="19"/>
    </row>
    <row r="72" spans="1:9" ht="12.75">
      <c r="A72" s="19" t="s">
        <v>201</v>
      </c>
      <c r="B72" s="14">
        <v>4237</v>
      </c>
      <c r="C72" s="14">
        <v>4237</v>
      </c>
      <c r="D72" s="14">
        <v>4237</v>
      </c>
      <c r="E72" s="14">
        <v>4237</v>
      </c>
      <c r="F72" s="14">
        <v>4237</v>
      </c>
      <c r="G72" s="14">
        <v>4237</v>
      </c>
      <c r="I72" s="19"/>
    </row>
    <row r="73" spans="1:9" ht="12.75">
      <c r="A73" s="19" t="s">
        <v>202</v>
      </c>
      <c r="B73" s="14">
        <v>0</v>
      </c>
      <c r="C73" s="14">
        <v>0</v>
      </c>
      <c r="D73" s="14">
        <v>0</v>
      </c>
      <c r="E73" s="14">
        <v>0</v>
      </c>
      <c r="F73" s="14">
        <v>0</v>
      </c>
      <c r="G73" s="14">
        <v>0</v>
      </c>
      <c r="I73" s="19"/>
    </row>
    <row r="74" spans="1:9" ht="12.75">
      <c r="A74" s="19" t="s">
        <v>203</v>
      </c>
      <c r="B74" s="14">
        <v>2263</v>
      </c>
      <c r="C74" s="14">
        <v>2263</v>
      </c>
      <c r="D74" s="14">
        <v>2263</v>
      </c>
      <c r="E74" s="14">
        <v>2263</v>
      </c>
      <c r="F74" s="14">
        <v>2263</v>
      </c>
      <c r="G74" s="14">
        <v>2263</v>
      </c>
      <c r="I74" s="19"/>
    </row>
    <row r="75" spans="1:9" ht="12.75">
      <c r="A75" s="19" t="s">
        <v>204</v>
      </c>
      <c r="B75" s="14">
        <v>74</v>
      </c>
      <c r="C75" s="14">
        <v>74</v>
      </c>
      <c r="D75" s="14">
        <v>74</v>
      </c>
      <c r="E75" s="14">
        <v>74</v>
      </c>
      <c r="F75" s="14">
        <v>74</v>
      </c>
      <c r="G75" s="14">
        <v>74</v>
      </c>
      <c r="I75" s="19"/>
    </row>
    <row r="76" spans="1:9" ht="12.75">
      <c r="A76" s="19" t="s">
        <v>205</v>
      </c>
      <c r="B76" s="14">
        <v>3100.7</v>
      </c>
      <c r="C76" s="14">
        <v>3100.7</v>
      </c>
      <c r="D76" s="14">
        <v>3100.7</v>
      </c>
      <c r="E76" s="14">
        <v>3100.7</v>
      </c>
      <c r="F76" s="14">
        <v>3100.7</v>
      </c>
      <c r="G76" s="14">
        <v>3100.7</v>
      </c>
      <c r="I76" s="19"/>
    </row>
    <row r="77" spans="1:9" ht="12.75">
      <c r="A77" s="19" t="s">
        <v>206</v>
      </c>
      <c r="B77" s="14">
        <v>0</v>
      </c>
      <c r="C77" s="14">
        <v>0</v>
      </c>
      <c r="D77" s="14">
        <v>0</v>
      </c>
      <c r="E77" s="14">
        <v>0</v>
      </c>
      <c r="F77" s="14">
        <v>0</v>
      </c>
      <c r="G77" s="14">
        <v>0</v>
      </c>
      <c r="I77" s="19"/>
    </row>
    <row r="78" spans="1:9" ht="12.75">
      <c r="A78" s="19" t="s">
        <v>207</v>
      </c>
      <c r="B78" s="14">
        <v>18.635399999999997</v>
      </c>
      <c r="C78" s="14">
        <v>18.635399999999997</v>
      </c>
      <c r="D78" s="14">
        <v>18.635399999999997</v>
      </c>
      <c r="E78" s="14">
        <v>18.635399999999997</v>
      </c>
      <c r="F78" s="14">
        <v>18.635399999999997</v>
      </c>
      <c r="G78" s="14">
        <v>18.635399999999997</v>
      </c>
      <c r="I78" s="19"/>
    </row>
    <row r="79" spans="1:9" ht="12.75">
      <c r="A79" s="19" t="s">
        <v>208</v>
      </c>
      <c r="B79" s="14">
        <v>634</v>
      </c>
      <c r="C79" s="14">
        <v>634</v>
      </c>
      <c r="D79" s="14">
        <v>634</v>
      </c>
      <c r="E79" s="14">
        <v>634</v>
      </c>
      <c r="F79" s="14">
        <v>634</v>
      </c>
      <c r="G79" s="14">
        <v>634</v>
      </c>
      <c r="I79" s="19"/>
    </row>
    <row r="80" spans="1:9" ht="12.75">
      <c r="A80" s="19" t="s">
        <v>209</v>
      </c>
      <c r="B80" s="14">
        <v>4.8</v>
      </c>
      <c r="C80" s="14">
        <v>4.8</v>
      </c>
      <c r="D80" s="14">
        <v>4.8</v>
      </c>
      <c r="E80" s="14">
        <v>4.8</v>
      </c>
      <c r="F80" s="14">
        <v>4.8</v>
      </c>
      <c r="G80" s="14">
        <v>4.8</v>
      </c>
      <c r="I80" s="19"/>
    </row>
    <row r="81" spans="1:9" ht="12.75">
      <c r="A81" s="19" t="s">
        <v>210</v>
      </c>
      <c r="B81" s="14">
        <v>80</v>
      </c>
      <c r="C81" s="14">
        <v>80</v>
      </c>
      <c r="D81" s="14">
        <v>80</v>
      </c>
      <c r="E81" s="14">
        <v>80</v>
      </c>
      <c r="F81" s="14">
        <v>80</v>
      </c>
      <c r="G81" s="14">
        <v>80</v>
      </c>
      <c r="I81" s="19"/>
    </row>
    <row r="82" spans="1:9" ht="12.75">
      <c r="A82" s="19" t="s">
        <v>211</v>
      </c>
      <c r="B82" s="14">
        <v>1179</v>
      </c>
      <c r="C82" s="14">
        <v>1021</v>
      </c>
      <c r="D82" s="14">
        <v>1021</v>
      </c>
      <c r="E82" s="14">
        <v>1353</v>
      </c>
      <c r="F82" s="14">
        <v>1353</v>
      </c>
      <c r="G82" s="14">
        <v>1353</v>
      </c>
      <c r="I82" s="19"/>
    </row>
    <row r="83" spans="1:9" ht="12.75">
      <c r="A83" s="19" t="s">
        <v>212</v>
      </c>
      <c r="B83" s="14">
        <v>1873.6</v>
      </c>
      <c r="C83" s="14">
        <v>1873.6</v>
      </c>
      <c r="D83" s="14">
        <v>1873.6</v>
      </c>
      <c r="E83" s="14">
        <v>1873.6</v>
      </c>
      <c r="F83" s="14">
        <v>1873.6</v>
      </c>
      <c r="G83" s="14">
        <v>1873.6</v>
      </c>
      <c r="I83" s="19"/>
    </row>
    <row r="84" spans="1:9" ht="12.75">
      <c r="A84" s="19" t="s">
        <v>213</v>
      </c>
      <c r="B84" s="14">
        <v>0.87</v>
      </c>
      <c r="C84" s="14">
        <v>0.87</v>
      </c>
      <c r="D84" s="14">
        <v>0.87</v>
      </c>
      <c r="E84" s="14">
        <v>0.87</v>
      </c>
      <c r="F84" s="14">
        <v>0.87</v>
      </c>
      <c r="G84" s="14">
        <v>0.87</v>
      </c>
      <c r="I84" s="19"/>
    </row>
    <row r="85" spans="1:9" ht="12.75">
      <c r="A85" s="19" t="s">
        <v>214</v>
      </c>
      <c r="B85" s="14">
        <v>0</v>
      </c>
      <c r="C85" s="14">
        <v>0</v>
      </c>
      <c r="D85" s="14">
        <v>0</v>
      </c>
      <c r="E85" s="14">
        <v>0</v>
      </c>
      <c r="F85" s="14">
        <v>0</v>
      </c>
      <c r="G85" s="14">
        <v>0</v>
      </c>
      <c r="I85" s="19"/>
    </row>
    <row r="86" spans="1:9" ht="12.75">
      <c r="A86" s="19" t="s">
        <v>215</v>
      </c>
      <c r="B86" s="14">
        <v>0</v>
      </c>
      <c r="C86" s="14">
        <v>0</v>
      </c>
      <c r="D86" s="14">
        <v>0</v>
      </c>
      <c r="E86" s="14">
        <v>0</v>
      </c>
      <c r="F86" s="14">
        <v>0</v>
      </c>
      <c r="G86" s="14">
        <v>0</v>
      </c>
      <c r="I86" s="19"/>
    </row>
    <row r="87" spans="1:9" ht="12.75">
      <c r="A87" s="19" t="s">
        <v>216</v>
      </c>
      <c r="B87" s="14">
        <v>7405</v>
      </c>
      <c r="C87" s="14">
        <v>7405</v>
      </c>
      <c r="D87" s="14">
        <v>7405</v>
      </c>
      <c r="E87" s="14">
        <v>7405</v>
      </c>
      <c r="F87" s="14">
        <v>7425</v>
      </c>
      <c r="G87" s="14">
        <v>7425</v>
      </c>
      <c r="I87" s="19"/>
    </row>
    <row r="88" spans="1:9" ht="12.75">
      <c r="A88" s="19" t="s">
        <v>217</v>
      </c>
      <c r="B88" s="14">
        <v>0</v>
      </c>
      <c r="C88" s="14">
        <v>0</v>
      </c>
      <c r="D88" s="14">
        <v>0</v>
      </c>
      <c r="E88" s="14">
        <v>0</v>
      </c>
      <c r="F88" s="14">
        <v>0</v>
      </c>
      <c r="G88" s="14">
        <v>0</v>
      </c>
      <c r="I88" s="19"/>
    </row>
    <row r="89" spans="1:9" ht="12.75">
      <c r="A89" s="19" t="s">
        <v>218</v>
      </c>
      <c r="B89" s="14">
        <v>969</v>
      </c>
      <c r="C89" s="14">
        <v>969</v>
      </c>
      <c r="D89" s="14">
        <v>969</v>
      </c>
      <c r="E89" s="14">
        <v>969</v>
      </c>
      <c r="F89" s="14">
        <v>969</v>
      </c>
      <c r="G89" s="14">
        <v>969</v>
      </c>
      <c r="I89" s="19"/>
    </row>
    <row r="90" spans="1:9" ht="12.75">
      <c r="A90" s="19" t="s">
        <v>219</v>
      </c>
      <c r="B90" s="14">
        <v>241</v>
      </c>
      <c r="C90" s="14">
        <v>241</v>
      </c>
      <c r="D90" s="14">
        <v>241</v>
      </c>
      <c r="E90" s="14">
        <v>241</v>
      </c>
      <c r="F90" s="14">
        <v>241</v>
      </c>
      <c r="G90" s="14">
        <v>241</v>
      </c>
      <c r="I90" s="19"/>
    </row>
    <row r="91" spans="1:9" ht="12.75">
      <c r="A91" s="19" t="s">
        <v>220</v>
      </c>
      <c r="B91" s="14">
        <v>1913</v>
      </c>
      <c r="C91" s="14">
        <v>1913</v>
      </c>
      <c r="D91" s="14">
        <v>1913</v>
      </c>
      <c r="E91" s="14">
        <v>1913</v>
      </c>
      <c r="F91" s="14">
        <v>1913</v>
      </c>
      <c r="G91" s="14">
        <v>1913</v>
      </c>
      <c r="I91" s="19"/>
    </row>
    <row r="92" spans="1:9" ht="12.75">
      <c r="A92" s="19" t="s">
        <v>221</v>
      </c>
      <c r="B92" s="14">
        <v>0</v>
      </c>
      <c r="C92" s="14">
        <v>0</v>
      </c>
      <c r="D92" s="14">
        <v>0</v>
      </c>
      <c r="E92" s="14">
        <v>0</v>
      </c>
      <c r="F92" s="14">
        <v>0</v>
      </c>
      <c r="G92" s="14">
        <v>0</v>
      </c>
      <c r="I92" s="19"/>
    </row>
    <row r="93" spans="1:9" ht="12.75">
      <c r="A93" s="19" t="s">
        <v>222</v>
      </c>
      <c r="B93" s="14">
        <v>1928</v>
      </c>
      <c r="C93" s="14">
        <v>1928</v>
      </c>
      <c r="D93" s="14">
        <v>1928</v>
      </c>
      <c r="E93" s="14">
        <v>1928</v>
      </c>
      <c r="F93" s="14">
        <v>1928</v>
      </c>
      <c r="G93" s="14">
        <v>1928</v>
      </c>
      <c r="I93" s="19"/>
    </row>
    <row r="94" spans="1:9" ht="12.75">
      <c r="A94" s="19" t="s">
        <v>223</v>
      </c>
      <c r="B94" s="14">
        <v>0</v>
      </c>
      <c r="C94" s="14">
        <v>0</v>
      </c>
      <c r="D94" s="14">
        <v>0</v>
      </c>
      <c r="E94" s="14">
        <v>0</v>
      </c>
      <c r="F94" s="14">
        <v>0</v>
      </c>
      <c r="G94" s="14">
        <v>0</v>
      </c>
      <c r="I94" s="19"/>
    </row>
    <row r="95" spans="1:9" ht="12.75">
      <c r="A95" s="19" t="s">
        <v>224</v>
      </c>
      <c r="B95" s="14">
        <v>0</v>
      </c>
      <c r="C95" s="14">
        <v>0</v>
      </c>
      <c r="D95" s="14">
        <v>0</v>
      </c>
      <c r="E95" s="14">
        <v>0</v>
      </c>
      <c r="F95" s="14">
        <v>0</v>
      </c>
      <c r="G95" s="14">
        <v>0</v>
      </c>
      <c r="I95" s="19"/>
    </row>
    <row r="96" spans="1:9" ht="12.75">
      <c r="A96" s="19" t="s">
        <v>225</v>
      </c>
      <c r="B96" s="14">
        <v>234.6913</v>
      </c>
      <c r="C96" s="14">
        <v>247.7413</v>
      </c>
      <c r="D96" s="14">
        <v>247.7413</v>
      </c>
      <c r="E96" s="14">
        <v>247.7413</v>
      </c>
      <c r="F96" s="14">
        <v>247.7413</v>
      </c>
      <c r="G96" s="14">
        <v>247.7413</v>
      </c>
      <c r="I96" s="19"/>
    </row>
    <row r="97" spans="1:9" ht="12.75">
      <c r="A97" s="19" t="s">
        <v>226</v>
      </c>
      <c r="B97" s="14">
        <v>88.1</v>
      </c>
      <c r="C97" s="14">
        <v>88.1</v>
      </c>
      <c r="D97" s="14">
        <v>88.1</v>
      </c>
      <c r="E97" s="14">
        <v>88.1</v>
      </c>
      <c r="F97" s="14">
        <v>88.1</v>
      </c>
      <c r="G97" s="14">
        <v>88.1</v>
      </c>
      <c r="I97" s="19"/>
    </row>
    <row r="98" spans="1:9" ht="12.75">
      <c r="A98" s="19" t="s">
        <v>227</v>
      </c>
      <c r="B98" s="14">
        <v>0</v>
      </c>
      <c r="C98" s="14">
        <v>0</v>
      </c>
      <c r="D98" s="14">
        <v>0</v>
      </c>
      <c r="E98" s="14">
        <v>0</v>
      </c>
      <c r="F98" s="14">
        <v>0</v>
      </c>
      <c r="G98" s="14">
        <v>0</v>
      </c>
      <c r="I98" s="19"/>
    </row>
    <row r="99" spans="1:9" ht="12.75">
      <c r="A99" s="19" t="s">
        <v>228</v>
      </c>
      <c r="B99" s="14">
        <v>640.44</v>
      </c>
      <c r="C99" s="14">
        <v>640.44</v>
      </c>
      <c r="D99" s="14">
        <v>640.44</v>
      </c>
      <c r="E99" s="14">
        <v>640.44</v>
      </c>
      <c r="F99" s="14">
        <v>640.44</v>
      </c>
      <c r="G99" s="14">
        <v>640.44</v>
      </c>
      <c r="I99" s="19"/>
    </row>
    <row r="100" spans="1:9" ht="12.75">
      <c r="A100" s="19" t="s">
        <v>229</v>
      </c>
      <c r="B100" s="14">
        <v>0</v>
      </c>
      <c r="C100" s="14">
        <v>0</v>
      </c>
      <c r="D100" s="14">
        <v>0</v>
      </c>
      <c r="E100" s="14">
        <v>0</v>
      </c>
      <c r="F100" s="14">
        <v>0</v>
      </c>
      <c r="G100" s="14">
        <v>0</v>
      </c>
      <c r="I100" s="19"/>
    </row>
    <row r="101" spans="1:9" ht="12.75">
      <c r="A101" s="19" t="s">
        <v>230</v>
      </c>
      <c r="B101" s="14">
        <v>0</v>
      </c>
      <c r="C101" s="14">
        <v>0</v>
      </c>
      <c r="D101" s="14">
        <v>0</v>
      </c>
      <c r="E101" s="14">
        <v>0</v>
      </c>
      <c r="F101" s="14">
        <v>0</v>
      </c>
      <c r="G101" s="14">
        <v>0</v>
      </c>
      <c r="I101" s="19"/>
    </row>
    <row r="102" spans="1:9" ht="12.75">
      <c r="A102" s="19" t="s">
        <v>231</v>
      </c>
      <c r="B102" s="14">
        <v>0</v>
      </c>
      <c r="C102" s="14">
        <v>0</v>
      </c>
      <c r="D102" s="14">
        <v>0</v>
      </c>
      <c r="E102" s="14">
        <v>0</v>
      </c>
      <c r="F102" s="14">
        <v>0</v>
      </c>
      <c r="G102" s="14">
        <v>0</v>
      </c>
      <c r="I102" s="19"/>
    </row>
    <row r="103" spans="1:9" ht="12.75">
      <c r="A103" s="19" t="s">
        <v>232</v>
      </c>
      <c r="B103" s="14">
        <v>0</v>
      </c>
      <c r="C103" s="14">
        <v>0</v>
      </c>
      <c r="D103" s="14">
        <v>0</v>
      </c>
      <c r="E103" s="14">
        <v>0</v>
      </c>
      <c r="F103" s="14">
        <v>0</v>
      </c>
      <c r="G103" s="14">
        <v>0</v>
      </c>
      <c r="I103" s="19"/>
    </row>
    <row r="104" spans="1:9" ht="12.75">
      <c r="A104" s="19" t="s">
        <v>233</v>
      </c>
      <c r="B104" s="14">
        <v>270</v>
      </c>
      <c r="C104" s="14">
        <v>270</v>
      </c>
      <c r="D104" s="14">
        <v>270</v>
      </c>
      <c r="E104" s="14">
        <v>270</v>
      </c>
      <c r="F104" s="14">
        <v>270</v>
      </c>
      <c r="G104" s="14">
        <v>270</v>
      </c>
      <c r="I104" s="19"/>
    </row>
    <row r="105" spans="1:9" ht="12.75">
      <c r="A105" s="19" t="s">
        <v>234</v>
      </c>
      <c r="B105" s="14">
        <v>362</v>
      </c>
      <c r="C105" s="14">
        <v>362</v>
      </c>
      <c r="D105" s="14">
        <v>362</v>
      </c>
      <c r="E105" s="14">
        <v>362</v>
      </c>
      <c r="F105" s="14">
        <v>362</v>
      </c>
      <c r="G105" s="14">
        <v>362</v>
      </c>
      <c r="I105" s="19"/>
    </row>
    <row r="106" spans="1:9" ht="12.75">
      <c r="A106" s="19" t="s">
        <v>235</v>
      </c>
      <c r="B106" s="14">
        <v>0</v>
      </c>
      <c r="C106" s="14">
        <v>0</v>
      </c>
      <c r="D106" s="14">
        <v>0</v>
      </c>
      <c r="E106" s="14">
        <v>0</v>
      </c>
      <c r="F106" s="14">
        <v>0</v>
      </c>
      <c r="G106" s="14">
        <v>0</v>
      </c>
      <c r="I106" s="19"/>
    </row>
    <row r="107" spans="1:9" ht="12.75">
      <c r="A107" s="19" t="s">
        <v>236</v>
      </c>
      <c r="B107" s="14">
        <v>1782</v>
      </c>
      <c r="C107" s="14">
        <v>1782</v>
      </c>
      <c r="D107" s="14">
        <v>1782</v>
      </c>
      <c r="E107" s="14">
        <v>1782</v>
      </c>
      <c r="F107" s="14">
        <v>1782</v>
      </c>
      <c r="G107" s="14">
        <v>1782</v>
      </c>
      <c r="I107" s="19"/>
    </row>
    <row r="108" spans="1:9" ht="12.75">
      <c r="A108" s="19" t="s">
        <v>237</v>
      </c>
      <c r="B108" s="14">
        <v>0</v>
      </c>
      <c r="C108" s="14">
        <v>0</v>
      </c>
      <c r="D108" s="14">
        <v>0</v>
      </c>
      <c r="E108" s="14">
        <v>0</v>
      </c>
      <c r="F108" s="14">
        <v>0</v>
      </c>
      <c r="G108" s="14">
        <v>0</v>
      </c>
      <c r="I108" s="19"/>
    </row>
    <row r="109" spans="1:9" ht="12.75">
      <c r="A109" s="19" t="s">
        <v>238</v>
      </c>
      <c r="B109" s="14">
        <v>0</v>
      </c>
      <c r="C109" s="14">
        <v>0</v>
      </c>
      <c r="D109" s="14">
        <v>0</v>
      </c>
      <c r="E109" s="14">
        <v>0</v>
      </c>
      <c r="F109" s="14">
        <v>0</v>
      </c>
      <c r="G109" s="14">
        <v>0</v>
      </c>
      <c r="I109" s="19"/>
    </row>
    <row r="110" spans="1:9" ht="12.75">
      <c r="A110" s="19" t="s">
        <v>239</v>
      </c>
      <c r="B110" s="14">
        <v>0</v>
      </c>
      <c r="C110" s="14">
        <v>0</v>
      </c>
      <c r="D110" s="14">
        <v>0</v>
      </c>
      <c r="E110" s="14">
        <v>0</v>
      </c>
      <c r="F110" s="14">
        <v>0</v>
      </c>
      <c r="G110" s="14">
        <v>0</v>
      </c>
      <c r="I110" s="19"/>
    </row>
    <row r="111" spans="1:9" ht="12.75">
      <c r="A111" s="19" t="s">
        <v>240</v>
      </c>
      <c r="B111" s="14">
        <v>0</v>
      </c>
      <c r="C111" s="14">
        <v>0</v>
      </c>
      <c r="D111" s="14">
        <v>0</v>
      </c>
      <c r="E111" s="14">
        <v>0</v>
      </c>
      <c r="F111" s="14">
        <v>0</v>
      </c>
      <c r="G111" s="14">
        <v>0</v>
      </c>
      <c r="I111" s="19"/>
    </row>
    <row r="112" spans="1:9" ht="12.75">
      <c r="A112" s="19" t="s">
        <v>241</v>
      </c>
      <c r="B112" s="14">
        <v>0</v>
      </c>
      <c r="C112" s="14">
        <v>0</v>
      </c>
      <c r="D112" s="14">
        <v>0</v>
      </c>
      <c r="E112" s="14">
        <v>0</v>
      </c>
      <c r="F112" s="14">
        <v>0</v>
      </c>
      <c r="G112" s="14">
        <v>0</v>
      </c>
      <c r="I112" s="19"/>
    </row>
    <row r="113" spans="1:9" ht="12.75">
      <c r="A113" s="19" t="s">
        <v>242</v>
      </c>
      <c r="B113" s="14">
        <v>0</v>
      </c>
      <c r="C113" s="14">
        <v>0</v>
      </c>
      <c r="D113" s="14">
        <v>0</v>
      </c>
      <c r="E113" s="14">
        <v>0</v>
      </c>
      <c r="F113" s="14">
        <v>0</v>
      </c>
      <c r="G113" s="14">
        <v>0</v>
      </c>
      <c r="I113" s="19"/>
    </row>
    <row r="114" spans="1:9" ht="12.75">
      <c r="A114" s="19" t="s">
        <v>243</v>
      </c>
      <c r="B114" s="14">
        <v>0</v>
      </c>
      <c r="C114" s="14">
        <v>0</v>
      </c>
      <c r="D114" s="14">
        <v>0</v>
      </c>
      <c r="E114" s="14">
        <v>0</v>
      </c>
      <c r="F114" s="14">
        <v>0</v>
      </c>
      <c r="G114" s="14">
        <v>0</v>
      </c>
      <c r="I114" s="19"/>
    </row>
    <row r="115" spans="1:9" ht="12.75">
      <c r="A115" s="19" t="s">
        <v>244</v>
      </c>
      <c r="B115" s="14">
        <v>0</v>
      </c>
      <c r="C115" s="14">
        <v>0</v>
      </c>
      <c r="D115" s="14">
        <v>0</v>
      </c>
      <c r="E115" s="14">
        <v>0</v>
      </c>
      <c r="F115" s="14">
        <v>0</v>
      </c>
      <c r="G115" s="14">
        <v>0</v>
      </c>
      <c r="I115" s="19"/>
    </row>
    <row r="116" spans="1:9" ht="12.75">
      <c r="A116" s="19" t="s">
        <v>245</v>
      </c>
      <c r="B116" s="14">
        <v>0</v>
      </c>
      <c r="C116" s="14">
        <v>0</v>
      </c>
      <c r="D116" s="14">
        <v>0</v>
      </c>
      <c r="E116" s="14">
        <v>0</v>
      </c>
      <c r="F116" s="14">
        <v>0</v>
      </c>
      <c r="G116" s="14">
        <v>0</v>
      </c>
      <c r="I116" s="19"/>
    </row>
    <row r="117" spans="1:9" ht="12.75">
      <c r="A117" s="19" t="s">
        <v>246</v>
      </c>
      <c r="B117" s="14">
        <v>0</v>
      </c>
      <c r="C117" s="14">
        <v>0</v>
      </c>
      <c r="D117" s="14">
        <v>0</v>
      </c>
      <c r="E117" s="14">
        <v>0</v>
      </c>
      <c r="F117" s="14">
        <v>0</v>
      </c>
      <c r="G117" s="14">
        <v>0</v>
      </c>
      <c r="I117" s="19"/>
    </row>
    <row r="118" spans="1:9" ht="12.75">
      <c r="A118" s="19" t="s">
        <v>247</v>
      </c>
      <c r="B118" s="14">
        <v>1338</v>
      </c>
      <c r="C118" s="14">
        <v>1338</v>
      </c>
      <c r="D118" s="14">
        <v>1338</v>
      </c>
      <c r="E118" s="14">
        <v>1338</v>
      </c>
      <c r="F118" s="14">
        <v>1338</v>
      </c>
      <c r="G118" s="14">
        <v>1338</v>
      </c>
      <c r="I118" s="19"/>
    </row>
    <row r="119" spans="1:9" ht="12.75">
      <c r="A119" s="19" t="s">
        <v>248</v>
      </c>
      <c r="B119" s="14">
        <v>0</v>
      </c>
      <c r="C119" s="14">
        <v>0</v>
      </c>
      <c r="D119" s="14">
        <v>0</v>
      </c>
      <c r="E119" s="14">
        <v>0</v>
      </c>
      <c r="F119" s="14">
        <v>0</v>
      </c>
      <c r="G119" s="14">
        <v>0</v>
      </c>
      <c r="I119" s="19"/>
    </row>
    <row r="120" spans="1:9" ht="12.75">
      <c r="A120" s="19" t="s">
        <v>249</v>
      </c>
      <c r="B120" s="14">
        <v>0</v>
      </c>
      <c r="C120" s="14">
        <v>0</v>
      </c>
      <c r="D120" s="14">
        <v>0</v>
      </c>
      <c r="E120" s="14">
        <v>0</v>
      </c>
      <c r="F120" s="14">
        <v>0</v>
      </c>
      <c r="G120" s="14">
        <v>0</v>
      </c>
      <c r="I120" s="19"/>
    </row>
    <row r="121" spans="1:9" ht="12.75">
      <c r="A121" s="19" t="s">
        <v>250</v>
      </c>
      <c r="B121" s="14">
        <v>0</v>
      </c>
      <c r="C121" s="14">
        <v>0</v>
      </c>
      <c r="D121" s="14">
        <v>0</v>
      </c>
      <c r="E121" s="14">
        <v>0</v>
      </c>
      <c r="F121" s="14">
        <v>0</v>
      </c>
      <c r="G121" s="14">
        <v>0</v>
      </c>
      <c r="I121" s="19"/>
    </row>
    <row r="122" spans="1:9" ht="12.75">
      <c r="A122" s="19" t="s">
        <v>251</v>
      </c>
      <c r="B122" s="14">
        <v>0</v>
      </c>
      <c r="C122" s="14">
        <v>0</v>
      </c>
      <c r="D122" s="14">
        <v>0</v>
      </c>
      <c r="E122" s="14">
        <v>0</v>
      </c>
      <c r="F122" s="14">
        <v>0</v>
      </c>
      <c r="G122" s="14">
        <v>0</v>
      </c>
      <c r="I122" s="19"/>
    </row>
    <row r="123" spans="1:9" ht="12.75">
      <c r="A123" s="19" t="s">
        <v>252</v>
      </c>
      <c r="B123" s="14">
        <v>1670</v>
      </c>
      <c r="C123" s="14">
        <v>1670</v>
      </c>
      <c r="D123" s="14">
        <v>1670</v>
      </c>
      <c r="E123" s="14">
        <v>1670</v>
      </c>
      <c r="F123" s="14">
        <v>1670</v>
      </c>
      <c r="G123" s="14">
        <v>1670</v>
      </c>
      <c r="I123" s="19"/>
    </row>
    <row r="124" spans="1:9" ht="12.75">
      <c r="A124" s="19" t="s">
        <v>253</v>
      </c>
      <c r="B124" s="14">
        <v>0</v>
      </c>
      <c r="C124" s="14">
        <v>0</v>
      </c>
      <c r="D124" s="14">
        <v>0</v>
      </c>
      <c r="E124" s="14">
        <v>0</v>
      </c>
      <c r="F124" s="14">
        <v>0</v>
      </c>
      <c r="G124" s="14">
        <v>0</v>
      </c>
      <c r="I124" s="19"/>
    </row>
    <row r="125" spans="1:9" ht="12.75">
      <c r="A125" s="19" t="s">
        <v>254</v>
      </c>
      <c r="B125" s="14">
        <v>483</v>
      </c>
      <c r="C125" s="14">
        <v>483</v>
      </c>
      <c r="D125" s="14">
        <v>483</v>
      </c>
      <c r="E125" s="14">
        <v>483</v>
      </c>
      <c r="F125" s="14">
        <v>483</v>
      </c>
      <c r="G125" s="14">
        <v>483</v>
      </c>
      <c r="I125" s="19"/>
    </row>
    <row r="126" spans="1:9" ht="12.75">
      <c r="A126" s="19" t="s">
        <v>255</v>
      </c>
      <c r="B126" s="14">
        <v>0</v>
      </c>
      <c r="C126" s="14">
        <v>0</v>
      </c>
      <c r="D126" s="14">
        <v>0</v>
      </c>
      <c r="E126" s="14">
        <v>0</v>
      </c>
      <c r="F126" s="14">
        <v>0</v>
      </c>
      <c r="G126" s="14">
        <v>0</v>
      </c>
      <c r="I126" s="19"/>
    </row>
    <row r="127" spans="1:9" ht="12.75">
      <c r="A127" s="19" t="s">
        <v>256</v>
      </c>
      <c r="B127" s="14">
        <v>0</v>
      </c>
      <c r="C127" s="14">
        <v>0</v>
      </c>
      <c r="D127" s="14">
        <v>0</v>
      </c>
      <c r="E127" s="14">
        <v>0</v>
      </c>
      <c r="F127" s="14">
        <v>0</v>
      </c>
      <c r="G127" s="14">
        <v>0</v>
      </c>
      <c r="I127" s="19"/>
    </row>
    <row r="128" spans="1:9" ht="12.75">
      <c r="A128" s="19" t="s">
        <v>257</v>
      </c>
      <c r="B128" s="14">
        <v>8.786999999999999</v>
      </c>
      <c r="C128" s="14">
        <v>8.786999999999999</v>
      </c>
      <c r="D128" s="14">
        <v>8.786999999999999</v>
      </c>
      <c r="E128" s="14">
        <v>8.786999999999999</v>
      </c>
      <c r="F128" s="14">
        <v>8.786999999999999</v>
      </c>
      <c r="G128" s="14">
        <v>8.786999999999999</v>
      </c>
      <c r="I128" s="19"/>
    </row>
    <row r="129" spans="1:9" ht="12.75">
      <c r="A129" s="19" t="s">
        <v>258</v>
      </c>
      <c r="B129" s="14">
        <v>0</v>
      </c>
      <c r="C129" s="14">
        <v>0</v>
      </c>
      <c r="D129" s="14">
        <v>0</v>
      </c>
      <c r="E129" s="14">
        <v>0</v>
      </c>
      <c r="F129" s="14">
        <v>0</v>
      </c>
      <c r="G129" s="14">
        <v>0</v>
      </c>
      <c r="I129" s="19"/>
    </row>
    <row r="130" spans="1:9" ht="12.75">
      <c r="A130" s="19" t="s">
        <v>259</v>
      </c>
      <c r="B130" s="14">
        <v>2651</v>
      </c>
      <c r="C130" s="14">
        <v>2651</v>
      </c>
      <c r="D130" s="14">
        <v>2651</v>
      </c>
      <c r="E130" s="14">
        <v>2651</v>
      </c>
      <c r="F130" s="14">
        <v>2651</v>
      </c>
      <c r="G130" s="14">
        <v>2651</v>
      </c>
      <c r="I130" s="19"/>
    </row>
    <row r="131" spans="1:9" ht="12.75">
      <c r="A131" s="19" t="s">
        <v>260</v>
      </c>
      <c r="B131" s="14">
        <v>24</v>
      </c>
      <c r="C131" s="14">
        <v>24</v>
      </c>
      <c r="D131" s="14">
        <v>24</v>
      </c>
      <c r="E131" s="14">
        <v>24</v>
      </c>
      <c r="F131" s="14">
        <v>24</v>
      </c>
      <c r="G131" s="14">
        <v>24</v>
      </c>
      <c r="I131" s="19"/>
    </row>
    <row r="132" spans="1:9" ht="12.75">
      <c r="A132" s="19" t="s">
        <v>261</v>
      </c>
      <c r="B132" s="14">
        <v>0</v>
      </c>
      <c r="C132" s="14">
        <v>0</v>
      </c>
      <c r="D132" s="14">
        <v>0</v>
      </c>
      <c r="E132" s="14">
        <v>0</v>
      </c>
      <c r="F132" s="14">
        <v>0</v>
      </c>
      <c r="G132" s="14">
        <v>0</v>
      </c>
      <c r="I132" s="19"/>
    </row>
    <row r="133" spans="1:9" ht="12.75">
      <c r="A133" s="19" t="s">
        <v>262</v>
      </c>
      <c r="B133" s="14">
        <v>1713.2</v>
      </c>
      <c r="C133" s="14">
        <v>1713.2</v>
      </c>
      <c r="D133" s="14">
        <v>1713.2</v>
      </c>
      <c r="E133" s="14">
        <v>1713.2</v>
      </c>
      <c r="F133" s="14">
        <v>2513.2</v>
      </c>
      <c r="G133" s="14">
        <v>2513.2</v>
      </c>
      <c r="I133" s="19"/>
    </row>
    <row r="134" spans="1:9" ht="12.75">
      <c r="A134" s="19" t="s">
        <v>263</v>
      </c>
      <c r="B134" s="14">
        <v>0</v>
      </c>
      <c r="C134" s="14">
        <v>0</v>
      </c>
      <c r="D134" s="14">
        <v>0</v>
      </c>
      <c r="E134" s="14">
        <v>0</v>
      </c>
      <c r="F134" s="14">
        <v>0</v>
      </c>
      <c r="G134" s="14">
        <v>0</v>
      </c>
      <c r="I134" s="19"/>
    </row>
    <row r="135" spans="1:9" ht="12.75">
      <c r="A135" s="19" t="s">
        <v>264</v>
      </c>
      <c r="B135" s="14">
        <v>0</v>
      </c>
      <c r="C135" s="14">
        <v>0</v>
      </c>
      <c r="D135" s="14">
        <v>0</v>
      </c>
      <c r="E135" s="14">
        <v>0</v>
      </c>
      <c r="F135" s="14">
        <v>0</v>
      </c>
      <c r="G135" s="14">
        <v>0</v>
      </c>
      <c r="I135" s="19"/>
    </row>
    <row r="136" spans="1:9" ht="12.75">
      <c r="A136" s="19" t="s">
        <v>265</v>
      </c>
      <c r="B136" s="14">
        <v>0</v>
      </c>
      <c r="C136" s="14">
        <v>0</v>
      </c>
      <c r="D136" s="14">
        <v>0</v>
      </c>
      <c r="E136" s="14">
        <v>0</v>
      </c>
      <c r="F136" s="14">
        <v>0</v>
      </c>
      <c r="G136" s="14">
        <v>0</v>
      </c>
      <c r="I136" s="19"/>
    </row>
    <row r="137" spans="1:9" ht="12.75">
      <c r="A137" s="19" t="s">
        <v>266</v>
      </c>
      <c r="B137" s="14">
        <v>0</v>
      </c>
      <c r="C137" s="14">
        <v>0</v>
      </c>
      <c r="D137" s="14">
        <v>0</v>
      </c>
      <c r="E137" s="14">
        <v>0</v>
      </c>
      <c r="F137" s="14">
        <v>0</v>
      </c>
      <c r="G137" s="14">
        <v>0</v>
      </c>
      <c r="I137" s="19"/>
    </row>
    <row r="138" spans="1:9" ht="12.75">
      <c r="A138" s="19" t="s">
        <v>267</v>
      </c>
      <c r="B138" s="14">
        <v>569</v>
      </c>
      <c r="C138" s="14">
        <v>569</v>
      </c>
      <c r="D138" s="14">
        <v>569</v>
      </c>
      <c r="E138" s="14">
        <v>569</v>
      </c>
      <c r="F138" s="14">
        <v>569</v>
      </c>
      <c r="G138" s="14">
        <v>569</v>
      </c>
      <c r="I138" s="19"/>
    </row>
    <row r="139" spans="1:9" ht="12.75">
      <c r="A139" s="19" t="s">
        <v>268</v>
      </c>
      <c r="B139" s="14">
        <v>0</v>
      </c>
      <c r="C139" s="14">
        <v>0</v>
      </c>
      <c r="D139" s="14">
        <v>0</v>
      </c>
      <c r="E139" s="14">
        <v>0</v>
      </c>
      <c r="F139" s="14">
        <v>0</v>
      </c>
      <c r="G139" s="14">
        <v>0</v>
      </c>
      <c r="I139" s="19"/>
    </row>
    <row r="140" spans="1:9" ht="12.75">
      <c r="A140" s="19" t="s">
        <v>269</v>
      </c>
      <c r="B140" s="14">
        <v>1099</v>
      </c>
      <c r="C140" s="14">
        <v>1099</v>
      </c>
      <c r="D140" s="14">
        <v>1099</v>
      </c>
      <c r="E140" s="14">
        <v>1099</v>
      </c>
      <c r="F140" s="14">
        <v>1099</v>
      </c>
      <c r="G140" s="14">
        <v>1099</v>
      </c>
      <c r="I140" s="19"/>
    </row>
    <row r="141" spans="1:9" ht="12.75">
      <c r="A141" s="19" t="s">
        <v>270</v>
      </c>
      <c r="B141" s="14">
        <v>0</v>
      </c>
      <c r="C141" s="14">
        <v>0</v>
      </c>
      <c r="D141" s="14">
        <v>0</v>
      </c>
      <c r="E141" s="14">
        <v>0</v>
      </c>
      <c r="F141" s="14">
        <v>0</v>
      </c>
      <c r="G141" s="14">
        <v>0</v>
      </c>
      <c r="I141" s="19"/>
    </row>
    <row r="142" spans="1:9" ht="12.75">
      <c r="A142" s="19" t="s">
        <v>271</v>
      </c>
      <c r="B142" s="14">
        <v>4.8</v>
      </c>
      <c r="C142" s="14">
        <v>4.8</v>
      </c>
      <c r="D142" s="14">
        <v>4.8</v>
      </c>
      <c r="E142" s="14">
        <v>4.8</v>
      </c>
      <c r="F142" s="14">
        <v>4.8</v>
      </c>
      <c r="G142" s="14">
        <v>4.8</v>
      </c>
      <c r="I142" s="19"/>
    </row>
    <row r="143" spans="1:9" ht="12.75">
      <c r="A143" s="19" t="s">
        <v>272</v>
      </c>
      <c r="B143" s="14">
        <v>0</v>
      </c>
      <c r="C143" s="14">
        <v>0</v>
      </c>
      <c r="D143" s="14">
        <v>0</v>
      </c>
      <c r="E143" s="14">
        <v>0</v>
      </c>
      <c r="F143" s="14">
        <v>0</v>
      </c>
      <c r="G143" s="14">
        <v>0</v>
      </c>
      <c r="I143" s="19"/>
    </row>
    <row r="144" spans="1:9" ht="12.75">
      <c r="A144" s="19" t="s">
        <v>273</v>
      </c>
      <c r="B144" s="14">
        <v>0</v>
      </c>
      <c r="C144" s="14">
        <v>0</v>
      </c>
      <c r="D144" s="14">
        <v>0</v>
      </c>
      <c r="E144" s="14">
        <v>0</v>
      </c>
      <c r="F144" s="14">
        <v>0</v>
      </c>
      <c r="G144" s="14">
        <v>0</v>
      </c>
      <c r="I144" s="19"/>
    </row>
    <row r="145" spans="1:9" ht="12.75">
      <c r="A145" s="19" t="s">
        <v>274</v>
      </c>
      <c r="B145" s="14">
        <v>0</v>
      </c>
      <c r="C145" s="14">
        <v>0</v>
      </c>
      <c r="D145" s="14">
        <v>0</v>
      </c>
      <c r="E145" s="14">
        <v>0</v>
      </c>
      <c r="F145" s="14">
        <v>0</v>
      </c>
      <c r="G145" s="14">
        <v>0</v>
      </c>
      <c r="I145" s="19"/>
    </row>
    <row r="146" spans="1:9" ht="12.75">
      <c r="A146" s="19" t="s">
        <v>275</v>
      </c>
      <c r="B146" s="14">
        <v>342.79170000000005</v>
      </c>
      <c r="C146" s="14">
        <v>354.7977</v>
      </c>
      <c r="D146" s="14">
        <v>354.7977</v>
      </c>
      <c r="E146" s="14">
        <v>354.7977</v>
      </c>
      <c r="F146" s="14">
        <v>354.7977</v>
      </c>
      <c r="G146" s="14">
        <v>354.7977</v>
      </c>
      <c r="I146" s="19"/>
    </row>
    <row r="147" spans="1:9" ht="12.75">
      <c r="A147" s="19" t="s">
        <v>276</v>
      </c>
      <c r="B147" s="14">
        <v>1372</v>
      </c>
      <c r="C147" s="14">
        <v>1362</v>
      </c>
      <c r="D147" s="14">
        <v>1362</v>
      </c>
      <c r="E147" s="14">
        <v>1362</v>
      </c>
      <c r="F147" s="14">
        <v>1362</v>
      </c>
      <c r="G147" s="14">
        <v>1362</v>
      </c>
      <c r="I147" s="19"/>
    </row>
    <row r="148" spans="1:9" ht="12.75">
      <c r="A148" s="19" t="s">
        <v>277</v>
      </c>
      <c r="B148" s="14">
        <v>632</v>
      </c>
      <c r="C148" s="14">
        <v>632</v>
      </c>
      <c r="D148" s="14">
        <v>632</v>
      </c>
      <c r="E148" s="14">
        <v>632</v>
      </c>
      <c r="F148" s="14">
        <v>632</v>
      </c>
      <c r="G148" s="14">
        <v>632</v>
      </c>
      <c r="I148" s="19"/>
    </row>
    <row r="149" spans="1:9" ht="12.75">
      <c r="A149" s="19" t="s">
        <v>278</v>
      </c>
      <c r="B149" s="14">
        <v>80.4</v>
      </c>
      <c r="C149" s="14">
        <v>80.4</v>
      </c>
      <c r="D149" s="14">
        <v>80.4</v>
      </c>
      <c r="E149" s="14">
        <v>80.4</v>
      </c>
      <c r="F149" s="14">
        <v>80.4</v>
      </c>
      <c r="G149" s="14">
        <v>80.4</v>
      </c>
      <c r="I149" s="19"/>
    </row>
    <row r="150" spans="1:9" ht="12.75">
      <c r="A150" s="19" t="s">
        <v>279</v>
      </c>
      <c r="B150" s="14">
        <v>35.061</v>
      </c>
      <c r="C150" s="14">
        <v>35.061</v>
      </c>
      <c r="D150" s="14">
        <v>35.061</v>
      </c>
      <c r="E150" s="14">
        <v>35.061</v>
      </c>
      <c r="F150" s="14">
        <v>35.061</v>
      </c>
      <c r="G150" s="14">
        <v>35.061</v>
      </c>
      <c r="I150" s="19"/>
    </row>
    <row r="151" spans="1:9" ht="12.75">
      <c r="A151" s="19" t="s">
        <v>280</v>
      </c>
      <c r="B151" s="14">
        <v>0</v>
      </c>
      <c r="C151" s="14">
        <v>0</v>
      </c>
      <c r="D151" s="14">
        <v>0</v>
      </c>
      <c r="E151" s="14">
        <v>0</v>
      </c>
      <c r="F151" s="14">
        <v>0</v>
      </c>
      <c r="G151" s="14">
        <v>0</v>
      </c>
      <c r="I151" s="19"/>
    </row>
    <row r="152" spans="1:9" ht="12.75">
      <c r="A152" s="19" t="s">
        <v>281</v>
      </c>
      <c r="B152" s="14">
        <v>0</v>
      </c>
      <c r="C152" s="14">
        <v>0</v>
      </c>
      <c r="D152" s="14">
        <v>0</v>
      </c>
      <c r="E152" s="14">
        <v>0</v>
      </c>
      <c r="F152" s="14">
        <v>0</v>
      </c>
      <c r="G152" s="14">
        <v>0</v>
      </c>
      <c r="I152" s="19"/>
    </row>
    <row r="153" spans="1:9" ht="12.75">
      <c r="A153" s="19" t="s">
        <v>282</v>
      </c>
      <c r="B153" s="14">
        <v>0</v>
      </c>
      <c r="C153" s="14">
        <v>0</v>
      </c>
      <c r="D153" s="14">
        <v>0</v>
      </c>
      <c r="E153" s="14">
        <v>0</v>
      </c>
      <c r="F153" s="14">
        <v>0</v>
      </c>
      <c r="G153" s="14">
        <v>0</v>
      </c>
      <c r="I153" s="19"/>
    </row>
    <row r="154" spans="1:9" ht="12.75">
      <c r="A154" s="19" t="s">
        <v>283</v>
      </c>
      <c r="B154" s="14">
        <v>0</v>
      </c>
      <c r="C154" s="14">
        <v>0</v>
      </c>
      <c r="D154" s="14">
        <v>0</v>
      </c>
      <c r="E154" s="14">
        <v>0</v>
      </c>
      <c r="F154" s="14">
        <v>0</v>
      </c>
      <c r="G154" s="14">
        <v>0</v>
      </c>
      <c r="I154" s="19"/>
    </row>
    <row r="155" spans="1:9" ht="12.75">
      <c r="A155" s="19" t="s">
        <v>284</v>
      </c>
      <c r="B155" s="14">
        <v>0</v>
      </c>
      <c r="C155" s="14">
        <v>0</v>
      </c>
      <c r="D155" s="14">
        <v>0</v>
      </c>
      <c r="E155" s="14">
        <v>0</v>
      </c>
      <c r="F155" s="14">
        <v>0</v>
      </c>
      <c r="G155" s="14">
        <v>0</v>
      </c>
      <c r="I155" s="19"/>
    </row>
    <row r="156" spans="1:9" ht="12.75">
      <c r="A156" s="19" t="s">
        <v>285</v>
      </c>
      <c r="B156" s="14">
        <v>0</v>
      </c>
      <c r="C156" s="14">
        <v>0</v>
      </c>
      <c r="D156" s="14">
        <v>0</v>
      </c>
      <c r="E156" s="14">
        <v>0</v>
      </c>
      <c r="F156" s="14">
        <v>0</v>
      </c>
      <c r="G156" s="14">
        <v>0</v>
      </c>
      <c r="I156" s="19"/>
    </row>
    <row r="157" spans="1:9" ht="12.75">
      <c r="A157" s="19" t="s">
        <v>286</v>
      </c>
      <c r="B157" s="14">
        <v>0</v>
      </c>
      <c r="C157" s="14">
        <v>0</v>
      </c>
      <c r="D157" s="14">
        <v>0</v>
      </c>
      <c r="E157" s="14">
        <v>0</v>
      </c>
      <c r="F157" s="14">
        <v>0</v>
      </c>
      <c r="G157" s="14">
        <v>0</v>
      </c>
      <c r="I157" s="19"/>
    </row>
    <row r="158" spans="1:9" ht="12.75">
      <c r="A158" s="19" t="s">
        <v>287</v>
      </c>
      <c r="B158" s="14">
        <v>307</v>
      </c>
      <c r="C158" s="14">
        <v>307</v>
      </c>
      <c r="D158" s="14">
        <v>307</v>
      </c>
      <c r="E158" s="14">
        <v>307</v>
      </c>
      <c r="F158" s="14">
        <v>307</v>
      </c>
      <c r="G158" s="14">
        <v>307</v>
      </c>
      <c r="I158" s="19"/>
    </row>
    <row r="159" spans="1:9" ht="12.75">
      <c r="A159" s="19" t="s">
        <v>288</v>
      </c>
      <c r="B159" s="14">
        <v>0</v>
      </c>
      <c r="C159" s="14">
        <v>0</v>
      </c>
      <c r="D159" s="14">
        <v>0</v>
      </c>
      <c r="E159" s="14">
        <v>0</v>
      </c>
      <c r="F159" s="14">
        <v>0</v>
      </c>
      <c r="G159" s="14">
        <v>0</v>
      </c>
      <c r="I159" s="19"/>
    </row>
    <row r="160" spans="1:9" ht="12.75">
      <c r="A160" s="19" t="s">
        <v>289</v>
      </c>
      <c r="B160" s="14">
        <v>0</v>
      </c>
      <c r="C160" s="14">
        <v>0</v>
      </c>
      <c r="D160" s="14">
        <v>0</v>
      </c>
      <c r="E160" s="14">
        <v>0</v>
      </c>
      <c r="F160" s="14">
        <v>0</v>
      </c>
      <c r="G160" s="14">
        <v>0</v>
      </c>
      <c r="I160" s="19"/>
    </row>
    <row r="161" spans="1:9" ht="12.75">
      <c r="A161" s="19" t="s">
        <v>290</v>
      </c>
      <c r="B161" s="14">
        <v>3294</v>
      </c>
      <c r="C161" s="14">
        <v>3294</v>
      </c>
      <c r="D161" s="14">
        <v>3294</v>
      </c>
      <c r="E161" s="14">
        <v>3294</v>
      </c>
      <c r="F161" s="14">
        <v>3294</v>
      </c>
      <c r="G161" s="14">
        <v>3294</v>
      </c>
      <c r="I161" s="19"/>
    </row>
    <row r="162" spans="1:9" ht="12.75">
      <c r="A162" s="19" t="s">
        <v>291</v>
      </c>
      <c r="B162" s="14">
        <v>420</v>
      </c>
      <c r="C162" s="14">
        <v>420</v>
      </c>
      <c r="D162" s="14">
        <v>420</v>
      </c>
      <c r="E162" s="14">
        <v>420</v>
      </c>
      <c r="F162" s="14">
        <v>420</v>
      </c>
      <c r="G162" s="14">
        <v>420</v>
      </c>
      <c r="I162" s="19"/>
    </row>
    <row r="163" spans="1:9" ht="12.75">
      <c r="A163" s="19" t="s">
        <v>292</v>
      </c>
      <c r="B163" s="14">
        <v>0</v>
      </c>
      <c r="C163" s="14">
        <v>0</v>
      </c>
      <c r="D163" s="14">
        <v>0</v>
      </c>
      <c r="E163" s="14">
        <v>0</v>
      </c>
      <c r="F163" s="14">
        <v>0</v>
      </c>
      <c r="G163" s="14">
        <v>0</v>
      </c>
      <c r="I163" s="19"/>
    </row>
    <row r="164" spans="1:9" ht="12.75">
      <c r="A164" s="19" t="s">
        <v>293</v>
      </c>
      <c r="B164" s="14">
        <v>0</v>
      </c>
      <c r="C164" s="14">
        <v>0</v>
      </c>
      <c r="D164" s="14">
        <v>0</v>
      </c>
      <c r="E164" s="14">
        <v>0</v>
      </c>
      <c r="F164" s="14">
        <v>0</v>
      </c>
      <c r="G164" s="14">
        <v>0</v>
      </c>
      <c r="I164" s="19"/>
    </row>
    <row r="165" spans="1:9" ht="12.75">
      <c r="A165" s="19" t="s">
        <v>294</v>
      </c>
      <c r="B165" s="14">
        <v>74.2458</v>
      </c>
      <c r="C165" s="14">
        <v>74.2458</v>
      </c>
      <c r="D165" s="14">
        <v>74.2458</v>
      </c>
      <c r="E165" s="14">
        <v>74.2458</v>
      </c>
      <c r="F165" s="14">
        <v>74.2458</v>
      </c>
      <c r="G165" s="14">
        <v>74.2458</v>
      </c>
      <c r="I165" s="19"/>
    </row>
    <row r="166" spans="1:9" ht="12.75">
      <c r="A166" s="19" t="s">
        <v>295</v>
      </c>
      <c r="B166" s="14">
        <v>34.8</v>
      </c>
      <c r="C166" s="14">
        <v>34.8</v>
      </c>
      <c r="D166" s="14">
        <v>34.8</v>
      </c>
      <c r="E166" s="14">
        <v>34.8</v>
      </c>
      <c r="F166" s="14">
        <v>34.8</v>
      </c>
      <c r="G166" s="14">
        <v>34.8</v>
      </c>
      <c r="I166" s="19"/>
    </row>
    <row r="167" spans="1:9" ht="12.75">
      <c r="A167" s="19" t="s">
        <v>296</v>
      </c>
      <c r="B167" s="14">
        <v>0</v>
      </c>
      <c r="C167" s="14">
        <v>0</v>
      </c>
      <c r="D167" s="14">
        <v>0</v>
      </c>
      <c r="E167" s="14">
        <v>0</v>
      </c>
      <c r="F167" s="14">
        <v>0</v>
      </c>
      <c r="G167" s="14">
        <v>0</v>
      </c>
      <c r="I167" s="19"/>
    </row>
    <row r="168" spans="1:9" ht="12.75">
      <c r="A168" s="19" t="s">
        <v>297</v>
      </c>
      <c r="B168" s="14">
        <v>2352</v>
      </c>
      <c r="C168" s="14">
        <v>2352</v>
      </c>
      <c r="D168" s="14">
        <v>2352</v>
      </c>
      <c r="E168" s="14">
        <v>2352</v>
      </c>
      <c r="F168" s="14">
        <v>2352</v>
      </c>
      <c r="G168" s="14">
        <v>2352</v>
      </c>
      <c r="I168" s="19"/>
    </row>
    <row r="169" spans="1:9" ht="12.75">
      <c r="A169" s="19" t="s">
        <v>298</v>
      </c>
      <c r="B169" s="14">
        <v>34.5</v>
      </c>
      <c r="C169" s="14">
        <v>34.5</v>
      </c>
      <c r="D169" s="14">
        <v>34.5</v>
      </c>
      <c r="E169" s="14">
        <v>34.5</v>
      </c>
      <c r="F169" s="14">
        <v>34.5</v>
      </c>
      <c r="G169" s="14">
        <v>34.5</v>
      </c>
      <c r="I169" s="19"/>
    </row>
    <row r="170" spans="1:9" ht="12.75">
      <c r="A170" s="19" t="s">
        <v>299</v>
      </c>
      <c r="B170" s="14">
        <v>0</v>
      </c>
      <c r="C170" s="14">
        <v>0</v>
      </c>
      <c r="D170" s="14">
        <v>0</v>
      </c>
      <c r="E170" s="14">
        <v>0</v>
      </c>
      <c r="F170" s="14">
        <v>0</v>
      </c>
      <c r="G170" s="14">
        <v>0</v>
      </c>
      <c r="I170" s="19"/>
    </row>
    <row r="171" spans="1:9" ht="12.75">
      <c r="A171" s="19" t="s">
        <v>300</v>
      </c>
      <c r="B171" s="14">
        <v>13.05</v>
      </c>
      <c r="C171" s="14">
        <v>13.05</v>
      </c>
      <c r="D171" s="14">
        <v>13.05</v>
      </c>
      <c r="E171" s="14">
        <v>13.05</v>
      </c>
      <c r="F171" s="14">
        <v>13.05</v>
      </c>
      <c r="G171" s="14">
        <v>13.05</v>
      </c>
      <c r="I171" s="19"/>
    </row>
    <row r="172" spans="1:9" ht="12.75">
      <c r="A172" s="19" t="s">
        <v>301</v>
      </c>
      <c r="B172" s="14">
        <v>0</v>
      </c>
      <c r="C172" s="14">
        <v>0</v>
      </c>
      <c r="D172" s="14">
        <v>0</v>
      </c>
      <c r="E172" s="14">
        <v>0</v>
      </c>
      <c r="F172" s="14">
        <v>0</v>
      </c>
      <c r="G172" s="14">
        <v>0</v>
      </c>
      <c r="I172" s="19"/>
    </row>
    <row r="173" spans="1:9" ht="12.75">
      <c r="A173" s="19" t="s">
        <v>302</v>
      </c>
      <c r="B173" s="14">
        <v>0</v>
      </c>
      <c r="C173" s="14">
        <v>0</v>
      </c>
      <c r="D173" s="14">
        <v>0</v>
      </c>
      <c r="E173" s="14">
        <v>0</v>
      </c>
      <c r="F173" s="14">
        <v>0</v>
      </c>
      <c r="G173" s="14">
        <v>0</v>
      </c>
      <c r="I173" s="19"/>
    </row>
    <row r="174" spans="1:9" ht="12.75">
      <c r="A174" s="19" t="s">
        <v>303</v>
      </c>
      <c r="B174" s="14">
        <v>1981.5</v>
      </c>
      <c r="C174" s="14">
        <v>1981.5</v>
      </c>
      <c r="D174" s="14">
        <v>1981.5</v>
      </c>
      <c r="E174" s="14">
        <v>1981.5</v>
      </c>
      <c r="F174" s="14">
        <v>1981.5</v>
      </c>
      <c r="G174" s="14">
        <v>1981.5</v>
      </c>
      <c r="I174" s="19"/>
    </row>
    <row r="175" spans="1:9" ht="12.75">
      <c r="A175" s="19" t="s">
        <v>304</v>
      </c>
      <c r="B175" s="14">
        <v>85.173</v>
      </c>
      <c r="C175" s="14">
        <v>85.173</v>
      </c>
      <c r="D175" s="14">
        <v>85.173</v>
      </c>
      <c r="E175" s="14">
        <v>85.173</v>
      </c>
      <c r="F175" s="14">
        <v>85.173</v>
      </c>
      <c r="G175" s="14">
        <v>85.173</v>
      </c>
      <c r="I175" s="19"/>
    </row>
    <row r="176" spans="1:9" ht="12.75">
      <c r="A176" s="19" t="s">
        <v>305</v>
      </c>
      <c r="B176" s="14">
        <v>0</v>
      </c>
      <c r="C176" s="14">
        <v>0</v>
      </c>
      <c r="D176" s="14">
        <v>0</v>
      </c>
      <c r="E176" s="14">
        <v>0</v>
      </c>
      <c r="F176" s="14">
        <v>0</v>
      </c>
      <c r="G176" s="14">
        <v>0</v>
      </c>
      <c r="I176" s="19"/>
    </row>
    <row r="177" spans="1:9" ht="12.75">
      <c r="A177" s="19" t="s">
        <v>306</v>
      </c>
      <c r="B177" s="14">
        <v>0</v>
      </c>
      <c r="C177" s="14">
        <v>0</v>
      </c>
      <c r="D177" s="14">
        <v>0</v>
      </c>
      <c r="E177" s="14">
        <v>0</v>
      </c>
      <c r="F177" s="14">
        <v>0</v>
      </c>
      <c r="G177" s="14">
        <v>0</v>
      </c>
      <c r="I177" s="19"/>
    </row>
    <row r="178" spans="1:9" ht="12.75">
      <c r="A178" s="13" t="s">
        <v>675</v>
      </c>
      <c r="B178" s="14">
        <v>2272</v>
      </c>
      <c r="C178" s="14">
        <v>2272</v>
      </c>
      <c r="D178" s="14">
        <v>2272</v>
      </c>
      <c r="E178" s="14">
        <v>2272</v>
      </c>
      <c r="F178" s="14">
        <v>2272</v>
      </c>
      <c r="G178" s="14">
        <v>2272</v>
      </c>
      <c r="I178" s="13"/>
    </row>
    <row r="179" spans="1:9" ht="12.75">
      <c r="A179" s="19" t="s">
        <v>307</v>
      </c>
      <c r="B179" s="14">
        <v>0</v>
      </c>
      <c r="C179" s="14">
        <v>0</v>
      </c>
      <c r="D179" s="14">
        <v>0</v>
      </c>
      <c r="E179" s="14">
        <v>0</v>
      </c>
      <c r="F179" s="14">
        <v>0</v>
      </c>
      <c r="G179" s="14">
        <v>0</v>
      </c>
      <c r="I179" s="19"/>
    </row>
    <row r="180" spans="1:9" ht="12.75">
      <c r="A180" s="19" t="s">
        <v>308</v>
      </c>
      <c r="B180" s="14">
        <v>1624</v>
      </c>
      <c r="C180" s="14">
        <v>1624</v>
      </c>
      <c r="D180" s="14">
        <v>1624</v>
      </c>
      <c r="E180" s="14">
        <v>1624</v>
      </c>
      <c r="F180" s="14">
        <v>1624</v>
      </c>
      <c r="G180" s="14">
        <v>1624</v>
      </c>
      <c r="I180" s="19"/>
    </row>
    <row r="181" spans="1:9" ht="12.75">
      <c r="A181" s="19" t="s">
        <v>309</v>
      </c>
      <c r="B181" s="14">
        <v>30.693599999999993</v>
      </c>
      <c r="C181" s="14">
        <v>30.693599999999993</v>
      </c>
      <c r="D181" s="14">
        <v>30.693599999999993</v>
      </c>
      <c r="E181" s="14">
        <v>30.693599999999993</v>
      </c>
      <c r="F181" s="14">
        <v>30.693599999999993</v>
      </c>
      <c r="G181" s="14">
        <v>30.693599999999993</v>
      </c>
      <c r="I181" s="19"/>
    </row>
    <row r="182" spans="1:9" ht="12.75">
      <c r="A182" s="19" t="s">
        <v>310</v>
      </c>
      <c r="B182" s="14">
        <v>0</v>
      </c>
      <c r="C182" s="14">
        <v>0</v>
      </c>
      <c r="D182" s="14">
        <v>0</v>
      </c>
      <c r="E182" s="14">
        <v>0</v>
      </c>
      <c r="F182" s="14">
        <v>0</v>
      </c>
      <c r="G182" s="14">
        <v>0</v>
      </c>
      <c r="I182" s="19"/>
    </row>
    <row r="183" spans="1:9" ht="12.75">
      <c r="A183" s="19" t="s">
        <v>311</v>
      </c>
      <c r="B183" s="14">
        <v>68</v>
      </c>
      <c r="C183" s="14">
        <v>68</v>
      </c>
      <c r="D183" s="14">
        <v>68</v>
      </c>
      <c r="E183" s="14">
        <v>68</v>
      </c>
      <c r="F183" s="14">
        <v>68</v>
      </c>
      <c r="G183" s="14">
        <v>68</v>
      </c>
      <c r="I183" s="19"/>
    </row>
    <row r="184" spans="1:9" ht="12.75">
      <c r="A184" s="19" t="s">
        <v>312</v>
      </c>
      <c r="B184" s="14">
        <v>0</v>
      </c>
      <c r="C184" s="14">
        <v>0</v>
      </c>
      <c r="D184" s="14">
        <v>0</v>
      </c>
      <c r="E184" s="14">
        <v>0</v>
      </c>
      <c r="F184" s="14">
        <v>0</v>
      </c>
      <c r="G184" s="14">
        <v>0</v>
      </c>
      <c r="I184" s="19"/>
    </row>
    <row r="185" spans="1:9" ht="12.75">
      <c r="A185" s="19" t="s">
        <v>313</v>
      </c>
      <c r="B185" s="14">
        <v>258.6</v>
      </c>
      <c r="C185" s="14">
        <v>253.6</v>
      </c>
      <c r="D185" s="14">
        <v>248.6</v>
      </c>
      <c r="E185" s="14">
        <v>248.6</v>
      </c>
      <c r="F185" s="14">
        <v>248.6</v>
      </c>
      <c r="G185" s="14">
        <v>248.6</v>
      </c>
      <c r="I185" s="19"/>
    </row>
    <row r="186" spans="1:9" ht="12.75">
      <c r="A186" s="19" t="s">
        <v>314</v>
      </c>
      <c r="B186" s="14">
        <v>0</v>
      </c>
      <c r="C186" s="14">
        <v>0</v>
      </c>
      <c r="D186" s="14">
        <v>0</v>
      </c>
      <c r="E186" s="14">
        <v>0</v>
      </c>
      <c r="F186" s="14">
        <v>0</v>
      </c>
      <c r="G186" s="14">
        <v>0</v>
      </c>
      <c r="I186" s="19"/>
    </row>
    <row r="187" spans="1:9" ht="12.75">
      <c r="A187" s="19" t="s">
        <v>315</v>
      </c>
      <c r="B187" s="14">
        <v>981</v>
      </c>
      <c r="C187" s="14">
        <v>981</v>
      </c>
      <c r="D187" s="14">
        <v>981</v>
      </c>
      <c r="E187" s="14">
        <v>981</v>
      </c>
      <c r="F187" s="14">
        <v>981</v>
      </c>
      <c r="G187" s="14">
        <v>981</v>
      </c>
      <c r="I187" s="19"/>
    </row>
    <row r="188" spans="1:9" ht="12.75">
      <c r="A188" s="19" t="s">
        <v>316</v>
      </c>
      <c r="B188" s="14">
        <v>0</v>
      </c>
      <c r="C188" s="14">
        <v>0</v>
      </c>
      <c r="D188" s="14">
        <v>0</v>
      </c>
      <c r="E188" s="14">
        <v>0</v>
      </c>
      <c r="F188" s="14">
        <v>0</v>
      </c>
      <c r="G188" s="14">
        <v>0</v>
      </c>
      <c r="I188" s="19"/>
    </row>
    <row r="189" spans="1:9" ht="12.75">
      <c r="A189" s="19" t="s">
        <v>317</v>
      </c>
      <c r="B189" s="14">
        <v>222</v>
      </c>
      <c r="C189" s="14">
        <v>222</v>
      </c>
      <c r="D189" s="14">
        <v>222</v>
      </c>
      <c r="E189" s="14">
        <v>222</v>
      </c>
      <c r="F189" s="14">
        <v>222</v>
      </c>
      <c r="G189" s="14">
        <v>222</v>
      </c>
      <c r="I189" s="19"/>
    </row>
    <row r="190" spans="1:9" ht="12.75">
      <c r="A190" s="19" t="s">
        <v>318</v>
      </c>
      <c r="B190" s="14">
        <v>359</v>
      </c>
      <c r="C190" s="14">
        <v>634</v>
      </c>
      <c r="D190" s="14">
        <v>634</v>
      </c>
      <c r="E190" s="14">
        <v>634</v>
      </c>
      <c r="F190" s="14">
        <v>634</v>
      </c>
      <c r="G190" s="14">
        <v>634</v>
      </c>
      <c r="I190" s="19"/>
    </row>
    <row r="191" spans="1:9" ht="12.75">
      <c r="A191" s="19" t="s">
        <v>319</v>
      </c>
      <c r="B191" s="14">
        <v>77.4</v>
      </c>
      <c r="C191" s="14">
        <v>77.4</v>
      </c>
      <c r="D191" s="14">
        <v>77.4</v>
      </c>
      <c r="E191" s="14">
        <v>77.4</v>
      </c>
      <c r="F191" s="14">
        <v>77.4</v>
      </c>
      <c r="G191" s="14">
        <v>77.4</v>
      </c>
      <c r="I191" s="19"/>
    </row>
    <row r="192" spans="1:9" ht="12.75">
      <c r="A192" s="19" t="s">
        <v>320</v>
      </c>
      <c r="B192" s="14">
        <v>761</v>
      </c>
      <c r="C192" s="14">
        <v>761</v>
      </c>
      <c r="D192" s="14">
        <v>761</v>
      </c>
      <c r="E192" s="14">
        <v>761</v>
      </c>
      <c r="F192" s="14">
        <v>761</v>
      </c>
      <c r="G192" s="14">
        <v>761</v>
      </c>
      <c r="I192" s="19"/>
    </row>
    <row r="193" spans="1:9" ht="12.75">
      <c r="A193" s="19" t="s">
        <v>321</v>
      </c>
      <c r="B193" s="14">
        <v>0</v>
      </c>
      <c r="C193" s="14">
        <v>0</v>
      </c>
      <c r="D193" s="14">
        <v>0</v>
      </c>
      <c r="E193" s="14">
        <v>0</v>
      </c>
      <c r="F193" s="14">
        <v>0</v>
      </c>
      <c r="G193" s="14">
        <v>0</v>
      </c>
      <c r="I193" s="19"/>
    </row>
    <row r="194" spans="1:9" ht="12.75">
      <c r="A194" s="19" t="s">
        <v>322</v>
      </c>
      <c r="B194" s="14">
        <v>0</v>
      </c>
      <c r="C194" s="14">
        <v>0</v>
      </c>
      <c r="D194" s="14">
        <v>0</v>
      </c>
      <c r="E194" s="14">
        <v>0</v>
      </c>
      <c r="F194" s="14">
        <v>0</v>
      </c>
      <c r="G194" s="14">
        <v>0</v>
      </c>
      <c r="I194" s="19"/>
    </row>
    <row r="195" spans="1:9" ht="12.75">
      <c r="A195" s="19" t="s">
        <v>323</v>
      </c>
      <c r="B195" s="14">
        <v>0</v>
      </c>
      <c r="C195" s="14">
        <v>0</v>
      </c>
      <c r="D195" s="14">
        <v>0</v>
      </c>
      <c r="E195" s="14">
        <v>0</v>
      </c>
      <c r="F195" s="14">
        <v>0</v>
      </c>
      <c r="G195" s="14">
        <v>0</v>
      </c>
      <c r="I195" s="19"/>
    </row>
    <row r="196" spans="1:9" ht="12.75">
      <c r="A196" s="19" t="s">
        <v>324</v>
      </c>
      <c r="B196" s="14">
        <v>0</v>
      </c>
      <c r="C196" s="14">
        <v>0</v>
      </c>
      <c r="D196" s="14">
        <v>0</v>
      </c>
      <c r="E196" s="14">
        <v>0</v>
      </c>
      <c r="F196" s="14">
        <v>0</v>
      </c>
      <c r="G196" s="14">
        <v>0</v>
      </c>
      <c r="I196" s="19"/>
    </row>
    <row r="197" spans="1:9" ht="12.75">
      <c r="A197" s="19" t="s">
        <v>325</v>
      </c>
      <c r="B197" s="14">
        <v>756</v>
      </c>
      <c r="C197" s="14">
        <v>756</v>
      </c>
      <c r="D197" s="14">
        <v>756</v>
      </c>
      <c r="E197" s="14">
        <v>756</v>
      </c>
      <c r="F197" s="14">
        <v>756</v>
      </c>
      <c r="G197" s="14">
        <v>756</v>
      </c>
      <c r="I197" s="19"/>
    </row>
    <row r="198" spans="1:9" ht="12.75">
      <c r="A198" s="19" t="s">
        <v>326</v>
      </c>
      <c r="B198" s="14">
        <v>598</v>
      </c>
      <c r="C198" s="14">
        <v>598</v>
      </c>
      <c r="D198" s="14">
        <v>598</v>
      </c>
      <c r="E198" s="14">
        <v>598</v>
      </c>
      <c r="F198" s="14">
        <v>598</v>
      </c>
      <c r="G198" s="14">
        <v>598</v>
      </c>
      <c r="I198" s="19"/>
    </row>
    <row r="199" spans="1:9" ht="12.75">
      <c r="A199" s="19" t="s">
        <v>327</v>
      </c>
      <c r="B199" s="14">
        <v>0</v>
      </c>
      <c r="C199" s="14">
        <v>0</v>
      </c>
      <c r="D199" s="14">
        <v>0</v>
      </c>
      <c r="E199" s="14">
        <v>0</v>
      </c>
      <c r="F199" s="14">
        <v>0</v>
      </c>
      <c r="G199" s="14">
        <v>0</v>
      </c>
      <c r="I199" s="19"/>
    </row>
    <row r="200" spans="1:9" ht="12.75">
      <c r="A200" s="19" t="s">
        <v>328</v>
      </c>
      <c r="B200" s="14">
        <v>0</v>
      </c>
      <c r="C200" s="14">
        <v>0</v>
      </c>
      <c r="D200" s="14">
        <v>0</v>
      </c>
      <c r="E200" s="14">
        <v>0</v>
      </c>
      <c r="F200" s="14">
        <v>0</v>
      </c>
      <c r="G200" s="14">
        <v>0</v>
      </c>
      <c r="I200" s="19"/>
    </row>
    <row r="202" spans="2:7" ht="12.75">
      <c r="B202" s="14"/>
      <c r="C202" s="14"/>
      <c r="D202" s="14"/>
      <c r="E202" s="14"/>
      <c r="F202" s="14"/>
      <c r="G202" s="14"/>
    </row>
  </sheetData>
  <mergeCells count="3">
    <mergeCell ref="A1:G1"/>
    <mergeCell ref="A3:G3"/>
    <mergeCell ref="B5:G5"/>
  </mergeCells>
  <printOptions horizontalCentered="1"/>
  <pageMargins left="0.5" right="0.25" top="1" bottom="1" header="0.5" footer="0.5"/>
  <pageSetup horizontalDpi="600" verticalDpi="600" orientation="portrait" scale="93" r:id="rId1"/>
  <headerFooter alignWithMargins="0">
    <oddHeader>&amp;LCDR Report - Winter Generation by County&amp;RMay 2007</oddHeader>
    <oddFooter>&amp;CWinter Generation by County - &amp;P of &amp;N</oddFooter>
  </headerFooter>
  <rowBreaks count="1" manualBreakCount="1">
    <brk id="145" max="6" man="1"/>
  </rowBreaks>
</worksheet>
</file>

<file path=xl/worksheets/sheet19.xml><?xml version="1.0" encoding="utf-8"?>
<worksheet xmlns="http://schemas.openxmlformats.org/spreadsheetml/2006/main" xmlns:r="http://schemas.openxmlformats.org/officeDocument/2006/relationships">
  <sheetPr>
    <tabColor indexed="44"/>
    <pageSetUpPr fitToPage="1"/>
  </sheetPr>
  <dimension ref="A1:H207"/>
  <sheetViews>
    <sheetView showGridLines="0" workbookViewId="0" topLeftCell="A1">
      <selection activeCell="A1" sqref="A1:G1"/>
    </sheetView>
  </sheetViews>
  <sheetFormatPr defaultColWidth="9.140625" defaultRowHeight="12.75"/>
  <cols>
    <col min="1" max="1" width="18.421875" style="0" customWidth="1"/>
    <col min="2" max="7" width="10.28125" style="0" customWidth="1"/>
  </cols>
  <sheetData>
    <row r="1" spans="1:7" ht="26.25" customHeight="1">
      <c r="A1" s="268" t="s">
        <v>677</v>
      </c>
      <c r="B1" s="268"/>
      <c r="C1" s="268"/>
      <c r="D1" s="268"/>
      <c r="E1" s="268"/>
      <c r="F1" s="268"/>
      <c r="G1" s="268"/>
    </row>
    <row r="3" ht="12.75">
      <c r="A3" s="28" t="s">
        <v>668</v>
      </c>
    </row>
    <row r="4" ht="12.75">
      <c r="A4" s="29" t="s">
        <v>669</v>
      </c>
    </row>
    <row r="5" ht="12.75">
      <c r="A5" s="29"/>
    </row>
    <row r="6" spans="1:7" ht="42" customHeight="1">
      <c r="A6" s="261" t="s">
        <v>728</v>
      </c>
      <c r="B6" s="261"/>
      <c r="C6" s="261"/>
      <c r="D6" s="261"/>
      <c r="E6" s="261"/>
      <c r="F6" s="261"/>
      <c r="G6" s="261"/>
    </row>
    <row r="7" spans="1:8" ht="12.75" customHeight="1">
      <c r="A7" s="257"/>
      <c r="B7" s="257"/>
      <c r="C7" s="257"/>
      <c r="D7" s="257"/>
      <c r="E7" s="257"/>
      <c r="F7" s="257"/>
      <c r="G7" s="257"/>
      <c r="H7" s="257"/>
    </row>
    <row r="8" spans="1:8" ht="15" customHeight="1">
      <c r="A8" s="257"/>
      <c r="B8" s="257"/>
      <c r="C8" s="257"/>
      <c r="D8" s="257"/>
      <c r="E8" s="257"/>
      <c r="F8" s="257"/>
      <c r="G8" s="257"/>
      <c r="H8" s="257"/>
    </row>
    <row r="9" spans="1:7" ht="12.75" customHeight="1">
      <c r="A9" s="1"/>
      <c r="B9" s="230" t="s">
        <v>673</v>
      </c>
      <c r="C9" s="267"/>
      <c r="D9" s="267"/>
      <c r="E9" s="267"/>
      <c r="F9" s="267"/>
      <c r="G9" s="267"/>
    </row>
    <row r="10" spans="1:7" ht="12.75" customHeight="1">
      <c r="A10" s="1" t="s">
        <v>137</v>
      </c>
      <c r="B10" s="1">
        <v>2008</v>
      </c>
      <c r="C10" s="1">
        <v>2009</v>
      </c>
      <c r="D10" s="1">
        <v>2010</v>
      </c>
      <c r="E10" s="1">
        <v>2011</v>
      </c>
      <c r="F10" s="1">
        <v>2012</v>
      </c>
      <c r="G10" s="1">
        <v>2013</v>
      </c>
    </row>
    <row r="11" ht="12.75" customHeight="1"/>
    <row r="12" spans="1:8" ht="12.75" customHeight="1">
      <c r="A12" s="19" t="s">
        <v>138</v>
      </c>
      <c r="B12" s="14">
        <f>WinterGenerationbyCounty!B8-WinterLoadbyCounty!B8</f>
        <v>-104.75281333333334</v>
      </c>
      <c r="C12" s="14">
        <f>WinterGenerationbyCounty!C8-WinterLoadbyCounty!C8</f>
        <v>-106.30321333333333</v>
      </c>
      <c r="D12" s="14">
        <f>WinterGenerationbyCounty!D8-WinterLoadbyCounty!D8</f>
        <v>-107.68321333333333</v>
      </c>
      <c r="E12" s="14">
        <f>WinterGenerationbyCounty!E8-WinterLoadbyCounty!E8</f>
        <v>-109.06321333333334</v>
      </c>
      <c r="F12" s="14">
        <f>WinterGenerationbyCounty!F8-WinterLoadbyCounty!F8</f>
        <v>-110.44321333333333</v>
      </c>
      <c r="G12" s="14">
        <f>WinterGenerationbyCounty!G8-WinterLoadbyCounty!G8</f>
        <v>-111.823</v>
      </c>
      <c r="H12" s="19"/>
    </row>
    <row r="13" spans="1:8" ht="12.75" customHeight="1">
      <c r="A13" s="19" t="s">
        <v>139</v>
      </c>
      <c r="B13" s="14">
        <f>WinterGenerationbyCounty!B9-WinterLoadbyCounty!B9</f>
        <v>-97</v>
      </c>
      <c r="C13" s="14">
        <f>WinterGenerationbyCounty!C9-WinterLoadbyCounty!C9</f>
        <v>-98.6</v>
      </c>
      <c r="D13" s="14">
        <f>WinterGenerationbyCounty!D9-WinterLoadbyCounty!D9</f>
        <v>-100.2</v>
      </c>
      <c r="E13" s="14">
        <f>WinterGenerationbyCounty!E9-WinterLoadbyCounty!E9</f>
        <v>-101.8</v>
      </c>
      <c r="F13" s="14">
        <f>WinterGenerationbyCounty!F9-WinterLoadbyCounty!F9</f>
        <v>-103.45</v>
      </c>
      <c r="G13" s="14">
        <f>WinterGenerationbyCounty!G9-WinterLoadbyCounty!G9</f>
        <v>-105.05</v>
      </c>
      <c r="H13" s="19"/>
    </row>
    <row r="14" spans="1:8" ht="12.75">
      <c r="A14" s="19" t="s">
        <v>140</v>
      </c>
      <c r="B14" s="14">
        <f>WinterGenerationbyCounty!B10-WinterLoadbyCounty!B10</f>
        <v>-226.55767218507557</v>
      </c>
      <c r="C14" s="14">
        <f>WinterGenerationbyCounty!C10-WinterLoadbyCounty!C10</f>
        <v>-230.57635802979644</v>
      </c>
      <c r="D14" s="14">
        <f>WinterGenerationbyCounty!D10-WinterLoadbyCounty!D10</f>
        <v>-234.12174745551647</v>
      </c>
      <c r="E14" s="14">
        <f>WinterGenerationbyCounty!E10-WinterLoadbyCounty!E10</f>
        <v>-237.66978835883376</v>
      </c>
      <c r="F14" s="14">
        <f>WinterGenerationbyCounty!F10-WinterLoadbyCounty!F10</f>
        <v>-241.21984718677913</v>
      </c>
      <c r="G14" s="14">
        <f>WinterGenerationbyCounty!G10-WinterLoadbyCounty!G10</f>
        <v>-244.77</v>
      </c>
      <c r="H14" s="19"/>
    </row>
    <row r="15" spans="1:8" ht="12.75">
      <c r="A15" s="19" t="s">
        <v>141</v>
      </c>
      <c r="B15" s="14">
        <f>WinterGenerationbyCounty!B11-WinterLoadbyCounty!B11</f>
        <v>-58.84741066634085</v>
      </c>
      <c r="C15" s="14">
        <f>WinterGenerationbyCounty!C11-WinterLoadbyCounty!C11</f>
        <v>-61.43940763395401</v>
      </c>
      <c r="D15" s="14">
        <f>WinterGenerationbyCounty!D11-WinterLoadbyCounty!D11</f>
        <v>-62.60395213086939</v>
      </c>
      <c r="E15" s="14">
        <f>WinterGenerationbyCounty!E11-WinterLoadbyCounty!E11</f>
        <v>-63.63986547158843</v>
      </c>
      <c r="F15" s="14">
        <f>WinterGenerationbyCounty!F11-WinterLoadbyCounty!F11</f>
        <v>-64.52897339527608</v>
      </c>
      <c r="G15" s="14">
        <f>WinterGenerationbyCounty!G11-WinterLoadbyCounty!G11</f>
        <v>-65.672</v>
      </c>
      <c r="H15" s="19"/>
    </row>
    <row r="16" spans="1:8" ht="12.75">
      <c r="A16" s="19" t="s">
        <v>142</v>
      </c>
      <c r="B16" s="14">
        <f>WinterGenerationbyCounty!B12-WinterLoadbyCounty!B12</f>
        <v>-29.91</v>
      </c>
      <c r="C16" s="14">
        <f>WinterGenerationbyCounty!C12-WinterLoadbyCounty!C12</f>
        <v>-30.63</v>
      </c>
      <c r="D16" s="14">
        <f>WinterGenerationbyCounty!D12-WinterLoadbyCounty!D12</f>
        <v>-31.35</v>
      </c>
      <c r="E16" s="14">
        <f>WinterGenerationbyCounty!E12-WinterLoadbyCounty!E12</f>
        <v>-32.07</v>
      </c>
      <c r="F16" s="14">
        <f>WinterGenerationbyCounty!F12-WinterLoadbyCounty!F12</f>
        <v>-32.79</v>
      </c>
      <c r="G16" s="14">
        <f>WinterGenerationbyCounty!G12-WinterLoadbyCounty!G12</f>
        <v>-33.528</v>
      </c>
      <c r="H16" s="19"/>
    </row>
    <row r="17" spans="1:8" ht="12.75">
      <c r="A17" s="19" t="s">
        <v>143</v>
      </c>
      <c r="B17" s="14">
        <f>WinterGenerationbyCounty!B13-WinterLoadbyCounty!B13</f>
        <v>-1297.7923890388513</v>
      </c>
      <c r="C17" s="14">
        <f>WinterGenerationbyCounty!C13-WinterLoadbyCounty!C13</f>
        <v>-1256.6170935344867</v>
      </c>
      <c r="D17" s="14">
        <f>WinterGenerationbyCounty!D13-WinterLoadbyCounty!D13</f>
        <v>-1519.425263060243</v>
      </c>
      <c r="E17" s="14">
        <f>WinterGenerationbyCounty!E13-WinterLoadbyCounty!E13</f>
        <v>-1577.4032881138253</v>
      </c>
      <c r="F17" s="14">
        <f>WinterGenerationbyCounty!F13-WinterLoadbyCounty!F13</f>
        <v>-1637.1234896024916</v>
      </c>
      <c r="G17" s="14">
        <f>WinterGenerationbyCounty!G13-WinterLoadbyCounty!G13</f>
        <v>-1698.5880000000002</v>
      </c>
      <c r="H17" s="19"/>
    </row>
    <row r="18" spans="1:8" ht="12.75">
      <c r="A18" s="19" t="s">
        <v>144</v>
      </c>
      <c r="B18" s="14">
        <f>WinterGenerationbyCounty!B14-WinterLoadbyCounty!B14</f>
        <v>-94.26458145784453</v>
      </c>
      <c r="C18" s="14">
        <f>WinterGenerationbyCounty!C14-WinterLoadbyCounty!C14</f>
        <v>-96.43036062413616</v>
      </c>
      <c r="D18" s="14">
        <f>WinterGenerationbyCounty!D14-WinterLoadbyCounty!D14</f>
        <v>-98.66739229303158</v>
      </c>
      <c r="E18" s="14">
        <f>WinterGenerationbyCounty!E14-WinterLoadbyCounty!E14</f>
        <v>-100.97870176403869</v>
      </c>
      <c r="F18" s="14">
        <f>WinterGenerationbyCounty!F14-WinterLoadbyCounty!F14</f>
        <v>-103.36745237221555</v>
      </c>
      <c r="G18" s="14">
        <f>WinterGenerationbyCounty!G14-WinterLoadbyCounty!G14</f>
        <v>-105.833</v>
      </c>
      <c r="H18" s="19"/>
    </row>
    <row r="19" spans="1:8" ht="12.75">
      <c r="A19" s="19" t="s">
        <v>145</v>
      </c>
      <c r="B19" s="14">
        <f>WinterGenerationbyCounty!B15-WinterLoadbyCounty!B15</f>
        <v>-85.036</v>
      </c>
      <c r="C19" s="14">
        <f>WinterGenerationbyCounty!C15-WinterLoadbyCounty!C15</f>
        <v>-88.956</v>
      </c>
      <c r="D19" s="14">
        <f>WinterGenerationbyCounty!D15-WinterLoadbyCounty!D15</f>
        <v>-92.876</v>
      </c>
      <c r="E19" s="14">
        <f>WinterGenerationbyCounty!E15-WinterLoadbyCounty!E15</f>
        <v>-96.796</v>
      </c>
      <c r="F19" s="14">
        <f>WinterGenerationbyCounty!F15-WinterLoadbyCounty!F15</f>
        <v>-100.716</v>
      </c>
      <c r="G19" s="14">
        <f>WinterGenerationbyCounty!G15-WinterLoadbyCounty!G15</f>
        <v>-104.636</v>
      </c>
      <c r="H19" s="19"/>
    </row>
    <row r="20" spans="1:8" ht="12.75">
      <c r="A20" s="19" t="s">
        <v>146</v>
      </c>
      <c r="B20" s="14">
        <f>WinterGenerationbyCounty!B16-WinterLoadbyCounty!B16</f>
        <v>1521.33142908934</v>
      </c>
      <c r="C20" s="14">
        <f>WinterGenerationbyCounty!C16-WinterLoadbyCounty!C16</f>
        <v>1509.0245045413346</v>
      </c>
      <c r="D20" s="14">
        <f>WinterGenerationbyCounty!D16-WinterLoadbyCounty!D16</f>
        <v>1498.1197769373862</v>
      </c>
      <c r="E20" s="14">
        <f>WinterGenerationbyCounty!E16-WinterLoadbyCounty!E16</f>
        <v>1485.0789996442531</v>
      </c>
      <c r="F20" s="14">
        <f>WinterGenerationbyCounty!F16-WinterLoadbyCounty!F16</f>
        <v>1470.9924612447073</v>
      </c>
      <c r="G20" s="14">
        <f>WinterGenerationbyCounty!G16-WinterLoadbyCounty!G16</f>
        <v>1436.849</v>
      </c>
      <c r="H20" s="19"/>
    </row>
    <row r="21" spans="1:8" ht="12.75">
      <c r="A21" s="19" t="s">
        <v>147</v>
      </c>
      <c r="B21" s="14">
        <f>WinterGenerationbyCounty!B17-WinterLoadbyCounty!B17</f>
        <v>-6.842</v>
      </c>
      <c r="C21" s="14">
        <f>WinterGenerationbyCounty!C17-WinterLoadbyCounty!C17</f>
        <v>-6.842</v>
      </c>
      <c r="D21" s="14">
        <f>WinterGenerationbyCounty!D17-WinterLoadbyCounty!D17</f>
        <v>-6.942</v>
      </c>
      <c r="E21" s="14">
        <f>WinterGenerationbyCounty!E17-WinterLoadbyCounty!E17</f>
        <v>-6.942</v>
      </c>
      <c r="F21" s="14">
        <f>WinterGenerationbyCounty!F17-WinterLoadbyCounty!F17</f>
        <v>-7.042</v>
      </c>
      <c r="G21" s="14">
        <f>WinterGenerationbyCounty!G17-WinterLoadbyCounty!G17</f>
        <v>-7.042</v>
      </c>
      <c r="H21" s="19"/>
    </row>
    <row r="22" spans="1:8" ht="12.75">
      <c r="A22" s="19" t="s">
        <v>148</v>
      </c>
      <c r="B22" s="14">
        <f>WinterGenerationbyCounty!B18-WinterLoadbyCounty!B18</f>
        <v>-313.791822612427</v>
      </c>
      <c r="C22" s="14">
        <f>WinterGenerationbyCounty!C18-WinterLoadbyCounty!C18</f>
        <v>-322.4170514194299</v>
      </c>
      <c r="D22" s="14">
        <f>WinterGenerationbyCounty!D18-WinterLoadbyCounty!D18</f>
        <v>-331.35579594047687</v>
      </c>
      <c r="E22" s="14">
        <f>WinterGenerationbyCounty!E18-WinterLoadbyCounty!E18</f>
        <v>-340.46329831854575</v>
      </c>
      <c r="F22" s="14">
        <f>WinterGenerationbyCounty!F18-WinterLoadbyCounty!F18</f>
        <v>-349.8863164106584</v>
      </c>
      <c r="G22" s="14">
        <f>WinterGenerationbyCounty!G18-WinterLoadbyCounty!G18</f>
        <v>-359.553</v>
      </c>
      <c r="H22" s="19"/>
    </row>
    <row r="23" spans="1:8" ht="12.75">
      <c r="A23" s="19" t="s">
        <v>149</v>
      </c>
      <c r="B23" s="14">
        <f>WinterGenerationbyCounty!B19-WinterLoadbyCounty!B19</f>
        <v>-853.2809599999999</v>
      </c>
      <c r="C23" s="14">
        <f>WinterGenerationbyCounty!C19-WinterLoadbyCounty!C19</f>
        <v>-900.7245873999999</v>
      </c>
      <c r="D23" s="14">
        <f>WinterGenerationbyCounty!D19-WinterLoadbyCounty!D19</f>
        <v>-923.4892751299999</v>
      </c>
      <c r="E23" s="14">
        <f>WinterGenerationbyCounty!E19-WinterLoadbyCounty!E19</f>
        <v>-935.5758679844198</v>
      </c>
      <c r="F23" s="14">
        <f>WinterGenerationbyCounty!F19-WinterLoadbyCounty!F19</f>
        <v>-961.5802496976869</v>
      </c>
      <c r="G23" s="14">
        <f>WinterGenerationbyCounty!G19-WinterLoadbyCounty!G19</f>
        <v>-990.644</v>
      </c>
      <c r="H23" s="19"/>
    </row>
    <row r="24" spans="1:8" ht="12.75">
      <c r="A24" s="19" t="s">
        <v>150</v>
      </c>
      <c r="B24" s="14">
        <f>WinterGenerationbyCounty!B20-WinterLoadbyCounty!B20</f>
        <v>-2679.9733261295496</v>
      </c>
      <c r="C24" s="14">
        <f>WinterGenerationbyCounty!C20-WinterLoadbyCounty!C20</f>
        <v>-3099.497059290984</v>
      </c>
      <c r="D24" s="14">
        <f>WinterGenerationbyCounty!D20-WinterLoadbyCounty!D20</f>
        <v>-3343.106040749629</v>
      </c>
      <c r="E24" s="14">
        <f>WinterGenerationbyCounty!E20-WinterLoadbyCounty!E20</f>
        <v>-2895.3674582503754</v>
      </c>
      <c r="F24" s="14">
        <f>WinterGenerationbyCounty!F20-WinterLoadbyCounty!F20</f>
        <v>-3226.607809835583</v>
      </c>
      <c r="G24" s="14">
        <f>WinterGenerationbyCounty!G20-WinterLoadbyCounty!G20</f>
        <v>-3490.2839999999997</v>
      </c>
      <c r="H24" s="19"/>
    </row>
    <row r="25" spans="1:8" ht="12.75">
      <c r="A25" s="19" t="s">
        <v>151</v>
      </c>
      <c r="B25" s="14">
        <f>WinterGenerationbyCounty!B21-WinterLoadbyCounty!B21</f>
        <v>-45.62237417203276</v>
      </c>
      <c r="C25" s="14">
        <f>WinterGenerationbyCounty!C21-WinterLoadbyCounty!C21</f>
        <v>-46.29397635393161</v>
      </c>
      <c r="D25" s="14">
        <f>WinterGenerationbyCounty!D21-WinterLoadbyCounty!D21</f>
        <v>-47.9161235395033</v>
      </c>
      <c r="E25" s="14">
        <f>WinterGenerationbyCounty!E21-WinterLoadbyCounty!E21</f>
        <v>-49.597923780880144</v>
      </c>
      <c r="F25" s="14">
        <f>WinterGenerationbyCounty!F21-WinterLoadbyCounty!F21</f>
        <v>-51.09169420091295</v>
      </c>
      <c r="G25" s="14">
        <f>WinterGenerationbyCounty!G21-WinterLoadbyCounty!G21</f>
        <v>-52.883</v>
      </c>
      <c r="H25" s="19"/>
    </row>
    <row r="26" spans="1:8" ht="12.75">
      <c r="A26" s="19" t="s">
        <v>152</v>
      </c>
      <c r="B26" s="14">
        <f>WinterGenerationbyCounty!B22-WinterLoadbyCounty!B22</f>
        <v>4.963847923700245</v>
      </c>
      <c r="C26" s="14">
        <f>WinterGenerationbyCounty!C22-WinterLoadbyCounty!C22</f>
        <v>4.929667634536146</v>
      </c>
      <c r="D26" s="14">
        <f>WinterGenerationbyCounty!D22-WinterLoadbyCounty!D22</f>
        <v>4.896819736886388</v>
      </c>
      <c r="E26" s="14">
        <f>WinterGenerationbyCounty!E22-WinterLoadbyCounty!E22</f>
        <v>4.865656058007286</v>
      </c>
      <c r="F26" s="14">
        <f>WinterGenerationbyCounty!F22-WinterLoadbyCounty!F22</f>
        <v>4.851594641391059</v>
      </c>
      <c r="G26" s="14">
        <f>WinterGenerationbyCounty!G22-WinterLoadbyCounty!G22</f>
        <v>4.836</v>
      </c>
      <c r="H26" s="19"/>
    </row>
    <row r="27" spans="1:8" ht="12.75">
      <c r="A27" s="19" t="s">
        <v>153</v>
      </c>
      <c r="B27" s="14">
        <f>WinterGenerationbyCounty!B23-WinterLoadbyCounty!B23</f>
        <v>521.6661816852045</v>
      </c>
      <c r="C27" s="14">
        <f>WinterGenerationbyCounty!C23-WinterLoadbyCounty!C23</f>
        <v>518.6007347708955</v>
      </c>
      <c r="D27" s="14">
        <f>WinterGenerationbyCounty!D23-WinterLoadbyCounty!D23</f>
        <v>515.2774622097064</v>
      </c>
      <c r="E27" s="14">
        <f>WinterGenerationbyCounty!E23-WinterLoadbyCounty!E23</f>
        <v>502.50807419922836</v>
      </c>
      <c r="F27" s="14">
        <f>WinterGenerationbyCounty!F23-WinterLoadbyCounty!F23</f>
        <v>498.3014561477618</v>
      </c>
      <c r="G27" s="14">
        <f>WinterGenerationbyCounty!G23-WinterLoadbyCounty!G23</f>
        <v>493.73699999999997</v>
      </c>
      <c r="H27" s="19"/>
    </row>
    <row r="28" spans="1:8" ht="12.75">
      <c r="A28" s="19" t="s">
        <v>154</v>
      </c>
      <c r="B28" s="14">
        <f>WinterGenerationbyCounty!B24-WinterLoadbyCounty!B24</f>
        <v>-453.19348010085173</v>
      </c>
      <c r="C28" s="14">
        <f>WinterGenerationbyCounty!C24-WinterLoadbyCounty!C24</f>
        <v>-485.1692955273834</v>
      </c>
      <c r="D28" s="14">
        <f>WinterGenerationbyCounty!D24-WinterLoadbyCounty!D24</f>
        <v>-648.9147484550219</v>
      </c>
      <c r="E28" s="14">
        <f>WinterGenerationbyCounty!E24-WinterLoadbyCounty!E24</f>
        <v>-660.510790242691</v>
      </c>
      <c r="F28" s="14">
        <f>WinterGenerationbyCounty!F24-WinterLoadbyCounty!F24</f>
        <v>-670.5887813598972</v>
      </c>
      <c r="G28" s="14">
        <f>WinterGenerationbyCounty!G24-WinterLoadbyCounty!G24</f>
        <v>-680.702</v>
      </c>
      <c r="H28" s="19"/>
    </row>
    <row r="29" spans="1:8" ht="12.75">
      <c r="A29" s="19" t="s">
        <v>155</v>
      </c>
      <c r="B29" s="14">
        <f>WinterGenerationbyCounty!B25-WinterLoadbyCounty!B25</f>
        <v>-93.89299999999997</v>
      </c>
      <c r="C29" s="14">
        <f>WinterGenerationbyCounty!C25-WinterLoadbyCounty!C25</f>
        <v>-106.363</v>
      </c>
      <c r="D29" s="14">
        <f>WinterGenerationbyCounty!D25-WinterLoadbyCounty!D25</f>
        <v>-113.118</v>
      </c>
      <c r="E29" s="14">
        <f>WinterGenerationbyCounty!E25-WinterLoadbyCounty!E25</f>
        <v>-122.41300000000001</v>
      </c>
      <c r="F29" s="14">
        <f>WinterGenerationbyCounty!F25-WinterLoadbyCounty!F25</f>
        <v>-131.423</v>
      </c>
      <c r="G29" s="14">
        <f>WinterGenerationbyCounty!G25-WinterLoadbyCounty!G25</f>
        <v>-141.72199999999998</v>
      </c>
      <c r="H29" s="19"/>
    </row>
    <row r="30" spans="1:8" ht="12.75">
      <c r="A30" s="19" t="s">
        <v>156</v>
      </c>
      <c r="B30" s="14">
        <f>WinterGenerationbyCounty!B26-WinterLoadbyCounty!B26</f>
        <v>-26.14941931420086</v>
      </c>
      <c r="C30" s="14">
        <f>WinterGenerationbyCounty!C26-WinterLoadbyCounty!C26</f>
        <v>-26.65654068716627</v>
      </c>
      <c r="D30" s="14">
        <f>WinterGenerationbyCounty!D26-WinterLoadbyCounty!D26</f>
        <v>-27.169662060131685</v>
      </c>
      <c r="E30" s="14">
        <f>WinterGenerationbyCounty!E26-WinterLoadbyCounty!E26</f>
        <v>-27.689783433097094</v>
      </c>
      <c r="F30" s="14">
        <f>WinterGenerationbyCounty!F26-WinterLoadbyCounty!F26</f>
        <v>-28.215904806062515</v>
      </c>
      <c r="G30" s="14">
        <f>WinterGenerationbyCounty!G26-WinterLoadbyCounty!G26</f>
        <v>-28.749</v>
      </c>
      <c r="H30" s="19"/>
    </row>
    <row r="31" spans="1:8" ht="12.75">
      <c r="A31" s="19" t="s">
        <v>157</v>
      </c>
      <c r="B31" s="14">
        <f>WinterGenerationbyCounty!B27-WinterLoadbyCounty!B27</f>
        <v>-19.023697018445212</v>
      </c>
      <c r="C31" s="14">
        <f>WinterGenerationbyCounty!C27-WinterLoadbyCounty!C27</f>
        <v>-19.32554937669624</v>
      </c>
      <c r="D31" s="14">
        <f>WinterGenerationbyCounty!D27-WinterLoadbyCounty!D27</f>
        <v>-19.627401734947277</v>
      </c>
      <c r="E31" s="14">
        <f>WinterGenerationbyCounty!E27-WinterLoadbyCounty!E27</f>
        <v>-19.92925409319831</v>
      </c>
      <c r="F31" s="14">
        <f>WinterGenerationbyCounty!F27-WinterLoadbyCounty!F27</f>
        <v>-20.231106451449342</v>
      </c>
      <c r="G31" s="14">
        <f>WinterGenerationbyCounty!G27-WinterLoadbyCounty!G27</f>
        <v>-20.533</v>
      </c>
      <c r="H31" s="19"/>
    </row>
    <row r="32" spans="1:8" ht="12.75">
      <c r="A32" s="19" t="s">
        <v>158</v>
      </c>
      <c r="B32" s="14">
        <f>WinterGenerationbyCounty!B28-WinterLoadbyCounty!B28</f>
        <v>-117.09223442086055</v>
      </c>
      <c r="C32" s="14">
        <f>WinterGenerationbyCounty!C28-WinterLoadbyCounty!C28</f>
        <v>-118.64033448604046</v>
      </c>
      <c r="D32" s="14">
        <f>WinterGenerationbyCounty!D28-WinterLoadbyCounty!D28</f>
        <v>-120.20026263445308</v>
      </c>
      <c r="E32" s="14">
        <f>WinterGenerationbyCounty!E28-WinterLoadbyCounty!E28</f>
        <v>-121.7820617755045</v>
      </c>
      <c r="F32" s="14">
        <f>WinterGenerationbyCounty!F28-WinterLoadbyCounty!F28</f>
        <v>-123.47577583141747</v>
      </c>
      <c r="G32" s="14">
        <f>WinterGenerationbyCounty!G28-WinterLoadbyCounty!G28</f>
        <v>-125.088</v>
      </c>
      <c r="H32" s="19"/>
    </row>
    <row r="33" spans="1:8" ht="12.75">
      <c r="A33" s="19" t="s">
        <v>159</v>
      </c>
      <c r="B33" s="14">
        <f>WinterGenerationbyCounty!B29-WinterLoadbyCounty!B29</f>
        <v>-32.603875856876144</v>
      </c>
      <c r="C33" s="14">
        <f>WinterGenerationbyCounty!C29-WinterLoadbyCounty!C29</f>
        <v>-33.63430657584896</v>
      </c>
      <c r="D33" s="14">
        <f>WinterGenerationbyCounty!D29-WinterLoadbyCounty!D29</f>
        <v>-34.66498474522396</v>
      </c>
      <c r="E33" s="14">
        <f>WinterGenerationbyCounty!E29-WinterLoadbyCounty!E29</f>
        <v>-35.69591036500116</v>
      </c>
      <c r="F33" s="14">
        <f>WinterGenerationbyCounty!F29-WinterLoadbyCounty!F29</f>
        <v>-36.74708343518054</v>
      </c>
      <c r="G33" s="14">
        <f>WinterGenerationbyCounty!G29-WinterLoadbyCounty!G29</f>
        <v>-37.808</v>
      </c>
      <c r="H33" s="19"/>
    </row>
    <row r="34" spans="1:8" ht="12.75">
      <c r="A34" s="19" t="s">
        <v>160</v>
      </c>
      <c r="B34" s="14">
        <f>WinterGenerationbyCounty!B30-WinterLoadbyCounty!B30</f>
        <v>-72.04379378508881</v>
      </c>
      <c r="C34" s="14">
        <f>WinterGenerationbyCounty!C30-WinterLoadbyCounty!C30</f>
        <v>-79.45596179281341</v>
      </c>
      <c r="D34" s="14">
        <f>WinterGenerationbyCounty!D30-WinterLoadbyCounty!D30</f>
        <v>-87.37790719974646</v>
      </c>
      <c r="E34" s="14">
        <f>WinterGenerationbyCounty!E30-WinterLoadbyCounty!E30</f>
        <v>-95.67038961910109</v>
      </c>
      <c r="F34" s="14">
        <f>WinterGenerationbyCounty!F30-WinterLoadbyCounty!F30</f>
        <v>-104.10059471104915</v>
      </c>
      <c r="G34" s="14">
        <f>WinterGenerationbyCounty!G30-WinterLoadbyCounty!G30</f>
        <v>-113.37299999999999</v>
      </c>
      <c r="H34" s="19"/>
    </row>
    <row r="35" spans="1:8" ht="12.75">
      <c r="A35" s="19" t="s">
        <v>161</v>
      </c>
      <c r="B35" s="14">
        <f>WinterGenerationbyCounty!B31-WinterLoadbyCounty!B31</f>
        <v>-120.07749671210917</v>
      </c>
      <c r="C35" s="14">
        <f>WinterGenerationbyCounty!C31-WinterLoadbyCounty!C31</f>
        <v>-126.85545633699041</v>
      </c>
      <c r="D35" s="14">
        <f>WinterGenerationbyCounty!D31-WinterLoadbyCounty!D31</f>
        <v>-133.382670885809</v>
      </c>
      <c r="E35" s="14">
        <f>WinterGenerationbyCounty!E31-WinterLoadbyCounty!E31</f>
        <v>-140.08279111765285</v>
      </c>
      <c r="F35" s="14">
        <f>WinterGenerationbyCounty!F31-WinterLoadbyCounty!F31</f>
        <v>-146.99041935494304</v>
      </c>
      <c r="G35" s="14">
        <f>WinterGenerationbyCounty!G31-WinterLoadbyCounty!G31</f>
        <v>-154.053</v>
      </c>
      <c r="H35" s="19"/>
    </row>
    <row r="36" spans="1:8" ht="12.75">
      <c r="A36" s="19" t="s">
        <v>162</v>
      </c>
      <c r="B36" s="14">
        <f>WinterGenerationbyCounty!B32-WinterLoadbyCounty!B32</f>
        <v>-1521.0717691352265</v>
      </c>
      <c r="C36" s="14">
        <f>WinterGenerationbyCounty!C32-WinterLoadbyCounty!C32</f>
        <v>-1633.9552552440728</v>
      </c>
      <c r="D36" s="14">
        <f>WinterGenerationbyCounty!D32-WinterLoadbyCounty!D32</f>
        <v>-1754.6445036082898</v>
      </c>
      <c r="E36" s="14">
        <f>WinterGenerationbyCounty!E32-WinterLoadbyCounty!E32</f>
        <v>-1883.0617760689006</v>
      </c>
      <c r="F36" s="14">
        <f>WinterGenerationbyCounty!F32-WinterLoadbyCounty!F32</f>
        <v>-2021.8359891119344</v>
      </c>
      <c r="G36" s="14">
        <f>WinterGenerationbyCounty!G32-WinterLoadbyCounty!G32</f>
        <v>-2170.929</v>
      </c>
      <c r="H36" s="19"/>
    </row>
    <row r="37" spans="1:8" ht="12.75">
      <c r="A37" s="19" t="s">
        <v>163</v>
      </c>
      <c r="B37" s="14">
        <f>WinterGenerationbyCounty!B33-WinterLoadbyCounty!B33</f>
        <v>-44.809093944799024</v>
      </c>
      <c r="C37" s="14">
        <f>WinterGenerationbyCounty!C33-WinterLoadbyCounty!C33</f>
        <v>-45.46534574175967</v>
      </c>
      <c r="D37" s="14">
        <f>WinterGenerationbyCounty!D33-WinterLoadbyCounty!D33</f>
        <v>-46.11444729529888</v>
      </c>
      <c r="E37" s="14">
        <f>WinterGenerationbyCounty!E33-WinterLoadbyCounty!E33</f>
        <v>-46.693520851651996</v>
      </c>
      <c r="F37" s="14">
        <f>WinterGenerationbyCounty!F33-WinterLoadbyCounty!F33</f>
        <v>-47.2700518882932</v>
      </c>
      <c r="G37" s="14">
        <f>WinterGenerationbyCounty!G33-WinterLoadbyCounty!G33</f>
        <v>-47.858</v>
      </c>
      <c r="H37" s="19"/>
    </row>
    <row r="38" spans="1:8" ht="12.75">
      <c r="A38" s="19" t="s">
        <v>164</v>
      </c>
      <c r="B38" s="14">
        <f>WinterGenerationbyCounty!B34-WinterLoadbyCounty!B34</f>
        <v>-474.3664934667253</v>
      </c>
      <c r="C38" s="14">
        <f>WinterGenerationbyCounty!C34-WinterLoadbyCounty!C34</f>
        <v>-502.4570302134923</v>
      </c>
      <c r="D38" s="14">
        <f>WinterGenerationbyCounty!D34-WinterLoadbyCounty!D34</f>
        <v>-538.4492612373411</v>
      </c>
      <c r="E38" s="14">
        <f>WinterGenerationbyCounty!E34-WinterLoadbyCounty!E34</f>
        <v>-572.487822337029</v>
      </c>
      <c r="F38" s="14">
        <f>WinterGenerationbyCounty!F34-WinterLoadbyCounty!F34</f>
        <v>-602.1079814987181</v>
      </c>
      <c r="G38" s="14">
        <f>WinterGenerationbyCounty!G34-WinterLoadbyCounty!G34</f>
        <v>-638.902</v>
      </c>
      <c r="H38" s="19"/>
    </row>
    <row r="39" spans="1:8" ht="12.75">
      <c r="A39" s="19" t="s">
        <v>165</v>
      </c>
      <c r="B39" s="14">
        <f>WinterGenerationbyCounty!B35-WinterLoadbyCounty!B35</f>
        <v>2656.682380526866</v>
      </c>
      <c r="C39" s="14">
        <f>WinterGenerationbyCounty!C35-WinterLoadbyCounty!C35</f>
        <v>2650.5279613023454</v>
      </c>
      <c r="D39" s="14">
        <f>WinterGenerationbyCounty!D35-WinterLoadbyCounty!D35</f>
        <v>2646.5941970537433</v>
      </c>
      <c r="E39" s="14">
        <f>WinterGenerationbyCounty!E35-WinterLoadbyCounty!E35</f>
        <v>2643.121199467123</v>
      </c>
      <c r="F39" s="14">
        <f>WinterGenerationbyCounty!F35-WinterLoadbyCounty!F35</f>
        <v>2639.6746377216546</v>
      </c>
      <c r="G39" s="14">
        <f>WinterGenerationbyCounty!G35-WinterLoadbyCounty!G35</f>
        <v>2636.228</v>
      </c>
      <c r="H39" s="19"/>
    </row>
    <row r="40" spans="1:8" ht="12.75">
      <c r="A40" s="19" t="s">
        <v>166</v>
      </c>
      <c r="B40" s="14">
        <f>WinterGenerationbyCounty!B36-WinterLoadbyCounty!B36</f>
        <v>596.2154143899854</v>
      </c>
      <c r="C40" s="14">
        <f>WinterGenerationbyCounty!C36-WinterLoadbyCounty!C36</f>
        <v>595.0828557168982</v>
      </c>
      <c r="D40" s="14">
        <f>WinterGenerationbyCounty!D36-WinterLoadbyCounty!D36</f>
        <v>593.945719158686</v>
      </c>
      <c r="E40" s="14">
        <f>WinterGenerationbyCounty!E36-WinterLoadbyCounty!E36</f>
        <v>592.8050932006711</v>
      </c>
      <c r="F40" s="14">
        <f>WinterGenerationbyCounty!F36-WinterLoadbyCounty!F36</f>
        <v>591.6618116117709</v>
      </c>
      <c r="G40" s="14">
        <f>WinterGenerationbyCounty!G36-WinterLoadbyCounty!G36</f>
        <v>590.517</v>
      </c>
      <c r="H40" s="19"/>
    </row>
    <row r="41" spans="1:8" ht="12.75">
      <c r="A41" s="19" t="s">
        <v>167</v>
      </c>
      <c r="B41" s="14">
        <f>WinterGenerationbyCounty!B37-WinterLoadbyCounty!B37</f>
        <v>-21.883171764039023</v>
      </c>
      <c r="C41" s="14">
        <f>WinterGenerationbyCounty!C37-WinterLoadbyCounty!C37</f>
        <v>-21.982248350336945</v>
      </c>
      <c r="D41" s="14">
        <f>WinterGenerationbyCounty!D37-WinterLoadbyCounty!D37</f>
        <v>-22.056367974835876</v>
      </c>
      <c r="E41" s="14">
        <f>WinterGenerationbyCounty!E37-WinterLoadbyCounty!E37</f>
        <v>-22.13776767933515</v>
      </c>
      <c r="F41" s="14">
        <f>WinterGenerationbyCounty!F37-WinterLoadbyCounty!F37</f>
        <v>-22.23727512773954</v>
      </c>
      <c r="G41" s="14">
        <f>WinterGenerationbyCounty!G37-WinterLoadbyCounty!G37</f>
        <v>-22.346</v>
      </c>
      <c r="H41" s="19"/>
    </row>
    <row r="42" spans="1:8" ht="12.75">
      <c r="A42" s="19" t="s">
        <v>168</v>
      </c>
      <c r="B42" s="14">
        <f>WinterGenerationbyCounty!B38-WinterLoadbyCounty!B38</f>
        <v>-28.4947173</v>
      </c>
      <c r="C42" s="14">
        <f>WinterGenerationbyCounty!C38-WinterLoadbyCounty!C38</f>
        <v>-29.160964473</v>
      </c>
      <c r="D42" s="14">
        <f>WinterGenerationbyCounty!D38-WinterLoadbyCounty!D38</f>
        <v>-29.827474117730002</v>
      </c>
      <c r="E42" s="14">
        <f>WinterGenerationbyCounty!E38-WinterLoadbyCounty!E38</f>
        <v>-30.4942488589073</v>
      </c>
      <c r="F42" s="14">
        <f>WinterGenerationbyCounty!F38-WinterLoadbyCounty!F38</f>
        <v>-31.161291347496373</v>
      </c>
      <c r="G42" s="14">
        <f>WinterGenerationbyCounty!G38-WinterLoadbyCounty!G38</f>
        <v>-31.851</v>
      </c>
      <c r="H42" s="19"/>
    </row>
    <row r="43" spans="1:8" ht="12.75">
      <c r="A43" s="19" t="s">
        <v>169</v>
      </c>
      <c r="B43" s="14">
        <f>WinterGenerationbyCounty!B39-WinterLoadbyCounty!B39</f>
        <v>-21.286415259654735</v>
      </c>
      <c r="C43" s="14">
        <f>WinterGenerationbyCounty!C39-WinterLoadbyCounty!C39</f>
        <v>-21.481473808736137</v>
      </c>
      <c r="D43" s="14">
        <f>WinterGenerationbyCounty!D39-WinterLoadbyCounty!D39</f>
        <v>-21.650893444081518</v>
      </c>
      <c r="E43" s="14">
        <f>WinterGenerationbyCounty!E39-WinterLoadbyCounty!E39</f>
        <v>-21.82817036117135</v>
      </c>
      <c r="F43" s="14">
        <f>WinterGenerationbyCounty!F39-WinterLoadbyCounty!F39</f>
        <v>-21.991812742889582</v>
      </c>
      <c r="G43" s="14">
        <f>WinterGenerationbyCounty!G39-WinterLoadbyCounty!G39</f>
        <v>-22.155</v>
      </c>
      <c r="H43" s="19"/>
    </row>
    <row r="44" spans="1:8" ht="12.75">
      <c r="A44" s="19" t="s">
        <v>170</v>
      </c>
      <c r="B44" s="14">
        <f>WinterGenerationbyCounty!B40-WinterLoadbyCounty!B40</f>
        <v>-26.402765868818946</v>
      </c>
      <c r="C44" s="14">
        <f>WinterGenerationbyCounty!C40-WinterLoadbyCounty!C40</f>
        <v>-26.752012117276028</v>
      </c>
      <c r="D44" s="14">
        <f>WinterGenerationbyCounty!D40-WinterLoadbyCounty!D40</f>
        <v>-27.003477505543295</v>
      </c>
      <c r="E44" s="14">
        <f>WinterGenerationbyCounty!E40-WinterLoadbyCounty!E40</f>
        <v>-27.251907613940595</v>
      </c>
      <c r="F44" s="14">
        <f>WinterGenerationbyCounty!F40-WinterLoadbyCounty!F40</f>
        <v>-27.46167403827993</v>
      </c>
      <c r="G44" s="14">
        <f>WinterGenerationbyCounty!G40-WinterLoadbyCounty!G40</f>
        <v>-27.721</v>
      </c>
      <c r="H44" s="19"/>
    </row>
    <row r="45" spans="1:8" ht="12.75">
      <c r="A45" s="19" t="s">
        <v>171</v>
      </c>
      <c r="B45" s="14">
        <f>WinterGenerationbyCounty!B41-WinterLoadbyCounty!B41</f>
        <v>-1063.1583155</v>
      </c>
      <c r="C45" s="14">
        <f>WinterGenerationbyCounty!C41-WinterLoadbyCounty!C41</f>
        <v>-1130.3703656075002</v>
      </c>
      <c r="D45" s="14">
        <f>WinterGenerationbyCounty!D41-WinterLoadbyCounty!D41</f>
        <v>-1202.6070323509875</v>
      </c>
      <c r="E45" s="14">
        <f>WinterGenerationbyCounty!E41-WinterLoadbyCounty!E41</f>
        <v>-1235.7085022521117</v>
      </c>
      <c r="F45" s="14">
        <f>WinterGenerationbyCounty!F41-WinterLoadbyCounty!F41</f>
        <v>-1302.5679664371494</v>
      </c>
      <c r="G45" s="14">
        <f>WinterGenerationbyCounty!G41-WinterLoadbyCounty!G41</f>
        <v>-1364.582</v>
      </c>
      <c r="H45" s="19"/>
    </row>
    <row r="46" spans="1:8" ht="12.75">
      <c r="A46" s="19" t="s">
        <v>172</v>
      </c>
      <c r="B46" s="14">
        <f>WinterGenerationbyCounty!B42-WinterLoadbyCounty!B42</f>
        <v>-83.42097404764897</v>
      </c>
      <c r="C46" s="14">
        <f>WinterGenerationbyCounty!C42-WinterLoadbyCounty!C42</f>
        <v>-85.37859021947948</v>
      </c>
      <c r="D46" s="14">
        <f>WinterGenerationbyCounty!D42-WinterLoadbyCounty!D42</f>
        <v>-87.37283787730465</v>
      </c>
      <c r="E46" s="14">
        <f>WinterGenerationbyCounty!E42-WinterLoadbyCounty!E42</f>
        <v>-89.3660932249735</v>
      </c>
      <c r="F46" s="14">
        <f>WinterGenerationbyCounty!F42-WinterLoadbyCounty!F42</f>
        <v>-91.51661297264155</v>
      </c>
      <c r="G46" s="14">
        <f>WinterGenerationbyCounty!G42-WinterLoadbyCounty!G42</f>
        <v>-93.762</v>
      </c>
      <c r="H46" s="19"/>
    </row>
    <row r="47" spans="1:8" ht="12.75">
      <c r="A47" s="19" t="s">
        <v>173</v>
      </c>
      <c r="B47" s="14">
        <f>WinterGenerationbyCounty!B43-WinterLoadbyCounty!B43</f>
        <v>-395.5679668746411</v>
      </c>
      <c r="C47" s="14">
        <f>WinterGenerationbyCounty!C43-WinterLoadbyCounty!C43</f>
        <v>-446.94997666841266</v>
      </c>
      <c r="D47" s="14">
        <f>WinterGenerationbyCounty!D43-WinterLoadbyCounty!D43</f>
        <v>-490.1110118522793</v>
      </c>
      <c r="E47" s="14">
        <f>WinterGenerationbyCounty!E43-WinterLoadbyCounty!E43</f>
        <v>-513.7002447243907</v>
      </c>
      <c r="F47" s="14">
        <f>WinterGenerationbyCounty!F43-WinterLoadbyCounty!F43</f>
        <v>-533.1165111672651</v>
      </c>
      <c r="G47" s="14">
        <f>WinterGenerationbyCounty!G43-WinterLoadbyCounty!G43</f>
        <v>-553.542</v>
      </c>
      <c r="H47" s="19"/>
    </row>
    <row r="48" spans="1:8" ht="12.75">
      <c r="A48" s="19" t="s">
        <v>174</v>
      </c>
      <c r="B48" s="14">
        <f>WinterGenerationbyCounty!B44-WinterLoadbyCounty!B44</f>
        <v>-45.988</v>
      </c>
      <c r="C48" s="14">
        <f>WinterGenerationbyCounty!C44-WinterLoadbyCounty!C44</f>
        <v>-46.807</v>
      </c>
      <c r="D48" s="14">
        <f>WinterGenerationbyCounty!D44-WinterLoadbyCounty!D44</f>
        <v>-47.63</v>
      </c>
      <c r="E48" s="14">
        <f>WinterGenerationbyCounty!E44-WinterLoadbyCounty!E44</f>
        <v>-48.385</v>
      </c>
      <c r="F48" s="14">
        <f>WinterGenerationbyCounty!F44-WinterLoadbyCounty!F44</f>
        <v>-49.345</v>
      </c>
      <c r="G48" s="14">
        <f>WinterGenerationbyCounty!G44-WinterLoadbyCounty!G44</f>
        <v>-50.222</v>
      </c>
      <c r="H48" s="19"/>
    </row>
    <row r="49" spans="1:8" ht="12.75">
      <c r="A49" s="19" t="s">
        <v>175</v>
      </c>
      <c r="B49" s="14">
        <f>WinterGenerationbyCounty!B45-WinterLoadbyCounty!B45</f>
        <v>-10.93808144714023</v>
      </c>
      <c r="C49" s="14">
        <f>WinterGenerationbyCounty!C45-WinterLoadbyCounty!C45</f>
        <v>-10.98684888605835</v>
      </c>
      <c r="D49" s="14">
        <f>WinterGenerationbyCounty!D45-WinterLoadbyCounty!D45</f>
        <v>-11.024903345461034</v>
      </c>
      <c r="E49" s="14">
        <f>WinterGenerationbyCounty!E45-WinterLoadbyCounty!E45</f>
        <v>-11.0691554281503</v>
      </c>
      <c r="F49" s="14">
        <f>WinterGenerationbyCounty!F45-WinterLoadbyCounty!F45</f>
        <v>-11.10804156134986</v>
      </c>
      <c r="G49" s="14">
        <f>WinterGenerationbyCounty!G45-WinterLoadbyCounty!G45</f>
        <v>-11.148</v>
      </c>
      <c r="H49" s="19"/>
    </row>
    <row r="50" spans="1:8" ht="12.75">
      <c r="A50" s="19" t="s">
        <v>176</v>
      </c>
      <c r="B50" s="14">
        <f>WinterGenerationbyCounty!B46-WinterLoadbyCounty!B46</f>
        <v>-146.65314999999998</v>
      </c>
      <c r="C50" s="14">
        <f>WinterGenerationbyCounty!C46-WinterLoadbyCounty!C46</f>
        <v>-151.0464315</v>
      </c>
      <c r="D50" s="14">
        <f>WinterGenerationbyCounty!D46-WinterLoadbyCounty!D46</f>
        <v>-155.235845815</v>
      </c>
      <c r="E50" s="14">
        <f>WinterGenerationbyCounty!E46-WinterLoadbyCounty!E46</f>
        <v>-159.53939427315</v>
      </c>
      <c r="F50" s="14">
        <f>WinterGenerationbyCounty!F46-WinterLoadbyCounty!F46</f>
        <v>-163.95907821588148</v>
      </c>
      <c r="G50" s="14">
        <f>WinterGenerationbyCounty!G46-WinterLoadbyCounty!G46</f>
        <v>-168.499</v>
      </c>
      <c r="H50" s="19"/>
    </row>
    <row r="51" spans="1:8" ht="12.75">
      <c r="A51" s="19" t="s">
        <v>177</v>
      </c>
      <c r="B51" s="14">
        <f>WinterGenerationbyCounty!B47-WinterLoadbyCounty!B47</f>
        <v>-124.23995680248423</v>
      </c>
      <c r="C51" s="14">
        <f>WinterGenerationbyCounty!C47-WinterLoadbyCounty!C47</f>
        <v>-130.62070304897847</v>
      </c>
      <c r="D51" s="14">
        <f>WinterGenerationbyCounty!D47-WinterLoadbyCounty!D47</f>
        <v>-137.41924609808507</v>
      </c>
      <c r="E51" s="14">
        <f>WinterGenerationbyCounty!E47-WinterLoadbyCounty!E47</f>
        <v>-158.30356568842154</v>
      </c>
      <c r="F51" s="14">
        <f>WinterGenerationbyCounty!F47-WinterLoadbyCounty!F47</f>
        <v>-166.61641653091306</v>
      </c>
      <c r="G51" s="14">
        <f>WinterGenerationbyCounty!G47-WinterLoadbyCounty!G47</f>
        <v>-175.544</v>
      </c>
      <c r="H51" s="19"/>
    </row>
    <row r="52" spans="1:8" ht="12.75">
      <c r="A52" s="19" t="s">
        <v>178</v>
      </c>
      <c r="B52" s="14">
        <f>WinterGenerationbyCounty!B48-WinterLoadbyCounty!B48</f>
        <v>6.977197188728343</v>
      </c>
      <c r="C52" s="14">
        <f>WinterGenerationbyCounty!C48-WinterLoadbyCounty!C48</f>
        <v>10.370897188728343</v>
      </c>
      <c r="D52" s="14">
        <f>WinterGenerationbyCounty!D48-WinterLoadbyCounty!D48</f>
        <v>10.362897188728343</v>
      </c>
      <c r="E52" s="14">
        <f>WinterGenerationbyCounty!E48-WinterLoadbyCounty!E48</f>
        <v>10.354897188728343</v>
      </c>
      <c r="F52" s="14">
        <f>WinterGenerationbyCounty!F48-WinterLoadbyCounty!F48</f>
        <v>10.346897188728342</v>
      </c>
      <c r="G52" s="14">
        <f>WinterGenerationbyCounty!G48-WinterLoadbyCounty!G48</f>
        <v>10.3392</v>
      </c>
      <c r="H52" s="19"/>
    </row>
    <row r="53" spans="1:8" ht="12.75">
      <c r="A53" s="19" t="s">
        <v>179</v>
      </c>
      <c r="B53" s="14">
        <f>WinterGenerationbyCounty!B49-WinterLoadbyCounty!B49</f>
        <v>-65.50004385404898</v>
      </c>
      <c r="C53" s="14">
        <f>WinterGenerationbyCounty!C49-WinterLoadbyCounty!C49</f>
        <v>-66.28354345095319</v>
      </c>
      <c r="D53" s="14">
        <f>WinterGenerationbyCounty!D49-WinterLoadbyCounty!D49</f>
        <v>-67.06704304785735</v>
      </c>
      <c r="E53" s="14">
        <f>WinterGenerationbyCounty!E49-WinterLoadbyCounty!E49</f>
        <v>-67.85054264476156</v>
      </c>
      <c r="F53" s="14">
        <f>WinterGenerationbyCounty!F49-WinterLoadbyCounty!F49</f>
        <v>-68.63404224166575</v>
      </c>
      <c r="G53" s="14">
        <f>WinterGenerationbyCounty!G49-WinterLoadbyCounty!G49</f>
        <v>-69.417</v>
      </c>
      <c r="H53" s="19"/>
    </row>
    <row r="54" spans="1:8" ht="12.75">
      <c r="A54" s="19" t="s">
        <v>180</v>
      </c>
      <c r="B54" s="14">
        <f>WinterGenerationbyCounty!B50-WinterLoadbyCounty!B50</f>
        <v>-33.25368547934543</v>
      </c>
      <c r="C54" s="14">
        <f>WinterGenerationbyCounty!C50-WinterLoadbyCounty!C50</f>
        <v>-33.928822493475714</v>
      </c>
      <c r="D54" s="14">
        <f>WinterGenerationbyCounty!D50-WinterLoadbyCounty!D50</f>
        <v>-34.64818215716793</v>
      </c>
      <c r="E54" s="14">
        <f>WinterGenerationbyCounty!E50-WinterLoadbyCounty!E50</f>
        <v>-35.37895861824232</v>
      </c>
      <c r="F54" s="14">
        <f>WinterGenerationbyCounty!F50-WinterLoadbyCounty!F50</f>
        <v>-35.85967198339252</v>
      </c>
      <c r="G54" s="14">
        <f>WinterGenerationbyCounty!G50-WinterLoadbyCounty!G50</f>
        <v>-36.429</v>
      </c>
      <c r="H54" s="19"/>
    </row>
    <row r="55" spans="1:8" ht="12.75">
      <c r="A55" s="19" t="s">
        <v>181</v>
      </c>
      <c r="B55" s="14">
        <f>WinterGenerationbyCounty!B51-WinterLoadbyCounty!B51</f>
        <v>-2.2</v>
      </c>
      <c r="C55" s="14">
        <f>WinterGenerationbyCounty!C51-WinterLoadbyCounty!C51</f>
        <v>-2.2</v>
      </c>
      <c r="D55" s="14">
        <f>WinterGenerationbyCounty!D51-WinterLoadbyCounty!D51</f>
        <v>-2.2</v>
      </c>
      <c r="E55" s="14">
        <f>WinterGenerationbyCounty!E51-WinterLoadbyCounty!E51</f>
        <v>-2.2</v>
      </c>
      <c r="F55" s="14">
        <f>WinterGenerationbyCounty!F51-WinterLoadbyCounty!F51</f>
        <v>-2.2</v>
      </c>
      <c r="G55" s="14">
        <f>WinterGenerationbyCounty!G51-WinterLoadbyCounty!G51</f>
        <v>-2.2</v>
      </c>
      <c r="H55" s="19"/>
    </row>
    <row r="56" spans="1:8" ht="12.75">
      <c r="A56" s="19" t="s">
        <v>182</v>
      </c>
      <c r="B56" s="14">
        <f>WinterGenerationbyCounty!B52-WinterLoadbyCounty!B52</f>
        <v>0.4075999999999995</v>
      </c>
      <c r="C56" s="14">
        <f>WinterGenerationbyCounty!C52-WinterLoadbyCounty!C52</f>
        <v>0.307599999999999</v>
      </c>
      <c r="D56" s="14">
        <f>WinterGenerationbyCounty!D52-WinterLoadbyCounty!D52</f>
        <v>0.20759999999999934</v>
      </c>
      <c r="E56" s="14">
        <f>WinterGenerationbyCounty!E52-WinterLoadbyCounty!E52</f>
        <v>0.10759999999999881</v>
      </c>
      <c r="F56" s="14">
        <f>WinterGenerationbyCounty!F52-WinterLoadbyCounty!F52</f>
        <v>0.007599999999999163</v>
      </c>
      <c r="G56" s="14">
        <f>WinterGenerationbyCounty!G52-WinterLoadbyCounty!G52</f>
        <v>-0.09240000000000048</v>
      </c>
      <c r="H56" s="19"/>
    </row>
    <row r="57" spans="1:8" ht="12.75">
      <c r="A57" s="19" t="s">
        <v>183</v>
      </c>
      <c r="B57" s="14">
        <f>WinterGenerationbyCounty!B53-WinterLoadbyCounty!B53</f>
        <v>-4158.60166986392</v>
      </c>
      <c r="C57" s="14">
        <f>WinterGenerationbyCounty!C53-WinterLoadbyCounty!C53</f>
        <v>-4411.427425587151</v>
      </c>
      <c r="D57" s="14">
        <f>WinterGenerationbyCounty!D53-WinterLoadbyCounty!D53</f>
        <v>-4599.126750451638</v>
      </c>
      <c r="E57" s="14">
        <f>WinterGenerationbyCounty!E53-WinterLoadbyCounty!E53</f>
        <v>-4785.645723903366</v>
      </c>
      <c r="F57" s="14">
        <f>WinterGenerationbyCounty!F53-WinterLoadbyCounty!F53</f>
        <v>-4949.415019979253</v>
      </c>
      <c r="G57" s="14">
        <f>WinterGenerationbyCounty!G53-WinterLoadbyCounty!G53</f>
        <v>-5122.714</v>
      </c>
      <c r="H57" s="19"/>
    </row>
    <row r="58" spans="1:8" ht="12.75">
      <c r="A58" s="19" t="s">
        <v>184</v>
      </c>
      <c r="B58" s="14">
        <f>WinterGenerationbyCounty!B54-WinterLoadbyCounty!B54</f>
        <v>-61.355705529206055</v>
      </c>
      <c r="C58" s="14">
        <f>WinterGenerationbyCounty!C54-WinterLoadbyCounty!C54</f>
        <v>-62.12900760071454</v>
      </c>
      <c r="D58" s="14">
        <f>WinterGenerationbyCounty!D54-WinterLoadbyCounty!D54</f>
        <v>-62.72839118185148</v>
      </c>
      <c r="E58" s="14">
        <f>WinterGenerationbyCounty!E54-WinterLoadbyCounty!E54</f>
        <v>-63.513868476917274</v>
      </c>
      <c r="F58" s="14">
        <f>WinterGenerationbyCounty!F54-WinterLoadbyCounty!F54</f>
        <v>-64.0987112145383</v>
      </c>
      <c r="G58" s="14">
        <f>WinterGenerationbyCounty!G54-WinterLoadbyCounty!G54</f>
        <v>-64.736</v>
      </c>
      <c r="H58" s="19"/>
    </row>
    <row r="59" spans="1:8" ht="12.75">
      <c r="A59" s="19" t="s">
        <v>185</v>
      </c>
      <c r="B59" s="14">
        <f>WinterGenerationbyCounty!B55-WinterLoadbyCounty!B55</f>
        <v>-6.5883</v>
      </c>
      <c r="C59" s="14">
        <f>WinterGenerationbyCounty!C55-WinterLoadbyCounty!C55</f>
        <v>-6.5883</v>
      </c>
      <c r="D59" s="14">
        <f>WinterGenerationbyCounty!D55-WinterLoadbyCounty!D55</f>
        <v>-6.5883</v>
      </c>
      <c r="E59" s="14">
        <f>WinterGenerationbyCounty!E55-WinterLoadbyCounty!E55</f>
        <v>-6.5883</v>
      </c>
      <c r="F59" s="14">
        <f>WinterGenerationbyCounty!F55-WinterLoadbyCounty!F55</f>
        <v>-6.5883</v>
      </c>
      <c r="G59" s="14">
        <f>WinterGenerationbyCounty!G55-WinterLoadbyCounty!G55</f>
        <v>-6.589</v>
      </c>
      <c r="H59" s="19"/>
    </row>
    <row r="60" spans="1:8" ht="12.75">
      <c r="A60" s="19" t="s">
        <v>186</v>
      </c>
      <c r="B60" s="14">
        <f>WinterGenerationbyCounty!B56-WinterLoadbyCounty!B56</f>
        <v>-1366.3405952643177</v>
      </c>
      <c r="C60" s="14">
        <f>WinterGenerationbyCounty!C56-WinterLoadbyCounty!C56</f>
        <v>-1475.9734309465287</v>
      </c>
      <c r="D60" s="14">
        <f>WinterGenerationbyCounty!D56-WinterLoadbyCounty!D56</f>
        <v>-1531.1889246077242</v>
      </c>
      <c r="E60" s="14">
        <f>WinterGenerationbyCounty!E56-WinterLoadbyCounty!E56</f>
        <v>-1611.7078489080325</v>
      </c>
      <c r="F60" s="14">
        <f>WinterGenerationbyCounty!F56-WinterLoadbyCounty!F56</f>
        <v>-1684.1335758993864</v>
      </c>
      <c r="G60" s="14">
        <f>WinterGenerationbyCounty!G56-WinterLoadbyCounty!G56</f>
        <v>-1725.301</v>
      </c>
      <c r="H60" s="19"/>
    </row>
    <row r="61" spans="1:8" ht="12.75">
      <c r="A61" s="19" t="s">
        <v>187</v>
      </c>
      <c r="B61" s="14">
        <f>WinterGenerationbyCounty!B57-WinterLoadbyCounty!B57</f>
        <v>-68.43379330233317</v>
      </c>
      <c r="C61" s="14">
        <f>WinterGenerationbyCounty!C57-WinterLoadbyCounty!C57</f>
        <v>-70.05499469226257</v>
      </c>
      <c r="D61" s="14">
        <f>WinterGenerationbyCounty!D57-WinterLoadbyCounty!D57</f>
        <v>-71.72775183322442</v>
      </c>
      <c r="E61" s="14">
        <f>WinterGenerationbyCounty!E57-WinterLoadbyCounty!E57</f>
        <v>-73.4531140809933</v>
      </c>
      <c r="F61" s="14">
        <f>WinterGenerationbyCounty!F57-WinterLoadbyCounty!F57</f>
        <v>-75.23312207914714</v>
      </c>
      <c r="G61" s="14">
        <f>WinterGenerationbyCounty!G57-WinterLoadbyCounty!G57</f>
        <v>-77.076</v>
      </c>
      <c r="H61" s="19"/>
    </row>
    <row r="62" spans="1:8" ht="12.75">
      <c r="A62" s="19" t="s">
        <v>188</v>
      </c>
      <c r="B62" s="14">
        <f>WinterGenerationbyCounty!B58-WinterLoadbyCounty!B58</f>
        <v>-9.221258359749674</v>
      </c>
      <c r="C62" s="14">
        <f>WinterGenerationbyCounty!C58-WinterLoadbyCounty!C58</f>
        <v>-9.318813894869907</v>
      </c>
      <c r="D62" s="14">
        <f>WinterGenerationbyCounty!D58-WinterLoadbyCounty!D58</f>
        <v>-9.416369429990139</v>
      </c>
      <c r="E62" s="14">
        <f>WinterGenerationbyCounty!E58-WinterLoadbyCounty!E58</f>
        <v>-9.513924965110371</v>
      </c>
      <c r="F62" s="14">
        <f>WinterGenerationbyCounty!F58-WinterLoadbyCounty!F58</f>
        <v>-9.611480500230604</v>
      </c>
      <c r="G62" s="14">
        <f>WinterGenerationbyCounty!G58-WinterLoadbyCounty!G58</f>
        <v>-9.71</v>
      </c>
      <c r="H62" s="19"/>
    </row>
    <row r="63" spans="1:8" ht="12.75">
      <c r="A63" s="19" t="s">
        <v>189</v>
      </c>
      <c r="B63" s="14">
        <f>WinterGenerationbyCounty!B59-WinterLoadbyCounty!B59</f>
        <v>-16.547025000029723</v>
      </c>
      <c r="C63" s="14">
        <f>WinterGenerationbyCounty!C59-WinterLoadbyCounty!C59</f>
        <v>-16.913820656091634</v>
      </c>
      <c r="D63" s="14">
        <f>WinterGenerationbyCounty!D59-WinterLoadbyCounty!D59</f>
        <v>-17.28361631215354</v>
      </c>
      <c r="E63" s="14">
        <f>WinterGenerationbyCounty!E59-WinterLoadbyCounty!E59</f>
        <v>-17.657411968215452</v>
      </c>
      <c r="F63" s="14">
        <f>WinterGenerationbyCounty!F59-WinterLoadbyCounty!F59</f>
        <v>-18.03420762427736</v>
      </c>
      <c r="G63" s="14">
        <f>WinterGenerationbyCounty!G59-WinterLoadbyCounty!G59</f>
        <v>-18.415</v>
      </c>
      <c r="H63" s="19"/>
    </row>
    <row r="64" spans="1:8" ht="12.75">
      <c r="A64" s="19" t="s">
        <v>190</v>
      </c>
      <c r="B64" s="14">
        <f>WinterGenerationbyCounty!B60-WinterLoadbyCounty!B60</f>
        <v>-1037.5713464107528</v>
      </c>
      <c r="C64" s="14">
        <f>WinterGenerationbyCounty!C60-WinterLoadbyCounty!C60</f>
        <v>-946.0505683321487</v>
      </c>
      <c r="D64" s="14">
        <f>WinterGenerationbyCounty!D60-WinterLoadbyCounty!D60</f>
        <v>-982.8119696724048</v>
      </c>
      <c r="E64" s="14">
        <f>WinterGenerationbyCounty!E60-WinterLoadbyCounty!E60</f>
        <v>-1020.9692039191764</v>
      </c>
      <c r="F64" s="14">
        <f>WinterGenerationbyCounty!F60-WinterLoadbyCounty!F60</f>
        <v>-1060.661854363115</v>
      </c>
      <c r="G64" s="14">
        <f>WinterGenerationbyCounty!G60-WinterLoadbyCounty!G60</f>
        <v>-1101.96</v>
      </c>
      <c r="H64" s="19"/>
    </row>
    <row r="65" spans="1:8" ht="12.75">
      <c r="A65" s="19" t="s">
        <v>191</v>
      </c>
      <c r="B65" s="14">
        <f>WinterGenerationbyCounty!B61-WinterLoadbyCounty!B61</f>
        <v>-61.121152965279336</v>
      </c>
      <c r="C65" s="14">
        <f>WinterGenerationbyCounty!C61-WinterLoadbyCounty!C61</f>
        <v>-61.70288800459156</v>
      </c>
      <c r="D65" s="14">
        <f>WinterGenerationbyCounty!D61-WinterLoadbyCounty!D61</f>
        <v>-62.2946230439038</v>
      </c>
      <c r="E65" s="14">
        <f>WinterGenerationbyCounty!E61-WinterLoadbyCounty!E61</f>
        <v>-62.906358083216006</v>
      </c>
      <c r="F65" s="14">
        <f>WinterGenerationbyCounty!F61-WinterLoadbyCounty!F61</f>
        <v>-63.51809312252824</v>
      </c>
      <c r="G65" s="14">
        <f>WinterGenerationbyCounty!G61-WinterLoadbyCounty!G61</f>
        <v>-64.153</v>
      </c>
      <c r="H65" s="19"/>
    </row>
    <row r="66" spans="1:8" ht="12.75">
      <c r="A66" s="19" t="s">
        <v>192</v>
      </c>
      <c r="B66" s="14">
        <f>WinterGenerationbyCounty!B62-WinterLoadbyCounty!B62</f>
        <v>976.7201989693604</v>
      </c>
      <c r="C66" s="14">
        <f>WinterGenerationbyCounty!C62-WinterLoadbyCounty!C62</f>
        <v>1247.8632596983696</v>
      </c>
      <c r="D66" s="14">
        <f>WinterGenerationbyCounty!D62-WinterLoadbyCounty!D62</f>
        <v>1244.1057883829121</v>
      </c>
      <c r="E66" s="14">
        <f>WinterGenerationbyCounty!E62-WinterLoadbyCounty!E62</f>
        <v>1240.3491783164816</v>
      </c>
      <c r="F66" s="14">
        <f>WinterGenerationbyCounty!F62-WinterLoadbyCounty!F62</f>
        <v>1236.5921068307339</v>
      </c>
      <c r="G66" s="14">
        <f>WinterGenerationbyCounty!G62-WinterLoadbyCounty!G62</f>
        <v>1240.835</v>
      </c>
      <c r="H66" s="19"/>
    </row>
    <row r="67" spans="1:8" ht="12.75">
      <c r="A67" s="19" t="s">
        <v>193</v>
      </c>
      <c r="B67" s="14">
        <f>WinterGenerationbyCounty!B63-WinterLoadbyCounty!B63</f>
        <v>-7.710966908388487</v>
      </c>
      <c r="C67" s="14">
        <f>WinterGenerationbyCounty!C63-WinterLoadbyCounty!C63</f>
        <v>-7.737186864688561</v>
      </c>
      <c r="D67" s="14">
        <f>WinterGenerationbyCounty!D63-WinterLoadbyCounty!D63</f>
        <v>-7.763406820988633</v>
      </c>
      <c r="E67" s="14">
        <f>WinterGenerationbyCounty!E63-WinterLoadbyCounty!E63</f>
        <v>-7.789626777288706</v>
      </c>
      <c r="F67" s="14">
        <f>WinterGenerationbyCounty!F63-WinterLoadbyCounty!F63</f>
        <v>-7.815846733588778</v>
      </c>
      <c r="G67" s="14">
        <f>WinterGenerationbyCounty!G63-WinterLoadbyCounty!G63</f>
        <v>-7.842</v>
      </c>
      <c r="H67" s="19"/>
    </row>
    <row r="68" spans="1:8" ht="12.75">
      <c r="A68" s="19" t="s">
        <v>194</v>
      </c>
      <c r="B68" s="14">
        <f>WinterGenerationbyCounty!B64-WinterLoadbyCounty!B64</f>
        <v>1158.501</v>
      </c>
      <c r="C68" s="14">
        <f>WinterGenerationbyCounty!C64-WinterLoadbyCounty!C64</f>
        <v>1134.63624</v>
      </c>
      <c r="D68" s="14">
        <f>WinterGenerationbyCounty!D64-WinterLoadbyCounty!D64</f>
        <v>1113.4787396</v>
      </c>
      <c r="E68" s="14">
        <f>WinterGenerationbyCounty!E64-WinterLoadbyCounty!E64</f>
        <v>1088.2863616519999</v>
      </c>
      <c r="F68" s="14">
        <f>WinterGenerationbyCounty!F64-WinterLoadbyCounty!F64</f>
        <v>1037.90180603812</v>
      </c>
      <c r="G68" s="14">
        <f>WinterGenerationbyCounty!G64-WinterLoadbyCounty!G64</f>
        <v>974.313</v>
      </c>
      <c r="H68" s="19"/>
    </row>
    <row r="69" spans="1:8" ht="12.75">
      <c r="A69" s="19" t="s">
        <v>195</v>
      </c>
      <c r="B69" s="14">
        <f>WinterGenerationbyCounty!B65-WinterLoadbyCounty!B65</f>
        <v>-124.89916341253073</v>
      </c>
      <c r="C69" s="14">
        <f>WinterGenerationbyCounty!C65-WinterLoadbyCounty!C65</f>
        <v>-136.85693990786996</v>
      </c>
      <c r="D69" s="14">
        <f>WinterGenerationbyCounty!D65-WinterLoadbyCounty!D65</f>
        <v>-140.18278184956202</v>
      </c>
      <c r="E69" s="14">
        <f>WinterGenerationbyCounty!E65-WinterLoadbyCounty!E65</f>
        <v>-143.61927956016268</v>
      </c>
      <c r="F69" s="14">
        <f>WinterGenerationbyCounty!F65-WinterLoadbyCounty!F65</f>
        <v>-147.17223377183134</v>
      </c>
      <c r="G69" s="14">
        <f>WinterGenerationbyCounty!G65-WinterLoadbyCounty!G65</f>
        <v>-150.877</v>
      </c>
      <c r="H69" s="19"/>
    </row>
    <row r="70" spans="1:8" ht="12.75">
      <c r="A70" s="19" t="s">
        <v>196</v>
      </c>
      <c r="B70" s="14">
        <f>WinterGenerationbyCounty!B66-WinterLoadbyCounty!B66</f>
        <v>-48.054</v>
      </c>
      <c r="C70" s="14">
        <f>WinterGenerationbyCounty!C66-WinterLoadbyCounty!C66</f>
        <v>-49.487</v>
      </c>
      <c r="D70" s="14">
        <f>WinterGenerationbyCounty!D66-WinterLoadbyCounty!D66</f>
        <v>-50.411</v>
      </c>
      <c r="E70" s="14">
        <f>WinterGenerationbyCounty!E66-WinterLoadbyCounty!E66</f>
        <v>-51.387</v>
      </c>
      <c r="F70" s="14">
        <f>WinterGenerationbyCounty!F66-WinterLoadbyCounty!F66</f>
        <v>-52.51</v>
      </c>
      <c r="G70" s="14">
        <f>WinterGenerationbyCounty!G66-WinterLoadbyCounty!G66</f>
        <v>-53.802</v>
      </c>
      <c r="H70" s="19"/>
    </row>
    <row r="71" spans="1:8" ht="12.75">
      <c r="A71" s="19" t="s">
        <v>197</v>
      </c>
      <c r="B71" s="14">
        <f>WinterGenerationbyCounty!B67-WinterLoadbyCounty!B67</f>
        <v>2242.18260555</v>
      </c>
      <c r="C71" s="14">
        <f>WinterGenerationbyCounty!C67-WinterLoadbyCounty!C67</f>
        <v>2241.1843359355</v>
      </c>
      <c r="D71" s="14">
        <f>WinterGenerationbyCounty!D67-WinterLoadbyCounty!D67</f>
        <v>2240.29141749293</v>
      </c>
      <c r="E71" s="14">
        <f>WinterGenerationbyCounty!E67-WinterLoadbyCounty!E67</f>
        <v>2239.3196648531243</v>
      </c>
      <c r="F71" s="14">
        <f>WinterGenerationbyCounty!F67-WinterLoadbyCounty!F67</f>
        <v>2238.3455546846994</v>
      </c>
      <c r="G71" s="14">
        <f>WinterGenerationbyCounty!G67-WinterLoadbyCounty!G67</f>
        <v>2237.369</v>
      </c>
      <c r="H71" s="19"/>
    </row>
    <row r="72" spans="1:8" ht="12.75">
      <c r="A72" s="19" t="s">
        <v>198</v>
      </c>
      <c r="B72" s="14">
        <f>WinterGenerationbyCounty!B68-WinterLoadbyCounty!B68</f>
        <v>1581.737550022882</v>
      </c>
      <c r="C72" s="14">
        <f>WinterGenerationbyCounty!C68-WinterLoadbyCounty!C68</f>
        <v>1579.570700317559</v>
      </c>
      <c r="D72" s="14">
        <f>WinterGenerationbyCounty!D68-WinterLoadbyCounty!D68</f>
        <v>1577.349011595491</v>
      </c>
      <c r="E72" s="14">
        <f>WinterGenerationbyCounty!E68-WinterLoadbyCounty!E68</f>
        <v>1575.0910579491438</v>
      </c>
      <c r="F72" s="14">
        <f>WinterGenerationbyCounty!F68-WinterLoadbyCounty!F68</f>
        <v>1572.7236876289783</v>
      </c>
      <c r="G72" s="14">
        <f>WinterGenerationbyCounty!G68-WinterLoadbyCounty!G68</f>
        <v>1570.3</v>
      </c>
      <c r="H72" s="19"/>
    </row>
    <row r="73" spans="1:8" ht="12.75">
      <c r="A73" s="19" t="s">
        <v>199</v>
      </c>
      <c r="B73" s="14">
        <f>WinterGenerationbyCounty!B69-WinterLoadbyCounty!B69</f>
        <v>-32.77806809747543</v>
      </c>
      <c r="C73" s="14">
        <f>WinterGenerationbyCounty!C69-WinterLoadbyCounty!C69</f>
        <v>-33.34725711111564</v>
      </c>
      <c r="D73" s="14">
        <f>WinterGenerationbyCounty!D69-WinterLoadbyCounty!D69</f>
        <v>-33.93698216119724</v>
      </c>
      <c r="E73" s="14">
        <f>WinterGenerationbyCounty!E69-WinterLoadbyCounty!E69</f>
        <v>-34.553203303491905</v>
      </c>
      <c r="F73" s="14">
        <f>WinterGenerationbyCounty!F69-WinterLoadbyCounty!F69</f>
        <v>-35.16000496263593</v>
      </c>
      <c r="G73" s="14">
        <f>WinterGenerationbyCounty!G69-WinterLoadbyCounty!G69</f>
        <v>-35.74</v>
      </c>
      <c r="H73" s="19"/>
    </row>
    <row r="74" spans="1:8" ht="12.75">
      <c r="A74" s="13" t="s">
        <v>910</v>
      </c>
      <c r="B74" s="14">
        <f>WinterGenerationbyCounty!B70-WinterLoadbyCounty!B70</f>
        <v>5.22</v>
      </c>
      <c r="C74" s="14">
        <f>WinterGenerationbyCounty!C70-WinterLoadbyCounty!C70</f>
        <v>5.22</v>
      </c>
      <c r="D74" s="14">
        <f>WinterGenerationbyCounty!D70-WinterLoadbyCounty!D70</f>
        <v>5.22</v>
      </c>
      <c r="E74" s="14">
        <f>WinterGenerationbyCounty!E70-WinterLoadbyCounty!E70</f>
        <v>5.22</v>
      </c>
      <c r="F74" s="14">
        <f>WinterGenerationbyCounty!F70-WinterLoadbyCounty!F70</f>
        <v>5.22</v>
      </c>
      <c r="G74" s="14">
        <f>WinterGenerationbyCounty!G70-WinterLoadbyCounty!G70</f>
        <v>5.22</v>
      </c>
      <c r="H74" s="19"/>
    </row>
    <row r="75" spans="1:8" ht="12.75">
      <c r="A75" s="19" t="s">
        <v>200</v>
      </c>
      <c r="B75" s="14">
        <f>WinterGenerationbyCounty!B71-WinterLoadbyCounty!B71</f>
        <v>-3.302044076813455</v>
      </c>
      <c r="C75" s="14">
        <f>WinterGenerationbyCounty!C71-WinterLoadbyCounty!C71</f>
        <v>-3.3086965413808116</v>
      </c>
      <c r="D75" s="14">
        <f>WinterGenerationbyCounty!D71-WinterLoadbyCounty!D71</f>
        <v>-3.315349005948168</v>
      </c>
      <c r="E75" s="14">
        <f>WinterGenerationbyCounty!E71-WinterLoadbyCounty!E71</f>
        <v>-3.322001470515524</v>
      </c>
      <c r="F75" s="14">
        <f>WinterGenerationbyCounty!F71-WinterLoadbyCounty!F71</f>
        <v>-3.3276539350828807</v>
      </c>
      <c r="G75" s="14">
        <f>WinterGenerationbyCounty!G71-WinterLoadbyCounty!G71</f>
        <v>-3.333</v>
      </c>
      <c r="H75" s="19"/>
    </row>
    <row r="76" spans="1:8" ht="12.75">
      <c r="A76" s="19" t="s">
        <v>201</v>
      </c>
      <c r="B76" s="14">
        <f>WinterGenerationbyCounty!B72-WinterLoadbyCounty!B72</f>
        <v>3463.037751061984</v>
      </c>
      <c r="C76" s="14">
        <f>WinterGenerationbyCounty!C72-WinterLoadbyCounty!C72</f>
        <v>3436.674860126612</v>
      </c>
      <c r="D76" s="14">
        <f>WinterGenerationbyCounty!D72-WinterLoadbyCounty!D72</f>
        <v>3417.667281253439</v>
      </c>
      <c r="E76" s="14">
        <f>WinterGenerationbyCounty!E72-WinterLoadbyCounty!E72</f>
        <v>3404.5486808965775</v>
      </c>
      <c r="F76" s="14">
        <f>WinterGenerationbyCounty!F72-WinterLoadbyCounty!F72</f>
        <v>3394.79603682712</v>
      </c>
      <c r="G76" s="14">
        <f>WinterGenerationbyCounty!G72-WinterLoadbyCounty!G72</f>
        <v>3385.048</v>
      </c>
      <c r="H76" s="19"/>
    </row>
    <row r="77" spans="1:8" ht="12.75">
      <c r="A77" s="19" t="s">
        <v>202</v>
      </c>
      <c r="B77" s="14">
        <f>WinterGenerationbyCounty!B73-WinterLoadbyCounty!B73</f>
        <v>-2.9289296750000005</v>
      </c>
      <c r="C77" s="14">
        <f>WinterGenerationbyCounty!C73-WinterLoadbyCounty!C73</f>
        <v>-2.972863620125</v>
      </c>
      <c r="D77" s="14">
        <f>WinterGenerationbyCounty!D73-WinterLoadbyCounty!D73</f>
        <v>-3.0174565744268746</v>
      </c>
      <c r="E77" s="14">
        <f>WinterGenerationbyCounty!E73-WinterLoadbyCounty!E73</f>
        <v>-3.062718423043278</v>
      </c>
      <c r="F77" s="14">
        <f>WinterGenerationbyCounty!F73-WinterLoadbyCounty!F73</f>
        <v>-3.1086591993889274</v>
      </c>
      <c r="G77" s="14">
        <f>WinterGenerationbyCounty!G73-WinterLoadbyCounty!G73</f>
        <v>-3.156</v>
      </c>
      <c r="H77" s="19"/>
    </row>
    <row r="78" spans="1:8" ht="12.75">
      <c r="A78" s="19" t="s">
        <v>203</v>
      </c>
      <c r="B78" s="14">
        <f>WinterGenerationbyCounty!B74-WinterLoadbyCounty!B74</f>
        <v>2191.396749699052</v>
      </c>
      <c r="C78" s="14">
        <f>WinterGenerationbyCounty!C74-WinterLoadbyCounty!C74</f>
        <v>2188.7644836486247</v>
      </c>
      <c r="D78" s="14">
        <f>WinterGenerationbyCounty!D74-WinterLoadbyCounty!D74</f>
        <v>2186.5368502552365</v>
      </c>
      <c r="E78" s="14">
        <f>WinterGenerationbyCounty!E74-WinterLoadbyCounty!E74</f>
        <v>2184.3849368621495</v>
      </c>
      <c r="F78" s="14">
        <f>WinterGenerationbyCounty!F74-WinterLoadbyCounty!F74</f>
        <v>2182.127810373433</v>
      </c>
      <c r="G78" s="14">
        <f>WinterGenerationbyCounty!G74-WinterLoadbyCounty!G74</f>
        <v>2179.753</v>
      </c>
      <c r="H78" s="19"/>
    </row>
    <row r="79" spans="1:8" ht="12.75">
      <c r="A79" s="19" t="s">
        <v>204</v>
      </c>
      <c r="B79" s="14">
        <f>WinterGenerationbyCounty!B75-WinterLoadbyCounty!B75</f>
        <v>56.39270837498903</v>
      </c>
      <c r="C79" s="14">
        <f>WinterGenerationbyCounty!C75-WinterLoadbyCounty!C75</f>
        <v>55.66501602344837</v>
      </c>
      <c r="D79" s="14">
        <f>WinterGenerationbyCounty!D75-WinterLoadbyCounty!D75</f>
        <v>54.93732367190772</v>
      </c>
      <c r="E79" s="14">
        <f>WinterGenerationbyCounty!E75-WinterLoadbyCounty!E75</f>
        <v>54.209631320367066</v>
      </c>
      <c r="F79" s="14">
        <f>WinterGenerationbyCounty!F75-WinterLoadbyCounty!F75</f>
        <v>53.481938968826405</v>
      </c>
      <c r="G79" s="14">
        <f>WinterGenerationbyCounty!G75-WinterLoadbyCounty!G75</f>
        <v>52.754000000000005</v>
      </c>
      <c r="H79" s="19"/>
    </row>
    <row r="80" spans="1:8" ht="12.75">
      <c r="A80" s="19" t="s">
        <v>205</v>
      </c>
      <c r="B80" s="14">
        <f>WinterGenerationbyCounty!B76-WinterLoadbyCounty!B76</f>
        <v>2304.108337988525</v>
      </c>
      <c r="C80" s="14">
        <f>WinterGenerationbyCounty!C76-WinterLoadbyCounty!C76</f>
        <v>2223.688971629136</v>
      </c>
      <c r="D80" s="14">
        <f>WinterGenerationbyCounty!D76-WinterLoadbyCounty!D76</f>
        <v>2177.4030135660405</v>
      </c>
      <c r="E80" s="14">
        <f>WinterGenerationbyCounty!E76-WinterLoadbyCounty!E76</f>
        <v>2164.119613574619</v>
      </c>
      <c r="F80" s="14">
        <f>WinterGenerationbyCounty!F76-WinterLoadbyCounty!F76</f>
        <v>2150.428395599619</v>
      </c>
      <c r="G80" s="14">
        <f>WinterGenerationbyCounty!G76-WinterLoadbyCounty!G76</f>
        <v>2141.519</v>
      </c>
      <c r="H80" s="19"/>
    </row>
    <row r="81" spans="1:8" ht="12.75">
      <c r="A81" s="19" t="s">
        <v>206</v>
      </c>
      <c r="B81" s="14">
        <f>WinterGenerationbyCounty!B77-WinterLoadbyCounty!B77</f>
        <v>-76.43115049378368</v>
      </c>
      <c r="C81" s="14">
        <f>WinterGenerationbyCounty!C77-WinterLoadbyCounty!C77</f>
        <v>-79.25100375341442</v>
      </c>
      <c r="D81" s="14">
        <f>WinterGenerationbyCounty!D77-WinterLoadbyCounty!D77</f>
        <v>-83.0976241948703</v>
      </c>
      <c r="E81" s="14">
        <f>WinterGenerationbyCounty!E77-WinterLoadbyCounty!E77</f>
        <v>-85.95653410382003</v>
      </c>
      <c r="F81" s="14">
        <f>WinterGenerationbyCounty!F77-WinterLoadbyCounty!F77</f>
        <v>-88.83356173192635</v>
      </c>
      <c r="G81" s="14">
        <f>WinterGenerationbyCounty!G77-WinterLoadbyCounty!G77</f>
        <v>-91.728</v>
      </c>
      <c r="H81" s="19"/>
    </row>
    <row r="82" spans="1:8" ht="12.75">
      <c r="A82" s="19" t="s">
        <v>207</v>
      </c>
      <c r="B82" s="14">
        <f>WinterGenerationbyCounty!B78-WinterLoadbyCounty!B78</f>
        <v>0.1853999999999978</v>
      </c>
      <c r="C82" s="14">
        <f>WinterGenerationbyCounty!C78-WinterLoadbyCounty!C78</f>
        <v>-0.06460000000000221</v>
      </c>
      <c r="D82" s="14">
        <f>WinterGenerationbyCounty!D78-WinterLoadbyCounty!D78</f>
        <v>-0.3146000000000022</v>
      </c>
      <c r="E82" s="14">
        <f>WinterGenerationbyCounty!E78-WinterLoadbyCounty!E78</f>
        <v>-0.5646000000000022</v>
      </c>
      <c r="F82" s="14">
        <f>WinterGenerationbyCounty!F78-WinterLoadbyCounty!F78</f>
        <v>-0.8146000000000022</v>
      </c>
      <c r="G82" s="14">
        <f>WinterGenerationbyCounty!G78-WinterLoadbyCounty!G78</f>
        <v>-1.0646000000000022</v>
      </c>
      <c r="H82" s="19"/>
    </row>
    <row r="83" spans="1:8" ht="12.75">
      <c r="A83" s="19" t="s">
        <v>208</v>
      </c>
      <c r="B83" s="14">
        <f>WinterGenerationbyCounty!B79-WinterLoadbyCounty!B79</f>
        <v>609.8291727050118</v>
      </c>
      <c r="C83" s="14">
        <f>WinterGenerationbyCounty!C79-WinterLoadbyCounty!C79</f>
        <v>609.4647792295182</v>
      </c>
      <c r="D83" s="14">
        <f>WinterGenerationbyCounty!D79-WinterLoadbyCounty!D79</f>
        <v>609.031983435403</v>
      </c>
      <c r="E83" s="14">
        <f>WinterGenerationbyCounty!E79-WinterLoadbyCounty!E79</f>
        <v>608.6108902126191</v>
      </c>
      <c r="F83" s="14">
        <f>WinterGenerationbyCounty!F79-WinterLoadbyCounty!F79</f>
        <v>608.1798623243478</v>
      </c>
      <c r="G83" s="14">
        <f>WinterGenerationbyCounty!G79-WinterLoadbyCounty!G79</f>
        <v>608.498</v>
      </c>
      <c r="H83" s="19"/>
    </row>
    <row r="84" spans="1:8" ht="12.75">
      <c r="A84" s="19" t="s">
        <v>209</v>
      </c>
      <c r="B84" s="14">
        <f>WinterGenerationbyCounty!B80-WinterLoadbyCounty!B80</f>
        <v>-65.90665288793016</v>
      </c>
      <c r="C84" s="14">
        <f>WinterGenerationbyCounty!C80-WinterLoadbyCounty!C80</f>
        <v>-68.08228597004731</v>
      </c>
      <c r="D84" s="14">
        <f>WinterGenerationbyCounty!D80-WinterLoadbyCounty!D80</f>
        <v>-70.34004298195161</v>
      </c>
      <c r="E84" s="14">
        <f>WinterGenerationbyCounty!E80-WinterLoadbyCounty!E80</f>
        <v>-72.68130354365437</v>
      </c>
      <c r="F84" s="14">
        <f>WinterGenerationbyCounty!F80-WinterLoadbyCounty!F80</f>
        <v>-75.11245875710956</v>
      </c>
      <c r="G84" s="14">
        <f>WinterGenerationbyCounty!G80-WinterLoadbyCounty!G80</f>
        <v>-77.634</v>
      </c>
      <c r="H84" s="19"/>
    </row>
    <row r="85" spans="1:8" ht="12.75">
      <c r="A85" s="19" t="s">
        <v>210</v>
      </c>
      <c r="B85" s="14">
        <f>WinterGenerationbyCounty!B81-WinterLoadbyCounty!B81</f>
        <v>-254.51252067500002</v>
      </c>
      <c r="C85" s="14">
        <f>WinterGenerationbyCounty!C81-WinterLoadbyCounty!C81</f>
        <v>-268.035463485125</v>
      </c>
      <c r="D85" s="14">
        <f>WinterGenerationbyCounty!D81-WinterLoadbyCounty!D81</f>
        <v>-277.7229104374018</v>
      </c>
      <c r="E85" s="14">
        <f>WinterGenerationbyCounty!E81-WinterLoadbyCounty!E81</f>
        <v>-282.5488990939629</v>
      </c>
      <c r="F85" s="14">
        <f>WinterGenerationbyCounty!F81-WinterLoadbyCounty!F81</f>
        <v>-291.11546758037235</v>
      </c>
      <c r="G85" s="14">
        <f>WinterGenerationbyCounty!G81-WinterLoadbyCounty!G81</f>
        <v>-301.401</v>
      </c>
      <c r="H85" s="19"/>
    </row>
    <row r="86" spans="1:8" ht="12.75">
      <c r="A86" s="19" t="s">
        <v>211</v>
      </c>
      <c r="B86" s="14">
        <f>WinterGenerationbyCounty!B82-WinterLoadbyCounty!B82</f>
        <v>1154.474</v>
      </c>
      <c r="C86" s="14">
        <f>WinterGenerationbyCounty!C82-WinterLoadbyCounty!C82</f>
        <v>995.216</v>
      </c>
      <c r="D86" s="14">
        <f>WinterGenerationbyCounty!D82-WinterLoadbyCounty!D82</f>
        <v>993.991</v>
      </c>
      <c r="E86" s="14">
        <f>WinterGenerationbyCounty!E82-WinterLoadbyCounty!E82</f>
        <v>1324.682</v>
      </c>
      <c r="F86" s="14">
        <f>WinterGenerationbyCounty!F82-WinterLoadbyCounty!F82</f>
        <v>1323.193</v>
      </c>
      <c r="G86" s="14">
        <f>WinterGenerationbyCounty!G82-WinterLoadbyCounty!G82</f>
        <v>1321.596</v>
      </c>
      <c r="H86" s="19"/>
    </row>
    <row r="87" spans="1:8" ht="12.75">
      <c r="A87" s="19" t="s">
        <v>212</v>
      </c>
      <c r="B87" s="14">
        <f>WinterGenerationbyCounty!B83-WinterLoadbyCounty!B83</f>
        <v>1444.055569353468</v>
      </c>
      <c r="C87" s="14">
        <f>WinterGenerationbyCounty!C83-WinterLoadbyCounty!C83</f>
        <v>1429.8071636027598</v>
      </c>
      <c r="D87" s="14">
        <f>WinterGenerationbyCounty!D83-WinterLoadbyCounty!D83</f>
        <v>1413.955779124089</v>
      </c>
      <c r="E87" s="14">
        <f>WinterGenerationbyCounty!E83-WinterLoadbyCounty!E83</f>
        <v>1404.1428858854379</v>
      </c>
      <c r="F87" s="14">
        <f>WinterGenerationbyCounty!F83-WinterLoadbyCounty!F83</f>
        <v>1387.3488676005677</v>
      </c>
      <c r="G87" s="14">
        <f>WinterGenerationbyCounty!G83-WinterLoadbyCounty!G83</f>
        <v>1369.511</v>
      </c>
      <c r="H87" s="19"/>
    </row>
    <row r="88" spans="1:8" ht="12.75">
      <c r="A88" s="19" t="s">
        <v>213</v>
      </c>
      <c r="B88" s="14">
        <f>WinterGenerationbyCounty!B84-WinterLoadbyCounty!B84</f>
        <v>-2.943184509248301</v>
      </c>
      <c r="C88" s="14">
        <f>WinterGenerationbyCounty!C84-WinterLoadbyCounty!C84</f>
        <v>-2.953159311643152</v>
      </c>
      <c r="D88" s="14">
        <f>WinterGenerationbyCounty!D84-WinterLoadbyCounty!D84</f>
        <v>-2.961688496789965</v>
      </c>
      <c r="E88" s="14">
        <f>WinterGenerationbyCounty!E84-WinterLoadbyCounty!E84</f>
        <v>-2.970923437646427</v>
      </c>
      <c r="F88" s="14">
        <f>WinterGenerationbyCounty!F84-WinterLoadbyCounty!F84</f>
        <v>-2.980139175635625</v>
      </c>
      <c r="G88" s="14">
        <f>WinterGenerationbyCounty!G84-WinterLoadbyCounty!G84</f>
        <v>-2.987</v>
      </c>
      <c r="H88" s="19"/>
    </row>
    <row r="89" spans="1:8" ht="12.75">
      <c r="A89" s="19" t="s">
        <v>214</v>
      </c>
      <c r="B89" s="14">
        <f>WinterGenerationbyCounty!B85-WinterLoadbyCounty!B85</f>
        <v>-20.814791624411825</v>
      </c>
      <c r="C89" s="14">
        <f>WinterGenerationbyCounty!C85-WinterLoadbyCounty!C85</f>
        <v>-21.54109238715067</v>
      </c>
      <c r="D89" s="14">
        <f>WinterGenerationbyCounty!D85-WinterLoadbyCounty!D85</f>
        <v>-22.290108269310505</v>
      </c>
      <c r="E89" s="14">
        <f>WinterGenerationbyCounty!E85-WinterLoadbyCounty!E85</f>
        <v>-23.064934073370406</v>
      </c>
      <c r="F89" s="14">
        <f>WinterGenerationbyCounty!F85-WinterLoadbyCounty!F85</f>
        <v>-23.865716149237777</v>
      </c>
      <c r="G89" s="14">
        <f>WinterGenerationbyCounty!G85-WinterLoadbyCounty!G85</f>
        <v>-24.699</v>
      </c>
      <c r="H89" s="19"/>
    </row>
    <row r="90" spans="1:8" ht="12.75">
      <c r="A90" s="19" t="s">
        <v>215</v>
      </c>
      <c r="B90" s="14">
        <f>WinterGenerationbyCounty!B86-WinterLoadbyCounty!B86</f>
        <v>-19.471765053255332</v>
      </c>
      <c r="C90" s="14">
        <f>WinterGenerationbyCounty!C86-WinterLoadbyCounty!C86</f>
        <v>-19.66937975175282</v>
      </c>
      <c r="D90" s="14">
        <f>WinterGenerationbyCounty!D86-WinterLoadbyCounty!D86</f>
        <v>-19.866994450250314</v>
      </c>
      <c r="E90" s="14">
        <f>WinterGenerationbyCounty!E86-WinterLoadbyCounty!E86</f>
        <v>-20.064609148747806</v>
      </c>
      <c r="F90" s="14">
        <f>WinterGenerationbyCounty!F86-WinterLoadbyCounty!F86</f>
        <v>-20.263223847245296</v>
      </c>
      <c r="G90" s="14">
        <f>WinterGenerationbyCounty!G86-WinterLoadbyCounty!G86</f>
        <v>-20.462</v>
      </c>
      <c r="H90" s="19"/>
    </row>
    <row r="91" spans="1:8" ht="12.75">
      <c r="A91" s="19" t="s">
        <v>216</v>
      </c>
      <c r="B91" s="14">
        <f>WinterGenerationbyCounty!B87-WinterLoadbyCounty!B87</f>
        <v>-2207.0250844668717</v>
      </c>
      <c r="C91" s="14">
        <f>WinterGenerationbyCounty!C87-WinterLoadbyCounty!C87</f>
        <v>-2432.2845041948076</v>
      </c>
      <c r="D91" s="14">
        <f>WinterGenerationbyCounty!D87-WinterLoadbyCounty!D87</f>
        <v>-2628.0199435611776</v>
      </c>
      <c r="E91" s="14">
        <f>WinterGenerationbyCounty!E87-WinterLoadbyCounty!E87</f>
        <v>-2790.59374643931</v>
      </c>
      <c r="F91" s="14">
        <f>WinterGenerationbyCounty!F87-WinterLoadbyCounty!F87</f>
        <v>-2930.5849484385817</v>
      </c>
      <c r="G91" s="14">
        <f>WinterGenerationbyCounty!G87-WinterLoadbyCounty!G87</f>
        <v>-3175.0560000000005</v>
      </c>
      <c r="H91" s="19"/>
    </row>
    <row r="92" spans="1:8" ht="12.75">
      <c r="A92" s="19" t="s">
        <v>217</v>
      </c>
      <c r="B92" s="14">
        <f>WinterGenerationbyCounty!B88-WinterLoadbyCounty!B88</f>
        <v>-25.31422159507221</v>
      </c>
      <c r="C92" s="14">
        <f>WinterGenerationbyCounty!C88-WinterLoadbyCounty!C88</f>
        <v>-25.335442472491142</v>
      </c>
      <c r="D92" s="14">
        <f>WinterGenerationbyCounty!D88-WinterLoadbyCounty!D88</f>
        <v>-25.383098822301683</v>
      </c>
      <c r="E92" s="14">
        <f>WinterGenerationbyCounty!E88-WinterLoadbyCounty!E88</f>
        <v>-25.424713155299465</v>
      </c>
      <c r="F92" s="14">
        <f>WinterGenerationbyCounty!F88-WinterLoadbyCounty!F88</f>
        <v>-25.465680829436106</v>
      </c>
      <c r="G92" s="14">
        <f>WinterGenerationbyCounty!G88-WinterLoadbyCounty!G88</f>
        <v>-25.491</v>
      </c>
      <c r="H92" s="19"/>
    </row>
    <row r="93" spans="1:8" ht="12.75">
      <c r="A93" s="19" t="s">
        <v>218</v>
      </c>
      <c r="B93" s="14">
        <f>WinterGenerationbyCounty!B89-WinterLoadbyCounty!B89</f>
        <v>490.41153255179023</v>
      </c>
      <c r="C93" s="14">
        <f>WinterGenerationbyCounty!C89-WinterLoadbyCounty!C89</f>
        <v>468.6214416569231</v>
      </c>
      <c r="D93" s="14">
        <f>WinterGenerationbyCounty!D89-WinterLoadbyCounty!D89</f>
        <v>445.1077101663857</v>
      </c>
      <c r="E93" s="14">
        <f>WinterGenerationbyCounty!E89-WinterLoadbyCounty!E89</f>
        <v>420.93291676977185</v>
      </c>
      <c r="F93" s="14">
        <f>WinterGenerationbyCounty!F89-WinterLoadbyCounty!F89</f>
        <v>395.11458813901265</v>
      </c>
      <c r="G93" s="14">
        <f>WinterGenerationbyCounty!G89-WinterLoadbyCounty!G89</f>
        <v>368.00699999999995</v>
      </c>
      <c r="H93" s="19"/>
    </row>
    <row r="94" spans="1:8" ht="12.75">
      <c r="A94" s="19" t="s">
        <v>219</v>
      </c>
      <c r="B94" s="14">
        <f>WinterGenerationbyCounty!B90-WinterLoadbyCounty!B90</f>
        <v>59.19573333333335</v>
      </c>
      <c r="C94" s="14">
        <f>WinterGenerationbyCounty!C90-WinterLoadbyCounty!C90</f>
        <v>56.4381333333333</v>
      </c>
      <c r="D94" s="14">
        <f>WinterGenerationbyCounty!D90-WinterLoadbyCounty!D90</f>
        <v>54.06813333333329</v>
      </c>
      <c r="E94" s="14">
        <f>WinterGenerationbyCounty!E90-WinterLoadbyCounty!E90</f>
        <v>51.69813333333329</v>
      </c>
      <c r="F94" s="14">
        <f>WinterGenerationbyCounty!F90-WinterLoadbyCounty!F90</f>
        <v>49.32813333333334</v>
      </c>
      <c r="G94" s="14">
        <f>WinterGenerationbyCounty!G90-WinterLoadbyCounty!G90</f>
        <v>46.959</v>
      </c>
      <c r="H94" s="19"/>
    </row>
    <row r="95" spans="1:8" ht="12.75">
      <c r="A95" s="19" t="s">
        <v>220</v>
      </c>
      <c r="B95" s="14">
        <f>WinterGenerationbyCounty!B91-WinterLoadbyCounty!B91</f>
        <v>671.8925289386837</v>
      </c>
      <c r="C95" s="14">
        <f>WinterGenerationbyCounty!C91-WinterLoadbyCounty!C91</f>
        <v>604.5305299822951</v>
      </c>
      <c r="D95" s="14">
        <f>WinterGenerationbyCounty!D91-WinterLoadbyCounty!D91</f>
        <v>520.8632932203591</v>
      </c>
      <c r="E95" s="14">
        <f>WinterGenerationbyCounty!E91-WinterLoadbyCounty!E91</f>
        <v>441.47286022087155</v>
      </c>
      <c r="F95" s="14">
        <f>WinterGenerationbyCounty!F91-WinterLoadbyCounty!F91</f>
        <v>368.1047244835004</v>
      </c>
      <c r="G95" s="14">
        <f>WinterGenerationbyCounty!G91-WinterLoadbyCounty!G91</f>
        <v>269.799</v>
      </c>
      <c r="H95" s="19"/>
    </row>
    <row r="96" spans="1:8" ht="12.75">
      <c r="A96" s="19" t="s">
        <v>221</v>
      </c>
      <c r="B96" s="14">
        <f>WinterGenerationbyCounty!B92-WinterLoadbyCounty!B92</f>
        <v>-108.5975560854611</v>
      </c>
      <c r="C96" s="14">
        <f>WinterGenerationbyCounty!C92-WinterLoadbyCounty!C92</f>
        <v>-112.46134437791142</v>
      </c>
      <c r="D96" s="14">
        <f>WinterGenerationbyCounty!D92-WinterLoadbyCounty!D92</f>
        <v>-116.47270806419681</v>
      </c>
      <c r="E96" s="14">
        <f>WinterGenerationbyCounty!E92-WinterLoadbyCounty!E92</f>
        <v>-120.54388758117491</v>
      </c>
      <c r="F96" s="14">
        <f>WinterGenerationbyCounty!F92-WinterLoadbyCounty!F92</f>
        <v>-125.30317725436865</v>
      </c>
      <c r="G96" s="14">
        <f>WinterGenerationbyCounty!G92-WinterLoadbyCounty!G92</f>
        <v>-129.833</v>
      </c>
      <c r="H96" s="19"/>
    </row>
    <row r="97" spans="1:8" ht="12.75">
      <c r="A97" s="19" t="s">
        <v>222</v>
      </c>
      <c r="B97" s="14">
        <f>WinterGenerationbyCounty!B93-WinterLoadbyCounty!B93</f>
        <v>1731.254</v>
      </c>
      <c r="C97" s="14">
        <f>WinterGenerationbyCounty!C93-WinterLoadbyCounty!C93</f>
        <v>1724.426</v>
      </c>
      <c r="D97" s="14">
        <f>WinterGenerationbyCounty!D93-WinterLoadbyCounty!D93</f>
        <v>1717.31</v>
      </c>
      <c r="E97" s="14">
        <f>WinterGenerationbyCounty!E93-WinterLoadbyCounty!E93</f>
        <v>1719.105</v>
      </c>
      <c r="F97" s="14">
        <f>WinterGenerationbyCounty!F93-WinterLoadbyCounty!F93</f>
        <v>1711.904</v>
      </c>
      <c r="G97" s="14">
        <f>WinterGenerationbyCounty!G93-WinterLoadbyCounty!G93</f>
        <v>1704.503</v>
      </c>
      <c r="H97" s="19"/>
    </row>
    <row r="98" spans="1:8" ht="12.75">
      <c r="A98" s="19" t="s">
        <v>223</v>
      </c>
      <c r="B98" s="14">
        <f>WinterGenerationbyCounty!B94-WinterLoadbyCounty!B94</f>
        <v>-82.87079689800001</v>
      </c>
      <c r="C98" s="14">
        <f>WinterGenerationbyCounty!C94-WinterLoadbyCounty!C94</f>
        <v>-84.29266259082002</v>
      </c>
      <c r="D98" s="14">
        <f>WinterGenerationbyCounty!D94-WinterLoadbyCounty!D94</f>
        <v>-85.74282103504501</v>
      </c>
      <c r="E98" s="14">
        <f>WinterGenerationbyCounty!E94-WinterLoadbyCounty!E94</f>
        <v>-87.2218366400786</v>
      </c>
      <c r="F98" s="14">
        <f>WinterGenerationbyCounty!F94-WinterLoadbyCounty!F94</f>
        <v>-88.7302850890562</v>
      </c>
      <c r="G98" s="14">
        <f>WinterGenerationbyCounty!G94-WinterLoadbyCounty!G94</f>
        <v>-90.268</v>
      </c>
      <c r="H98" s="19"/>
    </row>
    <row r="99" spans="1:8" ht="12.75">
      <c r="A99" s="19" t="s">
        <v>224</v>
      </c>
      <c r="B99" s="14">
        <f>WinterGenerationbyCounty!B95-WinterLoadbyCounty!B95</f>
        <v>-36.7151159444249</v>
      </c>
      <c r="C99" s="14">
        <f>WinterGenerationbyCounty!C95-WinterLoadbyCounty!C95</f>
        <v>-37.0751159444249</v>
      </c>
      <c r="D99" s="14">
        <f>WinterGenerationbyCounty!D95-WinterLoadbyCounty!D95</f>
        <v>-37.4351159444249</v>
      </c>
      <c r="E99" s="14">
        <f>WinterGenerationbyCounty!E95-WinterLoadbyCounty!E95</f>
        <v>-37.7951159444249</v>
      </c>
      <c r="F99" s="14">
        <f>WinterGenerationbyCounty!F95-WinterLoadbyCounty!F95</f>
        <v>-38.1551159444249</v>
      </c>
      <c r="G99" s="14">
        <f>WinterGenerationbyCounty!G95-WinterLoadbyCounty!G95</f>
        <v>-38.516</v>
      </c>
      <c r="H99" s="19"/>
    </row>
    <row r="100" spans="1:8" ht="12.75">
      <c r="A100" s="19" t="s">
        <v>225</v>
      </c>
      <c r="B100" s="14">
        <f>WinterGenerationbyCounty!B96-WinterLoadbyCounty!B96</f>
        <v>151.09130000000002</v>
      </c>
      <c r="C100" s="14">
        <f>WinterGenerationbyCounty!C96-WinterLoadbyCounty!C96</f>
        <v>162.9413</v>
      </c>
      <c r="D100" s="14">
        <f>WinterGenerationbyCounty!D96-WinterLoadbyCounty!D96</f>
        <v>161.8413</v>
      </c>
      <c r="E100" s="14">
        <f>WinterGenerationbyCounty!E96-WinterLoadbyCounty!E96</f>
        <v>160.6413</v>
      </c>
      <c r="F100" s="14">
        <f>WinterGenerationbyCounty!F96-WinterLoadbyCounty!F96</f>
        <v>159.3413</v>
      </c>
      <c r="G100" s="14">
        <f>WinterGenerationbyCounty!G96-WinterLoadbyCounty!G96</f>
        <v>157.9413</v>
      </c>
      <c r="H100" s="19"/>
    </row>
    <row r="101" spans="1:8" ht="12.75">
      <c r="A101" s="19" t="s">
        <v>226</v>
      </c>
      <c r="B101" s="14">
        <f>WinterGenerationbyCounty!B97-WinterLoadbyCounty!B97</f>
        <v>-42.25550284066668</v>
      </c>
      <c r="C101" s="14">
        <f>WinterGenerationbyCounty!C97-WinterLoadbyCounty!C97</f>
        <v>-46.56321005760665</v>
      </c>
      <c r="D101" s="14">
        <f>WinterGenerationbyCounty!D97-WinterLoadbyCounty!D97</f>
        <v>-48.406496861205085</v>
      </c>
      <c r="E101" s="14">
        <f>WinterGenerationbyCounty!E97-WinterLoadbyCounty!E97</f>
        <v>-50.2898783136516</v>
      </c>
      <c r="F101" s="14">
        <f>WinterGenerationbyCounty!F97-WinterLoadbyCounty!F97</f>
        <v>-52.36468264172896</v>
      </c>
      <c r="G101" s="14">
        <f>WinterGenerationbyCounty!G97-WinterLoadbyCounty!G97</f>
        <v>-54.48000000000002</v>
      </c>
      <c r="H101" s="19"/>
    </row>
    <row r="102" spans="1:8" ht="12.75">
      <c r="A102" s="19" t="s">
        <v>227</v>
      </c>
      <c r="B102" s="14">
        <f>WinterGenerationbyCounty!B98-WinterLoadbyCounty!B98</f>
        <v>-13.92131438218936</v>
      </c>
      <c r="C102" s="14">
        <f>WinterGenerationbyCounty!C98-WinterLoadbyCounty!C98</f>
        <v>-14.228049093102905</v>
      </c>
      <c r="D102" s="14">
        <f>WinterGenerationbyCounty!D98-WinterLoadbyCounty!D98</f>
        <v>-14.502966946919441</v>
      </c>
      <c r="E102" s="14">
        <f>WinterGenerationbyCounty!E98-WinterLoadbyCounty!E98</f>
        <v>-14.793029056440348</v>
      </c>
      <c r="F102" s="14">
        <f>WinterGenerationbyCounty!F98-WinterLoadbyCounty!F98</f>
        <v>-15.072545652742384</v>
      </c>
      <c r="G102" s="14">
        <f>WinterGenerationbyCounty!G98-WinterLoadbyCounty!G98</f>
        <v>-15.346</v>
      </c>
      <c r="H102" s="19"/>
    </row>
    <row r="103" spans="1:8" ht="12.75">
      <c r="A103" s="19" t="s">
        <v>228</v>
      </c>
      <c r="B103" s="14">
        <f>WinterGenerationbyCounty!B99-WinterLoadbyCounty!B99</f>
        <v>616.9570000000001</v>
      </c>
      <c r="C103" s="14">
        <f>WinterGenerationbyCounty!C99-WinterLoadbyCounty!C99</f>
        <v>616.4587300000001</v>
      </c>
      <c r="D103" s="14">
        <f>WinterGenerationbyCounty!D99-WinterLoadbyCounty!D99</f>
        <v>615.9591873</v>
      </c>
      <c r="E103" s="14">
        <f>WinterGenerationbyCounty!E99-WinterLoadbyCounty!E99</f>
        <v>615.459369173</v>
      </c>
      <c r="F103" s="14">
        <f>WinterGenerationbyCounty!F99-WinterLoadbyCounty!F99</f>
        <v>614.95727286473</v>
      </c>
      <c r="G103" s="14">
        <f>WinterGenerationbyCounty!G99-WinterLoadbyCounty!G99</f>
        <v>614.446</v>
      </c>
      <c r="H103" s="19"/>
    </row>
    <row r="104" spans="1:8" ht="12.75">
      <c r="A104" s="19" t="s">
        <v>229</v>
      </c>
      <c r="B104" s="14">
        <f>WinterGenerationbyCounty!B100-WinterLoadbyCounty!B100</f>
        <v>-888.2078814191012</v>
      </c>
      <c r="C104" s="14">
        <f>WinterGenerationbyCounty!C100-WinterLoadbyCounty!C100</f>
        <v>-920.9054333243785</v>
      </c>
      <c r="D104" s="14">
        <f>WinterGenerationbyCounty!D100-WinterLoadbyCounty!D100</f>
        <v>-957.8801554650753</v>
      </c>
      <c r="E104" s="14">
        <f>WinterGenerationbyCounty!E100-WinterLoadbyCounty!E100</f>
        <v>-996.5322899689334</v>
      </c>
      <c r="F104" s="14">
        <f>WinterGenerationbyCounty!F100-WinterLoadbyCounty!F100</f>
        <v>-1036.6908727299717</v>
      </c>
      <c r="G104" s="14">
        <f>WinterGenerationbyCounty!G100-WinterLoadbyCounty!G100</f>
        <v>-1078.558</v>
      </c>
      <c r="H104" s="19"/>
    </row>
    <row r="105" spans="1:8" ht="12.75">
      <c r="A105" s="19" t="s">
        <v>230</v>
      </c>
      <c r="B105" s="14">
        <f>WinterGenerationbyCounty!B101-WinterLoadbyCounty!B101</f>
        <v>-6.196452640111871</v>
      </c>
      <c r="C105" s="14">
        <f>WinterGenerationbyCounty!C101-WinterLoadbyCounty!C101</f>
        <v>-6.365430029298198</v>
      </c>
      <c r="D105" s="14">
        <f>WinterGenerationbyCounty!D101-WinterLoadbyCounty!D101</f>
        <v>-6.534407418484527</v>
      </c>
      <c r="E105" s="14">
        <f>WinterGenerationbyCounty!E101-WinterLoadbyCounty!E101</f>
        <v>-6.703384807670855</v>
      </c>
      <c r="F105" s="14">
        <f>WinterGenerationbyCounty!F101-WinterLoadbyCounty!F101</f>
        <v>-6.872362196857183</v>
      </c>
      <c r="G105" s="14">
        <f>WinterGenerationbyCounty!G101-WinterLoadbyCounty!G101</f>
        <v>-7.041</v>
      </c>
      <c r="H105" s="19"/>
    </row>
    <row r="106" spans="1:8" ht="12.75">
      <c r="A106" s="19" t="s">
        <v>231</v>
      </c>
      <c r="B106" s="14">
        <f>WinterGenerationbyCounty!B102-WinterLoadbyCounty!B102</f>
        <v>-1.6073118279569891</v>
      </c>
      <c r="C106" s="14">
        <f>WinterGenerationbyCounty!C102-WinterLoadbyCounty!C102</f>
        <v>-1.6073118279569891</v>
      </c>
      <c r="D106" s="14">
        <f>WinterGenerationbyCounty!D102-WinterLoadbyCounty!D102</f>
        <v>-1.6073118279569891</v>
      </c>
      <c r="E106" s="14">
        <f>WinterGenerationbyCounty!E102-WinterLoadbyCounty!E102</f>
        <v>-1.6073118279569891</v>
      </c>
      <c r="F106" s="14">
        <f>WinterGenerationbyCounty!F102-WinterLoadbyCounty!F102</f>
        <v>-1.6073118279569891</v>
      </c>
      <c r="G106" s="14">
        <f>WinterGenerationbyCounty!G102-WinterLoadbyCounty!G102</f>
        <v>-1.607</v>
      </c>
      <c r="H106" s="19"/>
    </row>
    <row r="107" spans="1:8" ht="12.75">
      <c r="A107" s="19" t="s">
        <v>232</v>
      </c>
      <c r="B107" s="14">
        <f>WinterGenerationbyCounty!B103-WinterLoadbyCounty!B103</f>
        <v>-630.5501462941643</v>
      </c>
      <c r="C107" s="14">
        <f>WinterGenerationbyCounty!C103-WinterLoadbyCounty!C103</f>
        <v>-648.5259351502774</v>
      </c>
      <c r="D107" s="14">
        <f>WinterGenerationbyCounty!D103-WinterLoadbyCounty!D103</f>
        <v>-664.882734929996</v>
      </c>
      <c r="E107" s="14">
        <f>WinterGenerationbyCounty!E103-WinterLoadbyCounty!E103</f>
        <v>-683.9545456333196</v>
      </c>
      <c r="F107" s="14">
        <f>WinterGenerationbyCounty!F103-WinterLoadbyCounty!F103</f>
        <v>-703.6073672602487</v>
      </c>
      <c r="G107" s="14">
        <f>WinterGenerationbyCounty!G103-WinterLoadbyCounty!G103</f>
        <v>-723.761</v>
      </c>
      <c r="H107" s="19"/>
    </row>
    <row r="108" spans="1:8" ht="12.75">
      <c r="A108" s="19" t="s">
        <v>233</v>
      </c>
      <c r="B108" s="14">
        <f>WinterGenerationbyCounty!B104-WinterLoadbyCounty!B104</f>
        <v>-192.73200000000003</v>
      </c>
      <c r="C108" s="14">
        <f>WinterGenerationbyCounty!C104-WinterLoadbyCounty!C104</f>
        <v>-206.781</v>
      </c>
      <c r="D108" s="14">
        <f>WinterGenerationbyCounty!D104-WinterLoadbyCounty!D104</f>
        <v>-226.642</v>
      </c>
      <c r="E108" s="14">
        <f>WinterGenerationbyCounty!E104-WinterLoadbyCounty!E104</f>
        <v>-245.36</v>
      </c>
      <c r="F108" s="14">
        <f>WinterGenerationbyCounty!F104-WinterLoadbyCounty!F104</f>
        <v>-249.558</v>
      </c>
      <c r="G108" s="14">
        <f>WinterGenerationbyCounty!G104-WinterLoadbyCounty!G104</f>
        <v>-260.246</v>
      </c>
      <c r="H108" s="19"/>
    </row>
    <row r="109" spans="1:8" ht="12.75">
      <c r="A109" s="19" t="s">
        <v>234</v>
      </c>
      <c r="B109" s="14">
        <f>WinterGenerationbyCounty!B105-WinterLoadbyCounty!B105</f>
        <v>302.7493447108939</v>
      </c>
      <c r="C109" s="14">
        <f>WinterGenerationbyCounty!C105-WinterLoadbyCounty!C105</f>
        <v>302.5068144565643</v>
      </c>
      <c r="D109" s="14">
        <f>WinterGenerationbyCounty!D105-WinterLoadbyCounty!D105</f>
        <v>301.86734601340333</v>
      </c>
      <c r="E109" s="14">
        <f>WinterGenerationbyCounty!E105-WinterLoadbyCounty!E105</f>
        <v>301.56797910541627</v>
      </c>
      <c r="F109" s="14">
        <f>WinterGenerationbyCounty!F105-WinterLoadbyCounty!F105</f>
        <v>301.2109084693016</v>
      </c>
      <c r="G109" s="14">
        <f>WinterGenerationbyCounty!G105-WinterLoadbyCounty!G105</f>
        <v>300.837</v>
      </c>
      <c r="H109" s="19"/>
    </row>
    <row r="110" spans="1:8" ht="12.75">
      <c r="A110" s="19" t="s">
        <v>235</v>
      </c>
      <c r="B110" s="14">
        <f>WinterGenerationbyCounty!B106-WinterLoadbyCounty!B106</f>
        <v>-301.34779148627865</v>
      </c>
      <c r="C110" s="14">
        <f>WinterGenerationbyCounty!C106-WinterLoadbyCounty!C106</f>
        <v>-307.2704950616836</v>
      </c>
      <c r="D110" s="14">
        <f>WinterGenerationbyCounty!D106-WinterLoadbyCounty!D106</f>
        <v>-313.35023483020916</v>
      </c>
      <c r="E110" s="14">
        <f>WinterGenerationbyCounty!E106-WinterLoadbyCounty!E106</f>
        <v>-319.510992695295</v>
      </c>
      <c r="F110" s="14">
        <f>WinterGenerationbyCounty!F106-WinterLoadbyCounty!F106</f>
        <v>-325.7557686569411</v>
      </c>
      <c r="G110" s="14">
        <f>WinterGenerationbyCounty!G106-WinterLoadbyCounty!G106</f>
        <v>-332.231</v>
      </c>
      <c r="H110" s="19"/>
    </row>
    <row r="111" spans="1:8" ht="12.75">
      <c r="A111" s="19" t="s">
        <v>236</v>
      </c>
      <c r="B111" s="14">
        <f>WinterGenerationbyCounty!B107-WinterLoadbyCounty!B107</f>
        <v>1627.5196066666667</v>
      </c>
      <c r="C111" s="14">
        <f>WinterGenerationbyCounty!C107-WinterLoadbyCounty!C107</f>
        <v>1623.2401466666668</v>
      </c>
      <c r="D111" s="14">
        <f>WinterGenerationbyCounty!D107-WinterLoadbyCounty!D107</f>
        <v>1619.4881466666666</v>
      </c>
      <c r="E111" s="14">
        <f>WinterGenerationbyCounty!E107-WinterLoadbyCounty!E107</f>
        <v>1616.1981466666666</v>
      </c>
      <c r="F111" s="14">
        <f>WinterGenerationbyCounty!F107-WinterLoadbyCounty!F107</f>
        <v>1608.2081466666666</v>
      </c>
      <c r="G111" s="14">
        <f>WinterGenerationbyCounty!G107-WinterLoadbyCounty!G107</f>
        <v>1604.567</v>
      </c>
      <c r="H111" s="19"/>
    </row>
    <row r="112" spans="1:8" ht="12.75">
      <c r="A112" s="19" t="s">
        <v>237</v>
      </c>
      <c r="B112" s="14">
        <f>WinterGenerationbyCounty!B108-WinterLoadbyCounty!B108</f>
        <v>-125.70083411267318</v>
      </c>
      <c r="C112" s="14">
        <f>WinterGenerationbyCounty!C108-WinterLoadbyCounty!C108</f>
        <v>-132.74599571791668</v>
      </c>
      <c r="D112" s="14">
        <f>WinterGenerationbyCounty!D108-WinterLoadbyCounty!D108</f>
        <v>-139.79667459482076</v>
      </c>
      <c r="E112" s="14">
        <f>WinterGenerationbyCounty!E108-WinterLoadbyCounty!E108</f>
        <v>-147.31644440893942</v>
      </c>
      <c r="F112" s="14">
        <f>WinterGenerationbyCounty!F108-WinterLoadbyCounty!F108</f>
        <v>-155.10639746917093</v>
      </c>
      <c r="G112" s="14">
        <f>WinterGenerationbyCounty!G108-WinterLoadbyCounty!G108</f>
        <v>-163.187</v>
      </c>
      <c r="H112" s="19"/>
    </row>
    <row r="113" spans="1:8" ht="12.75">
      <c r="A113" s="19" t="s">
        <v>238</v>
      </c>
      <c r="B113" s="14">
        <f>WinterGenerationbyCounty!B109-WinterLoadbyCounty!B109</f>
        <v>-0.9875333333333333</v>
      </c>
      <c r="C113" s="14">
        <f>WinterGenerationbyCounty!C109-WinterLoadbyCounty!C109</f>
        <v>-0.9960666666666667</v>
      </c>
      <c r="D113" s="14">
        <f>WinterGenerationbyCounty!D109-WinterLoadbyCounty!D109</f>
        <v>-1.0056</v>
      </c>
      <c r="E113" s="14">
        <f>WinterGenerationbyCounty!E109-WinterLoadbyCounty!E109</f>
        <v>-1.0151333333333332</v>
      </c>
      <c r="F113" s="14">
        <f>WinterGenerationbyCounty!F109-WinterLoadbyCounty!F109</f>
        <v>-1.0239598712619062</v>
      </c>
      <c r="G113" s="14">
        <f>WinterGenerationbyCounty!G109-WinterLoadbyCounty!G109</f>
        <v>-1.033</v>
      </c>
      <c r="H113" s="19"/>
    </row>
    <row r="114" spans="1:8" ht="12.75">
      <c r="A114" s="19" t="s">
        <v>239</v>
      </c>
      <c r="B114" s="14">
        <f>WinterGenerationbyCounty!B110-WinterLoadbyCounty!B110</f>
        <v>-60.081972951217544</v>
      </c>
      <c r="C114" s="14">
        <f>WinterGenerationbyCounty!C110-WinterLoadbyCounty!C110</f>
        <v>-60.081972951217544</v>
      </c>
      <c r="D114" s="14">
        <f>WinterGenerationbyCounty!D110-WinterLoadbyCounty!D110</f>
        <v>-60.081972951217544</v>
      </c>
      <c r="E114" s="14">
        <f>WinterGenerationbyCounty!E110-WinterLoadbyCounty!E110</f>
        <v>-60.081972951217544</v>
      </c>
      <c r="F114" s="14">
        <f>WinterGenerationbyCounty!F110-WinterLoadbyCounty!F110</f>
        <v>-60.081972951217544</v>
      </c>
      <c r="G114" s="14">
        <f>WinterGenerationbyCounty!G110-WinterLoadbyCounty!G110</f>
        <v>-60.082</v>
      </c>
      <c r="H114" s="19"/>
    </row>
    <row r="115" spans="1:8" ht="12.75">
      <c r="A115" s="19" t="s">
        <v>240</v>
      </c>
      <c r="B115" s="14">
        <f>WinterGenerationbyCounty!B111-WinterLoadbyCounty!B111</f>
        <v>-162.24639122770412</v>
      </c>
      <c r="C115" s="14">
        <f>WinterGenerationbyCounty!C111-WinterLoadbyCounty!C111</f>
        <v>-166.23800294300275</v>
      </c>
      <c r="D115" s="14">
        <f>WinterGenerationbyCounty!D111-WinterLoadbyCounty!D111</f>
        <v>-170.28186919027715</v>
      </c>
      <c r="E115" s="14">
        <f>WinterGenerationbyCounty!E111-WinterLoadbyCounty!E111</f>
        <v>-174.37907457476496</v>
      </c>
      <c r="F115" s="14">
        <f>WinterGenerationbyCounty!F111-WinterLoadbyCounty!F111</f>
        <v>-178.53072672769903</v>
      </c>
      <c r="G115" s="14">
        <f>WinterGenerationbyCounty!G111-WinterLoadbyCounty!G111</f>
        <v>-182.738</v>
      </c>
      <c r="H115" s="19"/>
    </row>
    <row r="116" spans="1:8" ht="12.75">
      <c r="A116" s="19" t="s">
        <v>241</v>
      </c>
      <c r="B116" s="14">
        <f>WinterGenerationbyCounty!B112-WinterLoadbyCounty!B112</f>
        <v>-23.518107840206476</v>
      </c>
      <c r="C116" s="14">
        <f>WinterGenerationbyCounty!C112-WinterLoadbyCounty!C112</f>
        <v>-23.992539564709812</v>
      </c>
      <c r="D116" s="14">
        <f>WinterGenerationbyCounty!D112-WinterLoadbyCounty!D112</f>
        <v>-24.477392343275454</v>
      </c>
      <c r="E116" s="14">
        <f>WinterGenerationbyCounty!E112-WinterLoadbyCounty!E112</f>
        <v>-24.972960420222584</v>
      </c>
      <c r="F116" s="14">
        <f>WinterGenerationbyCounty!F112-WinterLoadbyCounty!F112</f>
        <v>-25.479546739678664</v>
      </c>
      <c r="G116" s="14">
        <f>WinterGenerationbyCounty!G112-WinterLoadbyCounty!G112</f>
        <v>-25.998</v>
      </c>
      <c r="H116" s="19"/>
    </row>
    <row r="117" spans="1:8" ht="12.75">
      <c r="A117" s="19" t="s">
        <v>242</v>
      </c>
      <c r="B117" s="14">
        <f>WinterGenerationbyCounty!B113-WinterLoadbyCounty!B113</f>
        <v>-11.239823409269443</v>
      </c>
      <c r="C117" s="14">
        <f>WinterGenerationbyCounty!C113-WinterLoadbyCounty!C113</f>
        <v>-11.249823409269442</v>
      </c>
      <c r="D117" s="14">
        <f>WinterGenerationbyCounty!D113-WinterLoadbyCounty!D113</f>
        <v>-11.259823409269442</v>
      </c>
      <c r="E117" s="14">
        <f>WinterGenerationbyCounty!E113-WinterLoadbyCounty!E113</f>
        <v>-11.279823409269442</v>
      </c>
      <c r="F117" s="14">
        <f>WinterGenerationbyCounty!F113-WinterLoadbyCounty!F113</f>
        <v>-11.289823409269442</v>
      </c>
      <c r="G117" s="14">
        <f>WinterGenerationbyCounty!G113-WinterLoadbyCounty!G113</f>
        <v>-11.3</v>
      </c>
      <c r="H117" s="19"/>
    </row>
    <row r="118" spans="1:8" ht="12.75">
      <c r="A118" s="19" t="s">
        <v>243</v>
      </c>
      <c r="B118" s="14">
        <f>WinterGenerationbyCounty!B114-WinterLoadbyCounty!B114</f>
        <v>-8.942</v>
      </c>
      <c r="C118" s="14">
        <f>WinterGenerationbyCounty!C114-WinterLoadbyCounty!C114</f>
        <v>-9.153803511291622</v>
      </c>
      <c r="D118" s="14">
        <f>WinterGenerationbyCounty!D114-WinterLoadbyCounty!D114</f>
        <v>-9.414922613088283</v>
      </c>
      <c r="E118" s="14">
        <f>WinterGenerationbyCounty!E114-WinterLoadbyCounty!E114</f>
        <v>-9.647573748311741</v>
      </c>
      <c r="F118" s="14">
        <f>WinterGenerationbyCounty!F114-WinterLoadbyCounty!F114</f>
        <v>-9.894299105421938</v>
      </c>
      <c r="G118" s="14">
        <f>WinterGenerationbyCounty!G114-WinterLoadbyCounty!G114</f>
        <v>-10.166</v>
      </c>
      <c r="H118" s="19"/>
    </row>
    <row r="119" spans="1:8" ht="12.75">
      <c r="A119" s="19" t="s">
        <v>244</v>
      </c>
      <c r="B119" s="14">
        <f>WinterGenerationbyCounty!B115-WinterLoadbyCounty!B115</f>
        <v>-305.7573357295183</v>
      </c>
      <c r="C119" s="14">
        <f>WinterGenerationbyCounty!C115-WinterLoadbyCounty!C115</f>
        <v>-318.976765939309</v>
      </c>
      <c r="D119" s="14">
        <f>WinterGenerationbyCounty!D115-WinterLoadbyCounty!D115</f>
        <v>-331.095456467132</v>
      </c>
      <c r="E119" s="14">
        <f>WinterGenerationbyCounty!E115-WinterLoadbyCounty!E115</f>
        <v>-343.53508683317676</v>
      </c>
      <c r="F119" s="14">
        <f>WinterGenerationbyCounty!F115-WinterLoadbyCounty!F115</f>
        <v>-356.43231856208797</v>
      </c>
      <c r="G119" s="14">
        <f>WinterGenerationbyCounty!G115-WinterLoadbyCounty!G115</f>
        <v>-370.233</v>
      </c>
      <c r="H119" s="19"/>
    </row>
    <row r="120" spans="1:8" ht="12.75">
      <c r="A120" s="19" t="s">
        <v>245</v>
      </c>
      <c r="B120" s="14">
        <f>WinterGenerationbyCounty!B116-WinterLoadbyCounty!B116</f>
        <v>-15.297489619285564</v>
      </c>
      <c r="C120" s="14">
        <f>WinterGenerationbyCounty!C116-WinterLoadbyCounty!C116</f>
        <v>-15.362302694750097</v>
      </c>
      <c r="D120" s="14">
        <f>WinterGenerationbyCounty!D116-WinterLoadbyCounty!D116</f>
        <v>-15.427115770214632</v>
      </c>
      <c r="E120" s="14">
        <f>WinterGenerationbyCounty!E116-WinterLoadbyCounty!E116</f>
        <v>-15.491928845679167</v>
      </c>
      <c r="F120" s="14">
        <f>WinterGenerationbyCounty!F116-WinterLoadbyCounty!F116</f>
        <v>-15.556741921143702</v>
      </c>
      <c r="G120" s="14">
        <f>WinterGenerationbyCounty!G116-WinterLoadbyCounty!G116</f>
        <v>-15.621</v>
      </c>
      <c r="H120" s="19"/>
    </row>
    <row r="121" spans="1:8" ht="12.75">
      <c r="A121" s="19" t="s">
        <v>246</v>
      </c>
      <c r="B121" s="14">
        <f>WinterGenerationbyCounty!B117-WinterLoadbyCounty!B117</f>
        <v>-9.710233283056812</v>
      </c>
      <c r="C121" s="14">
        <f>WinterGenerationbyCounty!C117-WinterLoadbyCounty!C117</f>
        <v>-10.080466566113625</v>
      </c>
      <c r="D121" s="14">
        <f>WinterGenerationbyCounty!D117-WinterLoadbyCounty!D117</f>
        <v>-10.450699849170435</v>
      </c>
      <c r="E121" s="14">
        <f>WinterGenerationbyCounty!E117-WinterLoadbyCounty!E117</f>
        <v>-10.820933132227248</v>
      </c>
      <c r="F121" s="14">
        <f>WinterGenerationbyCounty!F117-WinterLoadbyCounty!F117</f>
        <v>-11.19116641528406</v>
      </c>
      <c r="G121" s="14">
        <f>WinterGenerationbyCounty!G117-WinterLoadbyCounty!G117</f>
        <v>-11.561</v>
      </c>
      <c r="H121" s="19"/>
    </row>
    <row r="122" spans="1:8" ht="12.75">
      <c r="A122" s="19" t="s">
        <v>247</v>
      </c>
      <c r="B122" s="14">
        <f>WinterGenerationbyCounty!B118-WinterLoadbyCounty!B118</f>
        <v>1226.607281456</v>
      </c>
      <c r="C122" s="14">
        <f>WinterGenerationbyCounty!C118-WinterLoadbyCounty!C118</f>
        <v>1225.20938964851</v>
      </c>
      <c r="D122" s="14">
        <f>WinterGenerationbyCounty!D118-WinterLoadbyCounty!D118</f>
        <v>1223.7896416838703</v>
      </c>
      <c r="E122" s="14">
        <f>WinterGenerationbyCounty!E118-WinterLoadbyCounty!E118</f>
        <v>1222.3476633696287</v>
      </c>
      <c r="F122" s="14">
        <f>WinterGenerationbyCounty!F118-WinterLoadbyCounty!F118</f>
        <v>1220.8830736874984</v>
      </c>
      <c r="G122" s="14">
        <f>WinterGenerationbyCounty!G118-WinterLoadbyCounty!G118</f>
        <v>1219.396</v>
      </c>
      <c r="H122" s="19"/>
    </row>
    <row r="123" spans="1:8" ht="12.75">
      <c r="A123" s="19" t="s">
        <v>248</v>
      </c>
      <c r="B123" s="14">
        <f>WinterGenerationbyCounty!B119-WinterLoadbyCounty!B119</f>
        <v>-46.70846664966114</v>
      </c>
      <c r="C123" s="14">
        <f>WinterGenerationbyCounty!C119-WinterLoadbyCounty!C119</f>
        <v>-48.5484873830033</v>
      </c>
      <c r="D123" s="14">
        <f>WinterGenerationbyCounty!D119-WinterLoadbyCounty!D119</f>
        <v>-50.46319965654331</v>
      </c>
      <c r="E123" s="14">
        <f>WinterGenerationbyCounty!E119-WinterLoadbyCounty!E119</f>
        <v>-52.149212881072984</v>
      </c>
      <c r="F123" s="14">
        <f>WinterGenerationbyCounty!F119-WinterLoadbyCounty!F119</f>
        <v>-54.21631848502726</v>
      </c>
      <c r="G123" s="14">
        <f>WinterGenerationbyCounty!G119-WinterLoadbyCounty!G119</f>
        <v>-56.367</v>
      </c>
      <c r="H123" s="19"/>
    </row>
    <row r="124" spans="1:8" ht="12.75">
      <c r="A124" s="19" t="s">
        <v>249</v>
      </c>
      <c r="B124" s="14">
        <f>WinterGenerationbyCounty!B120-WinterLoadbyCounty!B120</f>
        <v>-303.63300923351267</v>
      </c>
      <c r="C124" s="14">
        <f>WinterGenerationbyCounty!C120-WinterLoadbyCounty!C120</f>
        <v>-315.36159639207443</v>
      </c>
      <c r="D124" s="14">
        <f>WinterGenerationbyCounty!D120-WinterLoadbyCounty!D120</f>
        <v>-327.556258397574</v>
      </c>
      <c r="E124" s="14">
        <f>WinterGenerationbyCounty!E120-WinterLoadbyCounty!E120</f>
        <v>-340.14475472518257</v>
      </c>
      <c r="F124" s="14">
        <f>WinterGenerationbyCounty!F120-WinterLoadbyCounty!F120</f>
        <v>-353.34729008609</v>
      </c>
      <c r="G124" s="14">
        <f>WinterGenerationbyCounty!G120-WinterLoadbyCounty!G120</f>
        <v>-367.021</v>
      </c>
      <c r="H124" s="19"/>
    </row>
    <row r="125" spans="1:8" ht="12.75">
      <c r="A125" s="19" t="s">
        <v>250</v>
      </c>
      <c r="B125" s="14">
        <f>WinterGenerationbyCounty!B121-WinterLoadbyCounty!B121</f>
        <v>-35.46667423490785</v>
      </c>
      <c r="C125" s="14">
        <f>WinterGenerationbyCounty!C121-WinterLoadbyCounty!C121</f>
        <v>-36.41303504232682</v>
      </c>
      <c r="D125" s="14">
        <f>WinterGenerationbyCounty!D121-WinterLoadbyCounty!D121</f>
        <v>-37.369098972286274</v>
      </c>
      <c r="E125" s="14">
        <f>WinterGenerationbyCounty!E121-WinterLoadbyCounty!E121</f>
        <v>-38.33513643351158</v>
      </c>
      <c r="F125" s="14">
        <f>WinterGenerationbyCounty!F121-WinterLoadbyCounty!F121</f>
        <v>-39.31142581782117</v>
      </c>
      <c r="G125" s="14">
        <f>WinterGenerationbyCounty!G121-WinterLoadbyCounty!G121</f>
        <v>-40.299</v>
      </c>
      <c r="H125" s="19"/>
    </row>
    <row r="126" spans="1:8" ht="12.75">
      <c r="A126" s="19" t="s">
        <v>251</v>
      </c>
      <c r="B126" s="14">
        <f>WinterGenerationbyCounty!B122-WinterLoadbyCounty!B122</f>
        <v>-93.43421020701636</v>
      </c>
      <c r="C126" s="14">
        <f>WinterGenerationbyCounty!C122-WinterLoadbyCounty!C122</f>
        <v>-95.47433179700114</v>
      </c>
      <c r="D126" s="14">
        <f>WinterGenerationbyCounty!D122-WinterLoadbyCounty!D122</f>
        <v>-97.54737081258801</v>
      </c>
      <c r="E126" s="14">
        <f>WinterGenerationbyCounty!E122-WinterLoadbyCounty!E122</f>
        <v>-99.65239580614275</v>
      </c>
      <c r="F126" s="14">
        <f>WinterGenerationbyCounty!F122-WinterLoadbyCounty!F122</f>
        <v>-101.79469329805333</v>
      </c>
      <c r="G126" s="14">
        <f>WinterGenerationbyCounty!G122-WinterLoadbyCounty!G122</f>
        <v>-103.998</v>
      </c>
      <c r="H126" s="19"/>
    </row>
    <row r="127" spans="1:8" ht="12.75">
      <c r="A127" s="19" t="s">
        <v>252</v>
      </c>
      <c r="B127" s="14">
        <f>WinterGenerationbyCounty!B123-WinterLoadbyCounty!B123</f>
        <v>1596.139</v>
      </c>
      <c r="C127" s="14">
        <f>WinterGenerationbyCounty!C123-WinterLoadbyCounty!C123</f>
        <v>1593.927</v>
      </c>
      <c r="D127" s="14">
        <f>WinterGenerationbyCounty!D123-WinterLoadbyCounty!D123</f>
        <v>1591.699</v>
      </c>
      <c r="E127" s="14">
        <f>WinterGenerationbyCounty!E123-WinterLoadbyCounty!E123</f>
        <v>1589.466</v>
      </c>
      <c r="F127" s="14">
        <f>WinterGenerationbyCounty!F123-WinterLoadbyCounty!F123</f>
        <v>1587.017</v>
      </c>
      <c r="G127" s="14">
        <f>WinterGenerationbyCounty!G123-WinterLoadbyCounty!G123</f>
        <v>1584.532</v>
      </c>
      <c r="H127" s="19"/>
    </row>
    <row r="128" spans="1:8" ht="12.75">
      <c r="A128" s="19" t="s">
        <v>253</v>
      </c>
      <c r="B128" s="14">
        <f>WinterGenerationbyCounty!B124-WinterLoadbyCounty!B124</f>
        <v>-434.2357849524344</v>
      </c>
      <c r="C128" s="14">
        <f>WinterGenerationbyCounty!C124-WinterLoadbyCounty!C124</f>
        <v>-445.4358543777471</v>
      </c>
      <c r="D128" s="14">
        <f>WinterGenerationbyCounty!D124-WinterLoadbyCounty!D124</f>
        <v>-456.7785811373368</v>
      </c>
      <c r="E128" s="14">
        <f>WinterGenerationbyCounty!E124-WinterLoadbyCounty!E124</f>
        <v>-468.4932156039895</v>
      </c>
      <c r="F128" s="14">
        <f>WinterGenerationbyCounty!F124-WinterLoadbyCounty!F124</f>
        <v>-480.50114874625166</v>
      </c>
      <c r="G128" s="14">
        <f>WinterGenerationbyCounty!G124-WinterLoadbyCounty!G124</f>
        <v>-492.83</v>
      </c>
      <c r="H128" s="19"/>
    </row>
    <row r="129" spans="1:8" ht="12.75">
      <c r="A129" s="19" t="s">
        <v>254</v>
      </c>
      <c r="B129" s="14">
        <f>WinterGenerationbyCounty!B125-WinterLoadbyCounty!B125</f>
        <v>388.1294115687456</v>
      </c>
      <c r="C129" s="14">
        <f>WinterGenerationbyCounty!C125-WinterLoadbyCounty!C125</f>
        <v>384.5232741610171</v>
      </c>
      <c r="D129" s="14">
        <f>WinterGenerationbyCounty!D125-WinterLoadbyCounty!D125</f>
        <v>380.8289507827551</v>
      </c>
      <c r="E129" s="14">
        <f>WinterGenerationbyCounty!E125-WinterLoadbyCounty!E125</f>
        <v>377.0421031466109</v>
      </c>
      <c r="F129" s="14">
        <f>WinterGenerationbyCounty!F125-WinterLoadbyCounty!F125</f>
        <v>373.1581673749689</v>
      </c>
      <c r="G129" s="14">
        <f>WinterGenerationbyCounty!G125-WinterLoadbyCounty!G125</f>
        <v>369.172</v>
      </c>
      <c r="H129" s="19"/>
    </row>
    <row r="130" spans="1:8" ht="12.75">
      <c r="A130" s="19" t="s">
        <v>255</v>
      </c>
      <c r="B130" s="14">
        <f>WinterGenerationbyCounty!B126-WinterLoadbyCounty!B126</f>
        <v>-6.15</v>
      </c>
      <c r="C130" s="14">
        <f>WinterGenerationbyCounty!C126-WinterLoadbyCounty!C126</f>
        <v>-6.2</v>
      </c>
      <c r="D130" s="14">
        <f>WinterGenerationbyCounty!D126-WinterLoadbyCounty!D126</f>
        <v>-6.25</v>
      </c>
      <c r="E130" s="14">
        <f>WinterGenerationbyCounty!E126-WinterLoadbyCounty!E126</f>
        <v>-6.3</v>
      </c>
      <c r="F130" s="14">
        <f>WinterGenerationbyCounty!F126-WinterLoadbyCounty!F126</f>
        <v>-6.35</v>
      </c>
      <c r="G130" s="14">
        <f>WinterGenerationbyCounty!G126-WinterLoadbyCounty!G126</f>
        <v>-6.4</v>
      </c>
      <c r="H130" s="19"/>
    </row>
    <row r="131" spans="1:8" ht="12.75">
      <c r="A131" s="19" t="s">
        <v>256</v>
      </c>
      <c r="B131" s="14">
        <f>WinterGenerationbyCounty!B127-WinterLoadbyCounty!B127</f>
        <v>-14.066</v>
      </c>
      <c r="C131" s="14">
        <f>WinterGenerationbyCounty!C127-WinterLoadbyCounty!C127</f>
        <v>-14.229</v>
      </c>
      <c r="D131" s="14">
        <f>WinterGenerationbyCounty!D127-WinterLoadbyCounty!D127</f>
        <v>-14.399</v>
      </c>
      <c r="E131" s="14">
        <f>WinterGenerationbyCounty!E127-WinterLoadbyCounty!E127</f>
        <v>-14.575</v>
      </c>
      <c r="F131" s="14">
        <f>WinterGenerationbyCounty!F127-WinterLoadbyCounty!F127</f>
        <v>-14.781</v>
      </c>
      <c r="G131" s="14">
        <f>WinterGenerationbyCounty!G127-WinterLoadbyCounty!G127</f>
        <v>-14.996</v>
      </c>
      <c r="H131" s="19"/>
    </row>
    <row r="132" spans="1:8" ht="12.75">
      <c r="A132" s="19" t="s">
        <v>257</v>
      </c>
      <c r="B132" s="14">
        <f>WinterGenerationbyCounty!B128-WinterLoadbyCounty!B128</f>
        <v>-17.663</v>
      </c>
      <c r="C132" s="14">
        <f>WinterGenerationbyCounty!C128-WinterLoadbyCounty!C128</f>
        <v>-18.113</v>
      </c>
      <c r="D132" s="14">
        <f>WinterGenerationbyCounty!D128-WinterLoadbyCounty!D128</f>
        <v>-18.563000000000002</v>
      </c>
      <c r="E132" s="14">
        <f>WinterGenerationbyCounty!E128-WinterLoadbyCounty!E128</f>
        <v>-19.013</v>
      </c>
      <c r="F132" s="14">
        <f>WinterGenerationbyCounty!F128-WinterLoadbyCounty!F128</f>
        <v>-19.463</v>
      </c>
      <c r="G132" s="14">
        <f>WinterGenerationbyCounty!G128-WinterLoadbyCounty!G128</f>
        <v>-19.913</v>
      </c>
      <c r="H132" s="19"/>
    </row>
    <row r="133" spans="1:8" ht="12.75">
      <c r="A133" s="19" t="s">
        <v>258</v>
      </c>
      <c r="B133" s="14">
        <f>WinterGenerationbyCounty!B129-WinterLoadbyCounty!B129</f>
        <v>-13.73473003333388</v>
      </c>
      <c r="C133" s="14">
        <f>WinterGenerationbyCounty!C129-WinterLoadbyCounty!C129</f>
        <v>-14.144863174493128</v>
      </c>
      <c r="D133" s="14">
        <f>WinterGenerationbyCounty!D129-WinterLoadbyCounty!D129</f>
        <v>-14.558793737506832</v>
      </c>
      <c r="E133" s="14">
        <f>WinterGenerationbyCounty!E129-WinterLoadbyCounty!E129</f>
        <v>-14.976611518464063</v>
      </c>
      <c r="F133" s="14">
        <f>WinterGenerationbyCounty!F129-WinterLoadbyCounty!F129</f>
        <v>-15.398408502098933</v>
      </c>
      <c r="G133" s="14">
        <f>WinterGenerationbyCounty!G129-WinterLoadbyCounty!G129</f>
        <v>-15.824</v>
      </c>
      <c r="H133" s="19"/>
    </row>
    <row r="134" spans="1:8" ht="12.75">
      <c r="A134" s="19" t="s">
        <v>259</v>
      </c>
      <c r="B134" s="14">
        <f>WinterGenerationbyCounty!B130-WinterLoadbyCounty!B130</f>
        <v>183.686866028233</v>
      </c>
      <c r="C134" s="14">
        <f>WinterGenerationbyCounty!C130-WinterLoadbyCounty!C130</f>
        <v>109.4537119121992</v>
      </c>
      <c r="D134" s="14">
        <f>WinterGenerationbyCounty!D130-WinterLoadbyCounty!D130</f>
        <v>32.48076271212494</v>
      </c>
      <c r="E134" s="14">
        <f>WinterGenerationbyCounty!E130-WinterLoadbyCounty!E130</f>
        <v>-47.52578971678395</v>
      </c>
      <c r="F134" s="14">
        <f>WinterGenerationbyCounty!F130-WinterLoadbyCounty!F130</f>
        <v>-130.35095467117662</v>
      </c>
      <c r="G134" s="14">
        <f>WinterGenerationbyCounty!G130-WinterLoadbyCounty!G130</f>
        <v>-216.32499999999982</v>
      </c>
      <c r="H134" s="19"/>
    </row>
    <row r="135" spans="1:8" ht="12.75">
      <c r="A135" s="19" t="s">
        <v>260</v>
      </c>
      <c r="B135" s="14">
        <f>WinterGenerationbyCounty!B131-WinterLoadbyCounty!B131</f>
        <v>-60.30445700912982</v>
      </c>
      <c r="C135" s="14">
        <f>WinterGenerationbyCounty!C131-WinterLoadbyCounty!C131</f>
        <v>-66.68376987212052</v>
      </c>
      <c r="D135" s="14">
        <f>WinterGenerationbyCounty!D131-WinterLoadbyCounty!D131</f>
        <v>-70.7647129133774</v>
      </c>
      <c r="E135" s="14">
        <f>WinterGenerationbyCounty!E131-WinterLoadbyCounty!E131</f>
        <v>-74.35867649128224</v>
      </c>
      <c r="F135" s="14">
        <f>WinterGenerationbyCounty!F131-WinterLoadbyCounty!F131</f>
        <v>-78.19647876136389</v>
      </c>
      <c r="G135" s="14">
        <f>WinterGenerationbyCounty!G131-WinterLoadbyCounty!G131</f>
        <v>-82.545</v>
      </c>
      <c r="H135" s="19"/>
    </row>
    <row r="136" spans="1:8" ht="12.75">
      <c r="A136" s="19" t="s">
        <v>261</v>
      </c>
      <c r="B136" s="14">
        <f>WinterGenerationbyCounty!B132-WinterLoadbyCounty!B132</f>
        <v>-44.25756932238182</v>
      </c>
      <c r="C136" s="14">
        <f>WinterGenerationbyCounty!C132-WinterLoadbyCounty!C132</f>
        <v>-44.91156087473541</v>
      </c>
      <c r="D136" s="14">
        <f>WinterGenerationbyCounty!D132-WinterLoadbyCounty!D132</f>
        <v>-45.5785492805662</v>
      </c>
      <c r="E136" s="14">
        <f>WinterGenerationbyCounty!E132-WinterLoadbyCounty!E132</f>
        <v>-46.26174223134974</v>
      </c>
      <c r="F136" s="14">
        <f>WinterGenerationbyCounty!F132-WinterLoadbyCounty!F132</f>
        <v>-46.95932302222272</v>
      </c>
      <c r="G136" s="14">
        <f>WinterGenerationbyCounty!G132-WinterLoadbyCounty!G132</f>
        <v>-47.672</v>
      </c>
      <c r="H136" s="19"/>
    </row>
    <row r="137" spans="1:8" ht="12.75">
      <c r="A137" s="19" t="s">
        <v>262</v>
      </c>
      <c r="B137" s="14">
        <f>WinterGenerationbyCounty!B133-WinterLoadbyCounty!B133</f>
        <v>1008.311</v>
      </c>
      <c r="C137" s="14">
        <f>WinterGenerationbyCounty!C133-WinterLoadbyCounty!C133</f>
        <v>988.56568</v>
      </c>
      <c r="D137" s="14">
        <f>WinterGenerationbyCounty!D133-WinterLoadbyCounty!D133</f>
        <v>965.2960268</v>
      </c>
      <c r="E137" s="14">
        <f>WinterGenerationbyCounty!E133-WinterLoadbyCounty!E133</f>
        <v>949.2040270680001</v>
      </c>
      <c r="F137" s="14">
        <f>WinterGenerationbyCounty!F133-WinterLoadbyCounty!F133</f>
        <v>1730.08666733868</v>
      </c>
      <c r="G137" s="14">
        <f>WinterGenerationbyCounty!G133-WinterLoadbyCounty!G133</f>
        <v>1709.0279999999998</v>
      </c>
      <c r="H137" s="19"/>
    </row>
    <row r="138" spans="1:8" ht="12.75">
      <c r="A138" s="19" t="s">
        <v>263</v>
      </c>
      <c r="B138" s="14">
        <f>WinterGenerationbyCounty!B134-WinterLoadbyCounty!B134</f>
        <v>-338.402703491542</v>
      </c>
      <c r="C138" s="14">
        <f>WinterGenerationbyCounty!C134-WinterLoadbyCounty!C134</f>
        <v>-346.9212059678616</v>
      </c>
      <c r="D138" s="14">
        <f>WinterGenerationbyCounty!D134-WinterLoadbyCounty!D134</f>
        <v>-355.6746311208107</v>
      </c>
      <c r="E138" s="14">
        <f>WinterGenerationbyCounty!E134-WinterLoadbyCounty!E134</f>
        <v>-364.73988436514384</v>
      </c>
      <c r="F138" s="14">
        <f>WinterGenerationbyCounty!F134-WinterLoadbyCounty!F134</f>
        <v>-373.960154871352</v>
      </c>
      <c r="G138" s="14">
        <f>WinterGenerationbyCounty!G134-WinterLoadbyCounty!G134</f>
        <v>-383.491</v>
      </c>
      <c r="H138" s="19"/>
    </row>
    <row r="139" spans="1:8" ht="12.75">
      <c r="A139" s="19" t="s">
        <v>264</v>
      </c>
      <c r="B139" s="14">
        <f>WinterGenerationbyCounty!B135-WinterLoadbyCounty!B135</f>
        <v>-260.50976821454884</v>
      </c>
      <c r="C139" s="14">
        <f>WinterGenerationbyCounty!C135-WinterLoadbyCounty!C135</f>
        <v>-296.9972247240629</v>
      </c>
      <c r="D139" s="14">
        <f>WinterGenerationbyCounty!D135-WinterLoadbyCounty!D135</f>
        <v>-307.62794408206287</v>
      </c>
      <c r="E139" s="14">
        <f>WinterGenerationbyCounty!E135-WinterLoadbyCounty!E135</f>
        <v>-319.1998537873283</v>
      </c>
      <c r="F139" s="14">
        <f>WinterGenerationbyCounty!F135-WinterLoadbyCounty!F135</f>
        <v>-330.8006700497163</v>
      </c>
      <c r="G139" s="14">
        <f>WinterGenerationbyCounty!G135-WinterLoadbyCounty!G135</f>
        <v>-343.821</v>
      </c>
      <c r="H139" s="19"/>
    </row>
    <row r="140" spans="1:8" ht="12.75">
      <c r="A140" s="19" t="s">
        <v>265</v>
      </c>
      <c r="B140" s="14">
        <f>WinterGenerationbyCounty!B136-WinterLoadbyCounty!B136</f>
        <v>-8.92139829584794</v>
      </c>
      <c r="C140" s="14">
        <f>WinterGenerationbyCounty!C136-WinterLoadbyCounty!C136</f>
        <v>-9.036801382823832</v>
      </c>
      <c r="D140" s="14">
        <f>WinterGenerationbyCounty!D136-WinterLoadbyCounty!D136</f>
        <v>-9.16540132425727</v>
      </c>
      <c r="E140" s="14">
        <f>WinterGenerationbyCounty!E136-WinterLoadbyCounty!E136</f>
        <v>-9.299311189890703</v>
      </c>
      <c r="F140" s="14">
        <f>WinterGenerationbyCounty!F136-WinterLoadbyCounty!F136</f>
        <v>-9.434537993140678</v>
      </c>
      <c r="G140" s="14">
        <f>WinterGenerationbyCounty!G136-WinterLoadbyCounty!G136</f>
        <v>-9.534</v>
      </c>
      <c r="H140" s="19"/>
    </row>
    <row r="141" spans="1:8" ht="12.75">
      <c r="A141" s="19" t="s">
        <v>266</v>
      </c>
      <c r="B141" s="14">
        <f>WinterGenerationbyCounty!B137-WinterLoadbyCounty!B137</f>
        <v>-291.8</v>
      </c>
      <c r="C141" s="14">
        <f>WinterGenerationbyCounty!C137-WinterLoadbyCounty!C137</f>
        <v>-294.9</v>
      </c>
      <c r="D141" s="14">
        <f>WinterGenerationbyCounty!D137-WinterLoadbyCounty!D137</f>
        <v>-298</v>
      </c>
      <c r="E141" s="14">
        <f>WinterGenerationbyCounty!E137-WinterLoadbyCounty!E137</f>
        <v>-301.1</v>
      </c>
      <c r="F141" s="14">
        <f>WinterGenerationbyCounty!F137-WinterLoadbyCounty!F137</f>
        <v>-304.2</v>
      </c>
      <c r="G141" s="14">
        <f>WinterGenerationbyCounty!G137-WinterLoadbyCounty!G137</f>
        <v>-307.3</v>
      </c>
      <c r="H141" s="19"/>
    </row>
    <row r="142" spans="1:8" ht="12.75">
      <c r="A142" s="19" t="s">
        <v>267</v>
      </c>
      <c r="B142" s="14">
        <f>WinterGenerationbyCounty!B138-WinterLoadbyCounty!B138</f>
        <v>491.615</v>
      </c>
      <c r="C142" s="14">
        <f>WinterGenerationbyCounty!C138-WinterLoadbyCounty!C138</f>
        <v>490.20394999999996</v>
      </c>
      <c r="D142" s="14">
        <f>WinterGenerationbyCounty!D138-WinterLoadbyCounty!D138</f>
        <v>488.6728195</v>
      </c>
      <c r="E142" s="14">
        <f>WinterGenerationbyCounty!E138-WinterLoadbyCounty!E138</f>
        <v>487.051577695</v>
      </c>
      <c r="F142" s="14">
        <f>WinterGenerationbyCounty!F138-WinterLoadbyCounty!F138</f>
        <v>485.39919347195</v>
      </c>
      <c r="G142" s="14">
        <f>WinterGenerationbyCounty!G138-WinterLoadbyCounty!G138</f>
        <v>483.695</v>
      </c>
      <c r="H142" s="19"/>
    </row>
    <row r="143" spans="1:8" ht="12.75">
      <c r="A143" s="19" t="s">
        <v>268</v>
      </c>
      <c r="B143" s="14">
        <f>WinterGenerationbyCounty!B139-WinterLoadbyCounty!B139</f>
        <v>-4.34528793898694</v>
      </c>
      <c r="C143" s="14">
        <f>WinterGenerationbyCounty!C139-WinterLoadbyCounty!C139</f>
        <v>-4.474760996236272</v>
      </c>
      <c r="D143" s="14">
        <f>WinterGenerationbyCounty!D139-WinterLoadbyCounty!D139</f>
        <v>-4.608113025268987</v>
      </c>
      <c r="E143" s="14">
        <f>WinterGenerationbyCounty!E139-WinterLoadbyCounty!E139</f>
        <v>-4.7454607132905675</v>
      </c>
      <c r="F143" s="14">
        <f>WinterGenerationbyCounty!F139-WinterLoadbyCounty!F139</f>
        <v>-4.886924286312549</v>
      </c>
      <c r="G143" s="14">
        <f>WinterGenerationbyCounty!G139-WinterLoadbyCounty!G139</f>
        <v>-5.033</v>
      </c>
      <c r="H143" s="19"/>
    </row>
    <row r="144" spans="1:8" ht="12.75">
      <c r="A144" s="19" t="s">
        <v>269</v>
      </c>
      <c r="B144" s="14">
        <f>WinterGenerationbyCounty!B140-WinterLoadbyCounty!B140</f>
        <v>1078</v>
      </c>
      <c r="C144" s="14">
        <f>WinterGenerationbyCounty!C140-WinterLoadbyCounty!C140</f>
        <v>1077.8</v>
      </c>
      <c r="D144" s="14">
        <f>WinterGenerationbyCounty!D140-WinterLoadbyCounty!D140</f>
        <v>1077.6</v>
      </c>
      <c r="E144" s="14">
        <f>WinterGenerationbyCounty!E140-WinterLoadbyCounty!E140</f>
        <v>1077.4</v>
      </c>
      <c r="F144" s="14">
        <f>WinterGenerationbyCounty!F140-WinterLoadbyCounty!F140</f>
        <v>1077.2</v>
      </c>
      <c r="G144" s="14">
        <f>WinterGenerationbyCounty!G140-WinterLoadbyCounty!G140</f>
        <v>1077</v>
      </c>
      <c r="H144" s="19"/>
    </row>
    <row r="145" spans="1:8" ht="12.75">
      <c r="A145" s="19" t="s">
        <v>270</v>
      </c>
      <c r="B145" s="14">
        <f>WinterGenerationbyCounty!B141-WinterLoadbyCounty!B141</f>
        <v>-60.50762</v>
      </c>
      <c r="C145" s="14">
        <f>WinterGenerationbyCounty!C141-WinterLoadbyCounty!C141</f>
        <v>-62.21188430000001</v>
      </c>
      <c r="D145" s="14">
        <f>WinterGenerationbyCounty!D141-WinterLoadbyCounty!D141</f>
        <v>-63.9388175645</v>
      </c>
      <c r="E145" s="14">
        <f>WinterGenerationbyCounty!E141-WinterLoadbyCounty!E141</f>
        <v>-65.6974448279675</v>
      </c>
      <c r="F145" s="14">
        <f>WinterGenerationbyCounty!F141-WinterLoadbyCounty!F141</f>
        <v>-67.45879150038701</v>
      </c>
      <c r="G145" s="14">
        <f>WinterGenerationbyCounty!G141-WinterLoadbyCounty!G141</f>
        <v>-69.264</v>
      </c>
      <c r="H145" s="19"/>
    </row>
    <row r="146" spans="1:8" ht="12.75">
      <c r="A146" s="19" t="s">
        <v>271</v>
      </c>
      <c r="B146" s="14">
        <f>WinterGenerationbyCounty!B142-WinterLoadbyCounty!B142</f>
        <v>-208.7338399584034</v>
      </c>
      <c r="C146" s="14">
        <f>WinterGenerationbyCounty!C142-WinterLoadbyCounty!C142</f>
        <v>-223.18118562630826</v>
      </c>
      <c r="D146" s="14">
        <f>WinterGenerationbyCounty!D142-WinterLoadbyCounty!D142</f>
        <v>-236.85496038332178</v>
      </c>
      <c r="E146" s="14">
        <f>WinterGenerationbyCounty!E142-WinterLoadbyCounty!E142</f>
        <v>-250.05657217220784</v>
      </c>
      <c r="F146" s="14">
        <f>WinterGenerationbyCounty!F142-WinterLoadbyCounty!F142</f>
        <v>-263.95941681736355</v>
      </c>
      <c r="G146" s="14">
        <f>WinterGenerationbyCounty!G142-WinterLoadbyCounty!G142</f>
        <v>-277.86199999999997</v>
      </c>
      <c r="H146" s="19"/>
    </row>
    <row r="147" spans="1:8" ht="12.75">
      <c r="A147" s="19" t="s">
        <v>272</v>
      </c>
      <c r="B147" s="14">
        <f>WinterGenerationbyCounty!B143-WinterLoadbyCounty!B143</f>
        <v>-6.613990884888901</v>
      </c>
      <c r="C147" s="14">
        <f>WinterGenerationbyCounty!C143-WinterLoadbyCounty!C143</f>
        <v>-6.617799669147375</v>
      </c>
      <c r="D147" s="14">
        <f>WinterGenerationbyCounty!D143-WinterLoadbyCounty!D143</f>
        <v>-6.621056458088033</v>
      </c>
      <c r="E147" s="14">
        <f>WinterGenerationbyCounty!E143-WinterLoadbyCounty!E143</f>
        <v>-6.6245827331930105</v>
      </c>
      <c r="F147" s="14">
        <f>WinterGenerationbyCounty!F143-WinterLoadbyCounty!F143</f>
        <v>-6.628101675864157</v>
      </c>
      <c r="G147" s="14">
        <f>WinterGenerationbyCounty!G143-WinterLoadbyCounty!G143</f>
        <v>-6.631</v>
      </c>
      <c r="H147" s="19"/>
    </row>
    <row r="148" spans="1:8" ht="12.75">
      <c r="A148" s="19" t="s">
        <v>273</v>
      </c>
      <c r="B148" s="14">
        <f>WinterGenerationbyCounty!B144-WinterLoadbyCounty!B144</f>
        <v>-159.17736766277693</v>
      </c>
      <c r="C148" s="14">
        <f>WinterGenerationbyCounty!C144-WinterLoadbyCounty!C144</f>
        <v>-155.65538131740414</v>
      </c>
      <c r="D148" s="14">
        <f>WinterGenerationbyCounty!D144-WinterLoadbyCounty!D144</f>
        <v>-157.60079063822442</v>
      </c>
      <c r="E148" s="14">
        <f>WinterGenerationbyCounty!E144-WinterLoadbyCounty!E144</f>
        <v>-159.5518371551406</v>
      </c>
      <c r="F148" s="14">
        <f>WinterGenerationbyCounty!F144-WinterLoadbyCounty!F144</f>
        <v>-161.50717389756994</v>
      </c>
      <c r="G148" s="14">
        <f>WinterGenerationbyCounty!G144-WinterLoadbyCounty!G144</f>
        <v>-163.466</v>
      </c>
      <c r="H148" s="19"/>
    </row>
    <row r="149" spans="1:8" ht="12.75">
      <c r="A149" s="19" t="s">
        <v>274</v>
      </c>
      <c r="B149" s="14">
        <f>WinterGenerationbyCounty!B145-WinterLoadbyCounty!B145</f>
        <v>-200.9184</v>
      </c>
      <c r="C149" s="14">
        <f>WinterGenerationbyCounty!C145-WinterLoadbyCounty!C145</f>
        <v>-208.83339999999998</v>
      </c>
      <c r="D149" s="14">
        <f>WinterGenerationbyCounty!D145-WinterLoadbyCounty!D145</f>
        <v>-216.6854</v>
      </c>
      <c r="E149" s="14">
        <f>WinterGenerationbyCounty!E145-WinterLoadbyCounty!E145</f>
        <v>-222.1064</v>
      </c>
      <c r="F149" s="14">
        <f>WinterGenerationbyCounty!F145-WinterLoadbyCounty!F145</f>
        <v>-227.3914</v>
      </c>
      <c r="G149" s="14">
        <f>WinterGenerationbyCounty!G145-WinterLoadbyCounty!G145</f>
        <v>-232.879</v>
      </c>
      <c r="H149" s="19"/>
    </row>
    <row r="150" spans="1:8" ht="12.75">
      <c r="A150" s="19" t="s">
        <v>275</v>
      </c>
      <c r="B150" s="14">
        <f>WinterGenerationbyCounty!B146-WinterLoadbyCounty!B146</f>
        <v>287.8072056743962</v>
      </c>
      <c r="C150" s="14">
        <f>WinterGenerationbyCounty!C146-WinterLoadbyCounty!C146</f>
        <v>298.99605574260187</v>
      </c>
      <c r="D150" s="14">
        <f>WinterGenerationbyCounty!D146-WinterLoadbyCounty!D146</f>
        <v>298.3440478994365</v>
      </c>
      <c r="E150" s="14">
        <f>WinterGenerationbyCounty!E146-WinterLoadbyCounty!E146</f>
        <v>297.60850462044</v>
      </c>
      <c r="F150" s="14">
        <f>WinterGenerationbyCounty!F146-WinterLoadbyCounty!F146</f>
        <v>297.10285105823846</v>
      </c>
      <c r="G150" s="14">
        <f>WinterGenerationbyCounty!G146-WinterLoadbyCounty!G146</f>
        <v>296.2867</v>
      </c>
      <c r="H150" s="19"/>
    </row>
    <row r="151" spans="1:8" ht="12.75">
      <c r="A151" s="19" t="s">
        <v>276</v>
      </c>
      <c r="B151" s="14">
        <f>WinterGenerationbyCounty!B147-WinterLoadbyCounty!B147</f>
        <v>-2409.1299588431584</v>
      </c>
      <c r="C151" s="14">
        <f>WinterGenerationbyCounty!C147-WinterLoadbyCounty!C147</f>
        <v>-2571.9204739371303</v>
      </c>
      <c r="D151" s="14">
        <f>WinterGenerationbyCounty!D147-WinterLoadbyCounty!D147</f>
        <v>-2711.5958684498532</v>
      </c>
      <c r="E151" s="14">
        <f>WinterGenerationbyCounty!E147-WinterLoadbyCounty!E147</f>
        <v>-2856.985181482589</v>
      </c>
      <c r="F151" s="14">
        <f>WinterGenerationbyCounty!F147-WinterLoadbyCounty!F147</f>
        <v>-3007.9544642813125</v>
      </c>
      <c r="G151" s="14">
        <f>WinterGenerationbyCounty!G147-WinterLoadbyCounty!G147</f>
        <v>-3272.474</v>
      </c>
      <c r="H151" s="19"/>
    </row>
    <row r="152" spans="1:8" ht="12.75">
      <c r="A152" s="19" t="s">
        <v>277</v>
      </c>
      <c r="B152" s="14">
        <f>WinterGenerationbyCounty!B148-WinterLoadbyCounty!B148</f>
        <v>551.035</v>
      </c>
      <c r="C152" s="14">
        <f>WinterGenerationbyCounty!C148-WinterLoadbyCounty!C148</f>
        <v>549.154</v>
      </c>
      <c r="D152" s="14">
        <f>WinterGenerationbyCounty!D148-WinterLoadbyCounty!D148</f>
        <v>547.232</v>
      </c>
      <c r="E152" s="14">
        <f>WinterGenerationbyCounty!E148-WinterLoadbyCounty!E148</f>
        <v>545.197</v>
      </c>
      <c r="F152" s="14">
        <f>WinterGenerationbyCounty!F148-WinterLoadbyCounty!F148</f>
        <v>543.15</v>
      </c>
      <c r="G152" s="14">
        <f>WinterGenerationbyCounty!G148-WinterLoadbyCounty!G148</f>
        <v>541.075</v>
      </c>
      <c r="H152" s="19"/>
    </row>
    <row r="153" spans="1:8" ht="12.75">
      <c r="A153" s="19" t="s">
        <v>278</v>
      </c>
      <c r="B153" s="14">
        <f>WinterGenerationbyCounty!B149-WinterLoadbyCounty!B149</f>
        <v>-330.64028399999995</v>
      </c>
      <c r="C153" s="14">
        <f>WinterGenerationbyCounty!C149-WinterLoadbyCounty!C149</f>
        <v>-341.98188952</v>
      </c>
      <c r="D153" s="14">
        <f>WinterGenerationbyCounty!D149-WinterLoadbyCounty!D149</f>
        <v>-353.39795320559995</v>
      </c>
      <c r="E153" s="14">
        <f>WinterGenerationbyCounty!E149-WinterLoadbyCounty!E149</f>
        <v>-365.222678801768</v>
      </c>
      <c r="F153" s="14">
        <f>WinterGenerationbyCounty!F149-WinterLoadbyCounty!F149</f>
        <v>-365.83133616582097</v>
      </c>
      <c r="G153" s="14">
        <f>WinterGenerationbyCounty!G149-WinterLoadbyCounty!G149</f>
        <v>-358.76300000000003</v>
      </c>
      <c r="H153" s="19"/>
    </row>
    <row r="154" spans="1:8" ht="12.75">
      <c r="A154" s="19" t="s">
        <v>279</v>
      </c>
      <c r="B154" s="14">
        <f>WinterGenerationbyCounty!B150-WinterLoadbyCounty!B150</f>
        <v>-26.90092702963728</v>
      </c>
      <c r="C154" s="14">
        <f>WinterGenerationbyCounty!C150-WinterLoadbyCounty!C150</f>
        <v>-28.09364257239489</v>
      </c>
      <c r="D154" s="14">
        <f>WinterGenerationbyCounty!D150-WinterLoadbyCounty!D150</f>
        <v>-29.276861364823382</v>
      </c>
      <c r="E154" s="14">
        <f>WinterGenerationbyCounty!E150-WinterLoadbyCounty!E150</f>
        <v>-30.464065274954898</v>
      </c>
      <c r="F154" s="14">
        <f>WinterGenerationbyCounty!F150-WinterLoadbyCounty!F150</f>
        <v>-31.526452946097585</v>
      </c>
      <c r="G154" s="14">
        <f>WinterGenerationbyCounty!G150-WinterLoadbyCounty!G150</f>
        <v>-32.645</v>
      </c>
      <c r="H154" s="19"/>
    </row>
    <row r="155" spans="1:8" ht="12.75">
      <c r="A155" s="19" t="s">
        <v>280</v>
      </c>
      <c r="B155" s="14">
        <f>WinterGenerationbyCounty!B151-WinterLoadbyCounty!B151</f>
        <v>-14.333019835400835</v>
      </c>
      <c r="C155" s="14">
        <f>WinterGenerationbyCounty!C151-WinterLoadbyCounty!C151</f>
        <v>-15.135982017844839</v>
      </c>
      <c r="D155" s="14">
        <f>WinterGenerationbyCounty!D151-WinterLoadbyCounty!D151</f>
        <v>-15.399746406955256</v>
      </c>
      <c r="E155" s="14">
        <f>WinterGenerationbyCounty!E151-WinterLoadbyCounty!E151</f>
        <v>-15.665510796065671</v>
      </c>
      <c r="F155" s="14">
        <f>WinterGenerationbyCounty!F151-WinterLoadbyCounty!F151</f>
        <v>-15.933275185176091</v>
      </c>
      <c r="G155" s="14">
        <f>WinterGenerationbyCounty!G151-WinterLoadbyCounty!G151</f>
        <v>-16.202</v>
      </c>
      <c r="H155" s="19"/>
    </row>
    <row r="156" spans="1:8" ht="12.75">
      <c r="A156" s="19" t="s">
        <v>281</v>
      </c>
      <c r="B156" s="14">
        <f>WinterGenerationbyCounty!B152-WinterLoadbyCounty!B152</f>
        <v>-4.5453527000000005</v>
      </c>
      <c r="C156" s="14">
        <f>WinterGenerationbyCounty!C152-WinterLoadbyCounty!C152</f>
        <v>-4.6135329905</v>
      </c>
      <c r="D156" s="14">
        <f>WinterGenerationbyCounty!D152-WinterLoadbyCounty!D152</f>
        <v>-4.682735985357501</v>
      </c>
      <c r="E156" s="14">
        <f>WinterGenerationbyCounty!E152-WinterLoadbyCounty!E152</f>
        <v>-4.752977025137863</v>
      </c>
      <c r="F156" s="14">
        <f>WinterGenerationbyCounty!F152-WinterLoadbyCounty!F152</f>
        <v>-4.824271680514931</v>
      </c>
      <c r="G156" s="14">
        <f>WinterGenerationbyCounty!G152-WinterLoadbyCounty!G152</f>
        <v>-4.897</v>
      </c>
      <c r="H156" s="19"/>
    </row>
    <row r="157" spans="1:8" ht="12.75">
      <c r="A157" s="19" t="s">
        <v>282</v>
      </c>
      <c r="B157" s="14">
        <f>WinterGenerationbyCounty!B153-WinterLoadbyCounty!B153</f>
        <v>-15.60054539025187</v>
      </c>
      <c r="C157" s="14">
        <f>WinterGenerationbyCounty!C153-WinterLoadbyCounty!C153</f>
        <v>-15.838844597650397</v>
      </c>
      <c r="D157" s="14">
        <f>WinterGenerationbyCounty!D153-WinterLoadbyCounty!D153</f>
        <v>-16.083669233728934</v>
      </c>
      <c r="E157" s="14">
        <f>WinterGenerationbyCounty!E153-WinterLoadbyCounty!E153</f>
        <v>-16.329688638968268</v>
      </c>
      <c r="F157" s="14">
        <f>WinterGenerationbyCounty!F153-WinterLoadbyCounty!F153</f>
        <v>-16.52821903064045</v>
      </c>
      <c r="G157" s="14">
        <f>WinterGenerationbyCounty!G153-WinterLoadbyCounty!G153</f>
        <v>-16.745</v>
      </c>
      <c r="H157" s="19"/>
    </row>
    <row r="158" spans="1:8" ht="12.75">
      <c r="A158" s="19" t="s">
        <v>283</v>
      </c>
      <c r="B158" s="14">
        <f>WinterGenerationbyCounty!B154-WinterLoadbyCounty!B154</f>
        <v>-14.137</v>
      </c>
      <c r="C158" s="14">
        <f>WinterGenerationbyCounty!C154-WinterLoadbyCounty!C154</f>
        <v>-14.862</v>
      </c>
      <c r="D158" s="14">
        <f>WinterGenerationbyCounty!D154-WinterLoadbyCounty!D154</f>
        <v>-15.587</v>
      </c>
      <c r="E158" s="14">
        <f>WinterGenerationbyCounty!E154-WinterLoadbyCounty!E154</f>
        <v>-16.312</v>
      </c>
      <c r="F158" s="14">
        <f>WinterGenerationbyCounty!F154-WinterLoadbyCounty!F154</f>
        <v>-17.037</v>
      </c>
      <c r="G158" s="14">
        <f>WinterGenerationbyCounty!G154-WinterLoadbyCounty!G154</f>
        <v>-17.762</v>
      </c>
      <c r="H158" s="19"/>
    </row>
    <row r="159" spans="1:8" ht="12.75">
      <c r="A159" s="19" t="s">
        <v>284</v>
      </c>
      <c r="B159" s="14">
        <f>WinterGenerationbyCounty!B155-WinterLoadbyCounty!B155</f>
        <v>-17.91865723</v>
      </c>
      <c r="C159" s="14">
        <f>WinterGenerationbyCounty!C155-WinterLoadbyCounty!C155</f>
        <v>-18.125513176300004</v>
      </c>
      <c r="D159" s="14">
        <f>WinterGenerationbyCounty!D155-WinterLoadbyCounty!D155</f>
        <v>-18.334861722673</v>
      </c>
      <c r="E159" s="14">
        <f>WinterGenerationbyCounty!E155-WinterLoadbyCounty!E155</f>
        <v>-18.54673415572888</v>
      </c>
      <c r="F159" s="14">
        <f>WinterGenerationbyCounty!F155-WinterLoadbyCounty!F155</f>
        <v>-18.761162170352755</v>
      </c>
      <c r="G159" s="14">
        <f>WinterGenerationbyCounty!G155-WinterLoadbyCounty!G155</f>
        <v>-18.978</v>
      </c>
      <c r="H159" s="19"/>
    </row>
    <row r="160" spans="1:8" ht="12.75">
      <c r="A160" s="19" t="s">
        <v>285</v>
      </c>
      <c r="B160" s="14">
        <f>WinterGenerationbyCounty!B156-WinterLoadbyCounty!B156</f>
        <v>-35.65277323101673</v>
      </c>
      <c r="C160" s="14">
        <f>WinterGenerationbyCounty!C156-WinterLoadbyCounty!C156</f>
        <v>-36.04790657000649</v>
      </c>
      <c r="D160" s="14">
        <f>WinterGenerationbyCounty!D156-WinterLoadbyCounty!D156</f>
        <v>-36.447454485696255</v>
      </c>
      <c r="E160" s="14">
        <f>WinterGenerationbyCounty!E156-WinterLoadbyCounty!E156</f>
        <v>-36.85144112385302</v>
      </c>
      <c r="F160" s="14">
        <f>WinterGenerationbyCounty!F156-WinterLoadbyCounty!F156</f>
        <v>-37.260890871701456</v>
      </c>
      <c r="G160" s="14">
        <f>WinterGenerationbyCounty!G156-WinterLoadbyCounty!G156</f>
        <v>-37.675</v>
      </c>
      <c r="H160" s="19"/>
    </row>
    <row r="161" spans="1:8" ht="12.75">
      <c r="A161" s="19" t="s">
        <v>286</v>
      </c>
      <c r="B161" s="14">
        <f>WinterGenerationbyCounty!B157-WinterLoadbyCounty!B157</f>
        <v>-25.969761016330665</v>
      </c>
      <c r="C161" s="14">
        <f>WinterGenerationbyCounty!C157-WinterLoadbyCounty!C157</f>
        <v>-26.10225775218574</v>
      </c>
      <c r="D161" s="14">
        <f>WinterGenerationbyCounty!D157-WinterLoadbyCounty!D157</f>
        <v>-26.38925623945474</v>
      </c>
      <c r="E161" s="14">
        <f>WinterGenerationbyCounty!E157-WinterLoadbyCounty!E157</f>
        <v>-26.612379554239865</v>
      </c>
      <c r="F161" s="14">
        <f>WinterGenerationbyCounty!F157-WinterLoadbyCounty!F157</f>
        <v>-26.836000130120883</v>
      </c>
      <c r="G161" s="14">
        <f>WinterGenerationbyCounty!G157-WinterLoadbyCounty!G157</f>
        <v>-27.034</v>
      </c>
      <c r="H161" s="19"/>
    </row>
    <row r="162" spans="1:8" ht="12.75">
      <c r="A162" s="19" t="s">
        <v>287</v>
      </c>
      <c r="B162" s="14">
        <f>WinterGenerationbyCounty!B158-WinterLoadbyCounty!B158</f>
        <v>286.0426240517264</v>
      </c>
      <c r="C162" s="14">
        <f>WinterGenerationbyCounty!C158-WinterLoadbyCounty!C158</f>
        <v>285.35096714850397</v>
      </c>
      <c r="D162" s="14">
        <f>WinterGenerationbyCounty!D158-WinterLoadbyCounty!D158</f>
        <v>284.6826090904168</v>
      </c>
      <c r="E162" s="14">
        <f>WinterGenerationbyCounty!E158-WinterLoadbyCounty!E158</f>
        <v>283.9807411420764</v>
      </c>
      <c r="F162" s="14">
        <f>WinterGenerationbyCounty!F158-WinterLoadbyCounty!F158</f>
        <v>283.26244310716777</v>
      </c>
      <c r="G162" s="14">
        <f>WinterGenerationbyCounty!G158-WinterLoadbyCounty!G158</f>
        <v>282.474</v>
      </c>
      <c r="H162" s="19"/>
    </row>
    <row r="163" spans="1:8" ht="12.75">
      <c r="A163" s="19" t="s">
        <v>288</v>
      </c>
      <c r="B163" s="14">
        <f>WinterGenerationbyCounty!B159-WinterLoadbyCounty!B159</f>
        <v>-174.69558702</v>
      </c>
      <c r="C163" s="14">
        <f>WinterGenerationbyCounty!C159-WinterLoadbyCounty!C159</f>
        <v>-191.3911852572</v>
      </c>
      <c r="D163" s="14">
        <f>WinterGenerationbyCounty!D159-WinterLoadbyCounty!D159</f>
        <v>-202.27085521329602</v>
      </c>
      <c r="E163" s="14">
        <f>WinterGenerationbyCounty!E159-WinterLoadbyCounty!E159</f>
        <v>-213.7174922632164</v>
      </c>
      <c r="F163" s="14">
        <f>WinterGenerationbyCounty!F159-WinterLoadbyCounty!F159</f>
        <v>-225.50248635259956</v>
      </c>
      <c r="G163" s="14">
        <f>WinterGenerationbyCounty!G159-WinterLoadbyCounty!G159</f>
        <v>-237.818</v>
      </c>
      <c r="H163" s="19"/>
    </row>
    <row r="164" spans="1:8" ht="12.75">
      <c r="A164" s="19" t="s">
        <v>289</v>
      </c>
      <c r="B164" s="14">
        <f>WinterGenerationbyCounty!B160-WinterLoadbyCounty!B160</f>
        <v>-33.804219693624184</v>
      </c>
      <c r="C164" s="14">
        <f>WinterGenerationbyCounty!C160-WinterLoadbyCounty!C160</f>
        <v>-34.03874244763397</v>
      </c>
      <c r="D164" s="14">
        <f>WinterGenerationbyCounty!D160-WinterLoadbyCounty!D160</f>
        <v>-34.24654438026059</v>
      </c>
      <c r="E164" s="14">
        <f>WinterGenerationbyCounty!E160-WinterLoadbyCounty!E160</f>
        <v>-34.454346312887196</v>
      </c>
      <c r="F164" s="14">
        <f>WinterGenerationbyCounty!F160-WinterLoadbyCounty!F160</f>
        <v>-34.66214824551382</v>
      </c>
      <c r="G164" s="14">
        <f>WinterGenerationbyCounty!G160-WinterLoadbyCounty!G160</f>
        <v>-34.87</v>
      </c>
      <c r="H164" s="19"/>
    </row>
    <row r="165" spans="1:8" ht="12.75">
      <c r="A165" s="19" t="s">
        <v>290</v>
      </c>
      <c r="B165" s="14">
        <f>WinterGenerationbyCounty!B161-WinterLoadbyCounty!B161</f>
        <v>3279.4273</v>
      </c>
      <c r="C165" s="14">
        <f>WinterGenerationbyCounty!C161-WinterLoadbyCounty!C161</f>
        <v>3279.3373</v>
      </c>
      <c r="D165" s="14">
        <f>WinterGenerationbyCounty!D161-WinterLoadbyCounty!D161</f>
        <v>3279.2473</v>
      </c>
      <c r="E165" s="14">
        <f>WinterGenerationbyCounty!E161-WinterLoadbyCounty!E161</f>
        <v>3279.1573</v>
      </c>
      <c r="F165" s="14">
        <f>WinterGenerationbyCounty!F161-WinterLoadbyCounty!F161</f>
        <v>3279.0673</v>
      </c>
      <c r="G165" s="14">
        <f>WinterGenerationbyCounty!G161-WinterLoadbyCounty!G161</f>
        <v>3278.977</v>
      </c>
      <c r="H165" s="19"/>
    </row>
    <row r="166" spans="1:8" ht="12.75">
      <c r="A166" s="19" t="s">
        <v>291</v>
      </c>
      <c r="B166" s="14">
        <f>WinterGenerationbyCounty!B162-WinterLoadbyCounty!B162</f>
        <v>-230.05644017691463</v>
      </c>
      <c r="C166" s="14">
        <f>WinterGenerationbyCounty!C162-WinterLoadbyCounty!C162</f>
        <v>-258.9226031605857</v>
      </c>
      <c r="D166" s="14">
        <f>WinterGenerationbyCounty!D162-WinterLoadbyCounty!D162</f>
        <v>-284.85133591944293</v>
      </c>
      <c r="E166" s="14">
        <f>WinterGenerationbyCounty!E162-WinterLoadbyCounty!E162</f>
        <v>-311.2172676429858</v>
      </c>
      <c r="F166" s="14">
        <f>WinterGenerationbyCounty!F162-WinterLoadbyCounty!F162</f>
        <v>-337.8833793138484</v>
      </c>
      <c r="G166" s="14">
        <f>WinterGenerationbyCounty!G162-WinterLoadbyCounty!G162</f>
        <v>-366.023</v>
      </c>
      <c r="H166" s="19"/>
    </row>
    <row r="167" spans="1:8" ht="12.75">
      <c r="A167" s="19" t="s">
        <v>292</v>
      </c>
      <c r="B167" s="14">
        <f>WinterGenerationbyCounty!B163-WinterLoadbyCounty!B163</f>
        <v>-12.004350090594043</v>
      </c>
      <c r="C167" s="14">
        <f>WinterGenerationbyCounty!C163-WinterLoadbyCounty!C163</f>
        <v>-12.264374523013279</v>
      </c>
      <c r="D167" s="14">
        <f>WinterGenerationbyCounty!D163-WinterLoadbyCounty!D163</f>
        <v>-12.530082564378558</v>
      </c>
      <c r="E167" s="14">
        <f>WinterGenerationbyCounty!E163-WinterLoadbyCounty!E163</f>
        <v>-12.801599738405686</v>
      </c>
      <c r="F167" s="14">
        <f>WinterGenerationbyCounty!F163-WinterLoadbyCounty!F163</f>
        <v>-13.079054388355123</v>
      </c>
      <c r="G167" s="14">
        <f>WinterGenerationbyCounty!G163-WinterLoadbyCounty!G163</f>
        <v>-13.362</v>
      </c>
      <c r="H167" s="19"/>
    </row>
    <row r="168" spans="1:8" ht="12.75">
      <c r="A168" s="19" t="s">
        <v>293</v>
      </c>
      <c r="B168" s="14">
        <f>WinterGenerationbyCounty!B164-WinterLoadbyCounty!B164</f>
        <v>-15.59259191313301</v>
      </c>
      <c r="C168" s="14">
        <f>WinterGenerationbyCounty!C164-WinterLoadbyCounty!C164</f>
        <v>-15.940179191145962</v>
      </c>
      <c r="D168" s="14">
        <f>WinterGenerationbyCounty!D164-WinterLoadbyCounty!D164</f>
        <v>-16.32873793812436</v>
      </c>
      <c r="E168" s="14">
        <f>WinterGenerationbyCounty!E164-WinterLoadbyCounty!E164</f>
        <v>-16.735406788656576</v>
      </c>
      <c r="F168" s="14">
        <f>WinterGenerationbyCounty!F164-WinterLoadbyCounty!F164</f>
        <v>-17.097295948117015</v>
      </c>
      <c r="G168" s="14">
        <f>WinterGenerationbyCounty!G164-WinterLoadbyCounty!G164</f>
        <v>-17.356</v>
      </c>
      <c r="H168" s="19"/>
    </row>
    <row r="169" spans="1:8" ht="12.75">
      <c r="A169" s="19" t="s">
        <v>294</v>
      </c>
      <c r="B169" s="14">
        <f>WinterGenerationbyCounty!B165-WinterLoadbyCounty!B165</f>
        <v>-61.520219507954096</v>
      </c>
      <c r="C169" s="14">
        <f>WinterGenerationbyCounty!C165-WinterLoadbyCounty!C165</f>
        <v>-62.41619519933434</v>
      </c>
      <c r="D169" s="14">
        <f>WinterGenerationbyCounty!D165-WinterLoadbyCounty!D165</f>
        <v>-63.30762738040707</v>
      </c>
      <c r="E169" s="14">
        <f>WinterGenerationbyCounty!E165-WinterLoadbyCounty!E165</f>
        <v>-64.24028155206656</v>
      </c>
      <c r="F169" s="14">
        <f>WinterGenerationbyCounty!F165-WinterLoadbyCounty!F165</f>
        <v>-65.16155964765704</v>
      </c>
      <c r="G169" s="14">
        <f>WinterGenerationbyCounty!G165-WinterLoadbyCounty!G165</f>
        <v>-65.81620000000001</v>
      </c>
      <c r="H169" s="19"/>
    </row>
    <row r="170" spans="1:8" ht="12.75">
      <c r="A170" s="19" t="s">
        <v>295</v>
      </c>
      <c r="B170" s="14">
        <f>WinterGenerationbyCounty!B166-WinterLoadbyCounty!B166</f>
        <v>8.053504128826035</v>
      </c>
      <c r="C170" s="14">
        <f>WinterGenerationbyCounty!C166-WinterLoadbyCounty!C166</f>
        <v>7.879425235246757</v>
      </c>
      <c r="D170" s="14">
        <f>WinterGenerationbyCounty!D166-WinterLoadbyCounty!D166</f>
        <v>7.715346341667484</v>
      </c>
      <c r="E170" s="14">
        <f>WinterGenerationbyCounty!E166-WinterLoadbyCounty!E166</f>
        <v>7.531267448088208</v>
      </c>
      <c r="F170" s="14">
        <f>WinterGenerationbyCounty!F166-WinterLoadbyCounty!F166</f>
        <v>7.357188554508934</v>
      </c>
      <c r="G170" s="14">
        <f>WinterGenerationbyCounty!G166-WinterLoadbyCounty!G166</f>
        <v>7.179999999999996</v>
      </c>
      <c r="H170" s="19"/>
    </row>
    <row r="171" spans="1:8" ht="12.75">
      <c r="A171" s="19" t="s">
        <v>296</v>
      </c>
      <c r="B171" s="14">
        <f>WinterGenerationbyCounty!B167-WinterLoadbyCounty!B167</f>
        <v>-473.5612701411246</v>
      </c>
      <c r="C171" s="14">
        <f>WinterGenerationbyCounty!C167-WinterLoadbyCounty!C167</f>
        <v>-483.31382969492677</v>
      </c>
      <c r="D171" s="14">
        <f>WinterGenerationbyCounty!D167-WinterLoadbyCounty!D167</f>
        <v>-491.76590980797107</v>
      </c>
      <c r="E171" s="14">
        <f>WinterGenerationbyCounty!E167-WinterLoadbyCounty!E167</f>
        <v>-500.2269744941615</v>
      </c>
      <c r="F171" s="14">
        <f>WinterGenerationbyCounty!F167-WinterLoadbyCounty!F167</f>
        <v>-508.6948769493916</v>
      </c>
      <c r="G171" s="14">
        <f>WinterGenerationbyCounty!G167-WinterLoadbyCounty!G167</f>
        <v>-517.167</v>
      </c>
      <c r="H171" s="19"/>
    </row>
    <row r="172" spans="1:8" ht="12.75">
      <c r="A172" s="19" t="s">
        <v>297</v>
      </c>
      <c r="B172" s="14">
        <f>WinterGenerationbyCounty!B168-WinterLoadbyCounty!B168</f>
        <v>2315.015843035229</v>
      </c>
      <c r="C172" s="14">
        <f>WinterGenerationbyCounty!C168-WinterLoadbyCounty!C168</f>
        <v>2313.0465089275554</v>
      </c>
      <c r="D172" s="14">
        <f>WinterGenerationbyCounty!D168-WinterLoadbyCounty!D168</f>
        <v>2310.9481399472425</v>
      </c>
      <c r="E172" s="14">
        <f>WinterGenerationbyCounty!E168-WinterLoadbyCounty!E168</f>
        <v>2308.735161927359</v>
      </c>
      <c r="F172" s="14">
        <f>WinterGenerationbyCounty!F168-WinterLoadbyCounty!F168</f>
        <v>2306.400728354983</v>
      </c>
      <c r="G172" s="14">
        <f>WinterGenerationbyCounty!G168-WinterLoadbyCounty!G168</f>
        <v>2303.926</v>
      </c>
      <c r="H172" s="19"/>
    </row>
    <row r="173" spans="1:8" ht="12.75">
      <c r="A173" s="19" t="s">
        <v>298</v>
      </c>
      <c r="B173" s="14">
        <f>WinterGenerationbyCounty!B169-WinterLoadbyCounty!B169</f>
        <v>-27.841247525338666</v>
      </c>
      <c r="C173" s="14">
        <f>WinterGenerationbyCounty!C169-WinterLoadbyCounty!C169</f>
        <v>-29.784603082934055</v>
      </c>
      <c r="D173" s="14">
        <f>WinterGenerationbyCounty!D169-WinterLoadbyCounty!D169</f>
        <v>-32.2991933627942</v>
      </c>
      <c r="E173" s="14">
        <f>WinterGenerationbyCounty!E169-WinterLoadbyCounty!E169</f>
        <v>-34.94620746182592</v>
      </c>
      <c r="F173" s="14">
        <f>WinterGenerationbyCounty!F169-WinterLoadbyCounty!F169</f>
        <v>-37.089619312646136</v>
      </c>
      <c r="G173" s="14">
        <f>WinterGenerationbyCounty!G169-WinterLoadbyCounty!G169</f>
        <v>-39.988</v>
      </c>
      <c r="H173" s="19"/>
    </row>
    <row r="174" spans="1:8" ht="12.75">
      <c r="A174" s="19" t="s">
        <v>299</v>
      </c>
      <c r="B174" s="14">
        <f>WinterGenerationbyCounty!B170-WinterLoadbyCounty!B170</f>
        <v>-61.63</v>
      </c>
      <c r="C174" s="14">
        <f>WinterGenerationbyCounty!C170-WinterLoadbyCounty!C170</f>
        <v>-62.64</v>
      </c>
      <c r="D174" s="14">
        <f>WinterGenerationbyCounty!D170-WinterLoadbyCounty!D170</f>
        <v>-63.65</v>
      </c>
      <c r="E174" s="14">
        <f>WinterGenerationbyCounty!E170-WinterLoadbyCounty!E170</f>
        <v>-64.66</v>
      </c>
      <c r="F174" s="14">
        <f>WinterGenerationbyCounty!F170-WinterLoadbyCounty!F170</f>
        <v>-65.67</v>
      </c>
      <c r="G174" s="14">
        <f>WinterGenerationbyCounty!G170-WinterLoadbyCounty!G170</f>
        <v>-66.68</v>
      </c>
      <c r="H174" s="19"/>
    </row>
    <row r="175" spans="1:8" ht="12.75">
      <c r="A175" s="19" t="s">
        <v>300</v>
      </c>
      <c r="B175" s="14">
        <f>WinterGenerationbyCounty!B171-WinterLoadbyCounty!B171</f>
        <v>0.15397726013819302</v>
      </c>
      <c r="C175" s="14">
        <f>WinterGenerationbyCounty!C171-WinterLoadbyCounty!C171</f>
        <v>0.08788217220119776</v>
      </c>
      <c r="D175" s="14">
        <f>WinterGenerationbyCounty!D171-WinterLoadbyCounty!D171</f>
        <v>0.017144375002612122</v>
      </c>
      <c r="E175" s="14">
        <f>WinterGenerationbyCounty!E171-WinterLoadbyCounty!E171</f>
        <v>-0.045616252687754155</v>
      </c>
      <c r="F175" s="14">
        <f>WinterGenerationbyCounty!F171-WinterLoadbyCounty!F171</f>
        <v>-0.10123048496303788</v>
      </c>
      <c r="G175" s="14">
        <f>WinterGenerationbyCounty!G171-WinterLoadbyCounty!G171</f>
        <v>-0.15899999999999892</v>
      </c>
      <c r="H175" s="19"/>
    </row>
    <row r="176" spans="1:8" ht="12.75">
      <c r="A176" s="19" t="s">
        <v>301</v>
      </c>
      <c r="B176" s="14">
        <f>WinterGenerationbyCounty!B172-WinterLoadbyCounty!B172</f>
        <v>-9.733591635648418</v>
      </c>
      <c r="C176" s="14">
        <f>WinterGenerationbyCounty!C172-WinterLoadbyCounty!C172</f>
        <v>-9.733591635648418</v>
      </c>
      <c r="D176" s="14">
        <f>WinterGenerationbyCounty!D172-WinterLoadbyCounty!D172</f>
        <v>-9.733591635648418</v>
      </c>
      <c r="E176" s="14">
        <f>WinterGenerationbyCounty!E172-WinterLoadbyCounty!E172</f>
        <v>-9.733591635648418</v>
      </c>
      <c r="F176" s="14">
        <f>WinterGenerationbyCounty!F172-WinterLoadbyCounty!F172</f>
        <v>-9.733591635648418</v>
      </c>
      <c r="G176" s="14">
        <f>WinterGenerationbyCounty!G172-WinterLoadbyCounty!G172</f>
        <v>-9.734</v>
      </c>
      <c r="H176" s="19"/>
    </row>
    <row r="177" spans="1:8" ht="12.75">
      <c r="A177" s="19" t="s">
        <v>302</v>
      </c>
      <c r="B177" s="14">
        <f>WinterGenerationbyCounty!B173-WinterLoadbyCounty!B173</f>
        <v>-20.112987716683786</v>
      </c>
      <c r="C177" s="14">
        <f>WinterGenerationbyCounty!C173-WinterLoadbyCounty!C173</f>
        <v>-20.380552793651624</v>
      </c>
      <c r="D177" s="14">
        <f>WinterGenerationbyCounty!D173-WinterLoadbyCounty!D173</f>
        <v>-20.709231991314663</v>
      </c>
      <c r="E177" s="14">
        <f>WinterGenerationbyCounty!E173-WinterLoadbyCounty!E173</f>
        <v>-21.05389905892113</v>
      </c>
      <c r="F177" s="14">
        <f>WinterGenerationbyCounty!F173-WinterLoadbyCounty!F173</f>
        <v>-21.42197620999024</v>
      </c>
      <c r="G177" s="14">
        <f>WinterGenerationbyCounty!G173-WinterLoadbyCounty!G173</f>
        <v>-21.622</v>
      </c>
      <c r="H177" s="19"/>
    </row>
    <row r="178" spans="1:8" ht="12.75">
      <c r="A178" s="19" t="s">
        <v>303</v>
      </c>
      <c r="B178" s="14">
        <f>WinterGenerationbyCounty!B174-WinterLoadbyCounty!B174</f>
        <v>-2947.5048977442484</v>
      </c>
      <c r="C178" s="14">
        <f>WinterGenerationbyCounty!C174-WinterLoadbyCounty!C174</f>
        <v>-3043.0665482793775</v>
      </c>
      <c r="D178" s="14">
        <f>WinterGenerationbyCounty!D174-WinterLoadbyCounty!D174</f>
        <v>-3164.8648604551645</v>
      </c>
      <c r="E178" s="14">
        <f>WinterGenerationbyCounty!E174-WinterLoadbyCounty!E174</f>
        <v>-3293.619485904268</v>
      </c>
      <c r="F178" s="14">
        <f>WinterGenerationbyCounty!F174-WinterLoadbyCounty!F174</f>
        <v>-3438.0974800493505</v>
      </c>
      <c r="G178" s="14">
        <f>WinterGenerationbyCounty!G174-WinterLoadbyCounty!G174</f>
        <v>-3574.7030000000004</v>
      </c>
      <c r="H178" s="19"/>
    </row>
    <row r="179" spans="1:8" ht="12.75">
      <c r="A179" s="19" t="s">
        <v>304</v>
      </c>
      <c r="B179" s="14">
        <f>WinterGenerationbyCounty!B175-WinterLoadbyCounty!B175</f>
        <v>-253.41259689493143</v>
      </c>
      <c r="C179" s="14">
        <f>WinterGenerationbyCounty!C175-WinterLoadbyCounty!C175</f>
        <v>-256.7414142484855</v>
      </c>
      <c r="D179" s="14">
        <f>WinterGenerationbyCounty!D175-WinterLoadbyCounty!D175</f>
        <v>-258.7221165962992</v>
      </c>
      <c r="E179" s="14">
        <f>WinterGenerationbyCounty!E175-WinterLoadbyCounty!E175</f>
        <v>-260.67388058865976</v>
      </c>
      <c r="F179" s="14">
        <f>WinterGenerationbyCounty!F175-WinterLoadbyCounty!F175</f>
        <v>-263.2251335958101</v>
      </c>
      <c r="G179" s="14">
        <f>WinterGenerationbyCounty!G175-WinterLoadbyCounty!G175</f>
        <v>-266.13</v>
      </c>
      <c r="H179" s="19"/>
    </row>
    <row r="180" spans="1:8" ht="12.75">
      <c r="A180" s="19" t="s">
        <v>305</v>
      </c>
      <c r="B180" s="14">
        <f>WinterGenerationbyCounty!B176-WinterLoadbyCounty!B176</f>
        <v>-1.5933962000000002</v>
      </c>
      <c r="C180" s="14">
        <f>WinterGenerationbyCounty!C176-WinterLoadbyCounty!C176</f>
        <v>-1.6093301620000002</v>
      </c>
      <c r="D180" s="14">
        <f>WinterGenerationbyCounty!D176-WinterLoadbyCounty!D176</f>
        <v>-1.6254234636200002</v>
      </c>
      <c r="E180" s="14">
        <f>WinterGenerationbyCounty!E176-WinterLoadbyCounty!E176</f>
        <v>-1.6416776982562</v>
      </c>
      <c r="F180" s="14">
        <f>WinterGenerationbyCounty!F176-WinterLoadbyCounty!F176</f>
        <v>-1.658094475238762</v>
      </c>
      <c r="G180" s="14">
        <f>WinterGenerationbyCounty!G176-WinterLoadbyCounty!G176</f>
        <v>-1.675</v>
      </c>
      <c r="H180" s="19"/>
    </row>
    <row r="181" spans="1:8" ht="12.75">
      <c r="A181" s="19" t="s">
        <v>306</v>
      </c>
      <c r="B181" s="14">
        <f>WinterGenerationbyCounty!B177-WinterLoadbyCounty!B177</f>
        <v>-8.725509489560789</v>
      </c>
      <c r="C181" s="14">
        <f>WinterGenerationbyCounty!C177-WinterLoadbyCounty!C177</f>
        <v>-8.834407103715742</v>
      </c>
      <c r="D181" s="14">
        <f>WinterGenerationbyCounty!D177-WinterLoadbyCounty!D177</f>
        <v>-8.9433047178707</v>
      </c>
      <c r="E181" s="14">
        <f>WinterGenerationbyCounty!E177-WinterLoadbyCounty!E177</f>
        <v>-9.053202332025652</v>
      </c>
      <c r="F181" s="14">
        <f>WinterGenerationbyCounty!F177-WinterLoadbyCounty!F177</f>
        <v>-9.163099946180607</v>
      </c>
      <c r="G181" s="14">
        <f>WinterGenerationbyCounty!G177-WinterLoadbyCounty!G177</f>
        <v>-9.274</v>
      </c>
      <c r="H181" s="19"/>
    </row>
    <row r="182" spans="1:8" ht="12.75">
      <c r="A182" s="13" t="s">
        <v>675</v>
      </c>
      <c r="B182" s="14">
        <f>WinterGenerationbyCounty!B178-WinterLoadbyCounty!B178</f>
        <v>2272</v>
      </c>
      <c r="C182" s="14">
        <f>WinterGenerationbyCounty!C178-WinterLoadbyCounty!C178</f>
        <v>2272</v>
      </c>
      <c r="D182" s="14">
        <f>WinterGenerationbyCounty!D178-WinterLoadbyCounty!D178</f>
        <v>2272</v>
      </c>
      <c r="E182" s="14">
        <f>WinterGenerationbyCounty!E178-WinterLoadbyCounty!E178</f>
        <v>2272</v>
      </c>
      <c r="F182" s="14">
        <f>WinterGenerationbyCounty!F178-WinterLoadbyCounty!F178</f>
        <v>2272</v>
      </c>
      <c r="G182" s="14">
        <f>WinterGenerationbyCounty!G178-WinterLoadbyCounty!G178</f>
        <v>2272</v>
      </c>
      <c r="H182" s="13"/>
    </row>
    <row r="183" spans="1:8" ht="12.75">
      <c r="A183" s="19" t="s">
        <v>307</v>
      </c>
      <c r="B183" s="14">
        <f>WinterGenerationbyCounty!B179-WinterLoadbyCounty!B179</f>
        <v>-240.13413226394323</v>
      </c>
      <c r="C183" s="14">
        <f>WinterGenerationbyCounty!C179-WinterLoadbyCounty!C179</f>
        <v>-243.22848884881762</v>
      </c>
      <c r="D183" s="14">
        <f>WinterGenerationbyCounty!D179-WinterLoadbyCounty!D179</f>
        <v>-244.55983798527387</v>
      </c>
      <c r="E183" s="14">
        <f>WinterGenerationbyCounty!E179-WinterLoadbyCounty!E179</f>
        <v>-245.62541404038922</v>
      </c>
      <c r="F183" s="14">
        <f>WinterGenerationbyCounty!F179-WinterLoadbyCounty!F179</f>
        <v>-247.38569429572598</v>
      </c>
      <c r="G183" s="14">
        <f>WinterGenerationbyCounty!G179-WinterLoadbyCounty!G179</f>
        <v>-249.194</v>
      </c>
      <c r="H183" s="19"/>
    </row>
    <row r="184" spans="1:8" ht="12.75">
      <c r="A184" s="19" t="s">
        <v>308</v>
      </c>
      <c r="B184" s="14">
        <f>WinterGenerationbyCounty!B180-WinterLoadbyCounty!B180</f>
        <v>-527.9604167888265</v>
      </c>
      <c r="C184" s="14">
        <f>WinterGenerationbyCounty!C180-WinterLoadbyCounty!C180</f>
        <v>-573.9066337195081</v>
      </c>
      <c r="D184" s="14">
        <f>WinterGenerationbyCounty!D180-WinterLoadbyCounty!D180</f>
        <v>-611.5822832041085</v>
      </c>
      <c r="E184" s="14">
        <f>WinterGenerationbyCounty!E180-WinterLoadbyCounty!E180</f>
        <v>-740.4935224194514</v>
      </c>
      <c r="F184" s="14">
        <f>WinterGenerationbyCounty!F180-WinterLoadbyCounty!F180</f>
        <v>-819.9372777948279</v>
      </c>
      <c r="G184" s="14">
        <f>WinterGenerationbyCounty!G180-WinterLoadbyCounty!G180</f>
        <v>-851.6640000000002</v>
      </c>
      <c r="H184" s="19"/>
    </row>
    <row r="185" spans="1:8" ht="12.75">
      <c r="A185" s="19" t="s">
        <v>309</v>
      </c>
      <c r="B185" s="14">
        <f>WinterGenerationbyCounty!B181-WinterLoadbyCounty!B181</f>
        <v>2.4317734526847907</v>
      </c>
      <c r="C185" s="14">
        <f>WinterGenerationbyCounty!C181-WinterLoadbyCounty!C181</f>
        <v>1.635113776374233</v>
      </c>
      <c r="D185" s="14">
        <f>WinterGenerationbyCounty!D181-WinterLoadbyCounty!D181</f>
        <v>0.841521113548481</v>
      </c>
      <c r="E185" s="14">
        <f>WinterGenerationbyCounty!E181-WinterLoadbyCounty!E181</f>
        <v>0.04877224708854655</v>
      </c>
      <c r="F185" s="14">
        <f>WinterGenerationbyCounty!F181-WinterLoadbyCounty!F181</f>
        <v>-0.7424499742234225</v>
      </c>
      <c r="G185" s="14">
        <f>WinterGenerationbyCounty!G181-WinterLoadbyCounty!G181</f>
        <v>-1.5284000000000084</v>
      </c>
      <c r="H185" s="19"/>
    </row>
    <row r="186" spans="1:8" ht="12.75">
      <c r="A186" s="19" t="s">
        <v>310</v>
      </c>
      <c r="B186" s="14">
        <f>WinterGenerationbyCounty!B182-WinterLoadbyCounty!B182</f>
        <v>-44.670470152282505</v>
      </c>
      <c r="C186" s="14">
        <f>WinterGenerationbyCounty!C182-WinterLoadbyCounty!C182</f>
        <v>-46.039191760980586</v>
      </c>
      <c r="D186" s="14">
        <f>WinterGenerationbyCounty!D182-WinterLoadbyCounty!D182</f>
        <v>-47.912154251211646</v>
      </c>
      <c r="E186" s="14">
        <f>WinterGenerationbyCounty!E182-WinterLoadbyCounty!E182</f>
        <v>-51.23097276672351</v>
      </c>
      <c r="F186" s="14">
        <f>WinterGenerationbyCounty!F182-WinterLoadbyCounty!F182</f>
        <v>-53.06294966031695</v>
      </c>
      <c r="G186" s="14">
        <f>WinterGenerationbyCounty!G182-WinterLoadbyCounty!G182</f>
        <v>-55.164</v>
      </c>
      <c r="H186" s="19"/>
    </row>
    <row r="187" spans="1:8" ht="12.75">
      <c r="A187" s="19" t="s">
        <v>311</v>
      </c>
      <c r="B187" s="14">
        <f>WinterGenerationbyCounty!B183-WinterLoadbyCounty!B183</f>
        <v>-9.101885961671627</v>
      </c>
      <c r="C187" s="14">
        <f>WinterGenerationbyCounty!C183-WinterLoadbyCounty!C183</f>
        <v>-11.73566983754256</v>
      </c>
      <c r="D187" s="14">
        <f>WinterGenerationbyCounty!D183-WinterLoadbyCounty!D183</f>
        <v>-15.215137303182175</v>
      </c>
      <c r="E187" s="14">
        <f>WinterGenerationbyCounty!E183-WinterLoadbyCounty!E183</f>
        <v>-18.119382346341297</v>
      </c>
      <c r="F187" s="14">
        <f>WinterGenerationbyCounty!F183-WinterLoadbyCounty!F183</f>
        <v>-21.230155917615704</v>
      </c>
      <c r="G187" s="14">
        <f>WinterGenerationbyCounty!G183-WinterLoadbyCounty!G183</f>
        <v>-24.775999999999996</v>
      </c>
      <c r="H187" s="19"/>
    </row>
    <row r="188" spans="1:8" ht="12.75">
      <c r="A188" s="19" t="s">
        <v>312</v>
      </c>
      <c r="B188" s="14">
        <f>WinterGenerationbyCounty!B184-WinterLoadbyCounty!B184</f>
        <v>-72.144615</v>
      </c>
      <c r="C188" s="14">
        <f>WinterGenerationbyCounty!C184-WinterLoadbyCounty!C184</f>
        <v>-72.79461500000001</v>
      </c>
      <c r="D188" s="14">
        <f>WinterGenerationbyCounty!D184-WinterLoadbyCounty!D184</f>
        <v>-73.444615</v>
      </c>
      <c r="E188" s="14">
        <f>WinterGenerationbyCounty!E184-WinterLoadbyCounty!E184</f>
        <v>-74.094615</v>
      </c>
      <c r="F188" s="14">
        <f>WinterGenerationbyCounty!F184-WinterLoadbyCounty!F184</f>
        <v>-74.74461500000001</v>
      </c>
      <c r="G188" s="14">
        <f>WinterGenerationbyCounty!G184-WinterLoadbyCounty!G184</f>
        <v>-75.394</v>
      </c>
      <c r="H188" s="19"/>
    </row>
    <row r="189" spans="1:8" ht="12.75">
      <c r="A189" s="19" t="s">
        <v>313</v>
      </c>
      <c r="B189" s="14">
        <f>WinterGenerationbyCounty!B185-WinterLoadbyCounty!B185</f>
        <v>-975.0372769291015</v>
      </c>
      <c r="C189" s="14">
        <f>WinterGenerationbyCounty!C185-WinterLoadbyCounty!C185</f>
        <v>-1026.515411378158</v>
      </c>
      <c r="D189" s="14">
        <f>WinterGenerationbyCounty!D185-WinterLoadbyCounty!D185</f>
        <v>-1081.0281817939858</v>
      </c>
      <c r="E189" s="14">
        <f>WinterGenerationbyCounty!E185-WinterLoadbyCounty!E185</f>
        <v>-1060.8024300928296</v>
      </c>
      <c r="F189" s="14">
        <f>WinterGenerationbyCounty!F185-WinterLoadbyCounty!F185</f>
        <v>-1112.73609503974</v>
      </c>
      <c r="G189" s="14">
        <f>WinterGenerationbyCounty!G185-WinterLoadbyCounty!G185</f>
        <v>-1166.122</v>
      </c>
      <c r="H189" s="19"/>
    </row>
    <row r="190" spans="1:8" ht="12.75">
      <c r="A190" s="19" t="s">
        <v>314</v>
      </c>
      <c r="B190" s="14">
        <f>WinterGenerationbyCounty!B186-WinterLoadbyCounty!B186</f>
        <v>-182.93670230568173</v>
      </c>
      <c r="C190" s="14">
        <f>WinterGenerationbyCounty!C186-WinterLoadbyCounty!C186</f>
        <v>-190.6342914092149</v>
      </c>
      <c r="D190" s="14">
        <f>WinterGenerationbyCounty!D186-WinterLoadbyCounty!D186</f>
        <v>-197.06355512055362</v>
      </c>
      <c r="E190" s="14">
        <f>WinterGenerationbyCounty!E186-WinterLoadbyCounty!E186</f>
        <v>-203.83091945975156</v>
      </c>
      <c r="F190" s="14">
        <f>WinterGenerationbyCounty!F186-WinterLoadbyCounty!F186</f>
        <v>-210.93877452606478</v>
      </c>
      <c r="G190" s="14">
        <f>WinterGenerationbyCounty!G186-WinterLoadbyCounty!G186</f>
        <v>-218.235</v>
      </c>
      <c r="H190" s="19"/>
    </row>
    <row r="191" spans="1:8" ht="12.75">
      <c r="A191" s="19" t="s">
        <v>315</v>
      </c>
      <c r="B191" s="14">
        <f>WinterGenerationbyCounty!B187-WinterLoadbyCounty!B187</f>
        <v>940.41312705</v>
      </c>
      <c r="C191" s="14">
        <f>WinterGenerationbyCounty!C187-WinterLoadbyCounty!C187</f>
        <v>939.9332583205</v>
      </c>
      <c r="D191" s="14">
        <f>WinterGenerationbyCounty!D187-WinterLoadbyCounty!D187</f>
        <v>939.452590903705</v>
      </c>
      <c r="E191" s="14">
        <f>WinterGenerationbyCounty!E187-WinterLoadbyCounty!E187</f>
        <v>938.971116812742</v>
      </c>
      <c r="F191" s="14">
        <f>WinterGenerationbyCounty!F187-WinterLoadbyCounty!F187</f>
        <v>938.4888279808695</v>
      </c>
      <c r="G191" s="14">
        <f>WinterGenerationbyCounty!G187-WinterLoadbyCounty!G187</f>
        <v>938.007</v>
      </c>
      <c r="H191" s="19"/>
    </row>
    <row r="192" spans="1:8" ht="12.75">
      <c r="A192" s="19" t="s">
        <v>316</v>
      </c>
      <c r="B192" s="14">
        <f>WinterGenerationbyCounty!B188-WinterLoadbyCounty!B188</f>
        <v>-124.53683942670426</v>
      </c>
      <c r="C192" s="14">
        <f>WinterGenerationbyCounty!C188-WinterLoadbyCounty!C188</f>
        <v>-127.47087168333962</v>
      </c>
      <c r="D192" s="14">
        <f>WinterGenerationbyCounty!D188-WinterLoadbyCounty!D188</f>
        <v>-130.57420595077332</v>
      </c>
      <c r="E192" s="14">
        <f>WinterGenerationbyCounty!E188-WinterLoadbyCounty!E188</f>
        <v>-133.55375048005527</v>
      </c>
      <c r="F192" s="14">
        <f>WinterGenerationbyCounty!F188-WinterLoadbyCounty!F188</f>
        <v>-136.55534161754122</v>
      </c>
      <c r="G192" s="14">
        <f>WinterGenerationbyCounty!G188-WinterLoadbyCounty!G188</f>
        <v>-139.579</v>
      </c>
      <c r="H192" s="19"/>
    </row>
    <row r="193" spans="1:8" ht="12.75">
      <c r="A193" s="19" t="s">
        <v>317</v>
      </c>
      <c r="B193" s="14">
        <f>WinterGenerationbyCounty!B189-WinterLoadbyCounty!B189</f>
        <v>-159.4349719489004</v>
      </c>
      <c r="C193" s="14">
        <f>WinterGenerationbyCounty!C189-WinterLoadbyCounty!C189</f>
        <v>-183.09918648022807</v>
      </c>
      <c r="D193" s="14">
        <f>WinterGenerationbyCounty!D189-WinterLoadbyCounty!D189</f>
        <v>-206.64479294851014</v>
      </c>
      <c r="E193" s="14">
        <f>WinterGenerationbyCounty!E189-WinterLoadbyCounty!E189</f>
        <v>-230.28116767206006</v>
      </c>
      <c r="F193" s="14">
        <f>WinterGenerationbyCounty!F189-WinterLoadbyCounty!F189</f>
        <v>-251.33872020819683</v>
      </c>
      <c r="G193" s="14">
        <f>WinterGenerationbyCounty!G189-WinterLoadbyCounty!G189</f>
        <v>-275.793</v>
      </c>
      <c r="H193" s="19"/>
    </row>
    <row r="194" spans="1:8" ht="12.75">
      <c r="A194" s="19" t="s">
        <v>318</v>
      </c>
      <c r="B194" s="14">
        <f>WinterGenerationbyCounty!B190-WinterLoadbyCounty!B190</f>
        <v>-1056.365561819231</v>
      </c>
      <c r="C194" s="14">
        <f>WinterGenerationbyCounty!C190-WinterLoadbyCounty!C190</f>
        <v>-818.59701419012</v>
      </c>
      <c r="D194" s="14">
        <f>WinterGenerationbyCounty!D190-WinterLoadbyCounty!D190</f>
        <v>-856.7709936013068</v>
      </c>
      <c r="E194" s="14">
        <f>WinterGenerationbyCounty!E190-WinterLoadbyCounty!E190</f>
        <v>-896.0995589736494</v>
      </c>
      <c r="F194" s="14">
        <f>WinterGenerationbyCounty!F190-WinterLoadbyCounty!F190</f>
        <v>-936.6578624748452</v>
      </c>
      <c r="G194" s="14">
        <f>WinterGenerationbyCounty!G190-WinterLoadbyCounty!G190</f>
        <v>-979.2260000000001</v>
      </c>
      <c r="H194" s="19"/>
    </row>
    <row r="195" spans="1:8" ht="12.75">
      <c r="A195" s="19" t="s">
        <v>319</v>
      </c>
      <c r="B195" s="14">
        <f>WinterGenerationbyCounty!B191-WinterLoadbyCounty!B191</f>
        <v>-275.15</v>
      </c>
      <c r="C195" s="14">
        <f>WinterGenerationbyCounty!C191-WinterLoadbyCounty!C191</f>
        <v>-281.20000000000005</v>
      </c>
      <c r="D195" s="14">
        <f>WinterGenerationbyCounty!D191-WinterLoadbyCounty!D191</f>
        <v>-285.95000000000005</v>
      </c>
      <c r="E195" s="14">
        <f>WinterGenerationbyCounty!E191-WinterLoadbyCounty!E191</f>
        <v>-290</v>
      </c>
      <c r="F195" s="14">
        <f>WinterGenerationbyCounty!F191-WinterLoadbyCounty!F191</f>
        <v>-297.15</v>
      </c>
      <c r="G195" s="14">
        <f>WinterGenerationbyCounty!G191-WinterLoadbyCounty!G191</f>
        <v>-301.20000000000005</v>
      </c>
      <c r="H195" s="19"/>
    </row>
    <row r="196" spans="1:8" ht="12.75">
      <c r="A196" s="19" t="s">
        <v>320</v>
      </c>
      <c r="B196" s="14">
        <f>WinterGenerationbyCounty!B192-WinterLoadbyCounty!B192</f>
        <v>728.7946120191001</v>
      </c>
      <c r="C196" s="14">
        <f>WinterGenerationbyCounty!C192-WinterLoadbyCounty!C192</f>
        <v>728.4415496309576</v>
      </c>
      <c r="D196" s="14">
        <f>WinterGenerationbyCounty!D192-WinterLoadbyCounty!D192</f>
        <v>728.1978276365687</v>
      </c>
      <c r="E196" s="14">
        <f>WinterGenerationbyCounty!E192-WinterLoadbyCounty!E192</f>
        <v>727.9282693014203</v>
      </c>
      <c r="F196" s="14">
        <f>WinterGenerationbyCounty!F192-WinterLoadbyCounty!F192</f>
        <v>727.5824674518484</v>
      </c>
      <c r="G196" s="14">
        <f>WinterGenerationbyCounty!G192-WinterLoadbyCounty!G192</f>
        <v>727.199</v>
      </c>
      <c r="H196" s="19"/>
    </row>
    <row r="197" spans="1:8" ht="12.75">
      <c r="A197" s="19" t="s">
        <v>321</v>
      </c>
      <c r="B197" s="14">
        <f>WinterGenerationbyCounty!B193-WinterLoadbyCounty!B193</f>
        <v>-43.71348251753765</v>
      </c>
      <c r="C197" s="14">
        <f>WinterGenerationbyCounty!C193-WinterLoadbyCounty!C193</f>
        <v>-44.92135537538005</v>
      </c>
      <c r="D197" s="14">
        <f>WinterGenerationbyCounty!D193-WinterLoadbyCounty!D193</f>
        <v>-46.42570479165637</v>
      </c>
      <c r="E197" s="14">
        <f>WinterGenerationbyCounty!E193-WinterLoadbyCounty!E193</f>
        <v>-48.00400531726525</v>
      </c>
      <c r="F197" s="14">
        <f>WinterGenerationbyCounty!F193-WinterLoadbyCounty!F193</f>
        <v>-49.3267821580106</v>
      </c>
      <c r="G197" s="14">
        <f>WinterGenerationbyCounty!G193-WinterLoadbyCounty!G193</f>
        <v>-51.045</v>
      </c>
      <c r="H197" s="19"/>
    </row>
    <row r="198" spans="1:8" ht="12.75">
      <c r="A198" s="19" t="s">
        <v>322</v>
      </c>
      <c r="B198" s="14">
        <f>WinterGenerationbyCounty!B194-WinterLoadbyCounty!B194</f>
        <v>-926.1912989532326</v>
      </c>
      <c r="C198" s="14">
        <f>WinterGenerationbyCounty!C194-WinterLoadbyCounty!C194</f>
        <v>-974.5102088531556</v>
      </c>
      <c r="D198" s="14">
        <f>WinterGenerationbyCounty!D194-WinterLoadbyCounty!D194</f>
        <v>-1035.6605385387802</v>
      </c>
      <c r="E198" s="14">
        <f>WinterGenerationbyCounty!E194-WinterLoadbyCounty!E194</f>
        <v>-1088.7437698363472</v>
      </c>
      <c r="F198" s="14">
        <f>WinterGenerationbyCounty!F194-WinterLoadbyCounty!F194</f>
        <v>-1130.7856227151296</v>
      </c>
      <c r="G198" s="14">
        <f>WinterGenerationbyCounty!G194-WinterLoadbyCounty!G194</f>
        <v>-1180.967</v>
      </c>
      <c r="H198" s="19"/>
    </row>
    <row r="199" spans="1:8" ht="12.75">
      <c r="A199" s="19" t="s">
        <v>323</v>
      </c>
      <c r="B199" s="14">
        <f>WinterGenerationbyCounty!B195-WinterLoadbyCounty!B195</f>
        <v>-150.69889763672282</v>
      </c>
      <c r="C199" s="14">
        <f>WinterGenerationbyCounty!C195-WinterLoadbyCounty!C195</f>
        <v>-155.0654863535273</v>
      </c>
      <c r="D199" s="14">
        <f>WinterGenerationbyCounty!D195-WinterLoadbyCounty!D195</f>
        <v>-159.95944966952206</v>
      </c>
      <c r="E199" s="14">
        <f>WinterGenerationbyCounty!E195-WinterLoadbyCounty!E195</f>
        <v>-165.11652209153803</v>
      </c>
      <c r="F199" s="14">
        <f>WinterGenerationbyCounty!F195-WinterLoadbyCounty!F195</f>
        <v>-170.47735714604926</v>
      </c>
      <c r="G199" s="14">
        <f>WinterGenerationbyCounty!G195-WinterLoadbyCounty!G195</f>
        <v>-176.012</v>
      </c>
      <c r="H199" s="19"/>
    </row>
    <row r="200" spans="1:8" ht="12.75">
      <c r="A200" s="19" t="s">
        <v>324</v>
      </c>
      <c r="B200" s="14">
        <f>WinterGenerationbyCounty!B196-WinterLoadbyCounty!B196</f>
        <v>-59.52233956</v>
      </c>
      <c r="C200" s="14">
        <f>WinterGenerationbyCounty!C196-WinterLoadbyCounty!C196</f>
        <v>-60.1475629556</v>
      </c>
      <c r="D200" s="14">
        <f>WinterGenerationbyCounty!D196-WinterLoadbyCounty!D196</f>
        <v>-60.774038585156</v>
      </c>
      <c r="E200" s="14">
        <f>WinterGenerationbyCounty!E196-WinterLoadbyCounty!E196</f>
        <v>-61.40177897100756</v>
      </c>
      <c r="F200" s="14">
        <f>WinterGenerationbyCounty!F196-WinterLoadbyCounty!F196</f>
        <v>-62.03079676071764</v>
      </c>
      <c r="G200" s="14">
        <f>WinterGenerationbyCounty!G196-WinterLoadbyCounty!G196</f>
        <v>-62.661</v>
      </c>
      <c r="H200" s="19"/>
    </row>
    <row r="201" spans="1:8" ht="12.75">
      <c r="A201" s="19" t="s">
        <v>325</v>
      </c>
      <c r="B201" s="14">
        <f>WinterGenerationbyCounty!B197-WinterLoadbyCounty!B197</f>
        <v>428.879</v>
      </c>
      <c r="C201" s="14">
        <f>WinterGenerationbyCounty!C197-WinterLoadbyCounty!C197</f>
        <v>420.602</v>
      </c>
      <c r="D201" s="14">
        <f>WinterGenerationbyCounty!D197-WinterLoadbyCounty!D197</f>
        <v>416.822</v>
      </c>
      <c r="E201" s="14">
        <f>WinterGenerationbyCounty!E197-WinterLoadbyCounty!E197</f>
        <v>406.61</v>
      </c>
      <c r="F201" s="14">
        <f>WinterGenerationbyCounty!F197-WinterLoadbyCounty!F197</f>
        <v>396.095</v>
      </c>
      <c r="G201" s="14">
        <f>WinterGenerationbyCounty!G197-WinterLoadbyCounty!G197</f>
        <v>384.905</v>
      </c>
      <c r="H201" s="19"/>
    </row>
    <row r="202" spans="1:8" ht="12.75">
      <c r="A202" s="19" t="s">
        <v>326</v>
      </c>
      <c r="B202" s="14">
        <f>WinterGenerationbyCounty!B198-WinterLoadbyCounty!B198</f>
        <v>535.5291786</v>
      </c>
      <c r="C202" s="14">
        <f>WinterGenerationbyCounty!C198-WinterLoadbyCounty!C198</f>
        <v>534.091840386</v>
      </c>
      <c r="D202" s="14">
        <f>WinterGenerationbyCounty!D198-WinterLoadbyCounty!D198</f>
        <v>532.64083878986</v>
      </c>
      <c r="E202" s="14">
        <f>WinterGenerationbyCounty!E198-WinterLoadbyCounty!E198</f>
        <v>531.1581671777586</v>
      </c>
      <c r="F202" s="14">
        <f>WinterGenerationbyCounty!F198-WinterLoadbyCounty!F198</f>
        <v>529.6418188495362</v>
      </c>
      <c r="G202" s="14">
        <f>WinterGenerationbyCounty!G198-WinterLoadbyCounty!G198</f>
        <v>528.121</v>
      </c>
      <c r="H202" s="19"/>
    </row>
    <row r="203" spans="1:8" ht="12.75">
      <c r="A203" s="19" t="s">
        <v>327</v>
      </c>
      <c r="B203" s="14">
        <f>WinterGenerationbyCounty!B199-WinterLoadbyCounty!B199</f>
        <v>-20.80837141530952</v>
      </c>
      <c r="C203" s="14">
        <f>WinterGenerationbyCounty!C199-WinterLoadbyCounty!C199</f>
        <v>-21.46719743159039</v>
      </c>
      <c r="D203" s="14">
        <f>WinterGenerationbyCounty!D199-WinterLoadbyCounty!D199</f>
        <v>-22.12602344787126</v>
      </c>
      <c r="E203" s="14">
        <f>WinterGenerationbyCounty!E199-WinterLoadbyCounty!E199</f>
        <v>-22.784849464152128</v>
      </c>
      <c r="F203" s="14">
        <f>WinterGenerationbyCounty!F199-WinterLoadbyCounty!F199</f>
        <v>-23.443675480432994</v>
      </c>
      <c r="G203" s="14">
        <f>WinterGenerationbyCounty!G199-WinterLoadbyCounty!G199</f>
        <v>-24.103</v>
      </c>
      <c r="H203" s="19"/>
    </row>
    <row r="204" spans="1:8" ht="12.75">
      <c r="A204" s="19" t="s">
        <v>328</v>
      </c>
      <c r="B204" s="14">
        <f>WinterGenerationbyCounty!B200-WinterLoadbyCounty!B200</f>
        <v>-21.131936922465925</v>
      </c>
      <c r="C204" s="14">
        <f>WinterGenerationbyCounty!C200-WinterLoadbyCounty!C200</f>
        <v>-21.79869140393093</v>
      </c>
      <c r="D204" s="14">
        <f>WinterGenerationbyCounty!D200-WinterLoadbyCounty!D200</f>
        <v>-22.693122231038334</v>
      </c>
      <c r="E204" s="14">
        <f>WinterGenerationbyCounty!E200-WinterLoadbyCounty!E200</f>
        <v>-23.4308618973544</v>
      </c>
      <c r="F204" s="14">
        <f>WinterGenerationbyCounty!F200-WinterLoadbyCounty!F200</f>
        <v>-24.22310096180027</v>
      </c>
      <c r="G204" s="14">
        <f>WinterGenerationbyCounty!G200-WinterLoadbyCounty!G200</f>
        <v>-25.131</v>
      </c>
      <c r="H204" s="19"/>
    </row>
    <row r="205" spans="2:7" ht="12.75">
      <c r="B205" s="14"/>
      <c r="C205" s="14"/>
      <c r="D205" s="14"/>
      <c r="E205" s="14"/>
      <c r="F205" s="14"/>
      <c r="G205" s="14"/>
    </row>
    <row r="206" spans="2:7" ht="12.75">
      <c r="B206" s="14"/>
      <c r="C206" s="14"/>
      <c r="D206" s="14"/>
      <c r="E206" s="14"/>
      <c r="F206" s="14"/>
      <c r="G206" s="14"/>
    </row>
    <row r="207" ht="12.75">
      <c r="A207" s="47"/>
    </row>
    <row r="209" ht="26.25" customHeight="1"/>
  </sheetData>
  <mergeCells count="4">
    <mergeCell ref="B9:G9"/>
    <mergeCell ref="A6:G6"/>
    <mergeCell ref="A1:G1"/>
    <mergeCell ref="A7:H8"/>
  </mergeCells>
  <conditionalFormatting sqref="E2:E5 E7">
    <cfRule type="cellIs" priority="1" dxfId="1" operator="lessThan" stopIfTrue="1">
      <formula>0</formula>
    </cfRule>
    <cfRule type="cellIs" priority="2" dxfId="2" operator="greaterThan" stopIfTrue="1">
      <formula>0</formula>
    </cfRule>
  </conditionalFormatting>
  <conditionalFormatting sqref="B12:G206">
    <cfRule type="cellIs" priority="3" dxfId="2" operator="greaterThanOrEqual" stopIfTrue="1">
      <formula>0</formula>
    </cfRule>
    <cfRule type="cellIs" priority="4" dxfId="1" operator="lessThan" stopIfTrue="1">
      <formula>0</formula>
    </cfRule>
  </conditionalFormatting>
  <printOptions horizontalCentered="1"/>
  <pageMargins left="0.5" right="0.25" top="1" bottom="1" header="0.5" footer="0.5"/>
  <pageSetup fitToHeight="19" fitToWidth="1" horizontalDpi="300" verticalDpi="300" orientation="portrait" r:id="rId1"/>
  <headerFooter alignWithMargins="0">
    <oddHeader>&amp;LCDR Report - Winter Import/Export by County&amp;RMay 2007</oddHeader>
    <oddFooter>&amp;CWinter Import/Export - &amp;P of &amp;N</oddFooter>
  </headerFooter>
</worksheet>
</file>

<file path=xl/worksheets/sheet2.xml><?xml version="1.0" encoding="utf-8"?>
<worksheet xmlns="http://schemas.openxmlformats.org/spreadsheetml/2006/main" xmlns:r="http://schemas.openxmlformats.org/officeDocument/2006/relationships">
  <sheetPr>
    <tabColor indexed="9"/>
    <pageSetUpPr fitToPage="1"/>
  </sheetPr>
  <dimension ref="A1:F22"/>
  <sheetViews>
    <sheetView showGridLines="0" workbookViewId="0" topLeftCell="A1">
      <selection activeCell="A1" sqref="A1:B1"/>
    </sheetView>
  </sheetViews>
  <sheetFormatPr defaultColWidth="9.140625" defaultRowHeight="12.75"/>
  <cols>
    <col min="1" max="1" width="34.421875" style="0" customWidth="1"/>
    <col min="2" max="2" width="63.7109375" style="0" customWidth="1"/>
  </cols>
  <sheetData>
    <row r="1" spans="1:2" ht="23.25" customHeight="1">
      <c r="A1" s="246" t="s">
        <v>98</v>
      </c>
      <c r="B1" s="246"/>
    </row>
    <row r="3" spans="1:2" ht="27" customHeight="1">
      <c r="A3" s="18" t="s">
        <v>329</v>
      </c>
      <c r="B3" s="18" t="s">
        <v>331</v>
      </c>
    </row>
    <row r="4" spans="1:2" ht="30" customHeight="1">
      <c r="A4" s="55" t="s">
        <v>330</v>
      </c>
      <c r="B4" s="17" t="s">
        <v>332</v>
      </c>
    </row>
    <row r="5" spans="1:2" ht="30" customHeight="1">
      <c r="A5" s="222" t="s">
        <v>68</v>
      </c>
      <c r="B5" s="17" t="s">
        <v>62</v>
      </c>
    </row>
    <row r="6" spans="1:2" ht="30" customHeight="1">
      <c r="A6" s="221" t="s">
        <v>63</v>
      </c>
      <c r="B6" s="17" t="s">
        <v>88</v>
      </c>
    </row>
    <row r="7" spans="1:2" ht="30" customHeight="1">
      <c r="A7" s="56" t="s">
        <v>335</v>
      </c>
      <c r="B7" s="16" t="s">
        <v>24</v>
      </c>
    </row>
    <row r="8" spans="1:6" ht="30" customHeight="1">
      <c r="A8" s="57" t="s">
        <v>336</v>
      </c>
      <c r="B8" s="16" t="s">
        <v>25</v>
      </c>
      <c r="F8" s="211"/>
    </row>
    <row r="9" spans="1:2" ht="30" customHeight="1">
      <c r="A9" s="66" t="s">
        <v>17</v>
      </c>
      <c r="B9" s="15" t="s">
        <v>26</v>
      </c>
    </row>
    <row r="10" spans="1:2" ht="30" customHeight="1">
      <c r="A10" s="58" t="s">
        <v>334</v>
      </c>
      <c r="B10" s="16" t="s">
        <v>27</v>
      </c>
    </row>
    <row r="11" spans="1:2" ht="30" customHeight="1">
      <c r="A11" s="76" t="s">
        <v>337</v>
      </c>
      <c r="B11" s="16" t="s">
        <v>28</v>
      </c>
    </row>
    <row r="12" spans="1:2" ht="30" customHeight="1">
      <c r="A12" s="89" t="s">
        <v>99</v>
      </c>
      <c r="B12" s="15" t="s">
        <v>29</v>
      </c>
    </row>
    <row r="13" spans="1:2" ht="30" customHeight="1">
      <c r="A13" s="115" t="s">
        <v>122</v>
      </c>
      <c r="B13" s="15" t="s">
        <v>30</v>
      </c>
    </row>
    <row r="14" spans="1:2" ht="30" customHeight="1">
      <c r="A14" s="66" t="s">
        <v>698</v>
      </c>
      <c r="B14" s="15" t="s">
        <v>31</v>
      </c>
    </row>
    <row r="15" spans="1:2" ht="30" customHeight="1">
      <c r="A15" s="67" t="s">
        <v>699</v>
      </c>
      <c r="B15" s="15" t="s">
        <v>32</v>
      </c>
    </row>
    <row r="16" spans="1:2" ht="30" customHeight="1">
      <c r="A16" s="59" t="s">
        <v>338</v>
      </c>
      <c r="B16" s="15" t="s">
        <v>34</v>
      </c>
    </row>
    <row r="17" spans="1:2" ht="30" customHeight="1">
      <c r="A17" s="114" t="s">
        <v>123</v>
      </c>
      <c r="B17" s="15" t="s">
        <v>33</v>
      </c>
    </row>
    <row r="18" spans="1:2" ht="30" customHeight="1">
      <c r="A18" s="68" t="s">
        <v>700</v>
      </c>
      <c r="B18" s="15" t="s">
        <v>35</v>
      </c>
    </row>
    <row r="19" spans="1:2" ht="30" customHeight="1">
      <c r="A19" s="69" t="s">
        <v>701</v>
      </c>
      <c r="B19" s="15" t="s">
        <v>36</v>
      </c>
    </row>
    <row r="20" spans="1:2" ht="30" customHeight="1">
      <c r="A20" s="60" t="s">
        <v>339</v>
      </c>
      <c r="B20" s="15" t="s">
        <v>37</v>
      </c>
    </row>
    <row r="21" spans="1:2" ht="30" customHeight="1">
      <c r="A21" s="61" t="s">
        <v>681</v>
      </c>
      <c r="B21" s="16" t="s">
        <v>708</v>
      </c>
    </row>
    <row r="22" spans="1:2" ht="30" customHeight="1">
      <c r="A22" s="62" t="s">
        <v>682</v>
      </c>
      <c r="B22" s="16" t="s">
        <v>709</v>
      </c>
    </row>
  </sheetData>
  <mergeCells count="1">
    <mergeCell ref="A1:B1"/>
  </mergeCells>
  <hyperlinks>
    <hyperlink ref="A4" location="Disclaimer!A1" display="Disclaimer"/>
    <hyperlink ref="A7" location="SummerSummary!A1" display="SummerSummary"/>
    <hyperlink ref="A8" location="WinterSummary!A1" display="WinterSummary"/>
    <hyperlink ref="A10" location="SummerFuelTypes!A1" display="SummerFuelTypes"/>
    <hyperlink ref="A16" location="'SummerImport-ExportbyCounty'!A1" display="SummerImport-ExportbyCounty"/>
    <hyperlink ref="A20" location="'WinterImport-ExportbyCounty'!A1" display="WinterImport-ExportbyCounty"/>
    <hyperlink ref="A21" location="SummerCapacities!A1" display="SummerCapacities"/>
    <hyperlink ref="A22" location="WinterCapacities!A1" display="WinterCapacities"/>
    <hyperlink ref="A14" location="SummerLoadbyCounty!Print_Titles" display="SummerLoadbyCounty"/>
    <hyperlink ref="A15" location="SummerGenerationbyCounty!Print_Area" display="SummerGenerationbyCounty"/>
    <hyperlink ref="A18" location="WinterLoadbyCounty!Print_Area" display="WinterLoadbyCounty"/>
    <hyperlink ref="A19" location="WinterGenerationbyCounty!Print_Area" display="WinterGenerationbyCounty"/>
    <hyperlink ref="A11" location="WinterFuelTypes!A1" display="WinterFuelTypes"/>
    <hyperlink ref="A12" location="CMZones!A1" display="CMZones"/>
    <hyperlink ref="A13" location="SummerCoincidentDemandbyCounty!A1" display="SummerCoincidentDemandbyCounty!A1"/>
    <hyperlink ref="A17" location="WinterCoincidentDemandbyCounty!A1" display="WinterCoincidentDemandbyCounty"/>
    <hyperlink ref="A9" location="LongTermProjections!A1" display="LongTermProjections"/>
    <hyperlink ref="A6" location="Changes!A1" display="Changes from 2006 CDR"/>
    <hyperlink ref="A5" location="Terminology!A1" display="Definitions"/>
  </hyperlinks>
  <printOptions horizontalCentered="1"/>
  <pageMargins left="0.5" right="0.25" top="1" bottom="1" header="0.5" footer="0.5"/>
  <pageSetup fitToHeight="1" fitToWidth="1" horizontalDpi="600" verticalDpi="600" orientation="portrait" r:id="rId1"/>
  <headerFooter alignWithMargins="0">
    <oddHeader>&amp;LCDR Report - Contents&amp;RMay 2007</oddHeader>
    <oddFooter>&amp;CContents - &amp;P of &amp;N</oddFooter>
  </headerFooter>
</worksheet>
</file>

<file path=xl/worksheets/sheet20.xml><?xml version="1.0" encoding="utf-8"?>
<worksheet xmlns="http://schemas.openxmlformats.org/spreadsheetml/2006/main" xmlns:r="http://schemas.openxmlformats.org/officeDocument/2006/relationships">
  <sheetPr>
    <tabColor indexed="42"/>
    <pageSetUpPr fitToPage="1"/>
  </sheetPr>
  <dimension ref="A1:L634"/>
  <sheetViews>
    <sheetView showGridLines="0" workbookViewId="0" topLeftCell="A1">
      <selection activeCell="A1" sqref="A1:G1"/>
    </sheetView>
  </sheetViews>
  <sheetFormatPr defaultColWidth="9.140625" defaultRowHeight="12.75"/>
  <cols>
    <col min="1" max="1" width="37.57421875" style="189" customWidth="1"/>
    <col min="2" max="7" width="10.140625" style="0" customWidth="1"/>
  </cols>
  <sheetData>
    <row r="1" spans="1:7" ht="26.25" customHeight="1">
      <c r="A1" s="270" t="s">
        <v>680</v>
      </c>
      <c r="B1" s="270"/>
      <c r="C1" s="270"/>
      <c r="D1" s="270"/>
      <c r="E1" s="270"/>
      <c r="F1" s="270"/>
      <c r="G1" s="270"/>
    </row>
    <row r="2" spans="1:7" ht="15" customHeight="1">
      <c r="A2" s="275"/>
      <c r="B2" s="276"/>
      <c r="C2" s="276"/>
      <c r="D2" s="276"/>
      <c r="E2" s="276"/>
      <c r="F2" s="276"/>
      <c r="G2" s="276"/>
    </row>
    <row r="3" spans="1:7" ht="24.75" customHeight="1">
      <c r="A3" s="272" t="s">
        <v>95</v>
      </c>
      <c r="B3" s="272"/>
      <c r="C3" s="272"/>
      <c r="D3" s="272"/>
      <c r="E3" s="272"/>
      <c r="F3" s="272"/>
      <c r="G3" s="272"/>
    </row>
    <row r="4" spans="1:7" ht="58.5" customHeight="1">
      <c r="A4" s="273" t="s">
        <v>38</v>
      </c>
      <c r="B4" s="273"/>
      <c r="C4" s="273"/>
      <c r="D4" s="273"/>
      <c r="E4" s="273"/>
      <c r="F4" s="273"/>
      <c r="G4" s="273"/>
    </row>
    <row r="5" spans="1:7" ht="12.75" customHeight="1">
      <c r="A5" s="188"/>
      <c r="B5" s="117"/>
      <c r="C5" s="117"/>
      <c r="D5" s="117"/>
      <c r="E5" s="117"/>
      <c r="F5" s="117"/>
      <c r="G5" s="117"/>
    </row>
    <row r="6" spans="1:7" ht="18" customHeight="1">
      <c r="A6" s="188"/>
      <c r="B6" s="274" t="s">
        <v>731</v>
      </c>
      <c r="C6" s="274"/>
      <c r="D6" s="274"/>
      <c r="E6" s="274"/>
      <c r="F6" s="274"/>
      <c r="G6" s="274"/>
    </row>
    <row r="7" spans="1:7" ht="24.75" customHeight="1">
      <c r="A7" s="92" t="s">
        <v>39</v>
      </c>
      <c r="B7" s="72">
        <v>2007</v>
      </c>
      <c r="C7" s="72">
        <v>2008</v>
      </c>
      <c r="D7" s="72">
        <v>2009</v>
      </c>
      <c r="E7" s="72">
        <v>2010</v>
      </c>
      <c r="F7" s="71">
        <v>2011</v>
      </c>
      <c r="G7" s="71">
        <v>2012</v>
      </c>
    </row>
    <row r="8" spans="1:7" ht="12.75">
      <c r="A8" s="93"/>
      <c r="B8" s="23"/>
      <c r="C8" s="23"/>
      <c r="D8" s="23"/>
      <c r="E8" s="23"/>
      <c r="F8" s="23"/>
      <c r="G8" s="23"/>
    </row>
    <row r="9" spans="1:8" ht="12.75">
      <c r="A9" s="95" t="s">
        <v>341</v>
      </c>
      <c r="B9" s="139">
        <v>150</v>
      </c>
      <c r="C9" s="139">
        <v>150</v>
      </c>
      <c r="D9" s="139">
        <v>150</v>
      </c>
      <c r="E9" s="139">
        <v>150</v>
      </c>
      <c r="F9" s="139">
        <v>150</v>
      </c>
      <c r="G9" s="139">
        <v>150</v>
      </c>
      <c r="H9" s="100"/>
    </row>
    <row r="10" spans="1:8" ht="12.75">
      <c r="A10" s="95" t="s">
        <v>342</v>
      </c>
      <c r="B10" s="139">
        <v>145</v>
      </c>
      <c r="C10" s="139">
        <v>145</v>
      </c>
      <c r="D10" s="139">
        <v>145</v>
      </c>
      <c r="E10" s="139">
        <v>145</v>
      </c>
      <c r="F10" s="139">
        <v>145</v>
      </c>
      <c r="G10" s="139">
        <v>145</v>
      </c>
      <c r="H10" s="100"/>
    </row>
    <row r="11" spans="1:8" ht="12.75">
      <c r="A11" s="118" t="s">
        <v>343</v>
      </c>
      <c r="B11" s="139">
        <v>164</v>
      </c>
      <c r="C11" s="139">
        <v>164</v>
      </c>
      <c r="D11" s="139">
        <v>164</v>
      </c>
      <c r="E11" s="139">
        <v>164</v>
      </c>
      <c r="F11" s="139">
        <v>164</v>
      </c>
      <c r="G11" s="139">
        <v>164</v>
      </c>
      <c r="H11" s="100"/>
    </row>
    <row r="12" spans="1:8" ht="12.75">
      <c r="A12" s="118" t="s">
        <v>808</v>
      </c>
      <c r="B12" s="139">
        <v>5</v>
      </c>
      <c r="C12" s="139">
        <v>5</v>
      </c>
      <c r="D12" s="139">
        <v>5</v>
      </c>
      <c r="E12" s="139">
        <v>5</v>
      </c>
      <c r="F12" s="139">
        <v>5</v>
      </c>
      <c r="G12" s="139">
        <v>5</v>
      </c>
      <c r="H12" s="100"/>
    </row>
    <row r="13" spans="1:8" ht="12.75">
      <c r="A13" s="79" t="s">
        <v>127</v>
      </c>
      <c r="B13" s="139">
        <v>140</v>
      </c>
      <c r="C13" s="139">
        <v>140</v>
      </c>
      <c r="D13" s="139">
        <v>140</v>
      </c>
      <c r="E13" s="139">
        <v>140</v>
      </c>
      <c r="F13" s="139">
        <v>140</v>
      </c>
      <c r="G13" s="139">
        <v>140</v>
      </c>
      <c r="H13" s="100"/>
    </row>
    <row r="14" spans="1:8" ht="12.75">
      <c r="A14" s="96" t="s">
        <v>344</v>
      </c>
      <c r="B14" s="139">
        <v>34</v>
      </c>
      <c r="C14" s="139">
        <v>34</v>
      </c>
      <c r="D14" s="139">
        <v>34</v>
      </c>
      <c r="E14" s="139">
        <v>34</v>
      </c>
      <c r="F14" s="139">
        <v>34</v>
      </c>
      <c r="G14" s="139">
        <v>34</v>
      </c>
      <c r="H14" s="100"/>
    </row>
    <row r="15" spans="1:8" ht="12.75">
      <c r="A15" s="95" t="s">
        <v>345</v>
      </c>
      <c r="B15" s="139">
        <v>34</v>
      </c>
      <c r="C15" s="139">
        <v>34</v>
      </c>
      <c r="D15" s="139">
        <v>34</v>
      </c>
      <c r="E15" s="139">
        <v>34</v>
      </c>
      <c r="F15" s="139">
        <v>34</v>
      </c>
      <c r="G15" s="139">
        <v>34</v>
      </c>
      <c r="H15" s="100"/>
    </row>
    <row r="16" spans="1:8" ht="12.75">
      <c r="A16" s="79" t="s">
        <v>831</v>
      </c>
      <c r="B16" s="139">
        <v>10.1</v>
      </c>
      <c r="C16" s="139">
        <v>10.1</v>
      </c>
      <c r="D16" s="139">
        <v>10.1</v>
      </c>
      <c r="E16" s="139">
        <v>10.1</v>
      </c>
      <c r="F16" s="139">
        <v>10.1</v>
      </c>
      <c r="G16" s="139">
        <v>10.1</v>
      </c>
      <c r="H16" s="100"/>
    </row>
    <row r="17" spans="1:8" ht="12.75">
      <c r="A17" s="96" t="s">
        <v>350</v>
      </c>
      <c r="B17" s="139">
        <v>20</v>
      </c>
      <c r="C17" s="139">
        <v>20</v>
      </c>
      <c r="D17" s="139">
        <v>20</v>
      </c>
      <c r="E17" s="139">
        <v>20</v>
      </c>
      <c r="F17" s="139">
        <v>20</v>
      </c>
      <c r="G17" s="139">
        <v>20</v>
      </c>
      <c r="H17" s="100"/>
    </row>
    <row r="18" spans="1:8" ht="12.75">
      <c r="A18" s="96" t="s">
        <v>351</v>
      </c>
      <c r="B18" s="139">
        <v>8</v>
      </c>
      <c r="C18" s="139">
        <v>8</v>
      </c>
      <c r="D18" s="139">
        <v>8</v>
      </c>
      <c r="E18" s="139">
        <v>8</v>
      </c>
      <c r="F18" s="139">
        <v>8</v>
      </c>
      <c r="G18" s="139">
        <v>8</v>
      </c>
      <c r="H18" s="100"/>
    </row>
    <row r="19" spans="1:8" ht="12.75">
      <c r="A19" s="95" t="s">
        <v>352</v>
      </c>
      <c r="B19" s="139">
        <v>9</v>
      </c>
      <c r="C19" s="139">
        <v>9</v>
      </c>
      <c r="D19" s="139">
        <v>9</v>
      </c>
      <c r="E19" s="139">
        <v>9</v>
      </c>
      <c r="F19" s="139">
        <v>9</v>
      </c>
      <c r="G19" s="139">
        <v>9</v>
      </c>
      <c r="H19" s="100"/>
    </row>
    <row r="20" spans="1:8" ht="12.75">
      <c r="A20" s="134" t="s">
        <v>353</v>
      </c>
      <c r="B20" s="127">
        <v>339</v>
      </c>
      <c r="C20" s="127">
        <v>339</v>
      </c>
      <c r="D20" s="127">
        <v>339</v>
      </c>
      <c r="E20" s="127">
        <v>339</v>
      </c>
      <c r="F20" s="127">
        <v>339</v>
      </c>
      <c r="G20" s="127">
        <v>339</v>
      </c>
      <c r="H20" s="100"/>
    </row>
    <row r="21" spans="1:8" ht="12.75">
      <c r="A21" s="134" t="s">
        <v>354</v>
      </c>
      <c r="B21" s="127">
        <v>340</v>
      </c>
      <c r="C21" s="127">
        <v>340</v>
      </c>
      <c r="D21" s="127">
        <v>340</v>
      </c>
      <c r="E21" s="127">
        <v>340</v>
      </c>
      <c r="F21" s="127">
        <v>340</v>
      </c>
      <c r="G21" s="127">
        <v>340</v>
      </c>
      <c r="H21" s="100"/>
    </row>
    <row r="22" spans="1:8" ht="12.75">
      <c r="A22" s="95" t="s">
        <v>355</v>
      </c>
      <c r="B22" s="139">
        <v>147</v>
      </c>
      <c r="C22" s="139">
        <v>147</v>
      </c>
      <c r="D22" s="139">
        <v>147</v>
      </c>
      <c r="E22" s="139">
        <v>147</v>
      </c>
      <c r="F22" s="139">
        <v>147</v>
      </c>
      <c r="G22" s="139">
        <v>147</v>
      </c>
      <c r="H22" s="100"/>
    </row>
    <row r="23" spans="1:8" ht="12.75">
      <c r="A23" s="95" t="s">
        <v>356</v>
      </c>
      <c r="B23" s="139">
        <v>146</v>
      </c>
      <c r="C23" s="139">
        <v>146</v>
      </c>
      <c r="D23" s="139">
        <v>146</v>
      </c>
      <c r="E23" s="139">
        <v>146</v>
      </c>
      <c r="F23" s="139">
        <v>146</v>
      </c>
      <c r="G23" s="139">
        <v>146</v>
      </c>
      <c r="H23" s="100"/>
    </row>
    <row r="24" spans="1:8" ht="12.75">
      <c r="A24" s="79" t="s">
        <v>357</v>
      </c>
      <c r="B24" s="139">
        <v>227</v>
      </c>
      <c r="C24" s="139">
        <v>227</v>
      </c>
      <c r="D24" s="139">
        <v>227</v>
      </c>
      <c r="E24" s="139">
        <v>227</v>
      </c>
      <c r="F24" s="139">
        <v>227</v>
      </c>
      <c r="G24" s="139">
        <v>227</v>
      </c>
      <c r="H24" s="100"/>
    </row>
    <row r="25" spans="1:8" ht="12.75">
      <c r="A25" s="79" t="s">
        <v>832</v>
      </c>
      <c r="B25" s="139">
        <v>3.9</v>
      </c>
      <c r="C25" s="139">
        <v>3.9</v>
      </c>
      <c r="D25" s="139">
        <v>3.9</v>
      </c>
      <c r="E25" s="164">
        <v>3.9</v>
      </c>
      <c r="F25" s="164">
        <v>3.9</v>
      </c>
      <c r="G25" s="164">
        <v>3.9</v>
      </c>
      <c r="H25" s="100"/>
    </row>
    <row r="26" spans="1:8" ht="12.75">
      <c r="A26" s="95" t="s">
        <v>358</v>
      </c>
      <c r="B26" s="139">
        <v>597</v>
      </c>
      <c r="C26" s="139">
        <v>597</v>
      </c>
      <c r="D26" s="139">
        <v>597</v>
      </c>
      <c r="E26" s="139">
        <v>597</v>
      </c>
      <c r="F26" s="139">
        <v>597</v>
      </c>
      <c r="G26" s="139">
        <v>597</v>
      </c>
      <c r="H26" s="100"/>
    </row>
    <row r="27" spans="1:8" ht="12.75">
      <c r="A27" s="95" t="s">
        <v>359</v>
      </c>
      <c r="B27" s="139">
        <v>610</v>
      </c>
      <c r="C27" s="139">
        <v>610</v>
      </c>
      <c r="D27" s="139">
        <v>610</v>
      </c>
      <c r="E27" s="139">
        <v>610</v>
      </c>
      <c r="F27" s="139">
        <v>610</v>
      </c>
      <c r="G27" s="139">
        <v>610</v>
      </c>
      <c r="H27" s="100"/>
    </row>
    <row r="28" spans="1:8" ht="12.75">
      <c r="A28" s="95" t="s">
        <v>360</v>
      </c>
      <c r="B28" s="139">
        <v>2.8</v>
      </c>
      <c r="C28" s="139">
        <v>2.8</v>
      </c>
      <c r="D28" s="139">
        <v>2.8</v>
      </c>
      <c r="E28" s="164">
        <v>2.8</v>
      </c>
      <c r="F28" s="164">
        <v>2.8</v>
      </c>
      <c r="G28" s="164">
        <v>2.8</v>
      </c>
      <c r="H28" s="100"/>
    </row>
    <row r="29" spans="1:8" ht="12.75">
      <c r="A29" s="95" t="s">
        <v>361</v>
      </c>
      <c r="B29" s="139">
        <v>2.8</v>
      </c>
      <c r="C29" s="139">
        <v>2.8</v>
      </c>
      <c r="D29" s="139">
        <v>2.8</v>
      </c>
      <c r="E29" s="164">
        <v>2.8</v>
      </c>
      <c r="F29" s="164">
        <v>2.8</v>
      </c>
      <c r="G29" s="164">
        <v>2.8</v>
      </c>
      <c r="H29" s="100"/>
    </row>
    <row r="30" spans="1:8" ht="12.75">
      <c r="A30" s="79" t="s">
        <v>833</v>
      </c>
      <c r="B30" s="139">
        <v>3.9</v>
      </c>
      <c r="C30" s="139">
        <v>3.9</v>
      </c>
      <c r="D30" s="139">
        <v>3.9</v>
      </c>
      <c r="E30" s="164">
        <v>3.9</v>
      </c>
      <c r="F30" s="164">
        <v>3.9</v>
      </c>
      <c r="G30" s="164">
        <v>3.9</v>
      </c>
      <c r="H30" s="100"/>
    </row>
    <row r="31" spans="1:8" ht="12.75">
      <c r="A31" s="95" t="s">
        <v>362</v>
      </c>
      <c r="B31" s="139">
        <v>149</v>
      </c>
      <c r="C31" s="139">
        <v>149</v>
      </c>
      <c r="D31" s="139">
        <v>149</v>
      </c>
      <c r="E31" s="139">
        <v>149</v>
      </c>
      <c r="F31" s="139">
        <v>149</v>
      </c>
      <c r="G31" s="139">
        <v>149</v>
      </c>
      <c r="H31" s="100"/>
    </row>
    <row r="32" spans="1:8" ht="12.75">
      <c r="A32" s="95" t="s">
        <v>363</v>
      </c>
      <c r="B32" s="139">
        <v>151</v>
      </c>
      <c r="C32" s="139">
        <v>151</v>
      </c>
      <c r="D32" s="139">
        <v>151</v>
      </c>
      <c r="E32" s="139">
        <v>151</v>
      </c>
      <c r="F32" s="139">
        <v>151</v>
      </c>
      <c r="G32" s="139">
        <v>151</v>
      </c>
      <c r="H32" s="100"/>
    </row>
    <row r="33" spans="1:8" ht="12.75">
      <c r="A33" s="95" t="s">
        <v>364</v>
      </c>
      <c r="B33" s="139">
        <v>152</v>
      </c>
      <c r="C33" s="139">
        <v>152</v>
      </c>
      <c r="D33" s="139">
        <v>152</v>
      </c>
      <c r="E33" s="139">
        <v>152</v>
      </c>
      <c r="F33" s="139">
        <v>152</v>
      </c>
      <c r="G33" s="139">
        <v>152</v>
      </c>
      <c r="H33" s="100"/>
    </row>
    <row r="34" spans="1:8" ht="12.75">
      <c r="A34" s="95" t="s">
        <v>365</v>
      </c>
      <c r="B34" s="139">
        <v>83</v>
      </c>
      <c r="C34" s="139">
        <v>83</v>
      </c>
      <c r="D34" s="139">
        <v>83</v>
      </c>
      <c r="E34" s="139">
        <v>83</v>
      </c>
      <c r="F34" s="139">
        <v>83</v>
      </c>
      <c r="G34" s="139">
        <v>83</v>
      </c>
      <c r="H34" s="100"/>
    </row>
    <row r="35" spans="1:8" ht="12.75">
      <c r="A35" s="95" t="s">
        <v>366</v>
      </c>
      <c r="B35" s="139">
        <v>172</v>
      </c>
      <c r="C35" s="139">
        <v>172</v>
      </c>
      <c r="D35" s="139">
        <v>172</v>
      </c>
      <c r="E35" s="139">
        <v>172</v>
      </c>
      <c r="F35" s="139">
        <v>172</v>
      </c>
      <c r="G35" s="139">
        <v>172</v>
      </c>
      <c r="H35" s="100"/>
    </row>
    <row r="36" spans="1:8" ht="12.75">
      <c r="A36" s="95" t="s">
        <v>367</v>
      </c>
      <c r="B36" s="139">
        <v>170</v>
      </c>
      <c r="C36" s="139">
        <v>170</v>
      </c>
      <c r="D36" s="139">
        <v>170</v>
      </c>
      <c r="E36" s="139">
        <v>170</v>
      </c>
      <c r="F36" s="139">
        <v>170</v>
      </c>
      <c r="G36" s="139">
        <v>170</v>
      </c>
      <c r="H36" s="100"/>
    </row>
    <row r="37" spans="1:8" ht="12.75">
      <c r="A37" s="96" t="s">
        <v>368</v>
      </c>
      <c r="B37" s="139">
        <v>246</v>
      </c>
      <c r="C37" s="139">
        <v>246</v>
      </c>
      <c r="D37" s="139">
        <v>246</v>
      </c>
      <c r="E37" s="139">
        <v>246</v>
      </c>
      <c r="F37" s="139">
        <v>246</v>
      </c>
      <c r="G37" s="139">
        <v>246</v>
      </c>
      <c r="H37" s="100"/>
    </row>
    <row r="38" spans="1:8" ht="12.75">
      <c r="A38" s="96" t="s">
        <v>369</v>
      </c>
      <c r="B38" s="139">
        <v>16</v>
      </c>
      <c r="C38" s="139">
        <v>16</v>
      </c>
      <c r="D38" s="139">
        <v>16</v>
      </c>
      <c r="E38" s="139">
        <v>16</v>
      </c>
      <c r="F38" s="139">
        <v>16</v>
      </c>
      <c r="G38" s="139">
        <v>16</v>
      </c>
      <c r="H38" s="100"/>
    </row>
    <row r="39" spans="1:8" ht="12.75">
      <c r="A39" s="96" t="s">
        <v>370</v>
      </c>
      <c r="B39" s="139">
        <v>16</v>
      </c>
      <c r="C39" s="139">
        <v>16</v>
      </c>
      <c r="D39" s="139">
        <v>16</v>
      </c>
      <c r="E39" s="139">
        <v>16</v>
      </c>
      <c r="F39" s="139">
        <v>16</v>
      </c>
      <c r="G39" s="139">
        <v>16</v>
      </c>
      <c r="H39" s="100"/>
    </row>
    <row r="40" spans="1:8" ht="12.75">
      <c r="A40" s="95" t="s">
        <v>371</v>
      </c>
      <c r="B40" s="139">
        <v>13</v>
      </c>
      <c r="C40" s="139">
        <v>13</v>
      </c>
      <c r="D40" s="139">
        <v>13</v>
      </c>
      <c r="E40" s="139">
        <v>13</v>
      </c>
      <c r="F40" s="139">
        <v>13</v>
      </c>
      <c r="G40" s="139">
        <v>13</v>
      </c>
      <c r="H40" s="100"/>
    </row>
    <row r="41" spans="1:8" ht="12.75">
      <c r="A41" s="95" t="s">
        <v>372</v>
      </c>
      <c r="B41" s="139">
        <v>37</v>
      </c>
      <c r="C41" s="139">
        <v>37</v>
      </c>
      <c r="D41" s="139">
        <v>37</v>
      </c>
      <c r="E41" s="139">
        <v>37</v>
      </c>
      <c r="F41" s="139">
        <v>37</v>
      </c>
      <c r="G41" s="139">
        <v>37</v>
      </c>
      <c r="H41" s="100"/>
    </row>
    <row r="42" spans="1:8" ht="12.75">
      <c r="A42" s="118" t="s">
        <v>795</v>
      </c>
      <c r="B42" s="139">
        <v>73</v>
      </c>
      <c r="C42" s="139">
        <v>73</v>
      </c>
      <c r="D42" s="139">
        <v>73</v>
      </c>
      <c r="E42" s="139">
        <v>73</v>
      </c>
      <c r="F42" s="139">
        <v>73</v>
      </c>
      <c r="G42" s="139">
        <v>73</v>
      </c>
      <c r="H42" s="100"/>
    </row>
    <row r="43" spans="1:8" ht="12.75">
      <c r="A43" s="118" t="s">
        <v>796</v>
      </c>
      <c r="B43" s="139">
        <v>74</v>
      </c>
      <c r="C43" s="139">
        <v>74</v>
      </c>
      <c r="D43" s="139">
        <v>74</v>
      </c>
      <c r="E43" s="139">
        <v>74</v>
      </c>
      <c r="F43" s="139">
        <v>74</v>
      </c>
      <c r="G43" s="139">
        <v>74</v>
      </c>
      <c r="H43" s="100"/>
    </row>
    <row r="44" spans="1:8" ht="12.75">
      <c r="A44" s="118" t="s">
        <v>797</v>
      </c>
      <c r="B44" s="139">
        <v>69</v>
      </c>
      <c r="C44" s="139">
        <v>69</v>
      </c>
      <c r="D44" s="139">
        <v>69</v>
      </c>
      <c r="E44" s="139">
        <v>69</v>
      </c>
      <c r="F44" s="139">
        <v>69</v>
      </c>
      <c r="G44" s="139">
        <v>69</v>
      </c>
      <c r="H44" s="100"/>
    </row>
    <row r="45" spans="1:8" ht="12.75">
      <c r="A45" s="95" t="s">
        <v>373</v>
      </c>
      <c r="B45" s="139">
        <v>3</v>
      </c>
      <c r="C45" s="139">
        <v>3</v>
      </c>
      <c r="D45" s="139">
        <v>3</v>
      </c>
      <c r="E45" s="164">
        <v>3</v>
      </c>
      <c r="F45" s="164">
        <v>3</v>
      </c>
      <c r="G45" s="164">
        <v>3</v>
      </c>
      <c r="H45" s="100"/>
    </row>
    <row r="46" spans="1:8" ht="12.75">
      <c r="A46" s="95" t="s">
        <v>374</v>
      </c>
      <c r="B46" s="139">
        <v>3</v>
      </c>
      <c r="C46" s="139">
        <v>3</v>
      </c>
      <c r="D46" s="139">
        <v>3</v>
      </c>
      <c r="E46" s="164">
        <v>3</v>
      </c>
      <c r="F46" s="164">
        <v>3</v>
      </c>
      <c r="G46" s="164">
        <v>3</v>
      </c>
      <c r="H46" s="100"/>
    </row>
    <row r="47" spans="1:8" ht="12.75">
      <c r="A47" s="95" t="s">
        <v>375</v>
      </c>
      <c r="B47" s="139">
        <v>748</v>
      </c>
      <c r="C47" s="139">
        <v>748</v>
      </c>
      <c r="D47" s="139">
        <v>748</v>
      </c>
      <c r="E47" s="139">
        <v>748</v>
      </c>
      <c r="F47" s="139">
        <v>748</v>
      </c>
      <c r="G47" s="139">
        <v>748</v>
      </c>
      <c r="H47" s="100"/>
    </row>
    <row r="48" spans="1:8" ht="12.75">
      <c r="A48" s="95" t="s">
        <v>376</v>
      </c>
      <c r="B48" s="139">
        <v>744</v>
      </c>
      <c r="C48" s="139">
        <v>744</v>
      </c>
      <c r="D48" s="139">
        <v>744</v>
      </c>
      <c r="E48" s="139">
        <v>744</v>
      </c>
      <c r="F48" s="139">
        <v>744</v>
      </c>
      <c r="G48" s="139">
        <v>744</v>
      </c>
      <c r="H48" s="100"/>
    </row>
    <row r="49" spans="1:8" ht="12.75">
      <c r="A49" s="79" t="s">
        <v>834</v>
      </c>
      <c r="B49" s="139">
        <v>6.7</v>
      </c>
      <c r="C49" s="139">
        <v>6.7</v>
      </c>
      <c r="D49" s="139">
        <v>6.7</v>
      </c>
      <c r="E49" s="164">
        <v>6.7</v>
      </c>
      <c r="F49" s="164">
        <v>6.7</v>
      </c>
      <c r="G49" s="164">
        <v>6.7</v>
      </c>
      <c r="H49" s="100"/>
    </row>
    <row r="50" spans="1:8" ht="12.75">
      <c r="A50" s="95" t="s">
        <v>377</v>
      </c>
      <c r="B50" s="139">
        <v>633</v>
      </c>
      <c r="C50" s="139">
        <v>633</v>
      </c>
      <c r="D50" s="139">
        <v>633</v>
      </c>
      <c r="E50" s="139">
        <v>633</v>
      </c>
      <c r="F50" s="139">
        <v>633</v>
      </c>
      <c r="G50" s="139">
        <v>633</v>
      </c>
      <c r="H50" s="100"/>
    </row>
    <row r="51" spans="1:8" ht="12.75">
      <c r="A51" s="79" t="s">
        <v>823</v>
      </c>
      <c r="B51" s="139">
        <v>105</v>
      </c>
      <c r="C51" s="139">
        <v>105</v>
      </c>
      <c r="D51" s="139">
        <v>105</v>
      </c>
      <c r="E51" s="139">
        <v>105</v>
      </c>
      <c r="F51" s="139">
        <v>105</v>
      </c>
      <c r="G51" s="139">
        <v>105</v>
      </c>
      <c r="H51" s="100"/>
    </row>
    <row r="52" spans="1:8" ht="12.75">
      <c r="A52" s="79" t="s">
        <v>827</v>
      </c>
      <c r="B52" s="139">
        <v>76</v>
      </c>
      <c r="C52" s="139">
        <v>76</v>
      </c>
      <c r="D52" s="139">
        <v>76</v>
      </c>
      <c r="E52" s="139">
        <v>76</v>
      </c>
      <c r="F52" s="139">
        <v>76</v>
      </c>
      <c r="G52" s="139">
        <v>76</v>
      </c>
      <c r="H52" s="100"/>
    </row>
    <row r="53" spans="1:8" ht="12.75">
      <c r="A53" s="79" t="s">
        <v>828</v>
      </c>
      <c r="B53" s="139">
        <v>76</v>
      </c>
      <c r="C53" s="139">
        <v>76</v>
      </c>
      <c r="D53" s="139">
        <v>76</v>
      </c>
      <c r="E53" s="139">
        <v>76</v>
      </c>
      <c r="F53" s="139">
        <v>76</v>
      </c>
      <c r="G53" s="139">
        <v>76</v>
      </c>
      <c r="H53" s="100"/>
    </row>
    <row r="54" spans="1:8" ht="12.75">
      <c r="A54" s="95" t="s">
        <v>378</v>
      </c>
      <c r="B54" s="139">
        <v>1164</v>
      </c>
      <c r="C54" s="139">
        <v>1164</v>
      </c>
      <c r="D54" s="139">
        <v>1164</v>
      </c>
      <c r="E54" s="139">
        <v>1164</v>
      </c>
      <c r="F54" s="139">
        <v>1164</v>
      </c>
      <c r="G54" s="139">
        <v>1164</v>
      </c>
      <c r="H54" s="100"/>
    </row>
    <row r="55" spans="1:8" ht="12.75">
      <c r="A55" s="95" t="s">
        <v>379</v>
      </c>
      <c r="B55" s="139">
        <v>1164</v>
      </c>
      <c r="C55" s="139">
        <v>1164</v>
      </c>
      <c r="D55" s="139">
        <v>1164</v>
      </c>
      <c r="E55" s="139">
        <v>1164</v>
      </c>
      <c r="F55" s="139">
        <v>1164</v>
      </c>
      <c r="G55" s="139">
        <v>1164</v>
      </c>
      <c r="H55" s="100"/>
    </row>
    <row r="56" spans="1:8" ht="12.75">
      <c r="A56" s="79" t="s">
        <v>812</v>
      </c>
      <c r="B56" s="139">
        <v>1.6</v>
      </c>
      <c r="C56" s="139">
        <v>1.6</v>
      </c>
      <c r="D56" s="139">
        <v>1.6</v>
      </c>
      <c r="E56" s="139">
        <v>1.6</v>
      </c>
      <c r="F56" s="139">
        <v>1.6</v>
      </c>
      <c r="G56" s="139">
        <v>1.6</v>
      </c>
      <c r="H56" s="100"/>
    </row>
    <row r="57" spans="1:8" ht="12.75">
      <c r="A57" s="79" t="s">
        <v>813</v>
      </c>
      <c r="B57" s="139">
        <v>1.6</v>
      </c>
      <c r="C57" s="139">
        <v>1.6</v>
      </c>
      <c r="D57" s="139">
        <v>1.6</v>
      </c>
      <c r="E57" s="139">
        <v>1.6</v>
      </c>
      <c r="F57" s="139">
        <v>1.6</v>
      </c>
      <c r="G57" s="139">
        <v>1.6</v>
      </c>
      <c r="H57" s="100"/>
    </row>
    <row r="58" spans="1:8" ht="12.75">
      <c r="A58" s="79" t="s">
        <v>814</v>
      </c>
      <c r="B58" s="139">
        <v>1.6</v>
      </c>
      <c r="C58" s="139">
        <v>1.6</v>
      </c>
      <c r="D58" s="139">
        <v>1.6</v>
      </c>
      <c r="E58" s="139">
        <v>1.6</v>
      </c>
      <c r="F58" s="139">
        <v>1.6</v>
      </c>
      <c r="G58" s="139">
        <v>1.6</v>
      </c>
      <c r="H58" s="100"/>
    </row>
    <row r="59" spans="1:8" ht="12.75">
      <c r="A59" s="79" t="s">
        <v>815</v>
      </c>
      <c r="B59" s="139">
        <v>1.6</v>
      </c>
      <c r="C59" s="139">
        <v>1.6</v>
      </c>
      <c r="D59" s="139">
        <v>1.6</v>
      </c>
      <c r="E59" s="139">
        <v>1.6</v>
      </c>
      <c r="F59" s="139">
        <v>1.6</v>
      </c>
      <c r="G59" s="139">
        <v>1.6</v>
      </c>
      <c r="H59" s="100"/>
    </row>
    <row r="60" spans="1:8" ht="12.75">
      <c r="A60" s="79" t="s">
        <v>816</v>
      </c>
      <c r="B60" s="139">
        <v>1.6</v>
      </c>
      <c r="C60" s="139">
        <v>1.6</v>
      </c>
      <c r="D60" s="139">
        <v>1.6</v>
      </c>
      <c r="E60" s="139">
        <v>1.6</v>
      </c>
      <c r="F60" s="139">
        <v>1.6</v>
      </c>
      <c r="G60" s="139">
        <v>1.6</v>
      </c>
      <c r="H60" s="100"/>
    </row>
    <row r="61" spans="1:8" ht="12.75">
      <c r="A61" s="79" t="s">
        <v>817</v>
      </c>
      <c r="B61" s="139">
        <v>1.6</v>
      </c>
      <c r="C61" s="139">
        <v>1.6</v>
      </c>
      <c r="D61" s="139">
        <v>1.6</v>
      </c>
      <c r="E61" s="139">
        <v>1.6</v>
      </c>
      <c r="F61" s="139">
        <v>1.6</v>
      </c>
      <c r="G61" s="139">
        <v>1.6</v>
      </c>
      <c r="H61" s="100"/>
    </row>
    <row r="62" spans="1:8" ht="12.75">
      <c r="A62" s="95" t="s">
        <v>380</v>
      </c>
      <c r="B62" s="139">
        <v>108</v>
      </c>
      <c r="C62" s="139">
        <v>108</v>
      </c>
      <c r="D62" s="139">
        <v>108</v>
      </c>
      <c r="E62" s="139">
        <v>108</v>
      </c>
      <c r="F62" s="139">
        <v>108</v>
      </c>
      <c r="G62" s="139">
        <v>108</v>
      </c>
      <c r="H62" s="100"/>
    </row>
    <row r="63" spans="1:8" ht="12.75">
      <c r="A63" s="95" t="s">
        <v>109</v>
      </c>
      <c r="B63" s="139">
        <v>46</v>
      </c>
      <c r="C63" s="139">
        <v>46</v>
      </c>
      <c r="D63" s="139">
        <v>46</v>
      </c>
      <c r="E63" s="139">
        <v>46</v>
      </c>
      <c r="F63" s="139">
        <v>46</v>
      </c>
      <c r="G63" s="139">
        <v>46</v>
      </c>
      <c r="H63" s="100"/>
    </row>
    <row r="64" spans="1:8" ht="12.75">
      <c r="A64" s="95" t="s">
        <v>381</v>
      </c>
      <c r="B64" s="139">
        <v>326</v>
      </c>
      <c r="C64" s="139">
        <v>326</v>
      </c>
      <c r="D64" s="139">
        <v>326</v>
      </c>
      <c r="E64" s="139">
        <v>326</v>
      </c>
      <c r="F64" s="139">
        <v>326</v>
      </c>
      <c r="G64" s="139">
        <v>326</v>
      </c>
      <c r="H64" s="100"/>
    </row>
    <row r="65" spans="1:8" ht="12.75">
      <c r="A65" s="95" t="s">
        <v>382</v>
      </c>
      <c r="B65" s="139">
        <v>417</v>
      </c>
      <c r="C65" s="139">
        <v>417</v>
      </c>
      <c r="D65" s="139">
        <v>417</v>
      </c>
      <c r="E65" s="139">
        <v>417</v>
      </c>
      <c r="F65" s="139">
        <v>417</v>
      </c>
      <c r="G65" s="139">
        <v>417</v>
      </c>
      <c r="H65" s="100"/>
    </row>
    <row r="66" spans="1:8" ht="12.75">
      <c r="A66" s="95" t="s">
        <v>383</v>
      </c>
      <c r="B66" s="139">
        <v>42</v>
      </c>
      <c r="C66" s="139">
        <v>42</v>
      </c>
      <c r="D66" s="139">
        <v>42</v>
      </c>
      <c r="E66" s="139">
        <v>42</v>
      </c>
      <c r="F66" s="139">
        <v>42</v>
      </c>
      <c r="G66" s="139">
        <v>42</v>
      </c>
      <c r="H66" s="100"/>
    </row>
    <row r="67" spans="1:8" ht="12.75">
      <c r="A67" s="95" t="s">
        <v>384</v>
      </c>
      <c r="B67" s="139">
        <v>44</v>
      </c>
      <c r="C67" s="139">
        <v>44</v>
      </c>
      <c r="D67" s="139">
        <v>44</v>
      </c>
      <c r="E67" s="139">
        <v>44</v>
      </c>
      <c r="F67" s="139">
        <v>44</v>
      </c>
      <c r="G67" s="139">
        <v>44</v>
      </c>
      <c r="H67" s="100"/>
    </row>
    <row r="68" spans="1:8" ht="12.75">
      <c r="A68" s="95" t="s">
        <v>385</v>
      </c>
      <c r="B68" s="139">
        <v>44</v>
      </c>
      <c r="C68" s="139">
        <v>44</v>
      </c>
      <c r="D68" s="139">
        <v>44</v>
      </c>
      <c r="E68" s="139">
        <v>44</v>
      </c>
      <c r="F68" s="139">
        <v>44</v>
      </c>
      <c r="G68" s="139">
        <v>44</v>
      </c>
      <c r="H68" s="100"/>
    </row>
    <row r="69" spans="1:8" ht="12.75">
      <c r="A69" s="95" t="s">
        <v>386</v>
      </c>
      <c r="B69" s="139">
        <v>47</v>
      </c>
      <c r="C69" s="139">
        <v>47</v>
      </c>
      <c r="D69" s="139">
        <v>47</v>
      </c>
      <c r="E69" s="139">
        <v>47</v>
      </c>
      <c r="F69" s="139">
        <v>47</v>
      </c>
      <c r="G69" s="139">
        <v>47</v>
      </c>
      <c r="H69" s="100"/>
    </row>
    <row r="70" spans="1:8" ht="12.75">
      <c r="A70" s="95" t="s">
        <v>387</v>
      </c>
      <c r="B70" s="139">
        <v>779</v>
      </c>
      <c r="C70" s="139">
        <v>779</v>
      </c>
      <c r="D70" s="139">
        <v>779</v>
      </c>
      <c r="E70" s="139">
        <v>779</v>
      </c>
      <c r="F70" s="139">
        <v>779</v>
      </c>
      <c r="G70" s="139">
        <v>779</v>
      </c>
      <c r="H70" s="100"/>
    </row>
    <row r="71" spans="1:8" ht="12.75">
      <c r="A71" s="95" t="s">
        <v>388</v>
      </c>
      <c r="B71" s="139">
        <v>71</v>
      </c>
      <c r="C71" s="139">
        <v>71</v>
      </c>
      <c r="D71" s="139">
        <v>71</v>
      </c>
      <c r="E71" s="139">
        <v>71</v>
      </c>
      <c r="F71" s="139">
        <v>71</v>
      </c>
      <c r="G71" s="139">
        <v>71</v>
      </c>
      <c r="H71" s="100"/>
    </row>
    <row r="72" spans="1:8" ht="12.75">
      <c r="A72" s="95" t="s">
        <v>389</v>
      </c>
      <c r="B72" s="139">
        <v>70</v>
      </c>
      <c r="C72" s="139">
        <v>70</v>
      </c>
      <c r="D72" s="139">
        <v>70</v>
      </c>
      <c r="E72" s="139">
        <v>70</v>
      </c>
      <c r="F72" s="139">
        <v>70</v>
      </c>
      <c r="G72" s="139">
        <v>70</v>
      </c>
      <c r="H72" s="100"/>
    </row>
    <row r="73" spans="1:8" ht="12.75">
      <c r="A73" s="95" t="s">
        <v>390</v>
      </c>
      <c r="B73" s="139">
        <v>70</v>
      </c>
      <c r="C73" s="139">
        <v>70</v>
      </c>
      <c r="D73" s="139">
        <v>70</v>
      </c>
      <c r="E73" s="139">
        <v>70</v>
      </c>
      <c r="F73" s="139">
        <v>70</v>
      </c>
      <c r="G73" s="139">
        <v>70</v>
      </c>
      <c r="H73" s="100"/>
    </row>
    <row r="74" spans="1:8" ht="12.75">
      <c r="A74" s="95" t="s">
        <v>391</v>
      </c>
      <c r="B74" s="139">
        <v>70</v>
      </c>
      <c r="C74" s="139">
        <v>70</v>
      </c>
      <c r="D74" s="139">
        <v>70</v>
      </c>
      <c r="E74" s="139">
        <v>70</v>
      </c>
      <c r="F74" s="139">
        <v>70</v>
      </c>
      <c r="G74" s="139">
        <v>70</v>
      </c>
      <c r="H74" s="100"/>
    </row>
    <row r="75" spans="1:8" ht="12.75">
      <c r="A75" s="96" t="s">
        <v>392</v>
      </c>
      <c r="B75" s="139">
        <v>40</v>
      </c>
      <c r="C75" s="139">
        <v>40</v>
      </c>
      <c r="D75" s="139">
        <v>40</v>
      </c>
      <c r="E75" s="164">
        <v>40</v>
      </c>
      <c r="F75" s="164">
        <v>40</v>
      </c>
      <c r="G75" s="164">
        <v>40</v>
      </c>
      <c r="H75" s="100"/>
    </row>
    <row r="76" spans="1:8" ht="12.75">
      <c r="A76" s="96" t="s">
        <v>393</v>
      </c>
      <c r="B76" s="139">
        <v>40</v>
      </c>
      <c r="C76" s="139">
        <v>40</v>
      </c>
      <c r="D76" s="139">
        <v>40</v>
      </c>
      <c r="E76" s="164">
        <v>40</v>
      </c>
      <c r="F76" s="164">
        <v>40</v>
      </c>
      <c r="G76" s="164">
        <v>40</v>
      </c>
      <c r="H76" s="100"/>
    </row>
    <row r="77" spans="1:8" ht="12.75">
      <c r="A77" s="95" t="s">
        <v>394</v>
      </c>
      <c r="B77" s="139">
        <v>3.6</v>
      </c>
      <c r="C77" s="139">
        <v>3.6</v>
      </c>
      <c r="D77" s="139">
        <v>3.6</v>
      </c>
      <c r="E77" s="164">
        <v>3.6</v>
      </c>
      <c r="F77" s="164">
        <v>3.6</v>
      </c>
      <c r="G77" s="164">
        <v>3.6</v>
      </c>
      <c r="H77" s="100"/>
    </row>
    <row r="78" spans="1:8" ht="12.75">
      <c r="A78" s="79" t="s">
        <v>395</v>
      </c>
      <c r="B78" s="139">
        <v>2</v>
      </c>
      <c r="C78" s="139">
        <v>2</v>
      </c>
      <c r="D78" s="139">
        <v>2</v>
      </c>
      <c r="E78" s="164">
        <v>2</v>
      </c>
      <c r="F78" s="164">
        <v>2</v>
      </c>
      <c r="G78" s="164">
        <v>2</v>
      </c>
      <c r="H78" s="100"/>
    </row>
    <row r="79" spans="1:8" ht="12.75">
      <c r="A79" s="95" t="s">
        <v>396</v>
      </c>
      <c r="B79" s="139">
        <v>2</v>
      </c>
      <c r="C79" s="139">
        <v>2</v>
      </c>
      <c r="D79" s="139">
        <v>2</v>
      </c>
      <c r="E79" s="164">
        <v>2</v>
      </c>
      <c r="F79" s="164">
        <v>2</v>
      </c>
      <c r="G79" s="164">
        <v>2</v>
      </c>
      <c r="H79" s="100"/>
    </row>
    <row r="80" spans="1:8" ht="12.75">
      <c r="A80" s="95" t="s">
        <v>397</v>
      </c>
      <c r="B80" s="139">
        <v>2</v>
      </c>
      <c r="C80" s="139">
        <v>2</v>
      </c>
      <c r="D80" s="139">
        <v>2</v>
      </c>
      <c r="E80" s="164">
        <v>2</v>
      </c>
      <c r="F80" s="164">
        <v>2</v>
      </c>
      <c r="G80" s="164">
        <v>2</v>
      </c>
      <c r="H80" s="100"/>
    </row>
    <row r="81" spans="1:8" ht="12.75">
      <c r="A81" s="95" t="s">
        <v>398</v>
      </c>
      <c r="B81" s="139">
        <v>196</v>
      </c>
      <c r="C81" s="139">
        <v>196</v>
      </c>
      <c r="D81" s="139">
        <v>196</v>
      </c>
      <c r="E81" s="139">
        <v>196</v>
      </c>
      <c r="F81" s="139">
        <v>196</v>
      </c>
      <c r="G81" s="139">
        <v>196</v>
      </c>
      <c r="H81" s="100"/>
    </row>
    <row r="82" spans="1:8" ht="12.75">
      <c r="A82" s="95" t="s">
        <v>399</v>
      </c>
      <c r="B82" s="139">
        <v>116</v>
      </c>
      <c r="C82" s="139">
        <v>116</v>
      </c>
      <c r="D82" s="139">
        <v>116</v>
      </c>
      <c r="E82" s="139">
        <v>116</v>
      </c>
      <c r="F82" s="139">
        <v>116</v>
      </c>
      <c r="G82" s="139">
        <v>116</v>
      </c>
      <c r="H82" s="100"/>
    </row>
    <row r="83" spans="1:8" ht="12.75">
      <c r="A83" s="95" t="s">
        <v>713</v>
      </c>
      <c r="B83" s="139">
        <v>38</v>
      </c>
      <c r="C83" s="139">
        <v>38</v>
      </c>
      <c r="D83" s="139">
        <v>38</v>
      </c>
      <c r="E83" s="139">
        <v>38</v>
      </c>
      <c r="F83" s="139">
        <v>38</v>
      </c>
      <c r="G83" s="139">
        <v>38</v>
      </c>
      <c r="H83" s="100"/>
    </row>
    <row r="84" spans="1:8" ht="12.75">
      <c r="A84" s="95" t="s">
        <v>714</v>
      </c>
      <c r="B84" s="139">
        <v>38</v>
      </c>
      <c r="C84" s="139">
        <v>38</v>
      </c>
      <c r="D84" s="139">
        <v>38</v>
      </c>
      <c r="E84" s="139">
        <v>38</v>
      </c>
      <c r="F84" s="139">
        <v>38</v>
      </c>
      <c r="G84" s="139">
        <v>38</v>
      </c>
      <c r="H84" s="100"/>
    </row>
    <row r="85" spans="1:8" ht="12.75">
      <c r="A85" s="95" t="s">
        <v>715</v>
      </c>
      <c r="B85" s="139">
        <v>38</v>
      </c>
      <c r="C85" s="139">
        <v>38</v>
      </c>
      <c r="D85" s="139">
        <v>38</v>
      </c>
      <c r="E85" s="139">
        <v>38</v>
      </c>
      <c r="F85" s="139">
        <v>38</v>
      </c>
      <c r="G85" s="139">
        <v>38</v>
      </c>
      <c r="H85" s="100"/>
    </row>
    <row r="86" spans="1:8" ht="12.75">
      <c r="A86" s="95" t="s">
        <v>716</v>
      </c>
      <c r="B86" s="139">
        <v>38</v>
      </c>
      <c r="C86" s="139">
        <v>38</v>
      </c>
      <c r="D86" s="139">
        <v>38</v>
      </c>
      <c r="E86" s="139">
        <v>38</v>
      </c>
      <c r="F86" s="139">
        <v>38</v>
      </c>
      <c r="G86" s="139">
        <v>38</v>
      </c>
      <c r="H86" s="100"/>
    </row>
    <row r="87" spans="1:8" ht="12.75">
      <c r="A87" s="95" t="s">
        <v>400</v>
      </c>
      <c r="B87" s="139">
        <v>11.5</v>
      </c>
      <c r="C87" s="139">
        <v>11.5</v>
      </c>
      <c r="D87" s="139">
        <v>11.5</v>
      </c>
      <c r="E87" s="164">
        <v>11.5</v>
      </c>
      <c r="F87" s="164">
        <v>11.5</v>
      </c>
      <c r="G87" s="164">
        <v>11.5</v>
      </c>
      <c r="H87" s="100"/>
    </row>
    <row r="88" spans="1:8" ht="12.75">
      <c r="A88" s="95" t="s">
        <v>401</v>
      </c>
      <c r="B88" s="139">
        <v>11.5</v>
      </c>
      <c r="C88" s="139">
        <v>11.5</v>
      </c>
      <c r="D88" s="139">
        <v>11.5</v>
      </c>
      <c r="E88" s="164">
        <v>11.5</v>
      </c>
      <c r="F88" s="164">
        <v>11.5</v>
      </c>
      <c r="G88" s="164">
        <v>11.5</v>
      </c>
      <c r="H88" s="100"/>
    </row>
    <row r="89" spans="1:8" ht="12.75">
      <c r="A89" s="95" t="s">
        <v>402</v>
      </c>
      <c r="B89" s="139">
        <v>11</v>
      </c>
      <c r="C89" s="139">
        <v>11</v>
      </c>
      <c r="D89" s="139">
        <v>11</v>
      </c>
      <c r="E89" s="164">
        <v>11</v>
      </c>
      <c r="F89" s="164">
        <v>11</v>
      </c>
      <c r="G89" s="164">
        <v>11</v>
      </c>
      <c r="H89" s="100"/>
    </row>
    <row r="90" spans="1:8" ht="12.75">
      <c r="A90" s="95" t="s">
        <v>403</v>
      </c>
      <c r="B90" s="139">
        <v>596</v>
      </c>
      <c r="C90" s="139">
        <v>596</v>
      </c>
      <c r="D90" s="139">
        <v>596</v>
      </c>
      <c r="E90" s="139">
        <v>596</v>
      </c>
      <c r="F90" s="139">
        <v>596</v>
      </c>
      <c r="G90" s="139">
        <v>596</v>
      </c>
      <c r="H90" s="100"/>
    </row>
    <row r="91" spans="1:8" ht="12.75">
      <c r="A91" s="96" t="s">
        <v>404</v>
      </c>
      <c r="B91" s="139">
        <v>608</v>
      </c>
      <c r="C91" s="139">
        <v>608</v>
      </c>
      <c r="D91" s="139">
        <v>608</v>
      </c>
      <c r="E91" s="139">
        <v>608</v>
      </c>
      <c r="F91" s="139">
        <v>608</v>
      </c>
      <c r="G91" s="139">
        <v>608</v>
      </c>
      <c r="H91" s="100"/>
    </row>
    <row r="92" spans="1:8" ht="12.75">
      <c r="A92" s="96" t="s">
        <v>405</v>
      </c>
      <c r="B92" s="139">
        <v>436</v>
      </c>
      <c r="C92" s="139">
        <v>436</v>
      </c>
      <c r="D92" s="139">
        <v>436</v>
      </c>
      <c r="E92" s="139">
        <v>436</v>
      </c>
      <c r="F92" s="139">
        <v>436</v>
      </c>
      <c r="G92" s="139">
        <v>436</v>
      </c>
      <c r="H92" s="100"/>
    </row>
    <row r="93" spans="1:8" ht="12.75">
      <c r="A93" s="187" t="s">
        <v>850</v>
      </c>
      <c r="B93" s="139">
        <v>170</v>
      </c>
      <c r="C93" s="139">
        <v>170</v>
      </c>
      <c r="D93" s="139">
        <v>170</v>
      </c>
      <c r="E93" s="139">
        <v>170</v>
      </c>
      <c r="F93" s="139">
        <v>170</v>
      </c>
      <c r="G93" s="139">
        <v>170</v>
      </c>
      <c r="H93" s="100"/>
    </row>
    <row r="94" spans="1:8" ht="12.75">
      <c r="A94" s="187" t="s">
        <v>851</v>
      </c>
      <c r="B94" s="139">
        <v>157</v>
      </c>
      <c r="C94" s="139">
        <v>157</v>
      </c>
      <c r="D94" s="139">
        <v>157</v>
      </c>
      <c r="E94" s="139">
        <v>157</v>
      </c>
      <c r="F94" s="139">
        <v>157</v>
      </c>
      <c r="G94" s="139">
        <v>157</v>
      </c>
      <c r="H94" s="100"/>
    </row>
    <row r="95" spans="1:8" ht="12.75">
      <c r="A95" s="187" t="s">
        <v>852</v>
      </c>
      <c r="B95" s="139">
        <v>159</v>
      </c>
      <c r="C95" s="139">
        <v>159</v>
      </c>
      <c r="D95" s="139">
        <v>159</v>
      </c>
      <c r="E95" s="139">
        <v>159</v>
      </c>
      <c r="F95" s="139">
        <v>159</v>
      </c>
      <c r="G95" s="139">
        <v>159</v>
      </c>
      <c r="H95" s="100"/>
    </row>
    <row r="96" spans="1:8" ht="12.75">
      <c r="A96" s="187" t="s">
        <v>853</v>
      </c>
      <c r="B96" s="139">
        <v>170</v>
      </c>
      <c r="C96" s="139">
        <v>170</v>
      </c>
      <c r="D96" s="139">
        <v>170</v>
      </c>
      <c r="E96" s="139">
        <v>170</v>
      </c>
      <c r="F96" s="139">
        <v>170</v>
      </c>
      <c r="G96" s="139">
        <v>170</v>
      </c>
      <c r="H96" s="100"/>
    </row>
    <row r="97" spans="1:8" ht="12.75">
      <c r="A97" s="187" t="s">
        <v>854</v>
      </c>
      <c r="B97" s="139">
        <v>160</v>
      </c>
      <c r="C97" s="139">
        <v>160</v>
      </c>
      <c r="D97" s="139">
        <v>160</v>
      </c>
      <c r="E97" s="139">
        <v>160</v>
      </c>
      <c r="F97" s="139">
        <v>160</v>
      </c>
      <c r="G97" s="139">
        <v>160</v>
      </c>
      <c r="H97" s="100"/>
    </row>
    <row r="98" spans="1:8" ht="12.75">
      <c r="A98" s="187" t="s">
        <v>855</v>
      </c>
      <c r="B98" s="139">
        <v>162</v>
      </c>
      <c r="C98" s="139">
        <v>162</v>
      </c>
      <c r="D98" s="139">
        <v>162</v>
      </c>
      <c r="E98" s="139">
        <v>162</v>
      </c>
      <c r="F98" s="139">
        <v>162</v>
      </c>
      <c r="G98" s="139">
        <v>162</v>
      </c>
      <c r="H98" s="100"/>
    </row>
    <row r="99" spans="1:8" ht="12.75">
      <c r="A99" s="187" t="s">
        <v>856</v>
      </c>
      <c r="B99" s="139">
        <v>414</v>
      </c>
      <c r="C99" s="139">
        <v>414</v>
      </c>
      <c r="D99" s="139">
        <v>414</v>
      </c>
      <c r="E99" s="139">
        <v>414</v>
      </c>
      <c r="F99" s="139">
        <v>414</v>
      </c>
      <c r="G99" s="139">
        <v>414</v>
      </c>
      <c r="H99" s="100"/>
    </row>
    <row r="100" spans="1:8" ht="12.75">
      <c r="A100" s="187" t="s">
        <v>857</v>
      </c>
      <c r="B100" s="139">
        <v>412</v>
      </c>
      <c r="C100" s="139">
        <v>412</v>
      </c>
      <c r="D100" s="139">
        <v>412</v>
      </c>
      <c r="E100" s="139">
        <v>412</v>
      </c>
      <c r="F100" s="139">
        <v>412</v>
      </c>
      <c r="G100" s="139">
        <v>412</v>
      </c>
      <c r="H100" s="100"/>
    </row>
    <row r="101" spans="1:8" ht="12.75">
      <c r="A101" s="95" t="s">
        <v>406</v>
      </c>
      <c r="B101" s="139">
        <v>152</v>
      </c>
      <c r="C101" s="139">
        <v>152</v>
      </c>
      <c r="D101" s="139">
        <v>152</v>
      </c>
      <c r="E101" s="139">
        <v>152</v>
      </c>
      <c r="F101" s="139">
        <v>152</v>
      </c>
      <c r="G101" s="139">
        <v>152</v>
      </c>
      <c r="H101" s="100"/>
    </row>
    <row r="102" spans="1:8" ht="12.75">
      <c r="A102" s="95" t="s">
        <v>407</v>
      </c>
      <c r="B102" s="139">
        <v>155</v>
      </c>
      <c r="C102" s="139">
        <v>155</v>
      </c>
      <c r="D102" s="139">
        <v>155</v>
      </c>
      <c r="E102" s="139">
        <v>155</v>
      </c>
      <c r="F102" s="139">
        <v>155</v>
      </c>
      <c r="G102" s="139">
        <v>155</v>
      </c>
      <c r="H102" s="100"/>
    </row>
    <row r="103" spans="1:8" ht="12.75">
      <c r="A103" s="95" t="s">
        <v>408</v>
      </c>
      <c r="B103" s="139">
        <v>174</v>
      </c>
      <c r="C103" s="139">
        <v>174</v>
      </c>
      <c r="D103" s="139">
        <v>174</v>
      </c>
      <c r="E103" s="139">
        <v>174</v>
      </c>
      <c r="F103" s="139">
        <v>174</v>
      </c>
      <c r="G103" s="139">
        <v>174</v>
      </c>
      <c r="H103" s="100"/>
    </row>
    <row r="104" spans="1:8" ht="12.75">
      <c r="A104" s="95" t="s">
        <v>409</v>
      </c>
      <c r="B104" s="139">
        <v>156</v>
      </c>
      <c r="C104" s="139">
        <v>156</v>
      </c>
      <c r="D104" s="139">
        <v>156</v>
      </c>
      <c r="E104" s="139">
        <v>156</v>
      </c>
      <c r="F104" s="139">
        <v>156</v>
      </c>
      <c r="G104" s="139">
        <v>156</v>
      </c>
      <c r="H104" s="100"/>
    </row>
    <row r="105" spans="1:8" ht="12.75">
      <c r="A105" s="95" t="s">
        <v>410</v>
      </c>
      <c r="B105" s="139">
        <v>157</v>
      </c>
      <c r="C105" s="139">
        <v>157</v>
      </c>
      <c r="D105" s="139">
        <v>157</v>
      </c>
      <c r="E105" s="139">
        <v>157</v>
      </c>
      <c r="F105" s="139">
        <v>157</v>
      </c>
      <c r="G105" s="139">
        <v>157</v>
      </c>
      <c r="H105" s="100"/>
    </row>
    <row r="106" spans="1:8" ht="12.75">
      <c r="A106" s="95" t="s">
        <v>411</v>
      </c>
      <c r="B106" s="139">
        <v>176</v>
      </c>
      <c r="C106" s="139">
        <v>176</v>
      </c>
      <c r="D106" s="139">
        <v>176</v>
      </c>
      <c r="E106" s="139">
        <v>176</v>
      </c>
      <c r="F106" s="139">
        <v>176</v>
      </c>
      <c r="G106" s="139">
        <v>176</v>
      </c>
      <c r="H106" s="100"/>
    </row>
    <row r="107" spans="1:8" ht="12.75">
      <c r="A107" s="95" t="s">
        <v>412</v>
      </c>
      <c r="B107" s="139">
        <v>142</v>
      </c>
      <c r="C107" s="139">
        <v>142</v>
      </c>
      <c r="D107" s="139">
        <v>142</v>
      </c>
      <c r="E107" s="139">
        <v>142</v>
      </c>
      <c r="F107" s="139">
        <v>142</v>
      </c>
      <c r="G107" s="139">
        <v>142</v>
      </c>
      <c r="H107" s="100"/>
    </row>
    <row r="108" spans="1:8" ht="12.75">
      <c r="A108" s="95" t="s">
        <v>413</v>
      </c>
      <c r="B108" s="139">
        <v>146</v>
      </c>
      <c r="C108" s="139">
        <v>146</v>
      </c>
      <c r="D108" s="139">
        <v>146</v>
      </c>
      <c r="E108" s="139">
        <v>146</v>
      </c>
      <c r="F108" s="139">
        <v>146</v>
      </c>
      <c r="G108" s="139">
        <v>146</v>
      </c>
      <c r="H108" s="100"/>
    </row>
    <row r="109" spans="1:8" ht="12.75">
      <c r="A109" s="95" t="s">
        <v>414</v>
      </c>
      <c r="B109" s="139">
        <v>172</v>
      </c>
      <c r="C109" s="139">
        <v>172</v>
      </c>
      <c r="D109" s="139">
        <v>172</v>
      </c>
      <c r="E109" s="139">
        <v>172</v>
      </c>
      <c r="F109" s="139">
        <v>172</v>
      </c>
      <c r="G109" s="139">
        <v>172</v>
      </c>
      <c r="H109" s="100"/>
    </row>
    <row r="110" spans="1:8" ht="12.75">
      <c r="A110" s="79" t="s">
        <v>837</v>
      </c>
      <c r="B110" s="139">
        <v>1.5</v>
      </c>
      <c r="C110" s="139">
        <v>1.5</v>
      </c>
      <c r="D110" s="139">
        <v>1.5</v>
      </c>
      <c r="E110" s="139">
        <v>1.5</v>
      </c>
      <c r="F110" s="139">
        <v>1.5</v>
      </c>
      <c r="G110" s="139">
        <v>1.5</v>
      </c>
      <c r="H110" s="100"/>
    </row>
    <row r="111" spans="1:8" ht="12.75">
      <c r="A111" s="95" t="s">
        <v>683</v>
      </c>
      <c r="B111" s="139">
        <v>2.4</v>
      </c>
      <c r="C111" s="139">
        <v>2.4</v>
      </c>
      <c r="D111" s="139">
        <v>2.4</v>
      </c>
      <c r="E111" s="164">
        <v>2.4</v>
      </c>
      <c r="F111" s="164">
        <v>2.4</v>
      </c>
      <c r="G111" s="164">
        <v>2.4</v>
      </c>
      <c r="H111" s="100"/>
    </row>
    <row r="112" spans="1:8" ht="12.75">
      <c r="A112" s="95" t="s">
        <v>684</v>
      </c>
      <c r="B112" s="139">
        <v>2.4</v>
      </c>
      <c r="C112" s="139">
        <v>2.4</v>
      </c>
      <c r="D112" s="139">
        <v>2.4</v>
      </c>
      <c r="E112" s="164">
        <v>2.4</v>
      </c>
      <c r="F112" s="164">
        <v>2.4</v>
      </c>
      <c r="G112" s="164">
        <v>2.4</v>
      </c>
      <c r="H112" s="100"/>
    </row>
    <row r="113" spans="1:8" ht="12.75">
      <c r="A113" s="95" t="s">
        <v>685</v>
      </c>
      <c r="B113" s="139">
        <v>2.4</v>
      </c>
      <c r="C113" s="139">
        <v>2.4</v>
      </c>
      <c r="D113" s="139">
        <v>2.4</v>
      </c>
      <c r="E113" s="164">
        <v>2.4</v>
      </c>
      <c r="F113" s="164">
        <v>2.4</v>
      </c>
      <c r="G113" s="164">
        <v>2.4</v>
      </c>
      <c r="H113" s="100"/>
    </row>
    <row r="114" spans="1:8" ht="12.75">
      <c r="A114" s="95" t="s">
        <v>415</v>
      </c>
      <c r="B114" s="139">
        <v>464</v>
      </c>
      <c r="C114" s="139">
        <v>464</v>
      </c>
      <c r="D114" s="139">
        <v>464</v>
      </c>
      <c r="E114" s="139">
        <v>464</v>
      </c>
      <c r="F114" s="139">
        <v>464</v>
      </c>
      <c r="G114" s="139">
        <v>464</v>
      </c>
      <c r="H114" s="100"/>
    </row>
    <row r="115" spans="1:8" ht="12.75">
      <c r="A115" s="96" t="s">
        <v>416</v>
      </c>
      <c r="B115" s="139">
        <v>242</v>
      </c>
      <c r="C115" s="139">
        <v>242</v>
      </c>
      <c r="D115" s="139">
        <v>242</v>
      </c>
      <c r="E115" s="139">
        <v>242</v>
      </c>
      <c r="F115" s="139">
        <v>242</v>
      </c>
      <c r="G115" s="139">
        <v>242</v>
      </c>
      <c r="H115" s="100"/>
    </row>
    <row r="116" spans="1:8" ht="12.75">
      <c r="A116" s="96" t="s">
        <v>417</v>
      </c>
      <c r="B116" s="139">
        <v>369</v>
      </c>
      <c r="C116" s="139">
        <v>369</v>
      </c>
      <c r="D116" s="139">
        <v>369</v>
      </c>
      <c r="E116" s="139">
        <v>369</v>
      </c>
      <c r="F116" s="139">
        <v>369</v>
      </c>
      <c r="G116" s="139">
        <v>369</v>
      </c>
      <c r="H116" s="100"/>
    </row>
    <row r="117" spans="1:8" ht="12.75">
      <c r="A117" s="95" t="s">
        <v>418</v>
      </c>
      <c r="B117" s="139">
        <v>29</v>
      </c>
      <c r="C117" s="139">
        <v>29</v>
      </c>
      <c r="D117" s="139">
        <v>29</v>
      </c>
      <c r="E117" s="164">
        <v>29</v>
      </c>
      <c r="F117" s="164">
        <v>29</v>
      </c>
      <c r="G117" s="164">
        <v>29</v>
      </c>
      <c r="H117" s="100"/>
    </row>
    <row r="118" spans="1:8" ht="12.75">
      <c r="A118" s="95" t="s">
        <v>419</v>
      </c>
      <c r="B118" s="139">
        <v>30</v>
      </c>
      <c r="C118" s="139">
        <v>30</v>
      </c>
      <c r="D118" s="139">
        <v>30</v>
      </c>
      <c r="E118" s="164">
        <v>30</v>
      </c>
      <c r="F118" s="164">
        <v>30</v>
      </c>
      <c r="G118" s="164">
        <v>30</v>
      </c>
      <c r="H118" s="100"/>
    </row>
    <row r="119" spans="1:8" ht="12.75">
      <c r="A119" s="95" t="s">
        <v>420</v>
      </c>
      <c r="B119" s="139">
        <v>398</v>
      </c>
      <c r="C119" s="139">
        <v>398</v>
      </c>
      <c r="D119" s="139">
        <v>398</v>
      </c>
      <c r="E119" s="139">
        <v>398</v>
      </c>
      <c r="F119" s="139">
        <v>398</v>
      </c>
      <c r="G119" s="139">
        <v>398</v>
      </c>
      <c r="H119" s="100"/>
    </row>
    <row r="120" spans="1:8" ht="12.75">
      <c r="A120" s="95" t="s">
        <v>421</v>
      </c>
      <c r="B120" s="139">
        <v>48</v>
      </c>
      <c r="C120" s="139">
        <v>48</v>
      </c>
      <c r="D120" s="139">
        <v>48</v>
      </c>
      <c r="E120" s="139">
        <v>48</v>
      </c>
      <c r="F120" s="139">
        <v>48</v>
      </c>
      <c r="G120" s="139">
        <v>48</v>
      </c>
      <c r="H120" s="100"/>
    </row>
    <row r="121" spans="1:8" ht="12.75">
      <c r="A121" s="95" t="s">
        <v>422</v>
      </c>
      <c r="B121" s="139">
        <v>47</v>
      </c>
      <c r="C121" s="139">
        <v>47</v>
      </c>
      <c r="D121" s="139">
        <v>47</v>
      </c>
      <c r="E121" s="139">
        <v>47</v>
      </c>
      <c r="F121" s="139">
        <v>47</v>
      </c>
      <c r="G121" s="139">
        <v>47</v>
      </c>
      <c r="H121" s="100"/>
    </row>
    <row r="122" spans="1:8" ht="12.75">
      <c r="A122" s="95" t="s">
        <v>423</v>
      </c>
      <c r="B122" s="139">
        <v>48</v>
      </c>
      <c r="C122" s="139">
        <v>48</v>
      </c>
      <c r="D122" s="139">
        <v>48</v>
      </c>
      <c r="E122" s="139">
        <v>48</v>
      </c>
      <c r="F122" s="139">
        <v>48</v>
      </c>
      <c r="G122" s="139">
        <v>48</v>
      </c>
      <c r="H122" s="100"/>
    </row>
    <row r="123" spans="1:8" ht="12.75">
      <c r="A123" s="96" t="s">
        <v>424</v>
      </c>
      <c r="B123" s="139">
        <v>54</v>
      </c>
      <c r="C123" s="139">
        <v>54</v>
      </c>
      <c r="D123" s="139">
        <v>54</v>
      </c>
      <c r="E123" s="139">
        <v>54</v>
      </c>
      <c r="F123" s="139">
        <v>54</v>
      </c>
      <c r="G123" s="139">
        <v>54</v>
      </c>
      <c r="H123" s="100"/>
    </row>
    <row r="124" spans="1:8" ht="12.75">
      <c r="A124" s="96" t="s">
        <v>425</v>
      </c>
      <c r="B124" s="139">
        <v>56</v>
      </c>
      <c r="C124" s="139">
        <v>56</v>
      </c>
      <c r="D124" s="139">
        <v>56</v>
      </c>
      <c r="E124" s="139">
        <v>56</v>
      </c>
      <c r="F124" s="139">
        <v>56</v>
      </c>
      <c r="G124" s="139">
        <v>56</v>
      </c>
      <c r="H124" s="100"/>
    </row>
    <row r="125" spans="1:8" ht="12.75">
      <c r="A125" s="95" t="s">
        <v>426</v>
      </c>
      <c r="B125" s="139">
        <v>52</v>
      </c>
      <c r="C125" s="139">
        <v>52</v>
      </c>
      <c r="D125" s="139">
        <v>52</v>
      </c>
      <c r="E125" s="139">
        <v>52</v>
      </c>
      <c r="F125" s="139">
        <v>52</v>
      </c>
      <c r="G125" s="139">
        <v>52</v>
      </c>
      <c r="H125" s="100"/>
    </row>
    <row r="126" spans="1:8" ht="12.75">
      <c r="A126" s="95" t="s">
        <v>427</v>
      </c>
      <c r="B126" s="139">
        <v>151</v>
      </c>
      <c r="C126" s="139">
        <v>151</v>
      </c>
      <c r="D126" s="139">
        <v>151</v>
      </c>
      <c r="E126" s="139">
        <v>151</v>
      </c>
      <c r="F126" s="139">
        <v>151</v>
      </c>
      <c r="G126" s="139">
        <v>151</v>
      </c>
      <c r="H126" s="100"/>
    </row>
    <row r="127" spans="1:8" ht="12.75">
      <c r="A127" s="95" t="s">
        <v>428</v>
      </c>
      <c r="B127" s="139">
        <v>139</v>
      </c>
      <c r="C127" s="139">
        <v>139</v>
      </c>
      <c r="D127" s="139">
        <v>139</v>
      </c>
      <c r="E127" s="139">
        <v>139</v>
      </c>
      <c r="F127" s="139">
        <v>139</v>
      </c>
      <c r="G127" s="139">
        <v>139</v>
      </c>
      <c r="H127" s="100"/>
    </row>
    <row r="128" spans="1:8" ht="12.75">
      <c r="A128" s="95" t="s">
        <v>429</v>
      </c>
      <c r="B128" s="139">
        <v>146</v>
      </c>
      <c r="C128" s="139">
        <v>146</v>
      </c>
      <c r="D128" s="139">
        <v>146</v>
      </c>
      <c r="E128" s="139">
        <v>146</v>
      </c>
      <c r="F128" s="139">
        <v>146</v>
      </c>
      <c r="G128" s="139">
        <v>146</v>
      </c>
      <c r="H128" s="100"/>
    </row>
    <row r="129" spans="1:8" ht="12.75">
      <c r="A129" s="95" t="s">
        <v>430</v>
      </c>
      <c r="B129" s="139">
        <v>149</v>
      </c>
      <c r="C129" s="139">
        <v>149</v>
      </c>
      <c r="D129" s="139">
        <v>149</v>
      </c>
      <c r="E129" s="139">
        <v>149</v>
      </c>
      <c r="F129" s="139">
        <v>149</v>
      </c>
      <c r="G129" s="139">
        <v>149</v>
      </c>
      <c r="H129" s="100"/>
    </row>
    <row r="130" spans="1:8" ht="12.75">
      <c r="A130" s="95" t="s">
        <v>431</v>
      </c>
      <c r="B130" s="139">
        <v>183</v>
      </c>
      <c r="C130" s="139">
        <v>183</v>
      </c>
      <c r="D130" s="139">
        <v>183</v>
      </c>
      <c r="E130" s="139">
        <v>183</v>
      </c>
      <c r="F130" s="139">
        <v>183</v>
      </c>
      <c r="G130" s="139">
        <v>183</v>
      </c>
      <c r="H130" s="100"/>
    </row>
    <row r="131" spans="1:8" ht="12.75">
      <c r="A131" s="95" t="s">
        <v>432</v>
      </c>
      <c r="B131" s="139">
        <v>204</v>
      </c>
      <c r="C131" s="139">
        <v>204</v>
      </c>
      <c r="D131" s="139">
        <v>204</v>
      </c>
      <c r="E131" s="139">
        <v>204</v>
      </c>
      <c r="F131" s="139">
        <v>204</v>
      </c>
      <c r="G131" s="139">
        <v>204</v>
      </c>
      <c r="H131" s="100"/>
    </row>
    <row r="132" spans="1:8" ht="12.75">
      <c r="A132" s="95" t="s">
        <v>433</v>
      </c>
      <c r="B132" s="139">
        <v>392</v>
      </c>
      <c r="C132" s="139">
        <v>392</v>
      </c>
      <c r="D132" s="139">
        <v>392</v>
      </c>
      <c r="E132" s="139">
        <v>392</v>
      </c>
      <c r="F132" s="139">
        <v>392</v>
      </c>
      <c r="G132" s="139">
        <v>392</v>
      </c>
      <c r="H132" s="100"/>
    </row>
    <row r="133" spans="1:8" ht="12.75">
      <c r="A133" s="95" t="s">
        <v>434</v>
      </c>
      <c r="B133" s="139">
        <v>435</v>
      </c>
      <c r="C133" s="139">
        <v>435</v>
      </c>
      <c r="D133" s="139">
        <v>435</v>
      </c>
      <c r="E133" s="139">
        <v>435</v>
      </c>
      <c r="F133" s="139">
        <v>435</v>
      </c>
      <c r="G133" s="139">
        <v>435</v>
      </c>
      <c r="H133" s="100"/>
    </row>
    <row r="134" spans="1:8" ht="12.75">
      <c r="A134" s="95" t="s">
        <v>435</v>
      </c>
      <c r="B134" s="139">
        <v>435</v>
      </c>
      <c r="C134" s="139">
        <v>435</v>
      </c>
      <c r="D134" s="139">
        <v>435</v>
      </c>
      <c r="E134" s="139">
        <v>435</v>
      </c>
      <c r="F134" s="139">
        <v>435</v>
      </c>
      <c r="G134" s="139">
        <v>435</v>
      </c>
      <c r="H134" s="100"/>
    </row>
    <row r="135" spans="1:8" ht="12.75">
      <c r="A135" s="95" t="s">
        <v>436</v>
      </c>
      <c r="B135" s="139">
        <v>223</v>
      </c>
      <c r="C135" s="139">
        <v>223</v>
      </c>
      <c r="D135" s="139">
        <v>223</v>
      </c>
      <c r="E135" s="139">
        <v>223</v>
      </c>
      <c r="F135" s="139">
        <v>223</v>
      </c>
      <c r="G135" s="139">
        <v>223</v>
      </c>
      <c r="H135" s="100"/>
    </row>
    <row r="136" spans="1:8" ht="12.75">
      <c r="A136" s="95" t="s">
        <v>437</v>
      </c>
      <c r="B136" s="139">
        <v>224</v>
      </c>
      <c r="C136" s="139">
        <v>224</v>
      </c>
      <c r="D136" s="139">
        <v>224</v>
      </c>
      <c r="E136" s="139">
        <v>224</v>
      </c>
      <c r="F136" s="139">
        <v>224</v>
      </c>
      <c r="G136" s="139">
        <v>224</v>
      </c>
      <c r="H136" s="100"/>
    </row>
    <row r="137" spans="1:8" ht="12.75">
      <c r="A137" s="95" t="s">
        <v>438</v>
      </c>
      <c r="B137" s="139">
        <v>226</v>
      </c>
      <c r="C137" s="139">
        <v>226</v>
      </c>
      <c r="D137" s="139">
        <v>226</v>
      </c>
      <c r="E137" s="139">
        <v>226</v>
      </c>
      <c r="F137" s="139">
        <v>226</v>
      </c>
      <c r="G137" s="139">
        <v>226</v>
      </c>
      <c r="H137" s="100"/>
    </row>
    <row r="138" spans="1:8" ht="12.75">
      <c r="A138" s="95" t="s">
        <v>439</v>
      </c>
      <c r="B138" s="139">
        <v>229</v>
      </c>
      <c r="C138" s="139">
        <v>229</v>
      </c>
      <c r="D138" s="139">
        <v>229</v>
      </c>
      <c r="E138" s="139">
        <v>229</v>
      </c>
      <c r="F138" s="139">
        <v>229</v>
      </c>
      <c r="G138" s="139">
        <v>229</v>
      </c>
      <c r="H138" s="100"/>
    </row>
    <row r="139" spans="1:8" ht="12.75">
      <c r="A139" s="95" t="s">
        <v>440</v>
      </c>
      <c r="B139" s="139">
        <v>148</v>
      </c>
      <c r="C139" s="139">
        <v>148</v>
      </c>
      <c r="D139" s="139">
        <v>148</v>
      </c>
      <c r="E139" s="139">
        <v>148</v>
      </c>
      <c r="F139" s="139">
        <v>148</v>
      </c>
      <c r="G139" s="139">
        <v>148</v>
      </c>
      <c r="H139" s="100"/>
    </row>
    <row r="140" spans="1:8" ht="12.75">
      <c r="A140" s="95" t="s">
        <v>441</v>
      </c>
      <c r="B140" s="139">
        <v>148</v>
      </c>
      <c r="C140" s="139">
        <v>148</v>
      </c>
      <c r="D140" s="139">
        <v>148</v>
      </c>
      <c r="E140" s="139">
        <v>148</v>
      </c>
      <c r="F140" s="139">
        <v>148</v>
      </c>
      <c r="G140" s="139">
        <v>148</v>
      </c>
      <c r="H140" s="100"/>
    </row>
    <row r="141" spans="1:8" ht="12.75">
      <c r="A141" s="95" t="s">
        <v>442</v>
      </c>
      <c r="B141" s="139">
        <v>169</v>
      </c>
      <c r="C141" s="139">
        <v>169</v>
      </c>
      <c r="D141" s="139">
        <v>169</v>
      </c>
      <c r="E141" s="139">
        <v>169</v>
      </c>
      <c r="F141" s="139">
        <v>169</v>
      </c>
      <c r="G141" s="139">
        <v>169</v>
      </c>
      <c r="H141" s="100"/>
    </row>
    <row r="142" spans="1:8" ht="12.75">
      <c r="A142" s="95" t="s">
        <v>443</v>
      </c>
      <c r="B142" s="139">
        <v>182</v>
      </c>
      <c r="C142" s="139">
        <v>182</v>
      </c>
      <c r="D142" s="139">
        <v>182</v>
      </c>
      <c r="E142" s="139">
        <v>182</v>
      </c>
      <c r="F142" s="139">
        <v>182</v>
      </c>
      <c r="G142" s="139">
        <v>182</v>
      </c>
      <c r="H142" s="100"/>
    </row>
    <row r="143" spans="1:8" ht="12.75">
      <c r="A143" s="95" t="s">
        <v>444</v>
      </c>
      <c r="B143" s="139">
        <v>193</v>
      </c>
      <c r="C143" s="139">
        <v>193</v>
      </c>
      <c r="D143" s="139">
        <v>193</v>
      </c>
      <c r="E143" s="139">
        <v>193</v>
      </c>
      <c r="F143" s="139">
        <v>193</v>
      </c>
      <c r="G143" s="139">
        <v>193</v>
      </c>
      <c r="H143" s="100"/>
    </row>
    <row r="144" spans="1:8" ht="12.75">
      <c r="A144" s="95" t="s">
        <v>445</v>
      </c>
      <c r="B144" s="139">
        <v>14</v>
      </c>
      <c r="C144" s="139">
        <v>14</v>
      </c>
      <c r="D144" s="139">
        <v>14</v>
      </c>
      <c r="E144" s="164">
        <v>14</v>
      </c>
      <c r="F144" s="164">
        <v>14</v>
      </c>
      <c r="G144" s="164">
        <v>14</v>
      </c>
      <c r="H144" s="100"/>
    </row>
    <row r="145" spans="1:8" ht="12.75">
      <c r="A145" s="95" t="s">
        <v>446</v>
      </c>
      <c r="B145" s="139">
        <v>560</v>
      </c>
      <c r="C145" s="139">
        <v>560</v>
      </c>
      <c r="D145" s="139">
        <v>560</v>
      </c>
      <c r="E145" s="139">
        <v>560</v>
      </c>
      <c r="F145" s="139">
        <v>560</v>
      </c>
      <c r="G145" s="139">
        <v>560</v>
      </c>
      <c r="H145" s="100"/>
    </row>
    <row r="146" spans="1:8" ht="12.75">
      <c r="A146" s="95" t="s">
        <v>449</v>
      </c>
      <c r="B146" s="139">
        <v>403</v>
      </c>
      <c r="C146" s="139">
        <v>403</v>
      </c>
      <c r="D146" s="139">
        <v>403</v>
      </c>
      <c r="E146" s="164">
        <v>403</v>
      </c>
      <c r="F146" s="164">
        <v>403</v>
      </c>
      <c r="G146" s="164">
        <v>403</v>
      </c>
      <c r="H146" s="100"/>
    </row>
    <row r="147" spans="1:8" ht="12.75">
      <c r="A147" s="95" t="s">
        <v>450</v>
      </c>
      <c r="B147" s="139">
        <v>406</v>
      </c>
      <c r="C147" s="139">
        <v>406</v>
      </c>
      <c r="D147" s="139">
        <v>406</v>
      </c>
      <c r="E147" s="139">
        <v>406</v>
      </c>
      <c r="F147" s="139">
        <v>406</v>
      </c>
      <c r="G147" s="139">
        <v>406</v>
      </c>
      <c r="H147" s="100"/>
    </row>
    <row r="148" spans="1:8" ht="12.75">
      <c r="A148" s="79" t="s">
        <v>744</v>
      </c>
      <c r="B148" s="139">
        <v>160</v>
      </c>
      <c r="C148" s="139">
        <v>160</v>
      </c>
      <c r="D148" s="139">
        <v>160</v>
      </c>
      <c r="E148" s="139">
        <v>160</v>
      </c>
      <c r="F148" s="139">
        <v>160</v>
      </c>
      <c r="G148" s="139">
        <v>160</v>
      </c>
      <c r="H148" s="100"/>
    </row>
    <row r="149" spans="1:8" ht="12.75">
      <c r="A149" s="79" t="s">
        <v>745</v>
      </c>
      <c r="B149" s="139">
        <v>160</v>
      </c>
      <c r="C149" s="139">
        <v>160</v>
      </c>
      <c r="D149" s="139">
        <v>160</v>
      </c>
      <c r="E149" s="139">
        <v>160</v>
      </c>
      <c r="F149" s="139">
        <v>160</v>
      </c>
      <c r="G149" s="139">
        <v>160</v>
      </c>
      <c r="H149" s="100"/>
    </row>
    <row r="150" spans="1:8" ht="12.75">
      <c r="A150" s="79" t="s">
        <v>746</v>
      </c>
      <c r="B150" s="139">
        <v>300</v>
      </c>
      <c r="C150" s="139">
        <v>300</v>
      </c>
      <c r="D150" s="139">
        <v>300</v>
      </c>
      <c r="E150" s="139">
        <v>300</v>
      </c>
      <c r="F150" s="139">
        <v>300</v>
      </c>
      <c r="G150" s="139">
        <v>300</v>
      </c>
      <c r="H150" s="100"/>
    </row>
    <row r="151" spans="1:8" ht="12.75">
      <c r="A151" s="79" t="s">
        <v>810</v>
      </c>
      <c r="B151" s="139">
        <v>158</v>
      </c>
      <c r="C151" s="139">
        <v>158</v>
      </c>
      <c r="D151" s="139">
        <v>158</v>
      </c>
      <c r="E151" s="139">
        <v>158</v>
      </c>
      <c r="F151" s="139">
        <v>158</v>
      </c>
      <c r="G151" s="139">
        <v>158</v>
      </c>
      <c r="H151" s="100"/>
    </row>
    <row r="152" spans="1:8" ht="12.75">
      <c r="A152" s="79" t="s">
        <v>811</v>
      </c>
      <c r="B152" s="139">
        <v>100</v>
      </c>
      <c r="C152" s="139">
        <v>100</v>
      </c>
      <c r="D152" s="139">
        <v>100</v>
      </c>
      <c r="E152" s="139">
        <v>100</v>
      </c>
      <c r="F152" s="139">
        <v>100</v>
      </c>
      <c r="G152" s="139">
        <v>100</v>
      </c>
      <c r="H152" s="100"/>
    </row>
    <row r="153" spans="1:8" ht="12.75">
      <c r="A153" s="95" t="s">
        <v>451</v>
      </c>
      <c r="B153" s="139">
        <v>75</v>
      </c>
      <c r="C153" s="139">
        <v>75</v>
      </c>
      <c r="D153" s="139">
        <v>75</v>
      </c>
      <c r="E153" s="139">
        <v>75</v>
      </c>
      <c r="F153" s="139">
        <v>75</v>
      </c>
      <c r="G153" s="139">
        <v>75</v>
      </c>
      <c r="H153" s="100"/>
    </row>
    <row r="154" spans="1:8" ht="12.75">
      <c r="A154" s="95" t="s">
        <v>452</v>
      </c>
      <c r="B154" s="139">
        <v>227</v>
      </c>
      <c r="C154" s="139">
        <v>227</v>
      </c>
      <c r="D154" s="139">
        <v>227</v>
      </c>
      <c r="E154" s="139">
        <v>227</v>
      </c>
      <c r="F154" s="139">
        <v>227</v>
      </c>
      <c r="G154" s="139">
        <v>227</v>
      </c>
      <c r="H154" s="100"/>
    </row>
    <row r="155" spans="1:8" ht="12.75">
      <c r="A155" s="95" t="s">
        <v>453</v>
      </c>
      <c r="B155" s="139">
        <v>2</v>
      </c>
      <c r="C155" s="139">
        <v>2</v>
      </c>
      <c r="D155" s="139">
        <v>2</v>
      </c>
      <c r="E155" s="164">
        <v>2</v>
      </c>
      <c r="F155" s="164">
        <v>2</v>
      </c>
      <c r="G155" s="164">
        <v>2</v>
      </c>
      <c r="H155" s="100"/>
    </row>
    <row r="156" spans="1:8" ht="12.75">
      <c r="A156" s="95" t="s">
        <v>454</v>
      </c>
      <c r="B156" s="139">
        <v>2</v>
      </c>
      <c r="C156" s="139">
        <v>2</v>
      </c>
      <c r="D156" s="139">
        <v>2</v>
      </c>
      <c r="E156" s="164">
        <v>2</v>
      </c>
      <c r="F156" s="164">
        <v>2</v>
      </c>
      <c r="G156" s="164">
        <v>2</v>
      </c>
      <c r="H156" s="100"/>
    </row>
    <row r="157" spans="1:8" ht="12.75">
      <c r="A157" s="95" t="s">
        <v>455</v>
      </c>
      <c r="B157" s="139">
        <v>2</v>
      </c>
      <c r="C157" s="139">
        <v>2</v>
      </c>
      <c r="D157" s="139">
        <v>2</v>
      </c>
      <c r="E157" s="164">
        <v>2</v>
      </c>
      <c r="F157" s="164">
        <v>2</v>
      </c>
      <c r="G157" s="164">
        <v>2</v>
      </c>
      <c r="H157" s="100"/>
    </row>
    <row r="158" spans="1:8" ht="12.75">
      <c r="A158" s="95" t="s">
        <v>456</v>
      </c>
      <c r="B158" s="139">
        <v>391</v>
      </c>
      <c r="C158" s="139">
        <v>391</v>
      </c>
      <c r="D158" s="139">
        <v>391</v>
      </c>
      <c r="E158" s="139">
        <v>391</v>
      </c>
      <c r="F158" s="139">
        <v>391</v>
      </c>
      <c r="G158" s="139">
        <v>391</v>
      </c>
      <c r="H158" s="100"/>
    </row>
    <row r="159" spans="1:8" ht="12.75">
      <c r="A159" s="95" t="s">
        <v>457</v>
      </c>
      <c r="B159" s="139">
        <v>514</v>
      </c>
      <c r="C159" s="139">
        <v>514</v>
      </c>
      <c r="D159" s="139">
        <v>514</v>
      </c>
      <c r="E159" s="139">
        <v>514</v>
      </c>
      <c r="F159" s="139">
        <v>514</v>
      </c>
      <c r="G159" s="139">
        <v>514</v>
      </c>
      <c r="H159" s="100"/>
    </row>
    <row r="160" spans="1:8" ht="12.75">
      <c r="A160" s="79" t="s">
        <v>458</v>
      </c>
      <c r="B160" s="139">
        <v>154</v>
      </c>
      <c r="C160" s="139">
        <v>154</v>
      </c>
      <c r="D160" s="139">
        <v>154</v>
      </c>
      <c r="E160" s="139">
        <v>154</v>
      </c>
      <c r="F160" s="139">
        <v>154</v>
      </c>
      <c r="G160" s="139">
        <v>154</v>
      </c>
      <c r="H160" s="100"/>
    </row>
    <row r="161" spans="1:8" ht="12.75">
      <c r="A161" s="79" t="s">
        <v>459</v>
      </c>
      <c r="B161" s="139">
        <v>155</v>
      </c>
      <c r="C161" s="139">
        <v>155</v>
      </c>
      <c r="D161" s="139">
        <v>155</v>
      </c>
      <c r="E161" s="139">
        <v>155</v>
      </c>
      <c r="F161" s="139">
        <v>155</v>
      </c>
      <c r="G161" s="139">
        <v>155</v>
      </c>
      <c r="H161" s="100"/>
    </row>
    <row r="162" spans="1:8" ht="12.75">
      <c r="A162" s="79" t="s">
        <v>460</v>
      </c>
      <c r="B162" s="139">
        <v>164</v>
      </c>
      <c r="C162" s="139">
        <v>164</v>
      </c>
      <c r="D162" s="139">
        <v>164</v>
      </c>
      <c r="E162" s="139">
        <v>164</v>
      </c>
      <c r="F162" s="139">
        <v>164</v>
      </c>
      <c r="G162" s="139">
        <v>164</v>
      </c>
      <c r="H162" s="100"/>
    </row>
    <row r="163" spans="1:8" ht="12.75">
      <c r="A163" s="96" t="s">
        <v>461</v>
      </c>
      <c r="B163" s="139">
        <v>163</v>
      </c>
      <c r="C163" s="139">
        <v>163</v>
      </c>
      <c r="D163" s="139">
        <v>163</v>
      </c>
      <c r="E163" s="139">
        <v>163</v>
      </c>
      <c r="F163" s="139">
        <v>163</v>
      </c>
      <c r="G163" s="139">
        <v>163</v>
      </c>
      <c r="H163" s="100"/>
    </row>
    <row r="164" spans="1:8" ht="12.75">
      <c r="A164" s="95" t="s">
        <v>462</v>
      </c>
      <c r="B164" s="139">
        <v>199</v>
      </c>
      <c r="C164" s="139">
        <v>199</v>
      </c>
      <c r="D164" s="139">
        <v>199</v>
      </c>
      <c r="E164" s="139">
        <v>199</v>
      </c>
      <c r="F164" s="139">
        <v>199</v>
      </c>
      <c r="G164" s="139">
        <v>199</v>
      </c>
      <c r="H164" s="100"/>
    </row>
    <row r="165" spans="1:8" ht="12.75">
      <c r="A165" s="95" t="s">
        <v>463</v>
      </c>
      <c r="B165" s="139">
        <v>199</v>
      </c>
      <c r="C165" s="139">
        <v>199</v>
      </c>
      <c r="D165" s="139">
        <v>199</v>
      </c>
      <c r="E165" s="139">
        <v>199</v>
      </c>
      <c r="F165" s="139">
        <v>199</v>
      </c>
      <c r="G165" s="139">
        <v>199</v>
      </c>
      <c r="H165" s="100"/>
    </row>
    <row r="166" spans="1:8" ht="12.75">
      <c r="A166" s="95" t="s">
        <v>467</v>
      </c>
      <c r="B166" s="139">
        <v>58</v>
      </c>
      <c r="C166" s="139">
        <v>58</v>
      </c>
      <c r="D166" s="139">
        <v>58</v>
      </c>
      <c r="E166" s="139">
        <v>58</v>
      </c>
      <c r="F166" s="139">
        <v>58</v>
      </c>
      <c r="G166" s="139">
        <v>58</v>
      </c>
      <c r="H166" s="100"/>
    </row>
    <row r="167" spans="1:8" ht="12.75">
      <c r="A167" s="95" t="s">
        <v>102</v>
      </c>
      <c r="B167" s="139">
        <v>45</v>
      </c>
      <c r="C167" s="139">
        <v>45</v>
      </c>
      <c r="D167" s="139">
        <v>45</v>
      </c>
      <c r="E167" s="139">
        <v>45</v>
      </c>
      <c r="F167" s="139">
        <v>45</v>
      </c>
      <c r="G167" s="139">
        <v>45</v>
      </c>
      <c r="H167" s="100"/>
    </row>
    <row r="168" spans="1:8" ht="12.75">
      <c r="A168" s="95" t="s">
        <v>103</v>
      </c>
      <c r="B168" s="139">
        <v>46</v>
      </c>
      <c r="C168" s="139">
        <v>46</v>
      </c>
      <c r="D168" s="139">
        <v>46</v>
      </c>
      <c r="E168" s="139">
        <v>46</v>
      </c>
      <c r="F168" s="139">
        <v>46</v>
      </c>
      <c r="G168" s="139">
        <v>46</v>
      </c>
      <c r="H168" s="100"/>
    </row>
    <row r="169" spans="1:8" ht="12.75">
      <c r="A169" s="95" t="s">
        <v>104</v>
      </c>
      <c r="B169" s="139">
        <v>44</v>
      </c>
      <c r="C169" s="139">
        <v>44</v>
      </c>
      <c r="D169" s="139">
        <v>44</v>
      </c>
      <c r="E169" s="139">
        <v>44</v>
      </c>
      <c r="F169" s="139">
        <v>44</v>
      </c>
      <c r="G169" s="139">
        <v>44</v>
      </c>
      <c r="H169" s="100"/>
    </row>
    <row r="170" spans="1:8" ht="12.75">
      <c r="A170" s="95" t="s">
        <v>105</v>
      </c>
      <c r="B170" s="139">
        <v>45</v>
      </c>
      <c r="C170" s="139">
        <v>45</v>
      </c>
      <c r="D170" s="139">
        <v>45</v>
      </c>
      <c r="E170" s="139">
        <v>45</v>
      </c>
      <c r="F170" s="139">
        <v>45</v>
      </c>
      <c r="G170" s="139">
        <v>45</v>
      </c>
      <c r="H170" s="100"/>
    </row>
    <row r="171" spans="1:8" ht="12.75">
      <c r="A171" s="95" t="s">
        <v>468</v>
      </c>
      <c r="B171" s="139">
        <v>2.8</v>
      </c>
      <c r="C171" s="139">
        <v>2.8</v>
      </c>
      <c r="D171" s="139">
        <v>2.8</v>
      </c>
      <c r="E171" s="164">
        <v>2.8</v>
      </c>
      <c r="F171" s="164">
        <v>2.8</v>
      </c>
      <c r="G171" s="164">
        <v>2.8</v>
      </c>
      <c r="H171" s="100"/>
    </row>
    <row r="172" spans="1:8" ht="12.75">
      <c r="A172" s="95" t="s">
        <v>469</v>
      </c>
      <c r="B172" s="139">
        <v>826</v>
      </c>
      <c r="C172" s="139">
        <v>826</v>
      </c>
      <c r="D172" s="139">
        <v>826</v>
      </c>
      <c r="E172" s="139">
        <v>826</v>
      </c>
      <c r="F172" s="139">
        <v>826</v>
      </c>
      <c r="G172" s="139">
        <v>826</v>
      </c>
      <c r="H172" s="100"/>
    </row>
    <row r="173" spans="1:8" ht="12.75">
      <c r="A173" s="95" t="s">
        <v>470</v>
      </c>
      <c r="B173" s="139">
        <v>853</v>
      </c>
      <c r="C173" s="139">
        <v>853</v>
      </c>
      <c r="D173" s="139">
        <v>853</v>
      </c>
      <c r="E173" s="139">
        <v>853</v>
      </c>
      <c r="F173" s="139">
        <v>853</v>
      </c>
      <c r="G173" s="139">
        <v>853</v>
      </c>
      <c r="H173" s="100"/>
    </row>
    <row r="174" spans="1:8" ht="12.75">
      <c r="A174" s="95" t="s">
        <v>471</v>
      </c>
      <c r="B174" s="139">
        <v>167</v>
      </c>
      <c r="C174" s="139">
        <v>167</v>
      </c>
      <c r="D174" s="139">
        <v>167</v>
      </c>
      <c r="E174" s="139">
        <v>167</v>
      </c>
      <c r="F174" s="139">
        <v>167</v>
      </c>
      <c r="G174" s="139">
        <v>167</v>
      </c>
      <c r="H174" s="100"/>
    </row>
    <row r="175" spans="1:8" ht="12.75">
      <c r="A175" s="95" t="s">
        <v>472</v>
      </c>
      <c r="B175" s="139">
        <v>164</v>
      </c>
      <c r="C175" s="139">
        <v>164</v>
      </c>
      <c r="D175" s="139">
        <v>164</v>
      </c>
      <c r="E175" s="139">
        <v>164</v>
      </c>
      <c r="F175" s="139">
        <v>164</v>
      </c>
      <c r="G175" s="139">
        <v>164</v>
      </c>
      <c r="H175" s="100"/>
    </row>
    <row r="176" spans="1:8" ht="12.75">
      <c r="A176" s="95" t="s">
        <v>473</v>
      </c>
      <c r="B176" s="139">
        <v>184</v>
      </c>
      <c r="C176" s="139">
        <v>184</v>
      </c>
      <c r="D176" s="139">
        <v>184</v>
      </c>
      <c r="E176" s="139">
        <v>184</v>
      </c>
      <c r="F176" s="139">
        <v>184</v>
      </c>
      <c r="G176" s="139">
        <v>184</v>
      </c>
      <c r="H176" s="100"/>
    </row>
    <row r="177" spans="1:8" ht="12.75">
      <c r="A177" s="95" t="s">
        <v>474</v>
      </c>
      <c r="B177" s="139">
        <v>210</v>
      </c>
      <c r="C177" s="139">
        <v>210</v>
      </c>
      <c r="D177" s="139">
        <v>210</v>
      </c>
      <c r="E177" s="139">
        <v>210</v>
      </c>
      <c r="F177" s="139">
        <v>210</v>
      </c>
      <c r="G177" s="139">
        <v>210</v>
      </c>
      <c r="H177" s="100"/>
    </row>
    <row r="178" spans="1:8" ht="12.75">
      <c r="A178" s="95" t="s">
        <v>475</v>
      </c>
      <c r="B178" s="139">
        <v>205</v>
      </c>
      <c r="C178" s="139">
        <v>205</v>
      </c>
      <c r="D178" s="139">
        <v>205</v>
      </c>
      <c r="E178" s="139">
        <v>205</v>
      </c>
      <c r="F178" s="139">
        <v>205</v>
      </c>
      <c r="G178" s="139">
        <v>205</v>
      </c>
      <c r="H178" s="100"/>
    </row>
    <row r="179" spans="1:8" ht="12.75">
      <c r="A179" s="95" t="s">
        <v>476</v>
      </c>
      <c r="B179" s="139">
        <v>257</v>
      </c>
      <c r="C179" s="139">
        <v>257</v>
      </c>
      <c r="D179" s="139">
        <v>257</v>
      </c>
      <c r="E179" s="139">
        <v>257</v>
      </c>
      <c r="F179" s="139">
        <v>257</v>
      </c>
      <c r="G179" s="139">
        <v>257</v>
      </c>
      <c r="H179" s="100"/>
    </row>
    <row r="180" spans="1:8" ht="12.75">
      <c r="A180" s="95" t="s">
        <v>477</v>
      </c>
      <c r="B180" s="139">
        <v>20</v>
      </c>
      <c r="C180" s="139">
        <v>20</v>
      </c>
      <c r="D180" s="139">
        <v>20</v>
      </c>
      <c r="E180" s="139">
        <v>20</v>
      </c>
      <c r="F180" s="139">
        <v>20</v>
      </c>
      <c r="G180" s="139">
        <v>20</v>
      </c>
      <c r="H180" s="100"/>
    </row>
    <row r="181" spans="1:8" ht="12.75">
      <c r="A181" s="95" t="s">
        <v>478</v>
      </c>
      <c r="B181" s="139">
        <v>18</v>
      </c>
      <c r="C181" s="139">
        <v>18</v>
      </c>
      <c r="D181" s="139">
        <v>18</v>
      </c>
      <c r="E181" s="139">
        <v>18</v>
      </c>
      <c r="F181" s="139">
        <v>18</v>
      </c>
      <c r="G181" s="139">
        <v>18</v>
      </c>
      <c r="H181" s="100"/>
    </row>
    <row r="182" spans="1:8" ht="12.75">
      <c r="A182" s="95" t="s">
        <v>479</v>
      </c>
      <c r="B182" s="139">
        <v>34</v>
      </c>
      <c r="C182" s="139">
        <v>34</v>
      </c>
      <c r="D182" s="139">
        <v>34</v>
      </c>
      <c r="E182" s="139">
        <v>34</v>
      </c>
      <c r="F182" s="139">
        <v>34</v>
      </c>
      <c r="G182" s="139">
        <v>34</v>
      </c>
      <c r="H182" s="100"/>
    </row>
    <row r="183" spans="1:8" ht="12.75">
      <c r="A183" s="95" t="s">
        <v>480</v>
      </c>
      <c r="B183" s="139">
        <v>38</v>
      </c>
      <c r="C183" s="139">
        <v>38</v>
      </c>
      <c r="D183" s="139">
        <v>38</v>
      </c>
      <c r="E183" s="139">
        <v>38</v>
      </c>
      <c r="F183" s="139">
        <v>38</v>
      </c>
      <c r="G183" s="139">
        <v>38</v>
      </c>
      <c r="H183" s="100"/>
    </row>
    <row r="184" spans="1:8" ht="12.75">
      <c r="A184" s="95" t="s">
        <v>481</v>
      </c>
      <c r="B184" s="139">
        <v>32</v>
      </c>
      <c r="C184" s="139">
        <v>32</v>
      </c>
      <c r="D184" s="139">
        <v>32</v>
      </c>
      <c r="E184" s="139">
        <v>32</v>
      </c>
      <c r="F184" s="139">
        <v>32</v>
      </c>
      <c r="G184" s="139">
        <v>32</v>
      </c>
      <c r="H184" s="100"/>
    </row>
    <row r="185" spans="1:8" ht="12.75">
      <c r="A185" s="95" t="s">
        <v>482</v>
      </c>
      <c r="B185" s="139">
        <v>799</v>
      </c>
      <c r="C185" s="139">
        <v>799</v>
      </c>
      <c r="D185" s="139">
        <v>799</v>
      </c>
      <c r="E185" s="139">
        <v>799</v>
      </c>
      <c r="F185" s="139">
        <v>799</v>
      </c>
      <c r="G185" s="139">
        <v>799</v>
      </c>
      <c r="H185" s="100"/>
    </row>
    <row r="186" spans="1:8" ht="12.75">
      <c r="A186" s="95" t="s">
        <v>483</v>
      </c>
      <c r="B186" s="139">
        <v>795</v>
      </c>
      <c r="C186" s="139">
        <v>795</v>
      </c>
      <c r="D186" s="139">
        <v>795</v>
      </c>
      <c r="E186" s="139">
        <v>795</v>
      </c>
      <c r="F186" s="139">
        <v>795</v>
      </c>
      <c r="G186" s="139">
        <v>795</v>
      </c>
      <c r="H186" s="100"/>
    </row>
    <row r="187" spans="1:8" ht="12.75">
      <c r="A187" s="95" t="s">
        <v>484</v>
      </c>
      <c r="B187" s="139">
        <v>804</v>
      </c>
      <c r="C187" s="139">
        <v>804</v>
      </c>
      <c r="D187" s="139">
        <v>804</v>
      </c>
      <c r="E187" s="139">
        <v>804</v>
      </c>
      <c r="F187" s="139">
        <v>804</v>
      </c>
      <c r="G187" s="139">
        <v>804</v>
      </c>
      <c r="H187" s="100"/>
    </row>
    <row r="188" spans="1:8" ht="12.75">
      <c r="A188" s="95" t="s">
        <v>485</v>
      </c>
      <c r="B188" s="139">
        <v>1.4</v>
      </c>
      <c r="C188" s="139">
        <v>1.4</v>
      </c>
      <c r="D188" s="139">
        <v>1.4</v>
      </c>
      <c r="E188" s="164">
        <v>1.4</v>
      </c>
      <c r="F188" s="164">
        <v>1.4</v>
      </c>
      <c r="G188" s="164">
        <v>1.4</v>
      </c>
      <c r="H188" s="100"/>
    </row>
    <row r="189" spans="1:8" ht="12.75">
      <c r="A189" s="95" t="s">
        <v>486</v>
      </c>
      <c r="B189" s="139">
        <v>1.4</v>
      </c>
      <c r="C189" s="139">
        <v>1.4</v>
      </c>
      <c r="D189" s="139">
        <v>1.4</v>
      </c>
      <c r="E189" s="164">
        <v>1.4</v>
      </c>
      <c r="F189" s="164">
        <v>1.4</v>
      </c>
      <c r="G189" s="164">
        <v>1.4</v>
      </c>
      <c r="H189" s="100"/>
    </row>
    <row r="190" spans="1:8" ht="12.75">
      <c r="A190" s="95" t="s">
        <v>487</v>
      </c>
      <c r="B190" s="139">
        <v>215</v>
      </c>
      <c r="C190" s="139">
        <v>215</v>
      </c>
      <c r="D190" s="139">
        <v>215</v>
      </c>
      <c r="E190" s="139">
        <v>215</v>
      </c>
      <c r="F190" s="139">
        <v>215</v>
      </c>
      <c r="G190" s="139">
        <v>215</v>
      </c>
      <c r="H190" s="100"/>
    </row>
    <row r="191" spans="1:8" ht="12.75">
      <c r="A191" s="79" t="s">
        <v>488</v>
      </c>
      <c r="B191" s="139">
        <v>215</v>
      </c>
      <c r="C191" s="139">
        <v>215</v>
      </c>
      <c r="D191" s="139">
        <v>215</v>
      </c>
      <c r="E191" s="139">
        <v>215</v>
      </c>
      <c r="F191" s="139">
        <v>215</v>
      </c>
      <c r="G191" s="139">
        <v>215</v>
      </c>
      <c r="H191" s="100"/>
    </row>
    <row r="192" spans="1:8" ht="12.75">
      <c r="A192" s="79" t="s">
        <v>489</v>
      </c>
      <c r="B192" s="139">
        <v>215</v>
      </c>
      <c r="C192" s="139">
        <v>215</v>
      </c>
      <c r="D192" s="139">
        <v>215</v>
      </c>
      <c r="E192" s="139">
        <v>215</v>
      </c>
      <c r="F192" s="139">
        <v>215</v>
      </c>
      <c r="G192" s="139">
        <v>215</v>
      </c>
      <c r="H192" s="100"/>
    </row>
    <row r="193" spans="1:8" ht="12.75">
      <c r="A193" s="79" t="s">
        <v>490</v>
      </c>
      <c r="B193" s="139">
        <v>214</v>
      </c>
      <c r="C193" s="139">
        <v>214</v>
      </c>
      <c r="D193" s="139">
        <v>214</v>
      </c>
      <c r="E193" s="139">
        <v>214</v>
      </c>
      <c r="F193" s="139">
        <v>214</v>
      </c>
      <c r="G193" s="139">
        <v>214</v>
      </c>
      <c r="H193" s="100"/>
    </row>
    <row r="194" spans="1:8" ht="12.75">
      <c r="A194" s="79" t="s">
        <v>491</v>
      </c>
      <c r="B194" s="139">
        <v>225</v>
      </c>
      <c r="C194" s="139">
        <v>225</v>
      </c>
      <c r="D194" s="139">
        <v>225</v>
      </c>
      <c r="E194" s="139">
        <v>225</v>
      </c>
      <c r="F194" s="139">
        <v>225</v>
      </c>
      <c r="G194" s="139">
        <v>225</v>
      </c>
      <c r="H194" s="100"/>
    </row>
    <row r="195" spans="1:8" ht="12.75">
      <c r="A195" s="95" t="s">
        <v>492</v>
      </c>
      <c r="B195" s="139">
        <v>229</v>
      </c>
      <c r="C195" s="139">
        <v>229</v>
      </c>
      <c r="D195" s="139">
        <v>229</v>
      </c>
      <c r="E195" s="139">
        <v>229</v>
      </c>
      <c r="F195" s="139">
        <v>229</v>
      </c>
      <c r="G195" s="139">
        <v>229</v>
      </c>
      <c r="H195" s="100"/>
    </row>
    <row r="196" spans="1:8" ht="12.75">
      <c r="A196" s="95" t="s">
        <v>493</v>
      </c>
      <c r="B196" s="139">
        <v>560</v>
      </c>
      <c r="C196" s="139">
        <v>560</v>
      </c>
      <c r="D196" s="139">
        <v>560</v>
      </c>
      <c r="E196" s="139">
        <v>560</v>
      </c>
      <c r="F196" s="139">
        <v>560</v>
      </c>
      <c r="G196" s="139">
        <v>560</v>
      </c>
      <c r="H196" s="100"/>
    </row>
    <row r="197" spans="1:8" ht="12.75">
      <c r="A197" s="95" t="s">
        <v>494</v>
      </c>
      <c r="B197" s="139">
        <v>579</v>
      </c>
      <c r="C197" s="139">
        <v>579</v>
      </c>
      <c r="D197" s="139">
        <v>579</v>
      </c>
      <c r="E197" s="139">
        <v>579</v>
      </c>
      <c r="F197" s="139">
        <v>579</v>
      </c>
      <c r="G197" s="139">
        <v>579</v>
      </c>
      <c r="H197" s="100"/>
    </row>
    <row r="198" spans="1:8" ht="12.75">
      <c r="A198" s="79" t="s">
        <v>495</v>
      </c>
      <c r="B198" s="139">
        <v>808</v>
      </c>
      <c r="C198" s="139">
        <v>808</v>
      </c>
      <c r="D198" s="139">
        <v>808</v>
      </c>
      <c r="E198" s="139">
        <v>808</v>
      </c>
      <c r="F198" s="139">
        <v>808</v>
      </c>
      <c r="G198" s="139">
        <v>808</v>
      </c>
      <c r="H198" s="100"/>
    </row>
    <row r="199" spans="1:8" ht="12.75">
      <c r="A199" s="134" t="s">
        <v>771</v>
      </c>
      <c r="B199" s="127">
        <v>137</v>
      </c>
      <c r="C199" s="127">
        <v>137</v>
      </c>
      <c r="D199" s="127">
        <v>137</v>
      </c>
      <c r="E199" s="127">
        <v>137</v>
      </c>
      <c r="F199" s="127">
        <v>137</v>
      </c>
      <c r="G199" s="127">
        <v>137</v>
      </c>
      <c r="H199" s="100"/>
    </row>
    <row r="200" spans="1:8" ht="12.75">
      <c r="A200" s="79" t="s">
        <v>115</v>
      </c>
      <c r="B200" s="139">
        <v>69</v>
      </c>
      <c r="C200" s="139">
        <v>69</v>
      </c>
      <c r="D200" s="139">
        <v>69</v>
      </c>
      <c r="E200" s="139">
        <v>69</v>
      </c>
      <c r="F200" s="139">
        <v>69</v>
      </c>
      <c r="G200" s="139">
        <v>69</v>
      </c>
      <c r="H200" s="100"/>
    </row>
    <row r="201" spans="1:8" ht="12.75">
      <c r="A201" s="79" t="s">
        <v>116</v>
      </c>
      <c r="B201" s="139">
        <v>71</v>
      </c>
      <c r="C201" s="139">
        <v>71</v>
      </c>
      <c r="D201" s="139">
        <v>71</v>
      </c>
      <c r="E201" s="139">
        <v>71</v>
      </c>
      <c r="F201" s="139">
        <v>71</v>
      </c>
      <c r="G201" s="139">
        <v>71</v>
      </c>
      <c r="H201" s="100"/>
    </row>
    <row r="202" spans="1:8" ht="12.75">
      <c r="A202" s="79" t="s">
        <v>117</v>
      </c>
      <c r="B202" s="139">
        <v>70</v>
      </c>
      <c r="C202" s="139">
        <v>70</v>
      </c>
      <c r="D202" s="139">
        <v>70</v>
      </c>
      <c r="E202" s="139">
        <v>70</v>
      </c>
      <c r="F202" s="139">
        <v>70</v>
      </c>
      <c r="G202" s="139">
        <v>70</v>
      </c>
      <c r="H202" s="100"/>
    </row>
    <row r="203" spans="1:8" ht="12.75">
      <c r="A203" s="95" t="s">
        <v>118</v>
      </c>
      <c r="B203" s="139">
        <v>70</v>
      </c>
      <c r="C203" s="139">
        <v>70</v>
      </c>
      <c r="D203" s="139">
        <v>70</v>
      </c>
      <c r="E203" s="139">
        <v>70</v>
      </c>
      <c r="F203" s="139">
        <v>70</v>
      </c>
      <c r="G203" s="139">
        <v>70</v>
      </c>
      <c r="H203" s="100"/>
    </row>
    <row r="204" spans="1:8" ht="12.75">
      <c r="A204" s="95" t="s">
        <v>119</v>
      </c>
      <c r="B204" s="139">
        <v>68</v>
      </c>
      <c r="C204" s="139">
        <v>68</v>
      </c>
      <c r="D204" s="139">
        <v>68</v>
      </c>
      <c r="E204" s="139">
        <v>68</v>
      </c>
      <c r="F204" s="139">
        <v>68</v>
      </c>
      <c r="G204" s="139">
        <v>68</v>
      </c>
      <c r="H204" s="100"/>
    </row>
    <row r="205" spans="1:8" ht="12.75">
      <c r="A205" s="95" t="s">
        <v>120</v>
      </c>
      <c r="B205" s="139">
        <v>66</v>
      </c>
      <c r="C205" s="139">
        <v>66</v>
      </c>
      <c r="D205" s="139">
        <v>66</v>
      </c>
      <c r="E205" s="139">
        <v>66</v>
      </c>
      <c r="F205" s="139">
        <v>66</v>
      </c>
      <c r="G205" s="139">
        <v>66</v>
      </c>
      <c r="H205" s="100"/>
    </row>
    <row r="206" spans="1:8" ht="12.75">
      <c r="A206" s="95" t="s">
        <v>496</v>
      </c>
      <c r="B206" s="139">
        <v>12</v>
      </c>
      <c r="C206" s="139">
        <v>12</v>
      </c>
      <c r="D206" s="139">
        <v>12</v>
      </c>
      <c r="E206" s="164">
        <v>12</v>
      </c>
      <c r="F206" s="164">
        <v>12</v>
      </c>
      <c r="G206" s="164">
        <v>12</v>
      </c>
      <c r="H206" s="100"/>
    </row>
    <row r="207" spans="1:8" ht="12.75">
      <c r="A207" s="95" t="s">
        <v>497</v>
      </c>
      <c r="B207" s="139">
        <v>12</v>
      </c>
      <c r="C207" s="139">
        <v>12</v>
      </c>
      <c r="D207" s="139">
        <v>12</v>
      </c>
      <c r="E207" s="164">
        <v>12</v>
      </c>
      <c r="F207" s="164">
        <v>12</v>
      </c>
      <c r="G207" s="164">
        <v>12</v>
      </c>
      <c r="H207" s="100"/>
    </row>
    <row r="208" spans="1:8" ht="12.75">
      <c r="A208" s="96" t="s">
        <v>499</v>
      </c>
      <c r="B208" s="139">
        <v>118</v>
      </c>
      <c r="C208" s="139">
        <v>118</v>
      </c>
      <c r="D208" s="139">
        <v>118</v>
      </c>
      <c r="E208" s="139">
        <v>118</v>
      </c>
      <c r="F208" s="139">
        <v>118</v>
      </c>
      <c r="G208" s="139">
        <v>118</v>
      </c>
      <c r="H208" s="100"/>
    </row>
    <row r="209" spans="1:8" ht="12.75">
      <c r="A209" s="96" t="s">
        <v>500</v>
      </c>
      <c r="B209" s="139">
        <v>114</v>
      </c>
      <c r="C209" s="139">
        <v>114</v>
      </c>
      <c r="D209" s="139">
        <v>114</v>
      </c>
      <c r="E209" s="139">
        <v>114</v>
      </c>
      <c r="F209" s="139">
        <v>114</v>
      </c>
      <c r="G209" s="139">
        <v>114</v>
      </c>
      <c r="H209" s="100"/>
    </row>
    <row r="210" spans="1:8" ht="12.75">
      <c r="A210" s="96" t="s">
        <v>501</v>
      </c>
      <c r="B210" s="139">
        <v>556</v>
      </c>
      <c r="C210" s="139">
        <v>556</v>
      </c>
      <c r="D210" s="139">
        <v>556</v>
      </c>
      <c r="E210" s="139">
        <v>556</v>
      </c>
      <c r="F210" s="139">
        <v>556</v>
      </c>
      <c r="G210" s="139">
        <v>556</v>
      </c>
      <c r="H210" s="100"/>
    </row>
    <row r="211" spans="1:8" ht="12.75">
      <c r="A211" s="96" t="s">
        <v>905</v>
      </c>
      <c r="B211" s="139">
        <v>1.8</v>
      </c>
      <c r="C211" s="139">
        <v>1.8</v>
      </c>
      <c r="D211" s="139">
        <v>1.8</v>
      </c>
      <c r="E211" s="139">
        <v>1.8</v>
      </c>
      <c r="F211" s="139">
        <v>1.8</v>
      </c>
      <c r="G211" s="139">
        <v>1.8</v>
      </c>
      <c r="H211" s="100"/>
    </row>
    <row r="212" spans="1:8" ht="12.75">
      <c r="A212" s="96" t="s">
        <v>906</v>
      </c>
      <c r="B212" s="139">
        <v>1.8</v>
      </c>
      <c r="C212" s="139">
        <v>1.8</v>
      </c>
      <c r="D212" s="139">
        <v>1.8</v>
      </c>
      <c r="E212" s="139">
        <v>1.8</v>
      </c>
      <c r="F212" s="139">
        <v>1.8</v>
      </c>
      <c r="G212" s="139">
        <v>1.8</v>
      </c>
      <c r="H212" s="100"/>
    </row>
    <row r="213" spans="1:8" ht="12.75">
      <c r="A213" s="96" t="s">
        <v>686</v>
      </c>
      <c r="B213" s="139">
        <v>1.2</v>
      </c>
      <c r="C213" s="139">
        <v>1.2</v>
      </c>
      <c r="D213" s="139">
        <v>1.2</v>
      </c>
      <c r="E213" s="164">
        <v>1.2</v>
      </c>
      <c r="F213" s="164">
        <v>1.2</v>
      </c>
      <c r="G213" s="164">
        <v>1.2</v>
      </c>
      <c r="H213" s="100"/>
    </row>
    <row r="214" spans="1:8" ht="12.75">
      <c r="A214" s="96" t="s">
        <v>687</v>
      </c>
      <c r="B214" s="139">
        <v>1.2</v>
      </c>
      <c r="C214" s="139">
        <v>1.2</v>
      </c>
      <c r="D214" s="139">
        <v>1.2</v>
      </c>
      <c r="E214" s="164">
        <v>1.2</v>
      </c>
      <c r="F214" s="164">
        <v>1.2</v>
      </c>
      <c r="G214" s="164">
        <v>1.2</v>
      </c>
      <c r="H214" s="100"/>
    </row>
    <row r="215" spans="1:8" ht="12.75">
      <c r="A215" s="134" t="s">
        <v>774</v>
      </c>
      <c r="B215" s="127">
        <v>156</v>
      </c>
      <c r="C215" s="127">
        <v>156</v>
      </c>
      <c r="D215" s="127">
        <v>156</v>
      </c>
      <c r="E215" s="127">
        <v>156</v>
      </c>
      <c r="F215" s="127">
        <v>156</v>
      </c>
      <c r="G215" s="127">
        <v>156</v>
      </c>
      <c r="H215" s="100"/>
    </row>
    <row r="216" spans="1:8" ht="12.75">
      <c r="A216" s="134" t="s">
        <v>775</v>
      </c>
      <c r="B216" s="127">
        <v>181</v>
      </c>
      <c r="C216" s="127">
        <v>181</v>
      </c>
      <c r="D216" s="127">
        <v>181</v>
      </c>
      <c r="E216" s="127">
        <v>181</v>
      </c>
      <c r="F216" s="127">
        <v>181</v>
      </c>
      <c r="G216" s="127">
        <v>181</v>
      </c>
      <c r="H216" s="100"/>
    </row>
    <row r="217" spans="1:8" ht="12.75">
      <c r="A217" s="134" t="s">
        <v>776</v>
      </c>
      <c r="B217" s="127">
        <v>329</v>
      </c>
      <c r="C217" s="127">
        <v>329</v>
      </c>
      <c r="D217" s="127">
        <v>329</v>
      </c>
      <c r="E217" s="127">
        <v>329</v>
      </c>
      <c r="F217" s="127">
        <v>329</v>
      </c>
      <c r="G217" s="127">
        <v>329</v>
      </c>
      <c r="H217" s="100"/>
    </row>
    <row r="218" spans="1:8" ht="12.75">
      <c r="A218" s="95" t="s">
        <v>502</v>
      </c>
      <c r="B218" s="139">
        <v>18</v>
      </c>
      <c r="C218" s="139">
        <v>18</v>
      </c>
      <c r="D218" s="139">
        <v>18</v>
      </c>
      <c r="E218" s="164">
        <v>18</v>
      </c>
      <c r="F218" s="164">
        <v>18</v>
      </c>
      <c r="G218" s="164">
        <v>18</v>
      </c>
      <c r="H218" s="100"/>
    </row>
    <row r="219" spans="1:8" ht="12.75">
      <c r="A219" s="95" t="s">
        <v>503</v>
      </c>
      <c r="B219" s="139">
        <v>19</v>
      </c>
      <c r="C219" s="139">
        <v>19</v>
      </c>
      <c r="D219" s="139">
        <v>19</v>
      </c>
      <c r="E219" s="139">
        <v>19</v>
      </c>
      <c r="F219" s="139">
        <v>19</v>
      </c>
      <c r="G219" s="139">
        <v>19</v>
      </c>
      <c r="H219" s="100"/>
    </row>
    <row r="220" spans="1:8" ht="12.75">
      <c r="A220" s="95" t="s">
        <v>504</v>
      </c>
      <c r="B220" s="139">
        <v>38</v>
      </c>
      <c r="C220" s="139">
        <v>38</v>
      </c>
      <c r="D220" s="139">
        <v>38</v>
      </c>
      <c r="E220" s="164">
        <v>38</v>
      </c>
      <c r="F220" s="164">
        <v>38</v>
      </c>
      <c r="G220" s="164">
        <v>38</v>
      </c>
      <c r="H220" s="100"/>
    </row>
    <row r="221" spans="1:8" ht="12.75">
      <c r="A221" s="96" t="s">
        <v>505</v>
      </c>
      <c r="B221" s="139">
        <v>417</v>
      </c>
      <c r="C221" s="139">
        <v>417</v>
      </c>
      <c r="D221" s="139">
        <v>417</v>
      </c>
      <c r="E221" s="139">
        <v>417</v>
      </c>
      <c r="F221" s="139">
        <v>417</v>
      </c>
      <c r="G221" s="139">
        <v>417</v>
      </c>
      <c r="H221" s="100"/>
    </row>
    <row r="222" spans="1:8" ht="12.75">
      <c r="A222" s="96" t="s">
        <v>506</v>
      </c>
      <c r="B222" s="139">
        <v>379</v>
      </c>
      <c r="C222" s="139">
        <v>379</v>
      </c>
      <c r="D222" s="139">
        <v>379</v>
      </c>
      <c r="E222" s="139">
        <v>379</v>
      </c>
      <c r="F222" s="139">
        <v>379</v>
      </c>
      <c r="G222" s="139">
        <v>379</v>
      </c>
      <c r="H222" s="100"/>
    </row>
    <row r="223" spans="1:8" ht="12.75">
      <c r="A223" s="95" t="s">
        <v>507</v>
      </c>
      <c r="B223" s="139">
        <v>2.5</v>
      </c>
      <c r="C223" s="139">
        <v>2.5</v>
      </c>
      <c r="D223" s="139">
        <v>2.5</v>
      </c>
      <c r="E223" s="164">
        <v>2.5</v>
      </c>
      <c r="F223" s="164">
        <v>2.5</v>
      </c>
      <c r="G223" s="164">
        <v>2.5</v>
      </c>
      <c r="H223" s="100"/>
    </row>
    <row r="224" spans="1:8" ht="12.75">
      <c r="A224" s="95" t="s">
        <v>508</v>
      </c>
      <c r="B224" s="139">
        <v>2.5</v>
      </c>
      <c r="C224" s="139">
        <v>2.5</v>
      </c>
      <c r="D224" s="139">
        <v>2.5</v>
      </c>
      <c r="E224" s="164">
        <v>2.5</v>
      </c>
      <c r="F224" s="164">
        <v>2.5</v>
      </c>
      <c r="G224" s="164">
        <v>2.5</v>
      </c>
      <c r="H224" s="100"/>
    </row>
    <row r="225" spans="1:8" ht="12.75">
      <c r="A225" s="95" t="s">
        <v>509</v>
      </c>
      <c r="B225" s="139">
        <v>2.5</v>
      </c>
      <c r="C225" s="139">
        <v>2.5</v>
      </c>
      <c r="D225" s="139">
        <v>2.5</v>
      </c>
      <c r="E225" s="164">
        <v>2.5</v>
      </c>
      <c r="F225" s="164">
        <v>2.5</v>
      </c>
      <c r="G225" s="164">
        <v>2.5</v>
      </c>
      <c r="H225" s="100"/>
    </row>
    <row r="226" spans="1:8" ht="12.75">
      <c r="A226" s="95" t="s">
        <v>510</v>
      </c>
      <c r="B226" s="139">
        <v>2.5</v>
      </c>
      <c r="C226" s="139">
        <v>2.5</v>
      </c>
      <c r="D226" s="139">
        <v>2.5</v>
      </c>
      <c r="E226" s="164">
        <v>2.5</v>
      </c>
      <c r="F226" s="164">
        <v>2.5</v>
      </c>
      <c r="G226" s="164">
        <v>2.5</v>
      </c>
      <c r="H226" s="100"/>
    </row>
    <row r="227" spans="1:8" ht="12.75">
      <c r="A227" s="95" t="s">
        <v>511</v>
      </c>
      <c r="B227" s="139">
        <v>145</v>
      </c>
      <c r="C227" s="139">
        <v>145</v>
      </c>
      <c r="D227" s="139">
        <v>145</v>
      </c>
      <c r="E227" s="139">
        <v>145</v>
      </c>
      <c r="F227" s="139">
        <v>145</v>
      </c>
      <c r="G227" s="139">
        <v>145</v>
      </c>
      <c r="H227" s="100"/>
    </row>
    <row r="228" spans="1:8" ht="12.75">
      <c r="A228" s="95" t="s">
        <v>512</v>
      </c>
      <c r="B228" s="139">
        <v>132</v>
      </c>
      <c r="C228" s="139">
        <v>132</v>
      </c>
      <c r="D228" s="139">
        <v>132</v>
      </c>
      <c r="E228" s="139">
        <v>132</v>
      </c>
      <c r="F228" s="139">
        <v>132</v>
      </c>
      <c r="G228" s="139">
        <v>132</v>
      </c>
      <c r="H228" s="100"/>
    </row>
    <row r="229" spans="1:8" ht="12.75">
      <c r="A229" s="95" t="s">
        <v>513</v>
      </c>
      <c r="B229" s="139">
        <v>132</v>
      </c>
      <c r="C229" s="139">
        <v>132</v>
      </c>
      <c r="D229" s="139">
        <v>132</v>
      </c>
      <c r="E229" s="139">
        <v>132</v>
      </c>
      <c r="F229" s="139">
        <v>132</v>
      </c>
      <c r="G229" s="139">
        <v>132</v>
      </c>
      <c r="H229" s="100"/>
    </row>
    <row r="230" spans="1:8" ht="12.75">
      <c r="A230" s="95" t="s">
        <v>514</v>
      </c>
      <c r="B230" s="139">
        <v>149</v>
      </c>
      <c r="C230" s="139">
        <v>149</v>
      </c>
      <c r="D230" s="139">
        <v>149</v>
      </c>
      <c r="E230" s="139">
        <v>149</v>
      </c>
      <c r="F230" s="139">
        <v>149</v>
      </c>
      <c r="G230" s="139">
        <v>149</v>
      </c>
      <c r="H230" s="100"/>
    </row>
    <row r="231" spans="1:8" ht="12.75">
      <c r="A231" s="95" t="s">
        <v>515</v>
      </c>
      <c r="B231" s="139">
        <v>211</v>
      </c>
      <c r="C231" s="139">
        <v>211</v>
      </c>
      <c r="D231" s="139">
        <v>211</v>
      </c>
      <c r="E231" s="139">
        <v>211</v>
      </c>
      <c r="F231" s="139">
        <v>211</v>
      </c>
      <c r="G231" s="139">
        <v>211</v>
      </c>
      <c r="H231" s="100"/>
    </row>
    <row r="232" spans="1:8" ht="12.75">
      <c r="A232" s="165" t="s">
        <v>516</v>
      </c>
      <c r="B232" s="139">
        <v>211</v>
      </c>
      <c r="C232" s="139">
        <v>211</v>
      </c>
      <c r="D232" s="139">
        <v>211</v>
      </c>
      <c r="E232" s="139">
        <v>211</v>
      </c>
      <c r="F232" s="139">
        <v>211</v>
      </c>
      <c r="G232" s="139">
        <v>211</v>
      </c>
      <c r="H232" s="100"/>
    </row>
    <row r="233" spans="1:8" ht="12.75">
      <c r="A233" s="165" t="s">
        <v>517</v>
      </c>
      <c r="B233" s="139">
        <v>629</v>
      </c>
      <c r="C233" s="139">
        <v>629</v>
      </c>
      <c r="D233" s="139">
        <v>629</v>
      </c>
      <c r="E233" s="139">
        <v>629</v>
      </c>
      <c r="F233" s="139">
        <v>629</v>
      </c>
      <c r="G233" s="139">
        <v>629</v>
      </c>
      <c r="H233" s="164"/>
    </row>
    <row r="234" spans="1:8" ht="12.75">
      <c r="A234" s="79" t="s">
        <v>861</v>
      </c>
      <c r="B234" s="139">
        <v>80</v>
      </c>
      <c r="C234" s="139">
        <v>80</v>
      </c>
      <c r="D234" s="139">
        <v>80</v>
      </c>
      <c r="E234" s="139">
        <v>80</v>
      </c>
      <c r="F234" s="139">
        <v>80</v>
      </c>
      <c r="G234" s="139">
        <v>80</v>
      </c>
      <c r="H234" s="100"/>
    </row>
    <row r="235" spans="1:8" ht="12.75">
      <c r="A235" s="79" t="s">
        <v>862</v>
      </c>
      <c r="B235" s="139">
        <v>84</v>
      </c>
      <c r="C235" s="139">
        <v>84</v>
      </c>
      <c r="D235" s="139">
        <v>84</v>
      </c>
      <c r="E235" s="139">
        <v>84</v>
      </c>
      <c r="F235" s="139">
        <v>84</v>
      </c>
      <c r="G235" s="139">
        <v>84</v>
      </c>
      <c r="H235" s="100"/>
    </row>
    <row r="236" spans="1:8" ht="12.75">
      <c r="A236" s="79" t="s">
        <v>863</v>
      </c>
      <c r="B236" s="139">
        <v>91</v>
      </c>
      <c r="C236" s="139">
        <v>91</v>
      </c>
      <c r="D236" s="139">
        <v>91</v>
      </c>
      <c r="E236" s="139">
        <v>91</v>
      </c>
      <c r="F236" s="139">
        <v>91</v>
      </c>
      <c r="G236" s="139">
        <v>91</v>
      </c>
      <c r="H236" s="100"/>
    </row>
    <row r="237" spans="1:8" ht="12.75">
      <c r="A237" s="165" t="s">
        <v>519</v>
      </c>
      <c r="B237" s="139">
        <v>24</v>
      </c>
      <c r="C237" s="139">
        <v>24</v>
      </c>
      <c r="D237" s="139">
        <v>24</v>
      </c>
      <c r="E237" s="139">
        <v>24</v>
      </c>
      <c r="F237" s="139">
        <v>24</v>
      </c>
      <c r="G237" s="139">
        <v>24</v>
      </c>
      <c r="H237" s="100"/>
    </row>
    <row r="238" spans="1:8" ht="12.75">
      <c r="A238" s="165" t="s">
        <v>520</v>
      </c>
      <c r="B238" s="139">
        <v>24</v>
      </c>
      <c r="C238" s="139">
        <v>24</v>
      </c>
      <c r="D238" s="139">
        <v>24</v>
      </c>
      <c r="E238" s="139">
        <v>24</v>
      </c>
      <c r="F238" s="139">
        <v>24</v>
      </c>
      <c r="G238" s="139">
        <v>24</v>
      </c>
      <c r="H238" s="100"/>
    </row>
    <row r="239" spans="1:8" ht="12.75">
      <c r="A239" s="165" t="s">
        <v>521</v>
      </c>
      <c r="B239" s="139">
        <v>23</v>
      </c>
      <c r="C239" s="139">
        <v>23</v>
      </c>
      <c r="D239" s="139">
        <v>23</v>
      </c>
      <c r="E239" s="139">
        <v>23</v>
      </c>
      <c r="F239" s="139">
        <v>23</v>
      </c>
      <c r="G239" s="139">
        <v>23</v>
      </c>
      <c r="H239" s="100"/>
    </row>
    <row r="240" spans="1:8" ht="12.75">
      <c r="A240" s="165" t="s">
        <v>522</v>
      </c>
      <c r="B240" s="139">
        <v>115</v>
      </c>
      <c r="C240" s="139">
        <v>115</v>
      </c>
      <c r="D240" s="139">
        <v>115</v>
      </c>
      <c r="E240" s="139">
        <v>115</v>
      </c>
      <c r="F240" s="139">
        <v>115</v>
      </c>
      <c r="G240" s="139">
        <v>115</v>
      </c>
      <c r="H240" s="100"/>
    </row>
    <row r="241" spans="1:8" ht="12.75">
      <c r="A241" s="96" t="s">
        <v>523</v>
      </c>
      <c r="B241" s="139">
        <v>515</v>
      </c>
      <c r="C241" s="139">
        <v>515</v>
      </c>
      <c r="D241" s="139">
        <v>515</v>
      </c>
      <c r="E241" s="139">
        <v>515</v>
      </c>
      <c r="F241" s="139">
        <v>515</v>
      </c>
      <c r="G241" s="139">
        <v>515</v>
      </c>
      <c r="H241" s="100"/>
    </row>
    <row r="242" spans="1:8" ht="12.75">
      <c r="A242" s="96" t="s">
        <v>524</v>
      </c>
      <c r="B242" s="139">
        <v>65</v>
      </c>
      <c r="C242" s="139">
        <v>65</v>
      </c>
      <c r="D242" s="139">
        <v>65</v>
      </c>
      <c r="E242" s="139">
        <v>65</v>
      </c>
      <c r="F242" s="139">
        <v>65</v>
      </c>
      <c r="G242" s="139">
        <v>65</v>
      </c>
      <c r="H242" s="100"/>
    </row>
    <row r="243" spans="1:8" ht="12.75">
      <c r="A243" s="95" t="s">
        <v>525</v>
      </c>
      <c r="B243" s="139">
        <v>66</v>
      </c>
      <c r="C243" s="139">
        <v>66</v>
      </c>
      <c r="D243" s="139">
        <v>66</v>
      </c>
      <c r="E243" s="139">
        <v>66</v>
      </c>
      <c r="F243" s="139">
        <v>66</v>
      </c>
      <c r="G243" s="139">
        <v>66</v>
      </c>
      <c r="H243" s="100"/>
    </row>
    <row r="244" spans="1:8" ht="12.75">
      <c r="A244" s="95" t="s">
        <v>526</v>
      </c>
      <c r="B244" s="139">
        <v>66</v>
      </c>
      <c r="C244" s="139">
        <v>66</v>
      </c>
      <c r="D244" s="139">
        <v>66</v>
      </c>
      <c r="E244" s="139">
        <v>66</v>
      </c>
      <c r="F244" s="139">
        <v>66</v>
      </c>
      <c r="G244" s="139">
        <v>66</v>
      </c>
      <c r="H244" s="100"/>
    </row>
    <row r="245" spans="1:8" ht="12.75">
      <c r="A245" s="95" t="s">
        <v>527</v>
      </c>
      <c r="B245" s="139">
        <v>65</v>
      </c>
      <c r="C245" s="139">
        <v>65</v>
      </c>
      <c r="D245" s="139">
        <v>65</v>
      </c>
      <c r="E245" s="139">
        <v>65</v>
      </c>
      <c r="F245" s="139">
        <v>65</v>
      </c>
      <c r="G245" s="139">
        <v>65</v>
      </c>
      <c r="H245" s="100"/>
    </row>
    <row r="246" spans="1:8" ht="12.75">
      <c r="A246" s="95" t="s">
        <v>528</v>
      </c>
      <c r="B246" s="139">
        <v>68</v>
      </c>
      <c r="C246" s="139">
        <v>68</v>
      </c>
      <c r="D246" s="139">
        <v>68</v>
      </c>
      <c r="E246" s="139">
        <v>68</v>
      </c>
      <c r="F246" s="139">
        <v>68</v>
      </c>
      <c r="G246" s="139">
        <v>68</v>
      </c>
      <c r="H246" s="100"/>
    </row>
    <row r="247" spans="1:8" ht="12.75">
      <c r="A247" s="95" t="s">
        <v>529</v>
      </c>
      <c r="B247" s="139">
        <v>20</v>
      </c>
      <c r="C247" s="139">
        <v>20</v>
      </c>
      <c r="D247" s="139">
        <v>20</v>
      </c>
      <c r="E247" s="139">
        <v>20</v>
      </c>
      <c r="F247" s="139">
        <v>20</v>
      </c>
      <c r="G247" s="139">
        <v>20</v>
      </c>
      <c r="H247" s="100"/>
    </row>
    <row r="248" spans="1:8" ht="12.75">
      <c r="A248" s="96" t="s">
        <v>530</v>
      </c>
      <c r="B248" s="139">
        <v>26</v>
      </c>
      <c r="C248" s="139">
        <v>26</v>
      </c>
      <c r="D248" s="139">
        <v>26</v>
      </c>
      <c r="E248" s="139">
        <v>26</v>
      </c>
      <c r="F248" s="139">
        <v>26</v>
      </c>
      <c r="G248" s="139">
        <v>26</v>
      </c>
      <c r="H248" s="100"/>
    </row>
    <row r="249" spans="1:8" ht="12.75">
      <c r="A249" s="96" t="s">
        <v>531</v>
      </c>
      <c r="B249" s="139">
        <v>41</v>
      </c>
      <c r="C249" s="139">
        <v>41</v>
      </c>
      <c r="D249" s="139">
        <v>41</v>
      </c>
      <c r="E249" s="139">
        <v>41</v>
      </c>
      <c r="F249" s="139">
        <v>41</v>
      </c>
      <c r="G249" s="139">
        <v>41</v>
      </c>
      <c r="H249" s="100"/>
    </row>
    <row r="250" spans="1:8" ht="12.75">
      <c r="A250" s="80" t="s">
        <v>824</v>
      </c>
      <c r="B250" s="144">
        <v>85</v>
      </c>
      <c r="C250" s="144">
        <v>85</v>
      </c>
      <c r="D250" s="144">
        <v>85</v>
      </c>
      <c r="E250" s="144">
        <v>85</v>
      </c>
      <c r="F250" s="144">
        <v>85</v>
      </c>
      <c r="G250" s="144">
        <v>85</v>
      </c>
      <c r="H250" s="100"/>
    </row>
    <row r="251" spans="1:8" ht="12.75">
      <c r="A251" s="80" t="s">
        <v>825</v>
      </c>
      <c r="B251" s="144">
        <v>85</v>
      </c>
      <c r="C251" s="144">
        <v>85</v>
      </c>
      <c r="D251" s="144">
        <v>85</v>
      </c>
      <c r="E251" s="144">
        <v>85</v>
      </c>
      <c r="F251" s="144">
        <v>85</v>
      </c>
      <c r="G251" s="144">
        <v>85</v>
      </c>
      <c r="H251" s="100"/>
    </row>
    <row r="252" spans="1:8" ht="12.75">
      <c r="A252" s="80" t="s">
        <v>826</v>
      </c>
      <c r="B252" s="144">
        <v>105</v>
      </c>
      <c r="C252" s="144">
        <v>105</v>
      </c>
      <c r="D252" s="144">
        <v>105</v>
      </c>
      <c r="E252" s="144">
        <v>105</v>
      </c>
      <c r="F252" s="144">
        <v>105</v>
      </c>
      <c r="G252" s="144">
        <v>105</v>
      </c>
      <c r="H252" s="100"/>
    </row>
    <row r="253" spans="1:8" ht="12.75">
      <c r="A253" s="95" t="s">
        <v>532</v>
      </c>
      <c r="B253" s="139">
        <v>75</v>
      </c>
      <c r="C253" s="139">
        <v>75</v>
      </c>
      <c r="D253" s="139">
        <v>75</v>
      </c>
      <c r="E253" s="139">
        <v>75</v>
      </c>
      <c r="F253" s="139">
        <v>75</v>
      </c>
      <c r="G253" s="139">
        <v>75</v>
      </c>
      <c r="H253" s="100"/>
    </row>
    <row r="254" spans="1:8" ht="12.75">
      <c r="A254" s="95" t="s">
        <v>533</v>
      </c>
      <c r="B254" s="139">
        <v>119</v>
      </c>
      <c r="C254" s="139">
        <v>119</v>
      </c>
      <c r="D254" s="139">
        <v>119</v>
      </c>
      <c r="E254" s="139">
        <v>119</v>
      </c>
      <c r="F254" s="139">
        <v>119</v>
      </c>
      <c r="G254" s="139">
        <v>119</v>
      </c>
      <c r="H254" s="100"/>
    </row>
    <row r="255" spans="1:8" ht="12.75">
      <c r="A255" s="95" t="s">
        <v>534</v>
      </c>
      <c r="B255" s="139">
        <v>208</v>
      </c>
      <c r="C255" s="139">
        <v>208</v>
      </c>
      <c r="D255" s="139">
        <v>208</v>
      </c>
      <c r="E255" s="139">
        <v>208</v>
      </c>
      <c r="F255" s="139">
        <v>208</v>
      </c>
      <c r="G255" s="139">
        <v>208</v>
      </c>
      <c r="H255" s="100"/>
    </row>
    <row r="256" spans="1:8" ht="12.75">
      <c r="A256" s="95" t="s">
        <v>535</v>
      </c>
      <c r="B256" s="139">
        <v>102</v>
      </c>
      <c r="C256" s="139">
        <v>102</v>
      </c>
      <c r="D256" s="139">
        <v>102</v>
      </c>
      <c r="E256" s="139">
        <v>102</v>
      </c>
      <c r="F256" s="139">
        <v>102</v>
      </c>
      <c r="G256" s="139">
        <v>102</v>
      </c>
      <c r="H256" s="100"/>
    </row>
    <row r="257" spans="1:8" ht="12.75">
      <c r="A257" s="95" t="s">
        <v>536</v>
      </c>
      <c r="B257" s="139">
        <v>101</v>
      </c>
      <c r="C257" s="139">
        <v>101</v>
      </c>
      <c r="D257" s="139">
        <v>101</v>
      </c>
      <c r="E257" s="139">
        <v>101</v>
      </c>
      <c r="F257" s="139">
        <v>101</v>
      </c>
      <c r="G257" s="139">
        <v>101</v>
      </c>
      <c r="H257" s="100"/>
    </row>
    <row r="258" spans="1:8" ht="12.75">
      <c r="A258" s="95" t="s">
        <v>537</v>
      </c>
      <c r="B258" s="139">
        <v>80</v>
      </c>
      <c r="C258" s="139">
        <v>80</v>
      </c>
      <c r="D258" s="139">
        <v>80</v>
      </c>
      <c r="E258" s="139">
        <v>80</v>
      </c>
      <c r="F258" s="139">
        <v>80</v>
      </c>
      <c r="G258" s="139">
        <v>80</v>
      </c>
      <c r="H258" s="100"/>
    </row>
    <row r="259" spans="1:8" ht="12.75">
      <c r="A259" s="79" t="s">
        <v>538</v>
      </c>
      <c r="B259" s="139">
        <v>105</v>
      </c>
      <c r="C259" s="139">
        <v>105</v>
      </c>
      <c r="D259" s="139">
        <v>105</v>
      </c>
      <c r="E259" s="139">
        <v>105</v>
      </c>
      <c r="F259" s="139">
        <v>105</v>
      </c>
      <c r="G259" s="139">
        <v>105</v>
      </c>
      <c r="H259" s="100"/>
    </row>
    <row r="260" spans="1:8" ht="12.75">
      <c r="A260" s="79" t="s">
        <v>539</v>
      </c>
      <c r="B260" s="139">
        <v>148</v>
      </c>
      <c r="C260" s="139">
        <v>148</v>
      </c>
      <c r="D260" s="139">
        <v>148</v>
      </c>
      <c r="E260" s="139">
        <v>148</v>
      </c>
      <c r="F260" s="139">
        <v>148</v>
      </c>
      <c r="G260" s="139">
        <v>148</v>
      </c>
      <c r="H260" s="100"/>
    </row>
    <row r="261" spans="1:8" ht="12.75">
      <c r="A261" s="79" t="s">
        <v>540</v>
      </c>
      <c r="B261" s="139">
        <v>76</v>
      </c>
      <c r="C261" s="139">
        <v>76</v>
      </c>
      <c r="D261" s="139">
        <v>76</v>
      </c>
      <c r="E261" s="139">
        <v>76</v>
      </c>
      <c r="F261" s="139">
        <v>76</v>
      </c>
      <c r="G261" s="139">
        <v>76</v>
      </c>
      <c r="H261" s="100"/>
    </row>
    <row r="262" spans="1:8" ht="12.75">
      <c r="A262" s="95" t="s">
        <v>541</v>
      </c>
      <c r="B262" s="139">
        <v>11</v>
      </c>
      <c r="C262" s="139">
        <v>11</v>
      </c>
      <c r="D262" s="139">
        <v>11</v>
      </c>
      <c r="E262" s="139">
        <v>11</v>
      </c>
      <c r="F262" s="139">
        <v>11</v>
      </c>
      <c r="G262" s="139">
        <v>11</v>
      </c>
      <c r="H262" s="100"/>
    </row>
    <row r="263" spans="1:8" ht="12.75">
      <c r="A263" s="95" t="s">
        <v>542</v>
      </c>
      <c r="B263" s="139">
        <v>11</v>
      </c>
      <c r="C263" s="139">
        <v>11</v>
      </c>
      <c r="D263" s="139">
        <v>11</v>
      </c>
      <c r="E263" s="139">
        <v>11</v>
      </c>
      <c r="F263" s="139">
        <v>11</v>
      </c>
      <c r="G263" s="139">
        <v>11</v>
      </c>
      <c r="H263" s="100"/>
    </row>
    <row r="264" spans="1:8" ht="12.75">
      <c r="A264" s="95" t="s">
        <v>543</v>
      </c>
      <c r="B264" s="139">
        <v>22</v>
      </c>
      <c r="C264" s="139">
        <v>22</v>
      </c>
      <c r="D264" s="139">
        <v>22</v>
      </c>
      <c r="E264" s="139">
        <v>22</v>
      </c>
      <c r="F264" s="139">
        <v>22</v>
      </c>
      <c r="G264" s="139">
        <v>22</v>
      </c>
      <c r="H264" s="100"/>
    </row>
    <row r="265" spans="1:8" ht="12.75">
      <c r="A265" s="95" t="s">
        <v>544</v>
      </c>
      <c r="B265" s="139">
        <v>2</v>
      </c>
      <c r="C265" s="139">
        <v>2</v>
      </c>
      <c r="D265" s="139">
        <v>2</v>
      </c>
      <c r="E265" s="139">
        <v>2</v>
      </c>
      <c r="F265" s="139">
        <v>2</v>
      </c>
      <c r="G265" s="139">
        <v>2</v>
      </c>
      <c r="H265" s="100"/>
    </row>
    <row r="266" spans="1:8" ht="12.75">
      <c r="A266" s="95" t="s">
        <v>545</v>
      </c>
      <c r="B266" s="139">
        <v>2</v>
      </c>
      <c r="C266" s="139">
        <v>2</v>
      </c>
      <c r="D266" s="139">
        <v>2</v>
      </c>
      <c r="E266" s="139">
        <v>2</v>
      </c>
      <c r="F266" s="139">
        <v>2</v>
      </c>
      <c r="G266" s="139">
        <v>2</v>
      </c>
      <c r="H266" s="100"/>
    </row>
    <row r="267" spans="1:8" ht="12.75">
      <c r="A267" s="79" t="s">
        <v>546</v>
      </c>
      <c r="B267" s="139">
        <v>49</v>
      </c>
      <c r="C267" s="139">
        <v>49</v>
      </c>
      <c r="D267" s="139">
        <v>49</v>
      </c>
      <c r="E267" s="139">
        <v>49</v>
      </c>
      <c r="F267" s="139">
        <v>49</v>
      </c>
      <c r="G267" s="139">
        <v>49</v>
      </c>
      <c r="H267" s="100"/>
    </row>
    <row r="268" spans="1:8" ht="12.75">
      <c r="A268" s="95" t="s">
        <v>547</v>
      </c>
      <c r="B268" s="139">
        <v>50</v>
      </c>
      <c r="C268" s="139">
        <v>50</v>
      </c>
      <c r="D268" s="139">
        <v>50</v>
      </c>
      <c r="E268" s="139">
        <v>50</v>
      </c>
      <c r="F268" s="139">
        <v>50</v>
      </c>
      <c r="G268" s="139">
        <v>50</v>
      </c>
      <c r="H268" s="100"/>
    </row>
    <row r="269" spans="1:8" ht="12.75">
      <c r="A269" s="95" t="s">
        <v>548</v>
      </c>
      <c r="B269" s="139">
        <v>50</v>
      </c>
      <c r="C269" s="139">
        <v>50</v>
      </c>
      <c r="D269" s="139">
        <v>50</v>
      </c>
      <c r="E269" s="139">
        <v>50</v>
      </c>
      <c r="F269" s="139">
        <v>50</v>
      </c>
      <c r="G269" s="139">
        <v>50</v>
      </c>
      <c r="H269" s="100"/>
    </row>
    <row r="270" spans="1:8" ht="12.75">
      <c r="A270" s="95" t="s">
        <v>672</v>
      </c>
      <c r="B270" s="139">
        <v>40</v>
      </c>
      <c r="C270" s="139">
        <v>40</v>
      </c>
      <c r="D270" s="139">
        <v>40</v>
      </c>
      <c r="E270" s="139">
        <v>40</v>
      </c>
      <c r="F270" s="139">
        <v>40</v>
      </c>
      <c r="G270" s="139">
        <v>40</v>
      </c>
      <c r="H270" s="100"/>
    </row>
    <row r="271" spans="1:8" ht="12.75">
      <c r="A271" s="95" t="s">
        <v>549</v>
      </c>
      <c r="B271" s="139">
        <v>147</v>
      </c>
      <c r="C271" s="139">
        <v>147</v>
      </c>
      <c r="D271" s="139">
        <v>147</v>
      </c>
      <c r="E271" s="139">
        <v>147</v>
      </c>
      <c r="F271" s="139">
        <v>147</v>
      </c>
      <c r="G271" s="139">
        <v>147</v>
      </c>
      <c r="H271" s="100"/>
    </row>
    <row r="272" spans="1:8" ht="12.75">
      <c r="A272" s="95" t="s">
        <v>550</v>
      </c>
      <c r="B272" s="139">
        <v>148</v>
      </c>
      <c r="C272" s="139">
        <v>148</v>
      </c>
      <c r="D272" s="139">
        <v>148</v>
      </c>
      <c r="E272" s="139">
        <v>148</v>
      </c>
      <c r="F272" s="139">
        <v>148</v>
      </c>
      <c r="G272" s="139">
        <v>148</v>
      </c>
      <c r="H272" s="100"/>
    </row>
    <row r="273" spans="1:8" ht="12.75">
      <c r="A273" s="95" t="s">
        <v>551</v>
      </c>
      <c r="B273" s="139">
        <v>150</v>
      </c>
      <c r="C273" s="139">
        <v>150</v>
      </c>
      <c r="D273" s="139">
        <v>150</v>
      </c>
      <c r="E273" s="139">
        <v>150</v>
      </c>
      <c r="F273" s="139">
        <v>150</v>
      </c>
      <c r="G273" s="139">
        <v>150</v>
      </c>
      <c r="H273" s="100"/>
    </row>
    <row r="274" spans="1:8" ht="12.75">
      <c r="A274" s="95" t="s">
        <v>552</v>
      </c>
      <c r="B274" s="139">
        <v>293</v>
      </c>
      <c r="C274" s="139">
        <v>293</v>
      </c>
      <c r="D274" s="139">
        <v>293</v>
      </c>
      <c r="E274" s="139">
        <v>293</v>
      </c>
      <c r="F274" s="139">
        <v>293</v>
      </c>
      <c r="G274" s="139">
        <v>293</v>
      </c>
      <c r="H274" s="100"/>
    </row>
    <row r="275" spans="1:8" ht="12.75">
      <c r="A275" s="95" t="s">
        <v>553</v>
      </c>
      <c r="B275" s="139">
        <v>220</v>
      </c>
      <c r="C275" s="139">
        <v>220</v>
      </c>
      <c r="D275" s="139">
        <v>220</v>
      </c>
      <c r="E275" s="139">
        <v>220</v>
      </c>
      <c r="F275" s="139">
        <v>220</v>
      </c>
      <c r="G275" s="139">
        <v>220</v>
      </c>
      <c r="H275" s="100"/>
    </row>
    <row r="276" spans="1:8" ht="12.75">
      <c r="A276" s="95" t="s">
        <v>554</v>
      </c>
      <c r="B276" s="139">
        <v>226</v>
      </c>
      <c r="C276" s="139">
        <v>226</v>
      </c>
      <c r="D276" s="139">
        <v>226</v>
      </c>
      <c r="E276" s="139">
        <v>226</v>
      </c>
      <c r="F276" s="139">
        <v>226</v>
      </c>
      <c r="G276" s="139">
        <v>226</v>
      </c>
      <c r="H276" s="100"/>
    </row>
    <row r="277" spans="1:8" ht="12.75">
      <c r="A277" s="95" t="s">
        <v>555</v>
      </c>
      <c r="B277" s="139">
        <v>176</v>
      </c>
      <c r="C277" s="139">
        <v>176</v>
      </c>
      <c r="D277" s="139">
        <v>176</v>
      </c>
      <c r="E277" s="139">
        <v>176</v>
      </c>
      <c r="F277" s="139">
        <v>176</v>
      </c>
      <c r="G277" s="139">
        <v>176</v>
      </c>
      <c r="H277" s="100"/>
    </row>
    <row r="278" spans="1:8" ht="12.75">
      <c r="A278" s="95" t="s">
        <v>556</v>
      </c>
      <c r="B278" s="139">
        <v>174</v>
      </c>
      <c r="C278" s="139">
        <v>174</v>
      </c>
      <c r="D278" s="139">
        <v>174</v>
      </c>
      <c r="E278" s="139">
        <v>174</v>
      </c>
      <c r="F278" s="139">
        <v>174</v>
      </c>
      <c r="G278" s="139">
        <v>174</v>
      </c>
      <c r="H278" s="100"/>
    </row>
    <row r="279" spans="1:8" ht="12.75">
      <c r="A279" s="95" t="s">
        <v>557</v>
      </c>
      <c r="B279" s="139">
        <v>17</v>
      </c>
      <c r="C279" s="139">
        <v>17</v>
      </c>
      <c r="D279" s="139">
        <v>17</v>
      </c>
      <c r="E279" s="139">
        <v>17</v>
      </c>
      <c r="F279" s="139">
        <v>17</v>
      </c>
      <c r="G279" s="139">
        <v>17</v>
      </c>
      <c r="H279" s="100"/>
    </row>
    <row r="280" spans="1:8" ht="12.75">
      <c r="A280" s="95" t="s">
        <v>558</v>
      </c>
      <c r="B280" s="139">
        <v>12</v>
      </c>
      <c r="C280" s="139">
        <v>12</v>
      </c>
      <c r="D280" s="139">
        <v>12</v>
      </c>
      <c r="E280" s="139">
        <v>12</v>
      </c>
      <c r="F280" s="139">
        <v>12</v>
      </c>
      <c r="G280" s="139">
        <v>12</v>
      </c>
      <c r="H280" s="100"/>
    </row>
    <row r="281" spans="1:8" ht="12.75">
      <c r="A281" s="95" t="s">
        <v>559</v>
      </c>
      <c r="B281" s="139">
        <v>83</v>
      </c>
      <c r="C281" s="139">
        <v>83</v>
      </c>
      <c r="D281" s="139">
        <v>83</v>
      </c>
      <c r="E281" s="139">
        <v>83</v>
      </c>
      <c r="F281" s="139">
        <v>83</v>
      </c>
      <c r="G281" s="139">
        <v>83</v>
      </c>
      <c r="H281" s="100"/>
    </row>
    <row r="282" spans="1:8" ht="12.75">
      <c r="A282" s="95" t="s">
        <v>560</v>
      </c>
      <c r="B282" s="139">
        <v>81</v>
      </c>
      <c r="C282" s="139">
        <v>81</v>
      </c>
      <c r="D282" s="139">
        <v>81</v>
      </c>
      <c r="E282" s="139">
        <v>81</v>
      </c>
      <c r="F282" s="139">
        <v>81</v>
      </c>
      <c r="G282" s="139">
        <v>81</v>
      </c>
      <c r="H282" s="100"/>
    </row>
    <row r="283" spans="1:8" ht="12.75">
      <c r="A283" s="95" t="s">
        <v>561</v>
      </c>
      <c r="B283" s="139">
        <v>396</v>
      </c>
      <c r="C283" s="139">
        <v>396</v>
      </c>
      <c r="D283" s="139">
        <v>396</v>
      </c>
      <c r="E283" s="164">
        <v>396</v>
      </c>
      <c r="F283" s="164">
        <v>396</v>
      </c>
      <c r="G283" s="164">
        <v>396</v>
      </c>
      <c r="H283" s="100"/>
    </row>
    <row r="284" spans="1:8" ht="12.75">
      <c r="A284" s="95" t="s">
        <v>562</v>
      </c>
      <c r="B284" s="139">
        <v>49</v>
      </c>
      <c r="C284" s="139">
        <v>49</v>
      </c>
      <c r="D284" s="139">
        <v>49</v>
      </c>
      <c r="E284" s="139">
        <v>49</v>
      </c>
      <c r="F284" s="139">
        <v>49</v>
      </c>
      <c r="G284" s="139">
        <v>49</v>
      </c>
      <c r="H284" s="100"/>
    </row>
    <row r="285" spans="1:8" ht="12.75">
      <c r="A285" s="95" t="s">
        <v>563</v>
      </c>
      <c r="B285" s="139">
        <v>47</v>
      </c>
      <c r="C285" s="139">
        <v>47</v>
      </c>
      <c r="D285" s="139">
        <v>47</v>
      </c>
      <c r="E285" s="139">
        <v>47</v>
      </c>
      <c r="F285" s="139">
        <v>47</v>
      </c>
      <c r="G285" s="139">
        <v>47</v>
      </c>
      <c r="H285" s="100"/>
    </row>
    <row r="286" spans="1:8" ht="12.75">
      <c r="A286" s="95" t="s">
        <v>564</v>
      </c>
      <c r="B286" s="139">
        <v>48</v>
      </c>
      <c r="C286" s="139">
        <v>48</v>
      </c>
      <c r="D286" s="139">
        <v>48</v>
      </c>
      <c r="E286" s="139">
        <v>48</v>
      </c>
      <c r="F286" s="139">
        <v>48</v>
      </c>
      <c r="G286" s="139">
        <v>48</v>
      </c>
      <c r="H286" s="100"/>
    </row>
    <row r="287" spans="1:8" ht="12.75">
      <c r="A287" s="95" t="s">
        <v>565</v>
      </c>
      <c r="B287" s="139">
        <v>47</v>
      </c>
      <c r="C287" s="139">
        <v>47</v>
      </c>
      <c r="D287" s="139">
        <v>47</v>
      </c>
      <c r="E287" s="139">
        <v>47</v>
      </c>
      <c r="F287" s="139">
        <v>47</v>
      </c>
      <c r="G287" s="139">
        <v>47</v>
      </c>
      <c r="H287" s="100"/>
    </row>
    <row r="288" spans="1:8" ht="12.75">
      <c r="A288" s="95" t="s">
        <v>729</v>
      </c>
      <c r="B288" s="139">
        <v>159</v>
      </c>
      <c r="C288" s="139">
        <v>159</v>
      </c>
      <c r="D288" s="139">
        <v>159</v>
      </c>
      <c r="E288" s="139">
        <v>159</v>
      </c>
      <c r="F288" s="139">
        <v>159</v>
      </c>
      <c r="G288" s="139">
        <v>159</v>
      </c>
      <c r="H288" s="100"/>
    </row>
    <row r="289" spans="1:8" ht="12.75">
      <c r="A289" s="95" t="s">
        <v>111</v>
      </c>
      <c r="B289" s="139">
        <v>80</v>
      </c>
      <c r="C289" s="139">
        <v>80</v>
      </c>
      <c r="D289" s="139">
        <v>80</v>
      </c>
      <c r="E289" s="139">
        <v>80</v>
      </c>
      <c r="F289" s="139">
        <v>80</v>
      </c>
      <c r="G289" s="139">
        <v>80</v>
      </c>
      <c r="H289" s="100"/>
    </row>
    <row r="290" spans="1:8" ht="12.75">
      <c r="A290" s="95" t="s">
        <v>566</v>
      </c>
      <c r="B290" s="139">
        <v>16</v>
      </c>
      <c r="C290" s="139">
        <v>16</v>
      </c>
      <c r="D290" s="139">
        <v>16</v>
      </c>
      <c r="E290" s="164">
        <v>16</v>
      </c>
      <c r="F290" s="164">
        <v>16</v>
      </c>
      <c r="G290" s="164">
        <v>16</v>
      </c>
      <c r="H290" s="100"/>
    </row>
    <row r="291" spans="1:8" ht="12.75">
      <c r="A291" s="95" t="s">
        <v>567</v>
      </c>
      <c r="B291" s="139">
        <v>19</v>
      </c>
      <c r="C291" s="139">
        <v>19</v>
      </c>
      <c r="D291" s="139">
        <v>19</v>
      </c>
      <c r="E291" s="139">
        <v>19</v>
      </c>
      <c r="F291" s="139">
        <v>19</v>
      </c>
      <c r="G291" s="139">
        <v>19</v>
      </c>
      <c r="H291" s="100"/>
    </row>
    <row r="292" spans="1:8" ht="12.75">
      <c r="A292" s="95" t="s">
        <v>568</v>
      </c>
      <c r="B292" s="139">
        <v>38</v>
      </c>
      <c r="C292" s="139">
        <v>38</v>
      </c>
      <c r="D292" s="139">
        <v>38</v>
      </c>
      <c r="E292" s="164">
        <v>38</v>
      </c>
      <c r="F292" s="164">
        <v>38</v>
      </c>
      <c r="G292" s="164">
        <v>38</v>
      </c>
      <c r="H292" s="100"/>
    </row>
    <row r="293" spans="1:8" ht="12.75">
      <c r="A293" s="95" t="s">
        <v>112</v>
      </c>
      <c r="B293" s="139">
        <v>47</v>
      </c>
      <c r="C293" s="139">
        <v>47</v>
      </c>
      <c r="D293" s="139">
        <v>47</v>
      </c>
      <c r="E293" s="139">
        <v>47</v>
      </c>
      <c r="F293" s="139">
        <v>47</v>
      </c>
      <c r="G293" s="139">
        <v>47</v>
      </c>
      <c r="H293" s="100"/>
    </row>
    <row r="294" spans="1:8" ht="12.75">
      <c r="A294" s="95" t="s">
        <v>569</v>
      </c>
      <c r="B294" s="139">
        <v>137</v>
      </c>
      <c r="C294" s="139">
        <v>137</v>
      </c>
      <c r="D294" s="139">
        <v>137</v>
      </c>
      <c r="E294" s="139">
        <v>137</v>
      </c>
      <c r="F294" s="139">
        <v>137</v>
      </c>
      <c r="G294" s="139">
        <v>137</v>
      </c>
      <c r="H294" s="100"/>
    </row>
    <row r="295" spans="1:8" ht="12.75">
      <c r="A295" s="95" t="s">
        <v>570</v>
      </c>
      <c r="B295" s="139">
        <v>139</v>
      </c>
      <c r="C295" s="139">
        <v>139</v>
      </c>
      <c r="D295" s="139">
        <v>139</v>
      </c>
      <c r="E295" s="139">
        <v>139</v>
      </c>
      <c r="F295" s="139">
        <v>139</v>
      </c>
      <c r="G295" s="139">
        <v>139</v>
      </c>
      <c r="H295" s="100"/>
    </row>
    <row r="296" spans="1:8" ht="12.75">
      <c r="A296" s="95" t="s">
        <v>571</v>
      </c>
      <c r="B296" s="139">
        <v>331</v>
      </c>
      <c r="C296" s="139">
        <v>331</v>
      </c>
      <c r="D296" s="139">
        <v>331</v>
      </c>
      <c r="E296" s="139">
        <v>331</v>
      </c>
      <c r="F296" s="139">
        <v>331</v>
      </c>
      <c r="G296" s="139">
        <v>331</v>
      </c>
      <c r="H296" s="100"/>
    </row>
    <row r="297" spans="1:8" ht="12.75">
      <c r="A297" s="79" t="s">
        <v>865</v>
      </c>
      <c r="B297" s="139">
        <v>1.6</v>
      </c>
      <c r="C297" s="139">
        <v>1.6</v>
      </c>
      <c r="D297" s="139">
        <v>1.6</v>
      </c>
      <c r="E297" s="139">
        <v>1.6</v>
      </c>
      <c r="F297" s="139">
        <v>1.6</v>
      </c>
      <c r="G297" s="139">
        <v>1.6</v>
      </c>
      <c r="H297" s="100"/>
    </row>
    <row r="298" spans="1:8" ht="12.75">
      <c r="A298" s="79" t="s">
        <v>866</v>
      </c>
      <c r="B298" s="139">
        <v>1.6</v>
      </c>
      <c r="C298" s="139">
        <v>1.6</v>
      </c>
      <c r="D298" s="139">
        <v>1.6</v>
      </c>
      <c r="E298" s="139">
        <v>1.6</v>
      </c>
      <c r="F298" s="139">
        <v>1.6</v>
      </c>
      <c r="G298" s="139">
        <v>1.6</v>
      </c>
      <c r="H298" s="100"/>
    </row>
    <row r="299" spans="1:8" ht="12.75">
      <c r="A299" s="79" t="s">
        <v>867</v>
      </c>
      <c r="B299" s="139">
        <v>1.6</v>
      </c>
      <c r="C299" s="139">
        <v>1.6</v>
      </c>
      <c r="D299" s="139">
        <v>1.6</v>
      </c>
      <c r="E299" s="139">
        <v>1.6</v>
      </c>
      <c r="F299" s="139">
        <v>1.6</v>
      </c>
      <c r="G299" s="139">
        <v>1.6</v>
      </c>
      <c r="H299" s="100"/>
    </row>
    <row r="300" spans="1:8" ht="12.75">
      <c r="A300" s="79" t="s">
        <v>868</v>
      </c>
      <c r="B300" s="139">
        <v>1.6</v>
      </c>
      <c r="C300" s="139">
        <v>1.6</v>
      </c>
      <c r="D300" s="139">
        <v>1.6</v>
      </c>
      <c r="E300" s="139">
        <v>1.6</v>
      </c>
      <c r="F300" s="139">
        <v>1.6</v>
      </c>
      <c r="G300" s="139">
        <v>1.6</v>
      </c>
      <c r="H300" s="100"/>
    </row>
    <row r="301" spans="1:8" ht="12.75">
      <c r="A301" s="95" t="s">
        <v>572</v>
      </c>
      <c r="B301" s="139">
        <v>1.2</v>
      </c>
      <c r="C301" s="139">
        <v>1.2</v>
      </c>
      <c r="D301" s="139">
        <v>1.2</v>
      </c>
      <c r="E301" s="164">
        <v>1.2</v>
      </c>
      <c r="F301" s="164">
        <v>1.2</v>
      </c>
      <c r="G301" s="164">
        <v>1.2</v>
      </c>
      <c r="H301" s="100"/>
    </row>
    <row r="302" spans="1:8" ht="12.75">
      <c r="A302" s="95" t="s">
        <v>573</v>
      </c>
      <c r="B302" s="139">
        <v>1282</v>
      </c>
      <c r="C302" s="139">
        <v>1282</v>
      </c>
      <c r="D302" s="139">
        <v>1282</v>
      </c>
      <c r="E302" s="139">
        <v>1282</v>
      </c>
      <c r="F302" s="139">
        <v>1282</v>
      </c>
      <c r="G302" s="139">
        <v>1282</v>
      </c>
      <c r="H302" s="100"/>
    </row>
    <row r="303" spans="1:8" ht="12.75">
      <c r="A303" s="95" t="s">
        <v>574</v>
      </c>
      <c r="B303" s="139">
        <v>1282</v>
      </c>
      <c r="C303" s="139">
        <v>1282</v>
      </c>
      <c r="D303" s="139">
        <v>1282</v>
      </c>
      <c r="E303" s="139">
        <v>1282</v>
      </c>
      <c r="F303" s="139">
        <v>1282</v>
      </c>
      <c r="G303" s="139">
        <v>1282</v>
      </c>
      <c r="H303" s="100"/>
    </row>
    <row r="304" spans="1:8" ht="12.75">
      <c r="A304" s="95" t="s">
        <v>575</v>
      </c>
      <c r="B304" s="139">
        <v>61</v>
      </c>
      <c r="C304" s="139">
        <v>61</v>
      </c>
      <c r="D304" s="139">
        <v>61</v>
      </c>
      <c r="E304" s="139">
        <v>61</v>
      </c>
      <c r="F304" s="139">
        <v>61</v>
      </c>
      <c r="G304" s="139">
        <v>61</v>
      </c>
      <c r="H304" s="100"/>
    </row>
    <row r="305" spans="1:8" ht="12.75">
      <c r="A305" s="95" t="s">
        <v>576</v>
      </c>
      <c r="B305" s="139">
        <v>64</v>
      </c>
      <c r="C305" s="139">
        <v>64</v>
      </c>
      <c r="D305" s="139">
        <v>64</v>
      </c>
      <c r="E305" s="139">
        <v>64</v>
      </c>
      <c r="F305" s="139">
        <v>64</v>
      </c>
      <c r="G305" s="139">
        <v>64</v>
      </c>
      <c r="H305" s="100"/>
    </row>
    <row r="306" spans="1:8" ht="12.75">
      <c r="A306" s="95" t="s">
        <v>577</v>
      </c>
      <c r="B306" s="139">
        <v>182</v>
      </c>
      <c r="C306" s="139">
        <v>182</v>
      </c>
      <c r="D306" s="139">
        <v>182</v>
      </c>
      <c r="E306" s="139">
        <v>182</v>
      </c>
      <c r="F306" s="139">
        <v>182</v>
      </c>
      <c r="G306" s="139">
        <v>182</v>
      </c>
      <c r="H306" s="100"/>
    </row>
    <row r="307" spans="1:8" ht="12.75">
      <c r="A307" s="79" t="s">
        <v>578</v>
      </c>
      <c r="B307" s="139">
        <v>484</v>
      </c>
      <c r="C307" s="139">
        <v>484</v>
      </c>
      <c r="D307" s="139">
        <v>484</v>
      </c>
      <c r="E307" s="139">
        <v>484</v>
      </c>
      <c r="F307" s="139">
        <v>484</v>
      </c>
      <c r="G307" s="139">
        <v>484</v>
      </c>
      <c r="H307" s="100"/>
    </row>
    <row r="308" spans="1:8" ht="12.75">
      <c r="A308" s="79" t="s">
        <v>579</v>
      </c>
      <c r="B308" s="139">
        <v>11</v>
      </c>
      <c r="C308" s="139">
        <v>11</v>
      </c>
      <c r="D308" s="139">
        <v>11</v>
      </c>
      <c r="E308" s="164">
        <v>11</v>
      </c>
      <c r="F308" s="164">
        <v>11</v>
      </c>
      <c r="G308" s="164">
        <v>11</v>
      </c>
      <c r="H308" s="100"/>
    </row>
    <row r="309" spans="1:8" ht="12.75">
      <c r="A309" s="79" t="s">
        <v>580</v>
      </c>
      <c r="B309" s="139">
        <v>30</v>
      </c>
      <c r="C309" s="139">
        <v>30</v>
      </c>
      <c r="D309" s="139">
        <v>30</v>
      </c>
      <c r="E309" s="139">
        <v>30</v>
      </c>
      <c r="F309" s="139">
        <v>30</v>
      </c>
      <c r="G309" s="139">
        <v>30</v>
      </c>
      <c r="H309" s="100"/>
    </row>
    <row r="310" spans="1:8" ht="12.75">
      <c r="A310" s="79" t="s">
        <v>581</v>
      </c>
      <c r="B310" s="139">
        <v>72</v>
      </c>
      <c r="C310" s="139">
        <v>72</v>
      </c>
      <c r="D310" s="139">
        <v>72</v>
      </c>
      <c r="E310" s="139">
        <v>72</v>
      </c>
      <c r="F310" s="139">
        <v>72</v>
      </c>
      <c r="G310" s="139">
        <v>72</v>
      </c>
      <c r="H310" s="100"/>
    </row>
    <row r="311" spans="1:8" ht="12.75">
      <c r="A311" s="95" t="s">
        <v>582</v>
      </c>
      <c r="B311" s="139">
        <v>68</v>
      </c>
      <c r="C311" s="139">
        <v>68</v>
      </c>
      <c r="D311" s="139">
        <v>68</v>
      </c>
      <c r="E311" s="139">
        <v>68</v>
      </c>
      <c r="F311" s="139">
        <v>68</v>
      </c>
      <c r="G311" s="139">
        <v>68</v>
      </c>
      <c r="H311" s="100"/>
    </row>
    <row r="312" spans="1:8" ht="12.75">
      <c r="A312" s="95" t="s">
        <v>583</v>
      </c>
      <c r="B312" s="139">
        <v>61</v>
      </c>
      <c r="C312" s="139">
        <v>61</v>
      </c>
      <c r="D312" s="139">
        <v>61</v>
      </c>
      <c r="E312" s="139">
        <v>61</v>
      </c>
      <c r="F312" s="139">
        <v>61</v>
      </c>
      <c r="G312" s="139">
        <v>61</v>
      </c>
      <c r="H312" s="100"/>
    </row>
    <row r="313" spans="1:8" ht="12.75">
      <c r="A313" s="95" t="s">
        <v>584</v>
      </c>
      <c r="B313" s="139">
        <v>110</v>
      </c>
      <c r="C313" s="139">
        <v>110</v>
      </c>
      <c r="D313" s="139">
        <v>110</v>
      </c>
      <c r="E313" s="139">
        <v>110</v>
      </c>
      <c r="F313" s="139">
        <v>110</v>
      </c>
      <c r="G313" s="139">
        <v>110</v>
      </c>
      <c r="H313" s="100"/>
    </row>
    <row r="314" spans="1:8" ht="12.75">
      <c r="A314" s="95" t="s">
        <v>585</v>
      </c>
      <c r="B314" s="139">
        <v>57</v>
      </c>
      <c r="C314" s="139">
        <v>57</v>
      </c>
      <c r="D314" s="139">
        <v>57</v>
      </c>
      <c r="E314" s="139">
        <v>57</v>
      </c>
      <c r="F314" s="139">
        <v>57</v>
      </c>
      <c r="G314" s="139">
        <v>57</v>
      </c>
      <c r="H314" s="100"/>
    </row>
    <row r="315" spans="1:8" ht="12.75">
      <c r="A315" s="95" t="s">
        <v>586</v>
      </c>
      <c r="B315" s="139">
        <v>57</v>
      </c>
      <c r="C315" s="139">
        <v>57</v>
      </c>
      <c r="D315" s="139">
        <v>57</v>
      </c>
      <c r="E315" s="139">
        <v>57</v>
      </c>
      <c r="F315" s="139">
        <v>57</v>
      </c>
      <c r="G315" s="139">
        <v>57</v>
      </c>
      <c r="H315" s="100"/>
    </row>
    <row r="316" spans="1:8" ht="12.75">
      <c r="A316" s="95" t="s">
        <v>587</v>
      </c>
      <c r="B316" s="139">
        <v>58</v>
      </c>
      <c r="C316" s="139">
        <v>58</v>
      </c>
      <c r="D316" s="139">
        <v>58</v>
      </c>
      <c r="E316" s="139">
        <v>58</v>
      </c>
      <c r="F316" s="139">
        <v>58</v>
      </c>
      <c r="G316" s="139">
        <v>58</v>
      </c>
      <c r="H316" s="100"/>
    </row>
    <row r="317" spans="1:8" ht="12.75">
      <c r="A317" s="95" t="s">
        <v>588</v>
      </c>
      <c r="B317" s="139">
        <v>58</v>
      </c>
      <c r="C317" s="139">
        <v>58</v>
      </c>
      <c r="D317" s="139">
        <v>58</v>
      </c>
      <c r="E317" s="139">
        <v>58</v>
      </c>
      <c r="F317" s="139">
        <v>58</v>
      </c>
      <c r="G317" s="139">
        <v>58</v>
      </c>
      <c r="H317" s="100"/>
    </row>
    <row r="318" spans="1:8" ht="12.75">
      <c r="A318" s="95" t="s">
        <v>589</v>
      </c>
      <c r="B318" s="139">
        <v>108</v>
      </c>
      <c r="C318" s="139">
        <v>108</v>
      </c>
      <c r="D318" s="139">
        <v>108</v>
      </c>
      <c r="E318" s="139">
        <v>108</v>
      </c>
      <c r="F318" s="139">
        <v>108</v>
      </c>
      <c r="G318" s="139">
        <v>108</v>
      </c>
      <c r="H318" s="100"/>
    </row>
    <row r="319" spans="1:8" ht="12.75">
      <c r="A319" s="95" t="s">
        <v>590</v>
      </c>
      <c r="B319" s="139">
        <v>58</v>
      </c>
      <c r="C319" s="139">
        <v>58</v>
      </c>
      <c r="D319" s="139">
        <v>58</v>
      </c>
      <c r="E319" s="139">
        <v>58</v>
      </c>
      <c r="F319" s="139">
        <v>58</v>
      </c>
      <c r="G319" s="139">
        <v>58</v>
      </c>
      <c r="H319" s="100"/>
    </row>
    <row r="320" spans="1:8" ht="12.75">
      <c r="A320" s="95" t="s">
        <v>591</v>
      </c>
      <c r="B320" s="139">
        <v>57</v>
      </c>
      <c r="C320" s="139">
        <v>57</v>
      </c>
      <c r="D320" s="139">
        <v>57</v>
      </c>
      <c r="E320" s="139">
        <v>57</v>
      </c>
      <c r="F320" s="139">
        <v>57</v>
      </c>
      <c r="G320" s="139">
        <v>57</v>
      </c>
      <c r="H320" s="100"/>
    </row>
    <row r="321" spans="1:8" ht="12.75">
      <c r="A321" s="95" t="s">
        <v>592</v>
      </c>
      <c r="B321" s="139">
        <v>58</v>
      </c>
      <c r="C321" s="139">
        <v>58</v>
      </c>
      <c r="D321" s="139">
        <v>58</v>
      </c>
      <c r="E321" s="139">
        <v>58</v>
      </c>
      <c r="F321" s="139">
        <v>58</v>
      </c>
      <c r="G321" s="139">
        <v>58</v>
      </c>
      <c r="H321" s="100"/>
    </row>
    <row r="322" spans="1:8" ht="12.75">
      <c r="A322" s="95" t="s">
        <v>593</v>
      </c>
      <c r="B322" s="139">
        <v>58</v>
      </c>
      <c r="C322" s="139">
        <v>58</v>
      </c>
      <c r="D322" s="139">
        <v>58</v>
      </c>
      <c r="E322" s="139">
        <v>58</v>
      </c>
      <c r="F322" s="139">
        <v>58</v>
      </c>
      <c r="G322" s="139">
        <v>58</v>
      </c>
      <c r="H322" s="100"/>
    </row>
    <row r="323" spans="1:8" ht="12.75">
      <c r="A323" s="95" t="s">
        <v>594</v>
      </c>
      <c r="B323" s="139">
        <v>57</v>
      </c>
      <c r="C323" s="139">
        <v>57</v>
      </c>
      <c r="D323" s="139">
        <v>57</v>
      </c>
      <c r="E323" s="139">
        <v>57</v>
      </c>
      <c r="F323" s="139">
        <v>57</v>
      </c>
      <c r="G323" s="139">
        <v>57</v>
      </c>
      <c r="H323" s="100"/>
    </row>
    <row r="324" spans="1:8" ht="12.75">
      <c r="A324" s="95" t="s">
        <v>595</v>
      </c>
      <c r="B324" s="139">
        <v>55</v>
      </c>
      <c r="C324" s="139">
        <v>55</v>
      </c>
      <c r="D324" s="139">
        <v>55</v>
      </c>
      <c r="E324" s="139">
        <v>55</v>
      </c>
      <c r="F324" s="139">
        <v>55</v>
      </c>
      <c r="G324" s="139">
        <v>55</v>
      </c>
      <c r="H324" s="100"/>
    </row>
    <row r="325" spans="1:8" ht="12.75">
      <c r="A325" s="95" t="s">
        <v>596</v>
      </c>
      <c r="B325" s="139">
        <v>57</v>
      </c>
      <c r="C325" s="139">
        <v>57</v>
      </c>
      <c r="D325" s="139">
        <v>57</v>
      </c>
      <c r="E325" s="139">
        <v>57</v>
      </c>
      <c r="F325" s="139">
        <v>57</v>
      </c>
      <c r="G325" s="139">
        <v>57</v>
      </c>
      <c r="H325" s="100"/>
    </row>
    <row r="326" spans="1:8" ht="12.75">
      <c r="A326" s="95" t="s">
        <v>597</v>
      </c>
      <c r="B326" s="139">
        <v>58</v>
      </c>
      <c r="C326" s="139">
        <v>58</v>
      </c>
      <c r="D326" s="139">
        <v>58</v>
      </c>
      <c r="E326" s="139">
        <v>58</v>
      </c>
      <c r="F326" s="139">
        <v>58</v>
      </c>
      <c r="G326" s="139">
        <v>58</v>
      </c>
      <c r="H326" s="100"/>
    </row>
    <row r="327" spans="1:8" ht="12.75">
      <c r="A327" s="95" t="s">
        <v>598</v>
      </c>
      <c r="B327" s="139">
        <v>58</v>
      </c>
      <c r="C327" s="139">
        <v>58</v>
      </c>
      <c r="D327" s="139">
        <v>58</v>
      </c>
      <c r="E327" s="139">
        <v>58</v>
      </c>
      <c r="F327" s="139">
        <v>58</v>
      </c>
      <c r="G327" s="139">
        <v>58</v>
      </c>
      <c r="H327" s="100"/>
    </row>
    <row r="328" spans="1:8" ht="12.75">
      <c r="A328" s="95" t="s">
        <v>599</v>
      </c>
      <c r="B328" s="139">
        <v>57</v>
      </c>
      <c r="C328" s="139">
        <v>57</v>
      </c>
      <c r="D328" s="139">
        <v>57</v>
      </c>
      <c r="E328" s="139">
        <v>57</v>
      </c>
      <c r="F328" s="139">
        <v>57</v>
      </c>
      <c r="G328" s="139">
        <v>57</v>
      </c>
      <c r="H328" s="100"/>
    </row>
    <row r="329" spans="1:8" ht="12.75">
      <c r="A329" s="95" t="s">
        <v>600</v>
      </c>
      <c r="B329" s="139">
        <v>12</v>
      </c>
      <c r="C329" s="139">
        <v>12</v>
      </c>
      <c r="D329" s="139">
        <v>12</v>
      </c>
      <c r="E329" s="139">
        <v>12</v>
      </c>
      <c r="F329" s="139">
        <v>12</v>
      </c>
      <c r="G329" s="139">
        <v>12</v>
      </c>
      <c r="H329" s="100"/>
    </row>
    <row r="330" spans="1:8" ht="12.75">
      <c r="A330" s="95" t="s">
        <v>601</v>
      </c>
      <c r="B330" s="139">
        <v>1.4</v>
      </c>
      <c r="C330" s="139">
        <v>1.4</v>
      </c>
      <c r="D330" s="139">
        <v>1.4</v>
      </c>
      <c r="E330" s="164">
        <v>1.4</v>
      </c>
      <c r="F330" s="164">
        <v>1.4</v>
      </c>
      <c r="G330" s="164">
        <v>1.4</v>
      </c>
      <c r="H330" s="100"/>
    </row>
    <row r="331" spans="1:8" ht="12.75">
      <c r="A331" s="95" t="s">
        <v>602</v>
      </c>
      <c r="B331" s="139">
        <v>1.4</v>
      </c>
      <c r="C331" s="139">
        <v>1.4</v>
      </c>
      <c r="D331" s="139">
        <v>1.4</v>
      </c>
      <c r="E331" s="164">
        <v>1.4</v>
      </c>
      <c r="F331" s="164">
        <v>1.4</v>
      </c>
      <c r="G331" s="164">
        <v>1.4</v>
      </c>
      <c r="H331" s="100"/>
    </row>
    <row r="332" spans="1:8" ht="12.75">
      <c r="A332" s="95" t="s">
        <v>603</v>
      </c>
      <c r="B332" s="139">
        <v>1.4</v>
      </c>
      <c r="C332" s="139">
        <v>1.4</v>
      </c>
      <c r="D332" s="139">
        <v>1.4</v>
      </c>
      <c r="E332" s="164">
        <v>1.4</v>
      </c>
      <c r="F332" s="164">
        <v>1.4</v>
      </c>
      <c r="G332" s="164">
        <v>1.4</v>
      </c>
      <c r="H332" s="100"/>
    </row>
    <row r="333" spans="1:8" ht="12.75">
      <c r="A333" s="166" t="s">
        <v>604</v>
      </c>
      <c r="B333" s="139">
        <v>1.4</v>
      </c>
      <c r="C333" s="139">
        <v>1.4</v>
      </c>
      <c r="D333" s="139">
        <v>1.4</v>
      </c>
      <c r="E333" s="164">
        <v>1.4</v>
      </c>
      <c r="F333" s="164">
        <v>1.4</v>
      </c>
      <c r="G333" s="164">
        <v>1.4</v>
      </c>
      <c r="H333" s="100"/>
    </row>
    <row r="334" spans="1:8" ht="12.75">
      <c r="A334" s="166" t="s">
        <v>818</v>
      </c>
      <c r="B334" s="139">
        <v>1.4</v>
      </c>
      <c r="C334" s="139">
        <v>1.4</v>
      </c>
      <c r="D334" s="139">
        <v>1.4</v>
      </c>
      <c r="E334" s="164">
        <v>1.4</v>
      </c>
      <c r="F334" s="164">
        <v>1.4</v>
      </c>
      <c r="G334" s="164">
        <v>1.4</v>
      </c>
      <c r="H334" s="100"/>
    </row>
    <row r="335" spans="1:8" ht="12.75">
      <c r="A335" s="166" t="s">
        <v>819</v>
      </c>
      <c r="B335" s="139">
        <v>1.4</v>
      </c>
      <c r="C335" s="139">
        <v>1.4</v>
      </c>
      <c r="D335" s="139">
        <v>1.4</v>
      </c>
      <c r="E335" s="164">
        <v>1.4</v>
      </c>
      <c r="F335" s="164">
        <v>1.4</v>
      </c>
      <c r="G335" s="164">
        <v>1.4</v>
      </c>
      <c r="H335" s="100"/>
    </row>
    <row r="336" spans="1:8" ht="12.75">
      <c r="A336" s="166" t="s">
        <v>605</v>
      </c>
      <c r="B336" s="139">
        <v>102</v>
      </c>
      <c r="C336" s="139">
        <v>102</v>
      </c>
      <c r="D336" s="139">
        <v>102</v>
      </c>
      <c r="E336" s="139">
        <v>102</v>
      </c>
      <c r="F336" s="139">
        <v>102</v>
      </c>
      <c r="G336" s="139">
        <v>102</v>
      </c>
      <c r="H336" s="100"/>
    </row>
    <row r="337" spans="1:8" ht="12.75">
      <c r="A337" s="95" t="s">
        <v>606</v>
      </c>
      <c r="B337" s="139">
        <v>86</v>
      </c>
      <c r="C337" s="139">
        <v>86</v>
      </c>
      <c r="D337" s="139">
        <v>86</v>
      </c>
      <c r="E337" s="139">
        <v>86</v>
      </c>
      <c r="F337" s="139">
        <v>86</v>
      </c>
      <c r="G337" s="139">
        <v>86</v>
      </c>
      <c r="H337" s="100"/>
    </row>
    <row r="338" spans="1:8" ht="12.75">
      <c r="A338" s="95" t="s">
        <v>607</v>
      </c>
      <c r="B338" s="139">
        <v>103</v>
      </c>
      <c r="C338" s="139">
        <v>103</v>
      </c>
      <c r="D338" s="139">
        <v>103</v>
      </c>
      <c r="E338" s="139">
        <v>103</v>
      </c>
      <c r="F338" s="139">
        <v>103</v>
      </c>
      <c r="G338" s="139">
        <v>103</v>
      </c>
      <c r="H338" s="100"/>
    </row>
    <row r="339" spans="1:8" ht="12.75">
      <c r="A339" s="95" t="s">
        <v>608</v>
      </c>
      <c r="B339" s="139">
        <v>105</v>
      </c>
      <c r="C339" s="139">
        <v>105</v>
      </c>
      <c r="D339" s="139">
        <v>105</v>
      </c>
      <c r="E339" s="139">
        <v>105</v>
      </c>
      <c r="F339" s="139">
        <v>105</v>
      </c>
      <c r="G339" s="139">
        <v>105</v>
      </c>
      <c r="H339" s="100"/>
    </row>
    <row r="340" spans="1:8" ht="12.75">
      <c r="A340" s="166" t="s">
        <v>609</v>
      </c>
      <c r="B340" s="139">
        <v>421</v>
      </c>
      <c r="C340" s="139">
        <v>421</v>
      </c>
      <c r="D340" s="139">
        <v>421</v>
      </c>
      <c r="E340" s="139">
        <v>421</v>
      </c>
      <c r="F340" s="139">
        <v>421</v>
      </c>
      <c r="G340" s="139">
        <v>421</v>
      </c>
      <c r="H340" s="100"/>
    </row>
    <row r="341" spans="1:8" ht="12.75">
      <c r="A341" s="95" t="s">
        <v>610</v>
      </c>
      <c r="B341" s="139">
        <v>563</v>
      </c>
      <c r="C341" s="139">
        <v>563</v>
      </c>
      <c r="D341" s="139">
        <v>563</v>
      </c>
      <c r="E341" s="139">
        <v>563</v>
      </c>
      <c r="F341" s="139">
        <v>563</v>
      </c>
      <c r="G341" s="139">
        <v>563</v>
      </c>
      <c r="H341" s="100"/>
    </row>
    <row r="342" spans="1:8" ht="12.75">
      <c r="A342" s="95" t="s">
        <v>611</v>
      </c>
      <c r="B342" s="139">
        <v>805</v>
      </c>
      <c r="C342" s="139">
        <v>805</v>
      </c>
      <c r="D342" s="139">
        <v>805</v>
      </c>
      <c r="E342" s="139">
        <v>805</v>
      </c>
      <c r="F342" s="139">
        <v>805</v>
      </c>
      <c r="G342" s="139">
        <v>805</v>
      </c>
      <c r="H342" s="100"/>
    </row>
    <row r="343" spans="1:8" ht="12.75">
      <c r="A343" s="95" t="s">
        <v>612</v>
      </c>
      <c r="B343" s="139">
        <v>226</v>
      </c>
      <c r="C343" s="139">
        <v>226</v>
      </c>
      <c r="D343" s="139">
        <v>226</v>
      </c>
      <c r="E343" s="139">
        <v>226</v>
      </c>
      <c r="F343" s="139">
        <v>226</v>
      </c>
      <c r="G343" s="139">
        <v>226</v>
      </c>
      <c r="H343" s="100"/>
    </row>
    <row r="344" spans="1:8" ht="12.75">
      <c r="A344" s="95" t="s">
        <v>613</v>
      </c>
      <c r="B344" s="139">
        <v>4</v>
      </c>
      <c r="C344" s="139">
        <v>4</v>
      </c>
      <c r="D344" s="139">
        <v>4</v>
      </c>
      <c r="E344" s="164">
        <v>4</v>
      </c>
      <c r="F344" s="164">
        <v>4</v>
      </c>
      <c r="G344" s="164">
        <v>4</v>
      </c>
      <c r="H344" s="100"/>
    </row>
    <row r="345" spans="1:8" ht="12.75">
      <c r="A345" s="79" t="s">
        <v>614</v>
      </c>
      <c r="B345" s="139">
        <v>152</v>
      </c>
      <c r="C345" s="139">
        <v>152</v>
      </c>
      <c r="D345" s="139">
        <v>152</v>
      </c>
      <c r="E345" s="164">
        <v>152</v>
      </c>
      <c r="F345" s="164">
        <v>152</v>
      </c>
      <c r="G345" s="164">
        <v>152</v>
      </c>
      <c r="H345" s="100"/>
    </row>
    <row r="346" spans="1:8" ht="12.75">
      <c r="A346" s="79" t="s">
        <v>615</v>
      </c>
      <c r="B346" s="139">
        <v>154</v>
      </c>
      <c r="C346" s="139">
        <v>154</v>
      </c>
      <c r="D346" s="139">
        <v>154</v>
      </c>
      <c r="E346" s="139">
        <v>154</v>
      </c>
      <c r="F346" s="139">
        <v>154</v>
      </c>
      <c r="G346" s="139">
        <v>154</v>
      </c>
      <c r="H346" s="100"/>
    </row>
    <row r="347" spans="1:8" ht="12.75">
      <c r="A347" s="79" t="s">
        <v>616</v>
      </c>
      <c r="B347" s="139">
        <v>206</v>
      </c>
      <c r="C347" s="139">
        <v>206</v>
      </c>
      <c r="D347" s="139">
        <v>206</v>
      </c>
      <c r="E347" s="139">
        <v>206</v>
      </c>
      <c r="F347" s="139">
        <v>206</v>
      </c>
      <c r="G347" s="139">
        <v>206</v>
      </c>
      <c r="H347" s="100"/>
    </row>
    <row r="348" spans="1:8" ht="12.75">
      <c r="A348" s="79" t="s">
        <v>617</v>
      </c>
      <c r="B348" s="139">
        <v>220</v>
      </c>
      <c r="C348" s="139">
        <v>220</v>
      </c>
      <c r="D348" s="139">
        <v>220</v>
      </c>
      <c r="E348" s="139">
        <v>220</v>
      </c>
      <c r="F348" s="139">
        <v>220</v>
      </c>
      <c r="G348" s="139">
        <v>220</v>
      </c>
      <c r="H348" s="100"/>
    </row>
    <row r="349" spans="1:8" ht="12.75">
      <c r="A349" s="95" t="s">
        <v>618</v>
      </c>
      <c r="B349" s="139">
        <v>397</v>
      </c>
      <c r="C349" s="139">
        <v>397</v>
      </c>
      <c r="D349" s="139">
        <v>397</v>
      </c>
      <c r="E349" s="139">
        <v>397</v>
      </c>
      <c r="F349" s="139">
        <v>397</v>
      </c>
      <c r="G349" s="139">
        <v>397</v>
      </c>
      <c r="H349" s="100"/>
    </row>
    <row r="350" spans="1:8" ht="12.75">
      <c r="A350" s="137" t="s">
        <v>897</v>
      </c>
      <c r="B350" s="127">
        <v>175</v>
      </c>
      <c r="C350" s="127">
        <v>175</v>
      </c>
      <c r="D350" s="127">
        <v>175</v>
      </c>
      <c r="E350" s="127">
        <v>175</v>
      </c>
      <c r="F350" s="127">
        <v>175</v>
      </c>
      <c r="G350" s="127">
        <v>175</v>
      </c>
      <c r="H350" s="100"/>
    </row>
    <row r="351" spans="1:8" ht="12.75">
      <c r="A351" s="137" t="s">
        <v>780</v>
      </c>
      <c r="B351" s="127">
        <v>527</v>
      </c>
      <c r="C351" s="127">
        <v>527</v>
      </c>
      <c r="D351" s="127">
        <v>527</v>
      </c>
      <c r="E351" s="127">
        <v>527</v>
      </c>
      <c r="F351" s="127">
        <v>527</v>
      </c>
      <c r="G351" s="127">
        <v>527</v>
      </c>
      <c r="H351" s="100"/>
    </row>
    <row r="352" spans="1:8" ht="12.75">
      <c r="A352" s="137" t="s">
        <v>781</v>
      </c>
      <c r="B352" s="127">
        <v>354</v>
      </c>
      <c r="C352" s="127">
        <v>354</v>
      </c>
      <c r="D352" s="127">
        <v>354</v>
      </c>
      <c r="E352" s="127">
        <v>354</v>
      </c>
      <c r="F352" s="127">
        <v>354</v>
      </c>
      <c r="G352" s="127">
        <v>354</v>
      </c>
      <c r="H352" s="100"/>
    </row>
    <row r="353" spans="1:8" ht="12.75">
      <c r="A353" s="95" t="s">
        <v>619</v>
      </c>
      <c r="B353" s="139">
        <v>166</v>
      </c>
      <c r="C353" s="139">
        <v>166</v>
      </c>
      <c r="D353" s="139">
        <v>166</v>
      </c>
      <c r="E353" s="139">
        <v>166</v>
      </c>
      <c r="F353" s="139">
        <v>166</v>
      </c>
      <c r="G353" s="139">
        <v>166</v>
      </c>
      <c r="H353" s="100"/>
    </row>
    <row r="354" spans="1:8" ht="12.75">
      <c r="A354" s="95" t="s">
        <v>620</v>
      </c>
      <c r="B354" s="139">
        <v>163</v>
      </c>
      <c r="C354" s="139">
        <v>163</v>
      </c>
      <c r="D354" s="139">
        <v>163</v>
      </c>
      <c r="E354" s="139">
        <v>163</v>
      </c>
      <c r="F354" s="139">
        <v>163</v>
      </c>
      <c r="G354" s="139">
        <v>163</v>
      </c>
      <c r="H354" s="100"/>
    </row>
    <row r="355" spans="1:8" ht="12.75">
      <c r="A355" s="95" t="s">
        <v>621</v>
      </c>
      <c r="B355" s="139">
        <v>226</v>
      </c>
      <c r="C355" s="139">
        <v>226</v>
      </c>
      <c r="D355" s="139">
        <v>226</v>
      </c>
      <c r="E355" s="139">
        <v>226</v>
      </c>
      <c r="F355" s="139">
        <v>226</v>
      </c>
      <c r="G355" s="139">
        <v>226</v>
      </c>
      <c r="H355" s="100"/>
    </row>
    <row r="356" spans="1:8" ht="12.75">
      <c r="A356" s="95" t="s">
        <v>622</v>
      </c>
      <c r="B356" s="139">
        <v>544</v>
      </c>
      <c r="C356" s="139">
        <v>544</v>
      </c>
      <c r="D356" s="139">
        <v>544</v>
      </c>
      <c r="E356" s="139">
        <v>544</v>
      </c>
      <c r="F356" s="139">
        <v>544</v>
      </c>
      <c r="G356" s="139">
        <v>544</v>
      </c>
      <c r="H356" s="100"/>
    </row>
    <row r="357" spans="1:8" ht="12.75">
      <c r="A357" s="95" t="s">
        <v>623</v>
      </c>
      <c r="B357" s="139">
        <v>657</v>
      </c>
      <c r="C357" s="139">
        <v>657</v>
      </c>
      <c r="D357" s="139">
        <v>657</v>
      </c>
      <c r="E357" s="139">
        <v>657</v>
      </c>
      <c r="F357" s="139">
        <v>657</v>
      </c>
      <c r="G357" s="139">
        <v>657</v>
      </c>
      <c r="H357" s="100"/>
    </row>
    <row r="358" spans="1:8" ht="12.75">
      <c r="A358" s="95" t="s">
        <v>624</v>
      </c>
      <c r="B358" s="139">
        <v>645</v>
      </c>
      <c r="C358" s="139">
        <v>645</v>
      </c>
      <c r="D358" s="139">
        <v>645</v>
      </c>
      <c r="E358" s="139">
        <v>645</v>
      </c>
      <c r="F358" s="139">
        <v>645</v>
      </c>
      <c r="G358" s="139">
        <v>645</v>
      </c>
      <c r="H358" s="100"/>
    </row>
    <row r="359" spans="1:8" ht="12.75">
      <c r="A359" s="95" t="s">
        <v>625</v>
      </c>
      <c r="B359" s="139">
        <v>567</v>
      </c>
      <c r="C359" s="139">
        <v>567</v>
      </c>
      <c r="D359" s="139">
        <v>567</v>
      </c>
      <c r="E359" s="139">
        <v>567</v>
      </c>
      <c r="F359" s="139">
        <v>567</v>
      </c>
      <c r="G359" s="139">
        <v>567</v>
      </c>
      <c r="H359" s="100"/>
    </row>
    <row r="360" spans="1:8" ht="12.75">
      <c r="A360" s="95" t="s">
        <v>626</v>
      </c>
      <c r="B360" s="139">
        <v>603</v>
      </c>
      <c r="C360" s="139">
        <v>603</v>
      </c>
      <c r="D360" s="139">
        <v>603</v>
      </c>
      <c r="E360" s="139">
        <v>603</v>
      </c>
      <c r="F360" s="139">
        <v>603</v>
      </c>
      <c r="G360" s="139">
        <v>603</v>
      </c>
      <c r="H360" s="100"/>
    </row>
    <row r="361" spans="1:8" ht="12.75">
      <c r="A361" s="95" t="s">
        <v>627</v>
      </c>
      <c r="B361" s="139">
        <v>13</v>
      </c>
      <c r="C361" s="139">
        <v>13</v>
      </c>
      <c r="D361" s="139">
        <v>13</v>
      </c>
      <c r="E361" s="139">
        <v>13</v>
      </c>
      <c r="F361" s="139">
        <v>13</v>
      </c>
      <c r="G361" s="139">
        <v>13</v>
      </c>
      <c r="H361" s="100"/>
    </row>
    <row r="362" spans="1:8" ht="12.75">
      <c r="A362" s="95" t="s">
        <v>628</v>
      </c>
      <c r="B362" s="139">
        <v>51</v>
      </c>
      <c r="C362" s="139">
        <v>51</v>
      </c>
      <c r="D362" s="139">
        <v>51</v>
      </c>
      <c r="E362" s="139">
        <v>51</v>
      </c>
      <c r="F362" s="139">
        <v>51</v>
      </c>
      <c r="G362" s="139">
        <v>51</v>
      </c>
      <c r="H362" s="100"/>
    </row>
    <row r="363" spans="1:8" ht="12.75">
      <c r="A363" s="95" t="s">
        <v>629</v>
      </c>
      <c r="B363" s="139">
        <v>96</v>
      </c>
      <c r="C363" s="139">
        <v>96</v>
      </c>
      <c r="D363" s="139">
        <v>96</v>
      </c>
      <c r="E363" s="139">
        <v>96</v>
      </c>
      <c r="F363" s="139">
        <v>96</v>
      </c>
      <c r="G363" s="139">
        <v>96</v>
      </c>
      <c r="H363" s="100"/>
    </row>
    <row r="364" spans="1:8" ht="12.75">
      <c r="A364" s="95" t="s">
        <v>630</v>
      </c>
      <c r="B364" s="139">
        <v>151</v>
      </c>
      <c r="C364" s="139">
        <v>151</v>
      </c>
      <c r="D364" s="139">
        <v>151</v>
      </c>
      <c r="E364" s="139">
        <v>151</v>
      </c>
      <c r="F364" s="139">
        <v>151</v>
      </c>
      <c r="G364" s="139">
        <v>151</v>
      </c>
      <c r="H364" s="100"/>
    </row>
    <row r="365" spans="1:8" ht="12.75">
      <c r="A365" s="95" t="s">
        <v>734</v>
      </c>
      <c r="B365" s="139">
        <v>1.2</v>
      </c>
      <c r="C365" s="139">
        <v>1.2</v>
      </c>
      <c r="D365" s="139">
        <v>1.2</v>
      </c>
      <c r="E365" s="164">
        <v>1.2</v>
      </c>
      <c r="F365" s="164">
        <v>1.2</v>
      </c>
      <c r="G365" s="164">
        <v>1.2</v>
      </c>
      <c r="H365" s="100"/>
    </row>
    <row r="366" spans="1:8" ht="12.75">
      <c r="A366" s="95" t="s">
        <v>631</v>
      </c>
      <c r="B366" s="139">
        <v>0.3</v>
      </c>
      <c r="C366" s="139">
        <v>0.3</v>
      </c>
      <c r="D366" s="139">
        <v>0.3</v>
      </c>
      <c r="E366" s="164">
        <v>0.3</v>
      </c>
      <c r="F366" s="164">
        <v>0.3</v>
      </c>
      <c r="G366" s="164">
        <v>0.3</v>
      </c>
      <c r="H366" s="100"/>
    </row>
    <row r="367" spans="1:8" ht="12.75">
      <c r="A367" s="95" t="s">
        <v>632</v>
      </c>
      <c r="B367" s="139">
        <v>0.3</v>
      </c>
      <c r="C367" s="139">
        <v>0.3</v>
      </c>
      <c r="D367" s="139">
        <v>0.3</v>
      </c>
      <c r="E367" s="164">
        <v>0.3</v>
      </c>
      <c r="F367" s="164">
        <v>0.3</v>
      </c>
      <c r="G367" s="164">
        <v>0.3</v>
      </c>
      <c r="H367" s="100"/>
    </row>
    <row r="368" spans="1:8" ht="12.75">
      <c r="A368" s="95" t="s">
        <v>633</v>
      </c>
      <c r="B368" s="139">
        <v>0.3</v>
      </c>
      <c r="C368" s="139">
        <v>0.3</v>
      </c>
      <c r="D368" s="139">
        <v>0.3</v>
      </c>
      <c r="E368" s="164">
        <v>0.3</v>
      </c>
      <c r="F368" s="164">
        <v>0.3</v>
      </c>
      <c r="G368" s="164">
        <v>0.3</v>
      </c>
      <c r="H368" s="100"/>
    </row>
    <row r="369" spans="1:8" ht="12.75">
      <c r="A369" s="95" t="s">
        <v>634</v>
      </c>
      <c r="B369" s="139">
        <v>0.5</v>
      </c>
      <c r="C369" s="139">
        <v>0.5</v>
      </c>
      <c r="D369" s="139">
        <v>0.5</v>
      </c>
      <c r="E369" s="164">
        <v>0.5</v>
      </c>
      <c r="F369" s="164">
        <v>0.5</v>
      </c>
      <c r="G369" s="164">
        <v>0.5</v>
      </c>
      <c r="H369" s="100"/>
    </row>
    <row r="370" spans="1:8" ht="12.75">
      <c r="A370" s="95" t="s">
        <v>635</v>
      </c>
      <c r="B370" s="139">
        <v>1.4</v>
      </c>
      <c r="C370" s="139">
        <v>1.4</v>
      </c>
      <c r="D370" s="139">
        <v>1.4</v>
      </c>
      <c r="E370" s="164">
        <v>1.4</v>
      </c>
      <c r="F370" s="164">
        <v>1.4</v>
      </c>
      <c r="G370" s="164">
        <v>1.4</v>
      </c>
      <c r="H370" s="100"/>
    </row>
    <row r="371" spans="1:8" ht="12.75">
      <c r="A371" s="95" t="s">
        <v>636</v>
      </c>
      <c r="B371" s="139">
        <v>1.3</v>
      </c>
      <c r="C371" s="139">
        <v>1.3</v>
      </c>
      <c r="D371" s="139">
        <v>1.3</v>
      </c>
      <c r="E371" s="164">
        <v>1.3</v>
      </c>
      <c r="F371" s="164">
        <v>1.3</v>
      </c>
      <c r="G371" s="164">
        <v>1.3</v>
      </c>
      <c r="H371" s="100"/>
    </row>
    <row r="372" spans="1:8" ht="12.75">
      <c r="A372" s="95" t="s">
        <v>637</v>
      </c>
      <c r="B372" s="139">
        <v>1.3</v>
      </c>
      <c r="C372" s="139">
        <v>1.3</v>
      </c>
      <c r="D372" s="139">
        <v>1.3</v>
      </c>
      <c r="E372" s="164">
        <v>1.3</v>
      </c>
      <c r="F372" s="164">
        <v>1.3</v>
      </c>
      <c r="G372" s="164">
        <v>1.3</v>
      </c>
      <c r="H372" s="100"/>
    </row>
    <row r="373" spans="1:8" ht="12.75">
      <c r="A373" s="95" t="s">
        <v>638</v>
      </c>
      <c r="B373" s="139">
        <v>15</v>
      </c>
      <c r="C373" s="139">
        <v>15</v>
      </c>
      <c r="D373" s="139">
        <v>15</v>
      </c>
      <c r="E373" s="164">
        <v>15</v>
      </c>
      <c r="F373" s="164">
        <v>15</v>
      </c>
      <c r="G373" s="164">
        <v>15</v>
      </c>
      <c r="H373" s="100"/>
    </row>
    <row r="374" spans="1:8" ht="12.75">
      <c r="A374" s="95" t="s">
        <v>639</v>
      </c>
      <c r="B374" s="139">
        <v>15</v>
      </c>
      <c r="C374" s="139">
        <v>15</v>
      </c>
      <c r="D374" s="139">
        <v>15</v>
      </c>
      <c r="E374" s="164">
        <v>15</v>
      </c>
      <c r="F374" s="164">
        <v>15</v>
      </c>
      <c r="G374" s="164">
        <v>15</v>
      </c>
      <c r="H374" s="100"/>
    </row>
    <row r="375" spans="1:8" s="185" customFormat="1" ht="12.75">
      <c r="A375" s="118" t="s">
        <v>798</v>
      </c>
      <c r="B375" s="141">
        <v>20</v>
      </c>
      <c r="C375" s="141">
        <v>20</v>
      </c>
      <c r="D375" s="141">
        <v>20</v>
      </c>
      <c r="E375" s="141">
        <v>20</v>
      </c>
      <c r="F375" s="141">
        <v>20</v>
      </c>
      <c r="G375" s="141">
        <v>20</v>
      </c>
      <c r="H375" s="100"/>
    </row>
    <row r="376" spans="1:8" s="185" customFormat="1" ht="12.75">
      <c r="A376" s="118" t="s">
        <v>799</v>
      </c>
      <c r="B376" s="141">
        <v>20</v>
      </c>
      <c r="C376" s="141">
        <v>20</v>
      </c>
      <c r="D376" s="141">
        <v>20</v>
      </c>
      <c r="E376" s="141">
        <v>20</v>
      </c>
      <c r="F376" s="141">
        <v>20</v>
      </c>
      <c r="G376" s="141">
        <v>20</v>
      </c>
      <c r="H376" s="100"/>
    </row>
    <row r="377" spans="1:8" s="185" customFormat="1" ht="12.75">
      <c r="A377" s="118" t="s">
        <v>800</v>
      </c>
      <c r="B377" s="141">
        <v>20</v>
      </c>
      <c r="C377" s="141">
        <v>20</v>
      </c>
      <c r="D377" s="141">
        <v>20</v>
      </c>
      <c r="E377" s="141">
        <v>20</v>
      </c>
      <c r="F377" s="141">
        <v>20</v>
      </c>
      <c r="G377" s="141">
        <v>20</v>
      </c>
      <c r="H377" s="100"/>
    </row>
    <row r="378" spans="1:8" s="185" customFormat="1" ht="12.75">
      <c r="A378" s="118" t="s">
        <v>801</v>
      </c>
      <c r="B378" s="141">
        <v>17</v>
      </c>
      <c r="C378" s="141">
        <v>17</v>
      </c>
      <c r="D378" s="141">
        <v>17</v>
      </c>
      <c r="E378" s="141">
        <v>17</v>
      </c>
      <c r="F378" s="141">
        <v>17</v>
      </c>
      <c r="G378" s="141">
        <v>17</v>
      </c>
      <c r="H378" s="100"/>
    </row>
    <row r="379" spans="1:8" ht="12.75">
      <c r="A379" s="95" t="s">
        <v>820</v>
      </c>
      <c r="B379" s="139">
        <v>204</v>
      </c>
      <c r="C379" s="139">
        <v>204</v>
      </c>
      <c r="D379" s="139">
        <v>204</v>
      </c>
      <c r="E379" s="139">
        <v>204</v>
      </c>
      <c r="F379" s="139">
        <v>204</v>
      </c>
      <c r="G379" s="139">
        <v>204</v>
      </c>
      <c r="H379" s="100"/>
    </row>
    <row r="380" spans="1:8" ht="12.75">
      <c r="A380" s="95" t="s">
        <v>821</v>
      </c>
      <c r="B380" s="139">
        <v>204</v>
      </c>
      <c r="C380" s="139">
        <v>204</v>
      </c>
      <c r="D380" s="139">
        <v>204</v>
      </c>
      <c r="E380" s="139">
        <v>204</v>
      </c>
      <c r="F380" s="139">
        <v>204</v>
      </c>
      <c r="G380" s="139">
        <v>204</v>
      </c>
      <c r="H380" s="100"/>
    </row>
    <row r="381" spans="1:8" ht="12.75">
      <c r="A381" s="95" t="s">
        <v>822</v>
      </c>
      <c r="B381" s="139">
        <v>241</v>
      </c>
      <c r="C381" s="139">
        <v>241</v>
      </c>
      <c r="D381" s="139">
        <v>241</v>
      </c>
      <c r="E381" s="139">
        <v>241</v>
      </c>
      <c r="F381" s="139">
        <v>241</v>
      </c>
      <c r="G381" s="139">
        <v>241</v>
      </c>
      <c r="H381" s="100"/>
    </row>
    <row r="382" spans="1:8" ht="12.75">
      <c r="A382" s="79" t="s">
        <v>748</v>
      </c>
      <c r="B382" s="139">
        <v>216</v>
      </c>
      <c r="C382" s="139">
        <v>216</v>
      </c>
      <c r="D382" s="139">
        <v>216</v>
      </c>
      <c r="E382" s="139">
        <v>216</v>
      </c>
      <c r="F382" s="139">
        <v>216</v>
      </c>
      <c r="G382" s="139">
        <v>216</v>
      </c>
      <c r="H382" s="100"/>
    </row>
    <row r="383" spans="1:8" ht="12.75">
      <c r="A383" s="79" t="s">
        <v>749</v>
      </c>
      <c r="B383" s="139">
        <v>219</v>
      </c>
      <c r="C383" s="139">
        <v>219</v>
      </c>
      <c r="D383" s="139">
        <v>219</v>
      </c>
      <c r="E383" s="139">
        <v>219</v>
      </c>
      <c r="F383" s="139">
        <v>219</v>
      </c>
      <c r="G383" s="139">
        <v>219</v>
      </c>
      <c r="H383" s="100"/>
    </row>
    <row r="384" spans="1:8" ht="12.75">
      <c r="A384" s="79" t="s">
        <v>750</v>
      </c>
      <c r="B384" s="139">
        <v>268</v>
      </c>
      <c r="C384" s="139">
        <v>268</v>
      </c>
      <c r="D384" s="139">
        <v>268</v>
      </c>
      <c r="E384" s="139">
        <v>268</v>
      </c>
      <c r="F384" s="139">
        <v>268</v>
      </c>
      <c r="G384" s="139">
        <v>268</v>
      </c>
      <c r="H384" s="100"/>
    </row>
    <row r="385" spans="1:7" ht="12.75">
      <c r="A385" s="93" t="s">
        <v>738</v>
      </c>
      <c r="B385" s="140">
        <f aca="true" t="shared" si="0" ref="B385:G385">SUM(B9:B384)</f>
        <v>61424.300000000025</v>
      </c>
      <c r="C385" s="140">
        <f t="shared" si="0"/>
        <v>61424.300000000025</v>
      </c>
      <c r="D385" s="140">
        <f t="shared" si="0"/>
        <v>61424.300000000025</v>
      </c>
      <c r="E385" s="140">
        <f t="shared" si="0"/>
        <v>61424.300000000025</v>
      </c>
      <c r="F385" s="140">
        <f t="shared" si="0"/>
        <v>61424.300000000025</v>
      </c>
      <c r="G385" s="140">
        <f t="shared" si="0"/>
        <v>61424.300000000025</v>
      </c>
    </row>
    <row r="386" spans="1:7" ht="13.5" thickBot="1">
      <c r="A386" s="95"/>
      <c r="B386" s="139"/>
      <c r="C386" s="139"/>
      <c r="D386" s="139"/>
      <c r="E386" s="164"/>
      <c r="F386" s="164"/>
      <c r="G386" s="164"/>
    </row>
    <row r="387" spans="1:8" ht="12.75">
      <c r="A387" s="224" t="s">
        <v>7</v>
      </c>
      <c r="B387" s="141">
        <v>3</v>
      </c>
      <c r="C387" s="141">
        <v>3</v>
      </c>
      <c r="D387" s="141">
        <v>3</v>
      </c>
      <c r="E387" s="142">
        <v>3</v>
      </c>
      <c r="F387" s="142">
        <v>3</v>
      </c>
      <c r="G387" s="142">
        <v>3</v>
      </c>
      <c r="H387" s="167"/>
    </row>
    <row r="388" spans="1:8" ht="12.75">
      <c r="A388" s="225"/>
      <c r="B388" s="141">
        <v>74</v>
      </c>
      <c r="C388" s="141">
        <v>74</v>
      </c>
      <c r="D388" s="141">
        <v>74</v>
      </c>
      <c r="E388" s="141">
        <v>74</v>
      </c>
      <c r="F388" s="141">
        <v>74</v>
      </c>
      <c r="G388" s="141">
        <v>74</v>
      </c>
      <c r="H388" s="99"/>
    </row>
    <row r="389" spans="1:8" ht="12.75">
      <c r="A389" s="225"/>
      <c r="B389" s="139">
        <v>215</v>
      </c>
      <c r="C389" s="139">
        <v>215</v>
      </c>
      <c r="D389" s="139">
        <v>215</v>
      </c>
      <c r="E389" s="139">
        <v>215</v>
      </c>
      <c r="F389" s="139">
        <v>215</v>
      </c>
      <c r="G389" s="139">
        <v>215</v>
      </c>
      <c r="H389" s="99"/>
    </row>
    <row r="390" spans="1:8" ht="12.75">
      <c r="A390" s="225"/>
      <c r="B390" s="139">
        <v>260</v>
      </c>
      <c r="C390" s="139">
        <v>260</v>
      </c>
      <c r="D390" s="139">
        <v>260</v>
      </c>
      <c r="E390" s="139">
        <v>260</v>
      </c>
      <c r="F390" s="139">
        <v>260</v>
      </c>
      <c r="G390" s="139">
        <v>260</v>
      </c>
      <c r="H390" s="99"/>
    </row>
    <row r="391" spans="1:8" ht="12.75">
      <c r="A391" s="226"/>
      <c r="B391" s="139">
        <v>580</v>
      </c>
      <c r="C391" s="139">
        <v>580</v>
      </c>
      <c r="D391" s="139">
        <v>580</v>
      </c>
      <c r="E391" s="139">
        <v>580</v>
      </c>
      <c r="F391" s="139">
        <v>580</v>
      </c>
      <c r="G391" s="139">
        <v>580</v>
      </c>
      <c r="H391" s="19"/>
    </row>
    <row r="392" spans="1:8" ht="12.75">
      <c r="A392" s="225" t="s">
        <v>7</v>
      </c>
      <c r="B392" s="139">
        <v>15</v>
      </c>
      <c r="C392" s="139">
        <v>15</v>
      </c>
      <c r="D392" s="139">
        <v>15</v>
      </c>
      <c r="E392" s="139">
        <v>15</v>
      </c>
      <c r="F392" s="139">
        <v>15</v>
      </c>
      <c r="G392" s="139">
        <v>15</v>
      </c>
      <c r="H392" s="19"/>
    </row>
    <row r="393" spans="1:8" ht="12.75">
      <c r="A393" s="225"/>
      <c r="B393" s="139">
        <v>35</v>
      </c>
      <c r="C393" s="139">
        <v>35</v>
      </c>
      <c r="D393" s="139">
        <v>35</v>
      </c>
      <c r="E393" s="139">
        <v>35</v>
      </c>
      <c r="F393" s="139">
        <v>35</v>
      </c>
      <c r="G393" s="139">
        <v>35</v>
      </c>
      <c r="H393" s="99"/>
    </row>
    <row r="394" spans="1:8" ht="12.75">
      <c r="A394" s="227"/>
      <c r="B394" s="141">
        <v>245</v>
      </c>
      <c r="C394" s="141">
        <v>245</v>
      </c>
      <c r="D394" s="141">
        <v>245</v>
      </c>
      <c r="E394" s="141">
        <v>245</v>
      </c>
      <c r="F394" s="141">
        <v>245</v>
      </c>
      <c r="G394" s="141">
        <v>245</v>
      </c>
      <c r="H394" s="19"/>
    </row>
    <row r="395" spans="1:8" ht="12.75">
      <c r="A395" s="227"/>
      <c r="B395" s="141">
        <v>164</v>
      </c>
      <c r="C395" s="141">
        <v>164</v>
      </c>
      <c r="D395" s="141">
        <v>164</v>
      </c>
      <c r="E395" s="141">
        <v>164</v>
      </c>
      <c r="F395" s="141">
        <v>164</v>
      </c>
      <c r="G395" s="141">
        <v>164</v>
      </c>
      <c r="H395" s="19"/>
    </row>
    <row r="396" spans="1:8" ht="12.75">
      <c r="A396" s="226"/>
      <c r="B396" s="139">
        <v>730</v>
      </c>
      <c r="C396" s="139">
        <v>730</v>
      </c>
      <c r="D396" s="139">
        <v>730</v>
      </c>
      <c r="E396" s="139">
        <v>730</v>
      </c>
      <c r="F396" s="139">
        <v>730</v>
      </c>
      <c r="G396" s="139">
        <v>730</v>
      </c>
      <c r="H396" s="22"/>
    </row>
    <row r="397" spans="1:8" ht="12.75">
      <c r="A397" s="225" t="s">
        <v>7</v>
      </c>
      <c r="B397" s="139">
        <v>299</v>
      </c>
      <c r="C397" s="139">
        <v>299</v>
      </c>
      <c r="D397" s="139">
        <v>299</v>
      </c>
      <c r="E397" s="139">
        <v>299</v>
      </c>
      <c r="F397" s="139">
        <v>299</v>
      </c>
      <c r="G397" s="139">
        <v>299</v>
      </c>
      <c r="H397" s="99"/>
    </row>
    <row r="398" spans="1:8" ht="12.75">
      <c r="A398" s="225"/>
      <c r="B398" s="139">
        <v>10</v>
      </c>
      <c r="C398" s="139">
        <v>0</v>
      </c>
      <c r="D398" s="139">
        <v>0</v>
      </c>
      <c r="E398" s="164">
        <v>0</v>
      </c>
      <c r="F398" s="164">
        <v>0</v>
      </c>
      <c r="G398" s="164">
        <v>0</v>
      </c>
      <c r="H398" s="99"/>
    </row>
    <row r="399" spans="1:8" ht="12.75">
      <c r="A399" s="226"/>
      <c r="B399" s="139">
        <v>95</v>
      </c>
      <c r="C399" s="139">
        <v>95</v>
      </c>
      <c r="D399" s="139">
        <v>95</v>
      </c>
      <c r="E399" s="139">
        <v>95</v>
      </c>
      <c r="F399" s="139">
        <v>95</v>
      </c>
      <c r="G399" s="139">
        <v>95</v>
      </c>
      <c r="H399" s="22"/>
    </row>
    <row r="400" spans="1:8" ht="12.75">
      <c r="A400" s="226"/>
      <c r="B400" s="139">
        <v>900</v>
      </c>
      <c r="C400" s="139">
        <v>900</v>
      </c>
      <c r="D400" s="139">
        <v>900</v>
      </c>
      <c r="E400" s="139">
        <v>900</v>
      </c>
      <c r="F400" s="139">
        <v>900</v>
      </c>
      <c r="G400" s="139">
        <v>900</v>
      </c>
      <c r="H400" s="19"/>
    </row>
    <row r="401" spans="1:8" ht="12.75">
      <c r="A401" s="225"/>
      <c r="B401" s="139">
        <v>285</v>
      </c>
      <c r="C401" s="139">
        <v>0</v>
      </c>
      <c r="D401" s="139">
        <v>0</v>
      </c>
      <c r="E401" s="139">
        <v>0</v>
      </c>
      <c r="F401" s="139">
        <v>0</v>
      </c>
      <c r="G401" s="139">
        <v>0</v>
      </c>
      <c r="H401" s="182"/>
    </row>
    <row r="402" spans="1:8" ht="12.75">
      <c r="A402" s="225" t="s">
        <v>7</v>
      </c>
      <c r="B402" s="139">
        <v>1</v>
      </c>
      <c r="C402" s="139">
        <v>1</v>
      </c>
      <c r="D402" s="139">
        <v>1</v>
      </c>
      <c r="E402" s="164">
        <v>1</v>
      </c>
      <c r="F402" s="164">
        <v>1</v>
      </c>
      <c r="G402" s="164">
        <v>1</v>
      </c>
      <c r="H402" s="168"/>
    </row>
    <row r="403" spans="1:8" ht="12.75">
      <c r="A403" s="228"/>
      <c r="B403" s="139">
        <v>6</v>
      </c>
      <c r="C403" s="139">
        <v>6</v>
      </c>
      <c r="D403" s="139">
        <v>6</v>
      </c>
      <c r="E403" s="139">
        <v>6</v>
      </c>
      <c r="F403" s="139">
        <v>6</v>
      </c>
      <c r="G403" s="139">
        <v>6</v>
      </c>
      <c r="H403" s="168"/>
    </row>
    <row r="404" spans="1:8" ht="12.75">
      <c r="A404" s="228"/>
      <c r="B404" s="139">
        <v>50</v>
      </c>
      <c r="C404" s="139">
        <v>50</v>
      </c>
      <c r="D404" s="139">
        <v>50</v>
      </c>
      <c r="E404" s="139">
        <v>50</v>
      </c>
      <c r="F404" s="139">
        <v>50</v>
      </c>
      <c r="G404" s="139">
        <v>50</v>
      </c>
      <c r="H404" s="168"/>
    </row>
    <row r="405" spans="1:8" ht="12.75">
      <c r="A405" s="225"/>
      <c r="B405" s="139">
        <v>152</v>
      </c>
      <c r="C405" s="139">
        <v>152</v>
      </c>
      <c r="D405" s="139">
        <v>152</v>
      </c>
      <c r="E405" s="139">
        <v>152</v>
      </c>
      <c r="F405" s="139">
        <v>152</v>
      </c>
      <c r="G405" s="139">
        <v>152</v>
      </c>
      <c r="H405" s="99"/>
    </row>
    <row r="406" spans="1:8" ht="12.75">
      <c r="A406" s="225"/>
      <c r="B406" s="139">
        <v>14</v>
      </c>
      <c r="C406" s="139">
        <v>14</v>
      </c>
      <c r="D406" s="139">
        <v>14</v>
      </c>
      <c r="E406" s="139">
        <v>14</v>
      </c>
      <c r="F406" s="139">
        <v>14</v>
      </c>
      <c r="G406" s="139">
        <v>14</v>
      </c>
      <c r="H406" s="99"/>
    </row>
    <row r="407" spans="1:8" ht="12.75">
      <c r="A407" s="225" t="s">
        <v>7</v>
      </c>
      <c r="B407" s="139">
        <v>400</v>
      </c>
      <c r="C407" s="139">
        <v>400</v>
      </c>
      <c r="D407" s="139">
        <v>400</v>
      </c>
      <c r="E407" s="139">
        <v>400</v>
      </c>
      <c r="F407" s="139">
        <v>400</v>
      </c>
      <c r="G407" s="139">
        <v>400</v>
      </c>
      <c r="H407" s="13"/>
    </row>
    <row r="408" spans="1:8" ht="12.75">
      <c r="A408" s="225"/>
      <c r="B408" s="139">
        <v>465</v>
      </c>
      <c r="C408" s="139">
        <v>465</v>
      </c>
      <c r="D408" s="139">
        <v>465</v>
      </c>
      <c r="E408" s="139">
        <v>465</v>
      </c>
      <c r="F408" s="139">
        <v>465</v>
      </c>
      <c r="G408" s="139">
        <v>465</v>
      </c>
      <c r="H408" s="99"/>
    </row>
    <row r="409" spans="1:8" ht="12.75">
      <c r="A409" s="225"/>
      <c r="B409" s="139">
        <v>4.8</v>
      </c>
      <c r="C409" s="139">
        <v>4.8</v>
      </c>
      <c r="D409" s="139">
        <v>4.8</v>
      </c>
      <c r="E409" s="139">
        <v>4.8</v>
      </c>
      <c r="F409" s="139">
        <v>4.8</v>
      </c>
      <c r="G409" s="139">
        <v>4.8</v>
      </c>
      <c r="H409" s="99"/>
    </row>
    <row r="410" spans="1:8" ht="12.75">
      <c r="A410" s="225"/>
      <c r="B410" s="139">
        <v>236</v>
      </c>
      <c r="C410" s="139">
        <v>236</v>
      </c>
      <c r="D410" s="139">
        <v>236</v>
      </c>
      <c r="E410" s="139">
        <v>236</v>
      </c>
      <c r="F410" s="139">
        <v>236</v>
      </c>
      <c r="G410" s="139">
        <v>236</v>
      </c>
      <c r="H410" s="99"/>
    </row>
    <row r="411" spans="1:8" ht="12.75">
      <c r="A411" s="225"/>
      <c r="B411" s="139">
        <v>569</v>
      </c>
      <c r="C411" s="139">
        <v>569</v>
      </c>
      <c r="D411" s="139">
        <v>569</v>
      </c>
      <c r="E411" s="139">
        <v>569</v>
      </c>
      <c r="F411" s="139">
        <v>569</v>
      </c>
      <c r="G411" s="139">
        <v>569</v>
      </c>
      <c r="H411" s="99"/>
    </row>
    <row r="412" spans="1:8" ht="12.75">
      <c r="A412" s="225" t="s">
        <v>7</v>
      </c>
      <c r="B412" s="139">
        <v>0</v>
      </c>
      <c r="C412" s="139">
        <v>0</v>
      </c>
      <c r="D412" s="139">
        <v>0</v>
      </c>
      <c r="E412" s="139">
        <v>0</v>
      </c>
      <c r="F412" s="139">
        <v>0</v>
      </c>
      <c r="G412" s="139">
        <v>0</v>
      </c>
      <c r="H412" s="99"/>
    </row>
    <row r="413" spans="1:8" ht="12.75">
      <c r="A413" s="225"/>
      <c r="B413" s="139">
        <v>287</v>
      </c>
      <c r="C413" s="139">
        <v>287</v>
      </c>
      <c r="D413" s="139">
        <v>287</v>
      </c>
      <c r="E413" s="139">
        <v>287</v>
      </c>
      <c r="F413" s="139">
        <v>287</v>
      </c>
      <c r="G413" s="139">
        <v>287</v>
      </c>
      <c r="H413" s="99"/>
    </row>
    <row r="414" spans="1:8" ht="12.75">
      <c r="A414" s="225"/>
      <c r="B414" s="139">
        <v>325</v>
      </c>
      <c r="C414" s="139">
        <v>325</v>
      </c>
      <c r="D414" s="139">
        <v>325</v>
      </c>
      <c r="E414" s="139">
        <v>325</v>
      </c>
      <c r="F414" s="139">
        <v>325</v>
      </c>
      <c r="G414" s="139">
        <v>325</v>
      </c>
      <c r="H414" s="99"/>
    </row>
    <row r="415" spans="1:8" ht="12.75">
      <c r="A415" s="229"/>
      <c r="B415" s="139">
        <v>72</v>
      </c>
      <c r="C415" s="139">
        <v>72</v>
      </c>
      <c r="D415" s="139">
        <v>72</v>
      </c>
      <c r="E415" s="139">
        <v>72</v>
      </c>
      <c r="F415" s="139">
        <v>72</v>
      </c>
      <c r="G415" s="139">
        <v>72</v>
      </c>
      <c r="H415" s="169"/>
    </row>
    <row r="416" spans="1:8" ht="12.75">
      <c r="A416" s="229"/>
      <c r="B416" s="139">
        <v>6</v>
      </c>
      <c r="C416" s="139">
        <v>5</v>
      </c>
      <c r="D416" s="139">
        <v>5</v>
      </c>
      <c r="E416" s="139">
        <v>5</v>
      </c>
      <c r="F416" s="139">
        <v>5</v>
      </c>
      <c r="G416" s="139">
        <v>5</v>
      </c>
      <c r="H416" s="169"/>
    </row>
    <row r="417" spans="1:8" ht="12.75">
      <c r="A417" s="225" t="s">
        <v>7</v>
      </c>
      <c r="B417" s="139">
        <v>15</v>
      </c>
      <c r="C417" s="139">
        <v>15</v>
      </c>
      <c r="D417" s="139">
        <v>15</v>
      </c>
      <c r="E417" s="139">
        <v>15</v>
      </c>
      <c r="F417" s="139">
        <v>15</v>
      </c>
      <c r="G417" s="139">
        <v>15</v>
      </c>
      <c r="H417" s="99"/>
    </row>
    <row r="418" spans="1:8" ht="13.5" thickBot="1">
      <c r="A418" s="231"/>
      <c r="B418" s="139">
        <v>0</v>
      </c>
      <c r="C418" s="139">
        <v>0</v>
      </c>
      <c r="D418" s="139">
        <v>0</v>
      </c>
      <c r="E418" s="164">
        <v>0</v>
      </c>
      <c r="F418" s="164">
        <v>0</v>
      </c>
      <c r="G418" s="164">
        <v>0</v>
      </c>
      <c r="H418" s="99"/>
    </row>
    <row r="419" spans="1:7" ht="12.75">
      <c r="A419" s="128" t="s">
        <v>739</v>
      </c>
      <c r="B419" s="140">
        <f aca="true" t="shared" si="1" ref="B419:G419">SUM(B387:B418)</f>
        <v>6512.8</v>
      </c>
      <c r="C419" s="140">
        <f t="shared" si="1"/>
        <v>6216.8</v>
      </c>
      <c r="D419" s="140">
        <f t="shared" si="1"/>
        <v>6216.8</v>
      </c>
      <c r="E419" s="140">
        <f t="shared" si="1"/>
        <v>6216.8</v>
      </c>
      <c r="F419" s="140">
        <f t="shared" si="1"/>
        <v>6216.8</v>
      </c>
      <c r="G419" s="140">
        <f t="shared" si="1"/>
        <v>6216.8</v>
      </c>
    </row>
    <row r="420" spans="1:7" ht="12.75">
      <c r="A420" s="118"/>
      <c r="B420" s="141"/>
      <c r="C420" s="141"/>
      <c r="D420" s="141"/>
      <c r="E420" s="142"/>
      <c r="F420" s="164"/>
      <c r="G420" s="164"/>
    </row>
    <row r="421" spans="1:7" ht="12.75">
      <c r="A421" s="118" t="s">
        <v>464</v>
      </c>
      <c r="B421" s="141">
        <v>32</v>
      </c>
      <c r="C421" s="141">
        <v>32</v>
      </c>
      <c r="D421" s="141">
        <v>32</v>
      </c>
      <c r="E421" s="141">
        <v>32</v>
      </c>
      <c r="F421" s="141">
        <v>0</v>
      </c>
      <c r="G421" s="141">
        <v>0</v>
      </c>
    </row>
    <row r="422" spans="1:7" ht="12.75">
      <c r="A422" s="118" t="s">
        <v>465</v>
      </c>
      <c r="B422" s="141">
        <v>32</v>
      </c>
      <c r="C422" s="141">
        <v>32</v>
      </c>
      <c r="D422" s="141">
        <v>32</v>
      </c>
      <c r="E422" s="142">
        <v>32</v>
      </c>
      <c r="F422" s="164">
        <v>0</v>
      </c>
      <c r="G422" s="164">
        <v>0</v>
      </c>
    </row>
    <row r="423" spans="1:7" ht="12.75">
      <c r="A423" s="118" t="s">
        <v>466</v>
      </c>
      <c r="B423" s="141">
        <v>105</v>
      </c>
      <c r="C423" s="141">
        <v>105</v>
      </c>
      <c r="D423" s="141">
        <v>105</v>
      </c>
      <c r="E423" s="142">
        <v>105</v>
      </c>
      <c r="F423" s="164">
        <v>0</v>
      </c>
      <c r="G423" s="164">
        <v>0</v>
      </c>
    </row>
    <row r="424" spans="1:7" ht="12.75">
      <c r="A424" s="128" t="s">
        <v>740</v>
      </c>
      <c r="B424" s="140">
        <f aca="true" t="shared" si="2" ref="B424:G424">SUM(B421:B423)</f>
        <v>169</v>
      </c>
      <c r="C424" s="140">
        <f t="shared" si="2"/>
        <v>169</v>
      </c>
      <c r="D424" s="140">
        <f t="shared" si="2"/>
        <v>169</v>
      </c>
      <c r="E424" s="140">
        <f t="shared" si="2"/>
        <v>169</v>
      </c>
      <c r="F424" s="140">
        <f t="shared" si="2"/>
        <v>0</v>
      </c>
      <c r="G424" s="140">
        <f t="shared" si="2"/>
        <v>0</v>
      </c>
    </row>
    <row r="425" spans="1:7" ht="12.75">
      <c r="A425" s="118"/>
      <c r="B425" s="141"/>
      <c r="C425" s="141"/>
      <c r="D425" s="141"/>
      <c r="E425" s="142"/>
      <c r="F425" s="164"/>
      <c r="G425" s="164"/>
    </row>
    <row r="426" spans="1:7" ht="12.75">
      <c r="A426" s="118" t="s">
        <v>784</v>
      </c>
      <c r="B426" s="141">
        <v>36</v>
      </c>
      <c r="C426" s="141">
        <v>36</v>
      </c>
      <c r="D426" s="141">
        <v>36</v>
      </c>
      <c r="E426" s="142">
        <v>36</v>
      </c>
      <c r="F426" s="164">
        <v>36</v>
      </c>
      <c r="G426" s="164">
        <v>36</v>
      </c>
    </row>
    <row r="427" spans="1:7" ht="12.75">
      <c r="A427" s="118" t="s">
        <v>785</v>
      </c>
      <c r="B427" s="141">
        <v>600</v>
      </c>
      <c r="C427" s="141">
        <v>600</v>
      </c>
      <c r="D427" s="141">
        <v>600</v>
      </c>
      <c r="E427" s="142">
        <v>600</v>
      </c>
      <c r="F427" s="164">
        <v>600</v>
      </c>
      <c r="G427" s="164">
        <v>600</v>
      </c>
    </row>
    <row r="428" spans="1:7" ht="12.75">
      <c r="A428" s="118" t="s">
        <v>907</v>
      </c>
      <c r="B428" s="141">
        <v>100</v>
      </c>
      <c r="C428" s="141">
        <v>100</v>
      </c>
      <c r="D428" s="141">
        <v>100</v>
      </c>
      <c r="E428" s="142">
        <v>100</v>
      </c>
      <c r="F428" s="164">
        <v>100</v>
      </c>
      <c r="G428" s="164">
        <v>100</v>
      </c>
    </row>
    <row r="429" spans="1:7" ht="12.75">
      <c r="A429" s="170" t="s">
        <v>786</v>
      </c>
      <c r="B429" s="141">
        <v>220</v>
      </c>
      <c r="C429" s="141">
        <v>220</v>
      </c>
      <c r="D429" s="141">
        <v>220</v>
      </c>
      <c r="E429" s="142">
        <v>220</v>
      </c>
      <c r="F429" s="164">
        <v>220</v>
      </c>
      <c r="G429" s="164">
        <v>220</v>
      </c>
    </row>
    <row r="430" spans="1:7" ht="12.75">
      <c r="A430" s="170" t="s">
        <v>787</v>
      </c>
      <c r="B430" s="141">
        <v>150</v>
      </c>
      <c r="C430" s="141">
        <v>150</v>
      </c>
      <c r="D430" s="141">
        <v>150</v>
      </c>
      <c r="E430" s="142">
        <v>150</v>
      </c>
      <c r="F430" s="164">
        <v>150</v>
      </c>
      <c r="G430" s="164">
        <v>150</v>
      </c>
    </row>
    <row r="431" spans="1:7" ht="12.75">
      <c r="A431" s="25" t="s">
        <v>783</v>
      </c>
      <c r="B431" s="140">
        <f aca="true" t="shared" si="3" ref="B431:G431">SUM(B426:B430)</f>
        <v>1106</v>
      </c>
      <c r="C431" s="140">
        <f t="shared" si="3"/>
        <v>1106</v>
      </c>
      <c r="D431" s="140">
        <f t="shared" si="3"/>
        <v>1106</v>
      </c>
      <c r="E431" s="140">
        <f t="shared" si="3"/>
        <v>1106</v>
      </c>
      <c r="F431" s="140">
        <f t="shared" si="3"/>
        <v>1106</v>
      </c>
      <c r="G431" s="140">
        <f t="shared" si="3"/>
        <v>1106</v>
      </c>
    </row>
    <row r="432" spans="1:7" ht="12.75">
      <c r="A432" s="118"/>
      <c r="B432" s="141"/>
      <c r="C432" s="141"/>
      <c r="D432" s="141"/>
      <c r="E432" s="142"/>
      <c r="F432" s="164"/>
      <c r="G432" s="164"/>
    </row>
    <row r="433" spans="1:7" ht="12.75">
      <c r="A433" s="2" t="s">
        <v>763</v>
      </c>
      <c r="B433" s="141">
        <v>142</v>
      </c>
      <c r="C433" s="141">
        <v>142</v>
      </c>
      <c r="D433" s="141">
        <v>142</v>
      </c>
      <c r="E433" s="141">
        <v>142</v>
      </c>
      <c r="F433" s="141">
        <v>142</v>
      </c>
      <c r="G433" s="141">
        <v>142</v>
      </c>
    </row>
    <row r="434" spans="1:7" ht="12.75">
      <c r="A434" s="2" t="s">
        <v>762</v>
      </c>
      <c r="B434" s="141">
        <v>144</v>
      </c>
      <c r="C434" s="141">
        <v>144</v>
      </c>
      <c r="D434" s="141">
        <v>144</v>
      </c>
      <c r="E434" s="141">
        <v>144</v>
      </c>
      <c r="F434" s="141">
        <v>144</v>
      </c>
      <c r="G434" s="141">
        <v>144</v>
      </c>
    </row>
    <row r="435" spans="1:7" ht="12.75">
      <c r="A435" s="2" t="s">
        <v>89</v>
      </c>
      <c r="B435" s="141">
        <v>310</v>
      </c>
      <c r="C435" s="141">
        <v>310</v>
      </c>
      <c r="D435" s="141">
        <v>310</v>
      </c>
      <c r="E435" s="141">
        <v>310</v>
      </c>
      <c r="F435" s="141">
        <v>310</v>
      </c>
      <c r="G435" s="141">
        <v>310</v>
      </c>
    </row>
    <row r="436" spans="1:7" ht="12.75">
      <c r="A436" s="2" t="s">
        <v>90</v>
      </c>
      <c r="B436" s="141">
        <v>136</v>
      </c>
      <c r="C436" s="141">
        <v>136</v>
      </c>
      <c r="D436" s="141">
        <v>136</v>
      </c>
      <c r="E436" s="141">
        <v>136</v>
      </c>
      <c r="F436" s="141">
        <v>136</v>
      </c>
      <c r="G436" s="141">
        <v>136</v>
      </c>
    </row>
    <row r="437" spans="1:7" ht="12.75">
      <c r="A437" s="2" t="s">
        <v>91</v>
      </c>
      <c r="B437" s="141">
        <v>138</v>
      </c>
      <c r="C437" s="141">
        <v>138</v>
      </c>
      <c r="D437" s="141">
        <v>138</v>
      </c>
      <c r="E437" s="141">
        <v>138</v>
      </c>
      <c r="F437" s="141">
        <v>138</v>
      </c>
      <c r="G437" s="141">
        <v>138</v>
      </c>
    </row>
    <row r="438" spans="1:7" ht="12.75">
      <c r="A438" s="2" t="s">
        <v>92</v>
      </c>
      <c r="B438" s="141">
        <v>303</v>
      </c>
      <c r="C438" s="141">
        <v>303</v>
      </c>
      <c r="D438" s="141">
        <v>303</v>
      </c>
      <c r="E438" s="141">
        <v>303</v>
      </c>
      <c r="F438" s="141">
        <v>303</v>
      </c>
      <c r="G438" s="141">
        <v>303</v>
      </c>
    </row>
    <row r="439" spans="1:7" ht="12.75">
      <c r="A439" s="118" t="s">
        <v>641</v>
      </c>
      <c r="B439" s="141">
        <v>156</v>
      </c>
      <c r="C439" s="141">
        <v>156</v>
      </c>
      <c r="D439" s="141">
        <v>156</v>
      </c>
      <c r="E439" s="141">
        <v>156</v>
      </c>
      <c r="F439" s="141">
        <v>156</v>
      </c>
      <c r="G439" s="141">
        <v>156</v>
      </c>
    </row>
    <row r="440" spans="1:7" ht="12.75">
      <c r="A440" s="118" t="s">
        <v>642</v>
      </c>
      <c r="B440" s="141">
        <v>159</v>
      </c>
      <c r="C440" s="141">
        <v>159</v>
      </c>
      <c r="D440" s="141">
        <v>159</v>
      </c>
      <c r="E440" s="141">
        <v>159</v>
      </c>
      <c r="F440" s="141">
        <v>159</v>
      </c>
      <c r="G440" s="141">
        <v>159</v>
      </c>
    </row>
    <row r="441" spans="1:7" ht="12.75">
      <c r="A441" s="118" t="s">
        <v>643</v>
      </c>
      <c r="B441" s="141">
        <v>158</v>
      </c>
      <c r="C441" s="141">
        <v>158</v>
      </c>
      <c r="D441" s="141">
        <v>158</v>
      </c>
      <c r="E441" s="141">
        <v>158</v>
      </c>
      <c r="F441" s="141">
        <v>158</v>
      </c>
      <c r="G441" s="141">
        <v>158</v>
      </c>
    </row>
    <row r="442" spans="1:7" ht="12.75">
      <c r="A442" s="118" t="s">
        <v>644</v>
      </c>
      <c r="B442" s="141">
        <v>380</v>
      </c>
      <c r="C442" s="141">
        <v>380</v>
      </c>
      <c r="D442" s="141">
        <v>380</v>
      </c>
      <c r="E442" s="141">
        <v>380</v>
      </c>
      <c r="F442" s="141">
        <v>380</v>
      </c>
      <c r="G442" s="141">
        <v>380</v>
      </c>
    </row>
    <row r="443" spans="1:7" ht="12.75">
      <c r="A443" s="118" t="s">
        <v>645</v>
      </c>
      <c r="B443" s="141">
        <v>149</v>
      </c>
      <c r="C443" s="141">
        <v>149</v>
      </c>
      <c r="D443" s="141">
        <v>149</v>
      </c>
      <c r="E443" s="141">
        <v>149</v>
      </c>
      <c r="F443" s="141">
        <v>149</v>
      </c>
      <c r="G443" s="141">
        <v>149</v>
      </c>
    </row>
    <row r="444" spans="1:7" ht="12.75">
      <c r="A444" s="118" t="s">
        <v>646</v>
      </c>
      <c r="B444" s="141">
        <v>128</v>
      </c>
      <c r="C444" s="141">
        <v>128</v>
      </c>
      <c r="D444" s="141">
        <v>128</v>
      </c>
      <c r="E444" s="141">
        <v>128</v>
      </c>
      <c r="F444" s="141">
        <v>128</v>
      </c>
      <c r="G444" s="141">
        <v>128</v>
      </c>
    </row>
    <row r="445" spans="1:7" ht="12.75">
      <c r="A445" s="118" t="s">
        <v>647</v>
      </c>
      <c r="B445" s="141">
        <v>146</v>
      </c>
      <c r="C445" s="141">
        <v>146</v>
      </c>
      <c r="D445" s="141">
        <v>146</v>
      </c>
      <c r="E445" s="141">
        <v>146</v>
      </c>
      <c r="F445" s="141">
        <v>146</v>
      </c>
      <c r="G445" s="141">
        <v>146</v>
      </c>
    </row>
    <row r="446" spans="1:7" ht="12.75">
      <c r="A446" s="118" t="s">
        <v>648</v>
      </c>
      <c r="B446" s="141">
        <v>399</v>
      </c>
      <c r="C446" s="141">
        <v>399</v>
      </c>
      <c r="D446" s="141">
        <v>399</v>
      </c>
      <c r="E446" s="141">
        <v>399</v>
      </c>
      <c r="F446" s="141">
        <v>399</v>
      </c>
      <c r="G446" s="141">
        <v>399</v>
      </c>
    </row>
    <row r="447" spans="1:7" ht="12.75">
      <c r="A447" s="128" t="s">
        <v>741</v>
      </c>
      <c r="B447" s="140">
        <f aca="true" t="shared" si="4" ref="B447:G447">SUM(B433:B446)</f>
        <v>2848</v>
      </c>
      <c r="C447" s="140">
        <f t="shared" si="4"/>
        <v>2848</v>
      </c>
      <c r="D447" s="140">
        <f t="shared" si="4"/>
        <v>2848</v>
      </c>
      <c r="E447" s="140">
        <f t="shared" si="4"/>
        <v>2848</v>
      </c>
      <c r="F447" s="140">
        <f t="shared" si="4"/>
        <v>2848</v>
      </c>
      <c r="G447" s="140">
        <f t="shared" si="4"/>
        <v>2848</v>
      </c>
    </row>
    <row r="448" spans="1:7" ht="12.75">
      <c r="A448" s="118"/>
      <c r="B448" s="141"/>
      <c r="C448" s="141"/>
      <c r="D448" s="141"/>
      <c r="E448" s="142"/>
      <c r="F448" s="164"/>
      <c r="G448" s="164"/>
    </row>
    <row r="449" spans="1:7" ht="12.75">
      <c r="A449" s="118" t="s">
        <v>717</v>
      </c>
      <c r="B449" s="141">
        <v>40.9</v>
      </c>
      <c r="C449" s="141">
        <v>40.9</v>
      </c>
      <c r="D449" s="141">
        <v>40.9</v>
      </c>
      <c r="E449" s="142">
        <v>40.9</v>
      </c>
      <c r="F449" s="164">
        <v>40.9</v>
      </c>
      <c r="G449" s="164">
        <v>40.9</v>
      </c>
    </row>
    <row r="450" spans="1:7" ht="12.75">
      <c r="A450" s="118" t="s">
        <v>790</v>
      </c>
      <c r="B450" s="141">
        <v>120</v>
      </c>
      <c r="C450" s="141">
        <v>120</v>
      </c>
      <c r="D450" s="141">
        <v>120</v>
      </c>
      <c r="E450" s="141">
        <v>120</v>
      </c>
      <c r="F450" s="141">
        <v>120</v>
      </c>
      <c r="G450" s="141">
        <v>120</v>
      </c>
    </row>
    <row r="451" spans="1:7" ht="12.75">
      <c r="A451" s="118" t="s">
        <v>848</v>
      </c>
      <c r="B451" s="141">
        <v>233</v>
      </c>
      <c r="C451" s="141">
        <v>233</v>
      </c>
      <c r="D451" s="141">
        <v>233</v>
      </c>
      <c r="E451" s="141">
        <v>233</v>
      </c>
      <c r="F451" s="141">
        <v>233</v>
      </c>
      <c r="G451" s="141">
        <v>233</v>
      </c>
    </row>
    <row r="452" spans="1:7" ht="12.75">
      <c r="A452" s="118" t="s">
        <v>742</v>
      </c>
      <c r="B452" s="141">
        <v>114</v>
      </c>
      <c r="C452" s="141">
        <v>114</v>
      </c>
      <c r="D452" s="141">
        <v>114</v>
      </c>
      <c r="E452" s="142">
        <v>114</v>
      </c>
      <c r="F452" s="164">
        <v>114</v>
      </c>
      <c r="G452" s="164">
        <v>114</v>
      </c>
    </row>
    <row r="453" spans="1:7" ht="12.75">
      <c r="A453" s="118" t="s">
        <v>849</v>
      </c>
      <c r="B453" s="141">
        <v>134.4</v>
      </c>
      <c r="C453" s="141">
        <v>134.4</v>
      </c>
      <c r="D453" s="141">
        <v>134.4</v>
      </c>
      <c r="E453" s="141">
        <v>134.4</v>
      </c>
      <c r="F453" s="141">
        <v>134.4</v>
      </c>
      <c r="G453" s="141">
        <v>134.4</v>
      </c>
    </row>
    <row r="454" spans="1:7" ht="12.75">
      <c r="A454" s="118" t="s">
        <v>712</v>
      </c>
      <c r="B454" s="141">
        <v>30</v>
      </c>
      <c r="C454" s="141">
        <v>30</v>
      </c>
      <c r="D454" s="141">
        <v>30</v>
      </c>
      <c r="E454" s="142">
        <v>30</v>
      </c>
      <c r="F454" s="164">
        <v>30</v>
      </c>
      <c r="G454" s="164">
        <v>30</v>
      </c>
    </row>
    <row r="455" spans="1:7" ht="12.75">
      <c r="A455" s="118" t="s">
        <v>650</v>
      </c>
      <c r="B455" s="141">
        <v>84</v>
      </c>
      <c r="C455" s="141">
        <v>84</v>
      </c>
      <c r="D455" s="141">
        <v>84</v>
      </c>
      <c r="E455" s="142">
        <v>84</v>
      </c>
      <c r="F455" s="164">
        <v>84</v>
      </c>
      <c r="G455" s="164">
        <v>84</v>
      </c>
    </row>
    <row r="456" spans="1:7" ht="12.75">
      <c r="A456" s="118" t="s">
        <v>651</v>
      </c>
      <c r="B456" s="141">
        <v>76.5</v>
      </c>
      <c r="C456" s="141">
        <v>76.5</v>
      </c>
      <c r="D456" s="141">
        <v>76.5</v>
      </c>
      <c r="E456" s="142">
        <v>76.5</v>
      </c>
      <c r="F456" s="164">
        <v>76.5</v>
      </c>
      <c r="G456" s="164">
        <v>76.5</v>
      </c>
    </row>
    <row r="457" spans="1:7" ht="12.75">
      <c r="A457" s="118" t="s">
        <v>792</v>
      </c>
      <c r="B457" s="141">
        <v>124.2</v>
      </c>
      <c r="C457" s="141">
        <v>124.2</v>
      </c>
      <c r="D457" s="141">
        <v>124.2</v>
      </c>
      <c r="E457" s="141">
        <v>124.2</v>
      </c>
      <c r="F457" s="141">
        <v>124.2</v>
      </c>
      <c r="G457" s="141">
        <v>124.2</v>
      </c>
    </row>
    <row r="458" spans="1:7" ht="12.75">
      <c r="A458" s="118" t="s">
        <v>652</v>
      </c>
      <c r="B458" s="141">
        <v>79.3</v>
      </c>
      <c r="C458" s="141">
        <v>79.3</v>
      </c>
      <c r="D458" s="141">
        <v>79.3</v>
      </c>
      <c r="E458" s="142">
        <v>79.3</v>
      </c>
      <c r="F458" s="164">
        <v>79.3</v>
      </c>
      <c r="G458" s="164">
        <v>79.3</v>
      </c>
    </row>
    <row r="459" spans="1:7" ht="12.75">
      <c r="A459" s="118" t="s">
        <v>653</v>
      </c>
      <c r="B459" s="141">
        <v>79.3</v>
      </c>
      <c r="C459" s="141">
        <v>79.3</v>
      </c>
      <c r="D459" s="141">
        <v>79.3</v>
      </c>
      <c r="E459" s="142">
        <v>79.3</v>
      </c>
      <c r="F459" s="164">
        <v>79.3</v>
      </c>
      <c r="G459" s="164">
        <v>79.3</v>
      </c>
    </row>
    <row r="460" spans="1:7" ht="12.75">
      <c r="A460" s="118" t="s">
        <v>654</v>
      </c>
      <c r="B460" s="141">
        <v>40.3</v>
      </c>
      <c r="C460" s="141">
        <v>40.3</v>
      </c>
      <c r="D460" s="141">
        <v>40.3</v>
      </c>
      <c r="E460" s="142">
        <v>40.3</v>
      </c>
      <c r="F460" s="164">
        <v>40.3</v>
      </c>
      <c r="G460" s="164">
        <v>40.3</v>
      </c>
    </row>
    <row r="461" spans="1:7" ht="13.5" customHeight="1">
      <c r="A461" s="118" t="s">
        <v>655</v>
      </c>
      <c r="B461" s="141">
        <v>79.3</v>
      </c>
      <c r="C461" s="141">
        <v>79.3</v>
      </c>
      <c r="D461" s="141">
        <v>79.3</v>
      </c>
      <c r="E461" s="142">
        <v>79.3</v>
      </c>
      <c r="F461" s="164">
        <v>79.3</v>
      </c>
      <c r="G461" s="164">
        <v>79.3</v>
      </c>
    </row>
    <row r="462" spans="1:7" ht="12.75">
      <c r="A462" s="118" t="s">
        <v>106</v>
      </c>
      <c r="B462" s="141">
        <v>99</v>
      </c>
      <c r="C462" s="141">
        <v>99</v>
      </c>
      <c r="D462" s="141">
        <v>99</v>
      </c>
      <c r="E462" s="142">
        <v>99</v>
      </c>
      <c r="F462" s="164">
        <v>99</v>
      </c>
      <c r="G462" s="164">
        <v>99</v>
      </c>
    </row>
    <row r="463" spans="1:7" ht="12.75">
      <c r="A463" s="171" t="s">
        <v>107</v>
      </c>
      <c r="B463" s="141">
        <v>61</v>
      </c>
      <c r="C463" s="141">
        <v>61</v>
      </c>
      <c r="D463" s="141">
        <v>61</v>
      </c>
      <c r="E463" s="142">
        <v>61</v>
      </c>
      <c r="F463" s="164">
        <v>61</v>
      </c>
      <c r="G463" s="164">
        <v>61</v>
      </c>
    </row>
    <row r="464" spans="1:7" ht="15" customHeight="1">
      <c r="A464" s="171" t="s">
        <v>791</v>
      </c>
      <c r="B464" s="141">
        <v>220.5</v>
      </c>
      <c r="C464" s="141">
        <v>220.5</v>
      </c>
      <c r="D464" s="141">
        <v>220.5</v>
      </c>
      <c r="E464" s="141">
        <v>220.5</v>
      </c>
      <c r="F464" s="141">
        <v>220.5</v>
      </c>
      <c r="G464" s="141">
        <v>220.5</v>
      </c>
    </row>
    <row r="465" spans="1:7" ht="12.75">
      <c r="A465" s="98" t="s">
        <v>835</v>
      </c>
      <c r="B465" s="141">
        <v>186</v>
      </c>
      <c r="C465" s="141">
        <v>186</v>
      </c>
      <c r="D465" s="141">
        <v>186</v>
      </c>
      <c r="E465" s="141">
        <v>186</v>
      </c>
      <c r="F465" s="141">
        <v>186</v>
      </c>
      <c r="G465" s="141">
        <v>186</v>
      </c>
    </row>
    <row r="466" spans="1:7" ht="12.75">
      <c r="A466" s="171" t="s">
        <v>793</v>
      </c>
      <c r="B466" s="141">
        <v>223.5</v>
      </c>
      <c r="C466" s="141">
        <v>223.5</v>
      </c>
      <c r="D466" s="141">
        <v>223.5</v>
      </c>
      <c r="E466" s="141">
        <v>223.5</v>
      </c>
      <c r="F466" s="141">
        <v>223.5</v>
      </c>
      <c r="G466" s="141">
        <v>223.5</v>
      </c>
    </row>
    <row r="467" spans="1:7" ht="12.75">
      <c r="A467" s="171" t="s">
        <v>836</v>
      </c>
      <c r="B467" s="141">
        <v>115</v>
      </c>
      <c r="C467" s="141">
        <v>115</v>
      </c>
      <c r="D467" s="141">
        <v>115</v>
      </c>
      <c r="E467" s="141">
        <v>115</v>
      </c>
      <c r="F467" s="141">
        <v>115</v>
      </c>
      <c r="G467" s="141">
        <v>115</v>
      </c>
    </row>
    <row r="468" spans="1:7" ht="12.75">
      <c r="A468" s="171" t="s">
        <v>656</v>
      </c>
      <c r="B468" s="141">
        <v>44.8</v>
      </c>
      <c r="C468" s="141">
        <v>44.8</v>
      </c>
      <c r="D468" s="141">
        <v>44.8</v>
      </c>
      <c r="E468" s="142">
        <v>44.8</v>
      </c>
      <c r="F468" s="164">
        <v>44.8</v>
      </c>
      <c r="G468" s="164">
        <v>44.8</v>
      </c>
    </row>
    <row r="469" spans="1:7" ht="12.75">
      <c r="A469" s="171" t="s">
        <v>860</v>
      </c>
      <c r="B469" s="141">
        <v>200</v>
      </c>
      <c r="C469" s="141">
        <v>200</v>
      </c>
      <c r="D469" s="141">
        <v>200</v>
      </c>
      <c r="E469" s="141">
        <v>200</v>
      </c>
      <c r="F469" s="141">
        <v>200</v>
      </c>
      <c r="G469" s="141">
        <v>200</v>
      </c>
    </row>
    <row r="470" spans="1:7" ht="12.75">
      <c r="A470" s="171" t="s">
        <v>735</v>
      </c>
      <c r="B470" s="141">
        <v>82.5</v>
      </c>
      <c r="C470" s="141">
        <v>82.5</v>
      </c>
      <c r="D470" s="141">
        <v>82.5</v>
      </c>
      <c r="E470" s="142">
        <v>82.5</v>
      </c>
      <c r="F470" s="164">
        <v>82.5</v>
      </c>
      <c r="G470" s="164">
        <v>82.5</v>
      </c>
    </row>
    <row r="471" spans="1:7" ht="12.75">
      <c r="A471" s="171" t="s">
        <v>794</v>
      </c>
      <c r="B471" s="141">
        <v>84</v>
      </c>
      <c r="C471" s="141">
        <v>84</v>
      </c>
      <c r="D471" s="141">
        <v>84</v>
      </c>
      <c r="E471" s="141">
        <v>84</v>
      </c>
      <c r="F471" s="141">
        <v>84</v>
      </c>
      <c r="G471" s="141">
        <v>84</v>
      </c>
    </row>
    <row r="472" spans="1:7" ht="12.75">
      <c r="A472" s="171" t="s">
        <v>864</v>
      </c>
      <c r="B472" s="141">
        <v>90</v>
      </c>
      <c r="C472" s="141">
        <v>90</v>
      </c>
      <c r="D472" s="141">
        <v>90</v>
      </c>
      <c r="E472" s="141">
        <v>90</v>
      </c>
      <c r="F472" s="141">
        <v>90</v>
      </c>
      <c r="G472" s="141">
        <v>90</v>
      </c>
    </row>
    <row r="473" spans="1:7" ht="12.75">
      <c r="A473" s="118" t="s">
        <v>733</v>
      </c>
      <c r="B473" s="141">
        <v>74.6</v>
      </c>
      <c r="C473" s="141">
        <v>74.6</v>
      </c>
      <c r="D473" s="141">
        <v>74.6</v>
      </c>
      <c r="E473" s="142">
        <v>74.6</v>
      </c>
      <c r="F473" s="164">
        <v>74.6</v>
      </c>
      <c r="G473" s="164">
        <v>74.6</v>
      </c>
    </row>
    <row r="474" spans="1:7" ht="12.75">
      <c r="A474" s="118" t="s">
        <v>110</v>
      </c>
      <c r="B474" s="141">
        <v>36.6</v>
      </c>
      <c r="C474" s="141">
        <v>36.6</v>
      </c>
      <c r="D474" s="141">
        <v>36.6</v>
      </c>
      <c r="E474" s="142">
        <v>36.6</v>
      </c>
      <c r="F474" s="164">
        <v>36.6</v>
      </c>
      <c r="G474" s="164">
        <v>36.6</v>
      </c>
    </row>
    <row r="475" spans="1:7" ht="12.75">
      <c r="A475" s="118" t="s">
        <v>113</v>
      </c>
      <c r="B475" s="141">
        <v>97.5</v>
      </c>
      <c r="C475" s="141">
        <v>97.5</v>
      </c>
      <c r="D475" s="141">
        <v>97.5</v>
      </c>
      <c r="E475" s="141">
        <v>97.5</v>
      </c>
      <c r="F475" s="141">
        <v>97.5</v>
      </c>
      <c r="G475" s="141">
        <v>97.5</v>
      </c>
    </row>
    <row r="476" spans="1:7" ht="12.75">
      <c r="A476" s="118" t="s">
        <v>789</v>
      </c>
      <c r="B476" s="141">
        <v>129</v>
      </c>
      <c r="C476" s="141">
        <v>129</v>
      </c>
      <c r="D476" s="141">
        <v>129</v>
      </c>
      <c r="E476" s="141">
        <v>129</v>
      </c>
      <c r="F476" s="141">
        <v>129</v>
      </c>
      <c r="G476" s="141">
        <v>129</v>
      </c>
    </row>
    <row r="477" spans="1:7" ht="12.75">
      <c r="A477" s="118" t="s">
        <v>657</v>
      </c>
      <c r="B477" s="141">
        <v>150</v>
      </c>
      <c r="C477" s="141">
        <v>150</v>
      </c>
      <c r="D477" s="141">
        <v>150</v>
      </c>
      <c r="E477" s="142">
        <v>150</v>
      </c>
      <c r="F477" s="164">
        <v>150</v>
      </c>
      <c r="G477" s="164">
        <v>150</v>
      </c>
    </row>
    <row r="478" spans="1:7" ht="12.75">
      <c r="A478" s="118" t="s">
        <v>869</v>
      </c>
      <c r="B478" s="141">
        <v>126.5</v>
      </c>
      <c r="C478" s="141">
        <v>126.5</v>
      </c>
      <c r="D478" s="141">
        <v>126.5</v>
      </c>
      <c r="E478" s="141">
        <v>126.5</v>
      </c>
      <c r="F478" s="141">
        <v>126.5</v>
      </c>
      <c r="G478" s="141">
        <v>126.5</v>
      </c>
    </row>
    <row r="479" spans="1:7" ht="12.75">
      <c r="A479" s="118" t="s">
        <v>870</v>
      </c>
      <c r="B479" s="141">
        <v>10</v>
      </c>
      <c r="C479" s="141">
        <v>10</v>
      </c>
      <c r="D479" s="141">
        <v>10</v>
      </c>
      <c r="E479" s="141">
        <v>10</v>
      </c>
      <c r="F479" s="141">
        <v>10</v>
      </c>
      <c r="G479" s="141">
        <v>10</v>
      </c>
    </row>
    <row r="480" spans="1:7" ht="12.75">
      <c r="A480" s="79" t="s">
        <v>829</v>
      </c>
      <c r="B480" s="141">
        <v>80</v>
      </c>
      <c r="C480" s="141">
        <v>80</v>
      </c>
      <c r="D480" s="141">
        <v>80</v>
      </c>
      <c r="E480" s="142">
        <v>80</v>
      </c>
      <c r="F480" s="164">
        <v>80</v>
      </c>
      <c r="G480" s="164">
        <v>80</v>
      </c>
    </row>
    <row r="481" spans="1:7" ht="12.75">
      <c r="A481" s="79" t="s">
        <v>830</v>
      </c>
      <c r="B481" s="141">
        <v>80</v>
      </c>
      <c r="C481" s="141">
        <v>80</v>
      </c>
      <c r="D481" s="141">
        <v>80</v>
      </c>
      <c r="E481" s="142">
        <v>80</v>
      </c>
      <c r="F481" s="164">
        <v>80</v>
      </c>
      <c r="G481" s="164">
        <v>80</v>
      </c>
    </row>
    <row r="482" spans="1:7" ht="12.75">
      <c r="A482" s="128" t="s">
        <v>743</v>
      </c>
      <c r="B482" s="140">
        <f aca="true" t="shared" si="5" ref="B482:G482">SUM(B449:B481)</f>
        <v>3425.7</v>
      </c>
      <c r="C482" s="140">
        <f t="shared" si="5"/>
        <v>3425.7</v>
      </c>
      <c r="D482" s="140">
        <f t="shared" si="5"/>
        <v>3425.7</v>
      </c>
      <c r="E482" s="140">
        <f t="shared" si="5"/>
        <v>3425.7</v>
      </c>
      <c r="F482" s="140">
        <f t="shared" si="5"/>
        <v>3425.7</v>
      </c>
      <c r="G482" s="140">
        <f t="shared" si="5"/>
        <v>3425.7</v>
      </c>
    </row>
    <row r="483" spans="1:7" ht="12.75">
      <c r="A483" s="128"/>
      <c r="B483" s="140"/>
      <c r="C483" s="140"/>
      <c r="D483" s="140"/>
      <c r="E483" s="140"/>
      <c r="F483" s="140"/>
      <c r="G483" s="140"/>
    </row>
    <row r="484" spans="1:8" s="75" customFormat="1" ht="12.75">
      <c r="A484" s="13" t="s">
        <v>872</v>
      </c>
      <c r="B484" s="84">
        <v>0</v>
      </c>
      <c r="C484" s="84">
        <v>275</v>
      </c>
      <c r="D484" s="84">
        <v>275</v>
      </c>
      <c r="E484" s="84">
        <v>275</v>
      </c>
      <c r="F484" s="84">
        <v>275</v>
      </c>
      <c r="G484" s="84">
        <v>275</v>
      </c>
      <c r="H484" s="14"/>
    </row>
    <row r="485" spans="1:7" ht="12.75">
      <c r="A485" s="138" t="s">
        <v>904</v>
      </c>
      <c r="B485" s="141">
        <v>0</v>
      </c>
      <c r="C485" s="141">
        <v>0</v>
      </c>
      <c r="D485" s="141">
        <v>0</v>
      </c>
      <c r="E485" s="141">
        <v>0</v>
      </c>
      <c r="F485" s="141">
        <v>750</v>
      </c>
      <c r="G485" s="141">
        <v>750</v>
      </c>
    </row>
    <row r="486" spans="1:7" ht="12.75">
      <c r="A486" s="118" t="s">
        <v>874</v>
      </c>
      <c r="B486" s="141">
        <v>0</v>
      </c>
      <c r="C486" s="141">
        <v>275</v>
      </c>
      <c r="D486" s="141">
        <v>275</v>
      </c>
      <c r="E486" s="141">
        <v>275</v>
      </c>
      <c r="F486" s="141">
        <v>275</v>
      </c>
      <c r="G486" s="141">
        <v>275</v>
      </c>
    </row>
    <row r="487" spans="1:7" ht="12.75">
      <c r="A487" s="118" t="s">
        <v>875</v>
      </c>
      <c r="B487" s="141">
        <v>0</v>
      </c>
      <c r="C487" s="141">
        <v>0</v>
      </c>
      <c r="D487" s="141">
        <v>0</v>
      </c>
      <c r="E487" s="141">
        <v>0</v>
      </c>
      <c r="F487" s="141">
        <v>0</v>
      </c>
      <c r="G487" s="141">
        <v>800</v>
      </c>
    </row>
    <row r="488" spans="1:7" ht="12.75">
      <c r="A488" s="46" t="s">
        <v>901</v>
      </c>
      <c r="B488" s="140">
        <f aca="true" t="shared" si="6" ref="B488:G488">SUM(B484:B487)</f>
        <v>0</v>
      </c>
      <c r="C488" s="140">
        <f t="shared" si="6"/>
        <v>550</v>
      </c>
      <c r="D488" s="140">
        <f t="shared" si="6"/>
        <v>550</v>
      </c>
      <c r="E488" s="140">
        <f t="shared" si="6"/>
        <v>550</v>
      </c>
      <c r="F488" s="140">
        <f t="shared" si="6"/>
        <v>1300</v>
      </c>
      <c r="G488" s="140">
        <f t="shared" si="6"/>
        <v>2100</v>
      </c>
    </row>
    <row r="489" spans="1:12" ht="15" customHeight="1">
      <c r="A489" s="138"/>
      <c r="B489" s="144"/>
      <c r="C489" s="144"/>
      <c r="D489" s="144"/>
      <c r="E489" s="143"/>
      <c r="F489" s="143"/>
      <c r="G489" s="143"/>
      <c r="H489" s="100"/>
      <c r="I489" s="100"/>
      <c r="J489" s="100"/>
      <c r="K489" s="100"/>
      <c r="L489" s="100"/>
    </row>
    <row r="490" spans="1:12" ht="15" customHeight="1">
      <c r="A490" s="80" t="s">
        <v>885</v>
      </c>
      <c r="B490" s="144">
        <v>0</v>
      </c>
      <c r="C490" s="144">
        <v>150</v>
      </c>
      <c r="D490" s="144">
        <v>150</v>
      </c>
      <c r="E490" s="144">
        <v>150</v>
      </c>
      <c r="F490" s="144">
        <v>150</v>
      </c>
      <c r="G490" s="144">
        <v>150</v>
      </c>
      <c r="H490" s="100"/>
      <c r="I490" s="100"/>
      <c r="J490" s="100"/>
      <c r="K490" s="100"/>
      <c r="L490" s="100"/>
    </row>
    <row r="491" spans="1:12" ht="15" customHeight="1">
      <c r="A491" s="118" t="s">
        <v>877</v>
      </c>
      <c r="B491" s="144">
        <v>0</v>
      </c>
      <c r="C491" s="144">
        <v>120</v>
      </c>
      <c r="D491" s="144">
        <v>120</v>
      </c>
      <c r="E491" s="144">
        <v>120</v>
      </c>
      <c r="F491" s="144">
        <v>120</v>
      </c>
      <c r="G491" s="144">
        <v>120</v>
      </c>
      <c r="H491" s="100"/>
      <c r="I491" s="100"/>
      <c r="J491" s="100"/>
      <c r="K491" s="100"/>
      <c r="L491" s="100"/>
    </row>
    <row r="492" spans="1:12" ht="15" customHeight="1">
      <c r="A492" s="80" t="s">
        <v>884</v>
      </c>
      <c r="B492" s="144">
        <v>0</v>
      </c>
      <c r="C492" s="144">
        <v>138</v>
      </c>
      <c r="D492" s="144">
        <v>138</v>
      </c>
      <c r="E492" s="144">
        <v>138</v>
      </c>
      <c r="F492" s="144">
        <v>138</v>
      </c>
      <c r="G492" s="144">
        <v>138</v>
      </c>
      <c r="H492" s="100"/>
      <c r="I492" s="100"/>
      <c r="J492" s="100"/>
      <c r="K492" s="100"/>
      <c r="L492" s="100"/>
    </row>
    <row r="493" spans="1:12" ht="15" customHeight="1">
      <c r="A493" s="118" t="s">
        <v>878</v>
      </c>
      <c r="B493" s="144">
        <v>0</v>
      </c>
      <c r="C493" s="144">
        <v>350</v>
      </c>
      <c r="D493" s="144">
        <v>350</v>
      </c>
      <c r="E493" s="144">
        <v>350</v>
      </c>
      <c r="F493" s="144">
        <v>350</v>
      </c>
      <c r="G493" s="144">
        <v>350</v>
      </c>
      <c r="H493" s="100"/>
      <c r="I493" s="100"/>
      <c r="J493" s="100"/>
      <c r="K493" s="100"/>
      <c r="L493" s="100"/>
    </row>
    <row r="494" spans="1:12" ht="15" customHeight="1">
      <c r="A494" s="118" t="s">
        <v>903</v>
      </c>
      <c r="B494" s="144">
        <v>0</v>
      </c>
      <c r="C494" s="144">
        <v>150</v>
      </c>
      <c r="D494" s="144">
        <v>150</v>
      </c>
      <c r="E494" s="144">
        <v>150</v>
      </c>
      <c r="F494" s="144">
        <v>150</v>
      </c>
      <c r="G494" s="144">
        <v>150</v>
      </c>
      <c r="H494" s="100"/>
      <c r="I494" s="100"/>
      <c r="J494" s="100"/>
      <c r="K494" s="100"/>
      <c r="L494" s="100"/>
    </row>
    <row r="495" spans="1:12" ht="15" customHeight="1">
      <c r="A495" s="98" t="s">
        <v>902</v>
      </c>
      <c r="B495" s="144">
        <v>0</v>
      </c>
      <c r="C495" s="144">
        <v>200</v>
      </c>
      <c r="D495" s="144">
        <v>200</v>
      </c>
      <c r="E495" s="144">
        <v>200</v>
      </c>
      <c r="F495" s="144">
        <v>200</v>
      </c>
      <c r="G495" s="144">
        <v>200</v>
      </c>
      <c r="H495" s="100"/>
      <c r="I495" s="100"/>
      <c r="J495" s="100"/>
      <c r="K495" s="100"/>
      <c r="L495" s="100"/>
    </row>
    <row r="496" spans="1:7" ht="12.75">
      <c r="A496" s="118" t="s">
        <v>879</v>
      </c>
      <c r="B496" s="144">
        <v>0</v>
      </c>
      <c r="C496" s="144">
        <v>59</v>
      </c>
      <c r="D496" s="144">
        <v>59</v>
      </c>
      <c r="E496" s="144">
        <v>59</v>
      </c>
      <c r="F496" s="144">
        <v>59</v>
      </c>
      <c r="G496" s="144">
        <v>59</v>
      </c>
    </row>
    <row r="497" spans="1:7" ht="12.75">
      <c r="A497" s="80" t="s">
        <v>880</v>
      </c>
      <c r="B497" s="144">
        <v>0</v>
      </c>
      <c r="C497" s="144">
        <v>63</v>
      </c>
      <c r="D497" s="144">
        <v>63</v>
      </c>
      <c r="E497" s="144">
        <v>63</v>
      </c>
      <c r="F497" s="144">
        <v>63</v>
      </c>
      <c r="G497" s="144">
        <v>63</v>
      </c>
    </row>
    <row r="498" spans="1:7" ht="12.75">
      <c r="A498" s="118" t="s">
        <v>881</v>
      </c>
      <c r="B498" s="144">
        <v>0</v>
      </c>
      <c r="C498" s="144">
        <v>209</v>
      </c>
      <c r="D498" s="144">
        <v>209</v>
      </c>
      <c r="E498" s="144">
        <v>209</v>
      </c>
      <c r="F498" s="144">
        <v>209</v>
      </c>
      <c r="G498" s="144">
        <v>209</v>
      </c>
    </row>
    <row r="499" spans="1:7" ht="12.75">
      <c r="A499" s="138" t="s">
        <v>114</v>
      </c>
      <c r="B499" s="144">
        <v>0</v>
      </c>
      <c r="C499" s="144">
        <v>60</v>
      </c>
      <c r="D499" s="144">
        <v>60</v>
      </c>
      <c r="E499" s="144">
        <v>60</v>
      </c>
      <c r="F499" s="143">
        <v>60</v>
      </c>
      <c r="G499" s="143">
        <v>60</v>
      </c>
    </row>
    <row r="500" spans="1:7" ht="12.75">
      <c r="A500" s="80" t="s">
        <v>882</v>
      </c>
      <c r="B500" s="144">
        <v>0</v>
      </c>
      <c r="C500" s="144">
        <v>101</v>
      </c>
      <c r="D500" s="144">
        <v>101</v>
      </c>
      <c r="E500" s="144">
        <v>101</v>
      </c>
      <c r="F500" s="144">
        <v>101</v>
      </c>
      <c r="G500" s="144">
        <v>101</v>
      </c>
    </row>
    <row r="501" spans="1:7" ht="12.75">
      <c r="A501" s="80" t="s">
        <v>883</v>
      </c>
      <c r="B501" s="144">
        <v>0</v>
      </c>
      <c r="C501" s="144">
        <v>300</v>
      </c>
      <c r="D501" s="144">
        <v>300</v>
      </c>
      <c r="E501" s="144">
        <v>300</v>
      </c>
      <c r="F501" s="144">
        <v>300</v>
      </c>
      <c r="G501" s="144">
        <v>300</v>
      </c>
    </row>
    <row r="502" spans="1:7" ht="12.75">
      <c r="A502" s="118" t="s">
        <v>876</v>
      </c>
      <c r="B502" s="144">
        <v>0</v>
      </c>
      <c r="C502" s="144">
        <v>60</v>
      </c>
      <c r="D502" s="144">
        <v>60</v>
      </c>
      <c r="E502" s="144">
        <v>60</v>
      </c>
      <c r="F502" s="144">
        <v>60</v>
      </c>
      <c r="G502" s="144">
        <v>60</v>
      </c>
    </row>
    <row r="503" spans="1:7" ht="12.75">
      <c r="A503" s="80" t="s">
        <v>886</v>
      </c>
      <c r="B503" s="144">
        <v>0</v>
      </c>
      <c r="C503" s="144">
        <v>0</v>
      </c>
      <c r="D503" s="144">
        <v>39</v>
      </c>
      <c r="E503" s="144">
        <v>39</v>
      </c>
      <c r="F503" s="144">
        <v>39</v>
      </c>
      <c r="G503" s="144">
        <v>39</v>
      </c>
    </row>
    <row r="504" spans="1:7" ht="12.75">
      <c r="A504" s="46" t="s">
        <v>658</v>
      </c>
      <c r="B504" s="140">
        <f aca="true" t="shared" si="7" ref="B504:G504">SUM(B490:B503)</f>
        <v>0</v>
      </c>
      <c r="C504" s="140">
        <f t="shared" si="7"/>
        <v>1960</v>
      </c>
      <c r="D504" s="140">
        <f t="shared" si="7"/>
        <v>1999</v>
      </c>
      <c r="E504" s="140">
        <f t="shared" si="7"/>
        <v>1999</v>
      </c>
      <c r="F504" s="140">
        <f t="shared" si="7"/>
        <v>1999</v>
      </c>
      <c r="G504" s="140">
        <f t="shared" si="7"/>
        <v>1999</v>
      </c>
    </row>
    <row r="505" spans="1:7" ht="12.75">
      <c r="A505" s="138"/>
      <c r="B505" s="144"/>
      <c r="C505" s="144"/>
      <c r="D505" s="144"/>
      <c r="E505" s="143"/>
      <c r="F505" s="143"/>
      <c r="G505" s="143"/>
    </row>
    <row r="506" spans="1:7" ht="12.75">
      <c r="A506" s="80" t="s">
        <v>443</v>
      </c>
      <c r="B506" s="144">
        <v>0</v>
      </c>
      <c r="C506" s="139">
        <v>182</v>
      </c>
      <c r="D506" s="139">
        <v>182</v>
      </c>
      <c r="E506" s="139">
        <v>182</v>
      </c>
      <c r="F506" s="139">
        <v>182</v>
      </c>
      <c r="G506" s="139">
        <v>182</v>
      </c>
    </row>
    <row r="507" spans="1:7" ht="12.75">
      <c r="A507" s="80" t="s">
        <v>444</v>
      </c>
      <c r="B507" s="144">
        <v>0</v>
      </c>
      <c r="C507" s="139">
        <v>193</v>
      </c>
      <c r="D507" s="139">
        <v>193</v>
      </c>
      <c r="E507" s="139">
        <v>193</v>
      </c>
      <c r="F507" s="139">
        <v>193</v>
      </c>
      <c r="G507" s="139">
        <v>193</v>
      </c>
    </row>
    <row r="508" spans="1:7" ht="12.75">
      <c r="A508" s="138" t="s">
        <v>467</v>
      </c>
      <c r="B508" s="145">
        <v>0</v>
      </c>
      <c r="C508" s="145">
        <v>0</v>
      </c>
      <c r="D508" s="145">
        <v>0</v>
      </c>
      <c r="E508" s="143">
        <v>58</v>
      </c>
      <c r="F508" s="143">
        <v>58</v>
      </c>
      <c r="G508" s="143">
        <v>58</v>
      </c>
    </row>
    <row r="509" spans="1:7" ht="12.75">
      <c r="A509" s="132" t="s">
        <v>747</v>
      </c>
      <c r="B509" s="146">
        <f aca="true" t="shared" si="8" ref="B509:G509">SUM(B506:B508)</f>
        <v>0</v>
      </c>
      <c r="C509" s="146">
        <f t="shared" si="8"/>
        <v>375</v>
      </c>
      <c r="D509" s="146">
        <f t="shared" si="8"/>
        <v>375</v>
      </c>
      <c r="E509" s="146">
        <f t="shared" si="8"/>
        <v>433</v>
      </c>
      <c r="F509" s="146">
        <f t="shared" si="8"/>
        <v>433</v>
      </c>
      <c r="G509" s="146">
        <f t="shared" si="8"/>
        <v>433</v>
      </c>
    </row>
    <row r="510" spans="1:7" ht="12.75" customHeight="1">
      <c r="A510" s="134"/>
      <c r="B510" s="147"/>
      <c r="C510" s="147"/>
      <c r="D510" s="147"/>
      <c r="E510" s="147"/>
      <c r="F510" s="147"/>
      <c r="G510" s="147"/>
    </row>
    <row r="511" spans="1:7" ht="12.75">
      <c r="A511" s="134" t="s">
        <v>346</v>
      </c>
      <c r="B511" s="147">
        <v>12</v>
      </c>
      <c r="C511" s="147">
        <v>12</v>
      </c>
      <c r="D511" s="147">
        <v>12</v>
      </c>
      <c r="E511" s="147">
        <v>12</v>
      </c>
      <c r="F511" s="147">
        <v>12</v>
      </c>
      <c r="G511" s="147">
        <v>12</v>
      </c>
    </row>
    <row r="512" spans="1:7" ht="12.75">
      <c r="A512" s="118" t="s">
        <v>347</v>
      </c>
      <c r="B512" s="141">
        <v>22</v>
      </c>
      <c r="C512" s="141">
        <v>22</v>
      </c>
      <c r="D512" s="141">
        <v>22</v>
      </c>
      <c r="E512" s="141">
        <v>22</v>
      </c>
      <c r="F512" s="141">
        <v>22</v>
      </c>
      <c r="G512" s="141">
        <v>22</v>
      </c>
    </row>
    <row r="513" spans="1:7" ht="12.75">
      <c r="A513" s="118" t="s">
        <v>348</v>
      </c>
      <c r="B513" s="141">
        <v>25</v>
      </c>
      <c r="C513" s="141">
        <v>25</v>
      </c>
      <c r="D513" s="141">
        <v>25</v>
      </c>
      <c r="E513" s="141">
        <v>25</v>
      </c>
      <c r="F513" s="141">
        <v>25</v>
      </c>
      <c r="G513" s="141">
        <v>25</v>
      </c>
    </row>
    <row r="514" spans="1:7" ht="12.75">
      <c r="A514" s="118" t="s">
        <v>349</v>
      </c>
      <c r="B514" s="141">
        <v>50</v>
      </c>
      <c r="C514" s="141">
        <v>50</v>
      </c>
      <c r="D514" s="141">
        <v>50</v>
      </c>
      <c r="E514" s="141">
        <v>50</v>
      </c>
      <c r="F514" s="141">
        <v>50</v>
      </c>
      <c r="G514" s="141">
        <v>50</v>
      </c>
    </row>
    <row r="515" spans="1:7" ht="12.75">
      <c r="A515" s="134" t="s">
        <v>809</v>
      </c>
      <c r="B515" s="127">
        <v>751</v>
      </c>
      <c r="C515" s="127">
        <v>751</v>
      </c>
      <c r="D515" s="127">
        <v>751</v>
      </c>
      <c r="E515" s="127">
        <v>751</v>
      </c>
      <c r="F515" s="127">
        <v>751</v>
      </c>
      <c r="G515" s="127">
        <v>751</v>
      </c>
    </row>
    <row r="516" spans="1:7" ht="12.75">
      <c r="A516" s="135" t="s">
        <v>764</v>
      </c>
      <c r="B516" s="136">
        <v>138</v>
      </c>
      <c r="C516" s="136">
        <v>138</v>
      </c>
      <c r="D516" s="136">
        <v>138</v>
      </c>
      <c r="E516" s="136">
        <v>138</v>
      </c>
      <c r="F516" s="136">
        <v>138</v>
      </c>
      <c r="G516" s="136">
        <v>138</v>
      </c>
    </row>
    <row r="517" spans="1:7" ht="12.75">
      <c r="A517" s="135" t="s">
        <v>765</v>
      </c>
      <c r="B517" s="127">
        <v>112</v>
      </c>
      <c r="C517" s="127">
        <v>112</v>
      </c>
      <c r="D517" s="127">
        <v>112</v>
      </c>
      <c r="E517" s="127">
        <v>112</v>
      </c>
      <c r="F517" s="127">
        <v>112</v>
      </c>
      <c r="G517" s="127">
        <v>112</v>
      </c>
    </row>
    <row r="518" spans="1:7" ht="12.75">
      <c r="A518" s="135" t="s">
        <v>766</v>
      </c>
      <c r="B518" s="127">
        <v>100</v>
      </c>
      <c r="C518" s="127">
        <v>100</v>
      </c>
      <c r="D518" s="127">
        <v>100</v>
      </c>
      <c r="E518" s="127">
        <v>100</v>
      </c>
      <c r="F518" s="127">
        <v>100</v>
      </c>
      <c r="G518" s="127">
        <v>100</v>
      </c>
    </row>
    <row r="519" spans="1:7" ht="12.75">
      <c r="A519" s="135" t="s">
        <v>767</v>
      </c>
      <c r="B519" s="127">
        <v>378</v>
      </c>
      <c r="C519" s="127">
        <v>378</v>
      </c>
      <c r="D519" s="127">
        <v>378</v>
      </c>
      <c r="E519" s="127">
        <v>378</v>
      </c>
      <c r="F519" s="127">
        <v>378</v>
      </c>
      <c r="G519" s="127">
        <v>378</v>
      </c>
    </row>
    <row r="520" spans="1:7" ht="12.75">
      <c r="A520" s="135" t="s">
        <v>858</v>
      </c>
      <c r="B520" s="127">
        <v>157</v>
      </c>
      <c r="C520" s="127">
        <v>157</v>
      </c>
      <c r="D520" s="127">
        <v>157</v>
      </c>
      <c r="E520" s="127">
        <v>157</v>
      </c>
      <c r="F520" s="127">
        <v>157</v>
      </c>
      <c r="G520" s="127">
        <v>157</v>
      </c>
    </row>
    <row r="521" spans="1:7" ht="12.75">
      <c r="A521" s="135" t="s">
        <v>859</v>
      </c>
      <c r="B521" s="127">
        <v>203</v>
      </c>
      <c r="C521" s="127">
        <v>203</v>
      </c>
      <c r="D521" s="127">
        <v>203</v>
      </c>
      <c r="E521" s="127">
        <v>203</v>
      </c>
      <c r="F521" s="127">
        <v>203</v>
      </c>
      <c r="G521" s="127">
        <v>203</v>
      </c>
    </row>
    <row r="522" spans="1:7" ht="12.75">
      <c r="A522" s="135" t="s">
        <v>768</v>
      </c>
      <c r="B522" s="127">
        <v>36</v>
      </c>
      <c r="C522" s="127">
        <v>36</v>
      </c>
      <c r="D522" s="127">
        <v>36</v>
      </c>
      <c r="E522" s="127">
        <v>36</v>
      </c>
      <c r="F522" s="127">
        <v>36</v>
      </c>
      <c r="G522" s="127">
        <v>36</v>
      </c>
    </row>
    <row r="523" spans="1:7" ht="12.75">
      <c r="A523" s="135" t="s">
        <v>769</v>
      </c>
      <c r="B523" s="127">
        <v>68</v>
      </c>
      <c r="C523" s="127">
        <v>68</v>
      </c>
      <c r="D523" s="127">
        <v>68</v>
      </c>
      <c r="E523" s="127">
        <v>68</v>
      </c>
      <c r="F523" s="127">
        <v>68</v>
      </c>
      <c r="G523" s="127">
        <v>68</v>
      </c>
    </row>
    <row r="524" spans="1:7" ht="12.75">
      <c r="A524" s="135" t="s">
        <v>447</v>
      </c>
      <c r="B524" s="127">
        <v>71</v>
      </c>
      <c r="C524" s="127">
        <v>71</v>
      </c>
      <c r="D524" s="127">
        <v>71</v>
      </c>
      <c r="E524" s="127">
        <v>71</v>
      </c>
      <c r="F524" s="127">
        <v>71</v>
      </c>
      <c r="G524" s="127">
        <v>71</v>
      </c>
    </row>
    <row r="525" spans="1:7" ht="12.75">
      <c r="A525" s="135" t="s">
        <v>448</v>
      </c>
      <c r="B525" s="127">
        <v>110</v>
      </c>
      <c r="C525" s="127">
        <v>110</v>
      </c>
      <c r="D525" s="127">
        <v>110</v>
      </c>
      <c r="E525" s="127">
        <v>110</v>
      </c>
      <c r="F525" s="127">
        <v>110</v>
      </c>
      <c r="G525" s="127">
        <v>110</v>
      </c>
    </row>
    <row r="526" spans="1:7" ht="12.75">
      <c r="A526" s="134" t="s">
        <v>464</v>
      </c>
      <c r="B526" s="136">
        <v>0</v>
      </c>
      <c r="C526" s="136">
        <v>0</v>
      </c>
      <c r="D526" s="136">
        <v>0</v>
      </c>
      <c r="E526" s="136">
        <v>0</v>
      </c>
      <c r="F526" s="136">
        <v>32</v>
      </c>
      <c r="G526" s="136">
        <v>32</v>
      </c>
    </row>
    <row r="527" spans="1:7" ht="12.75">
      <c r="A527" s="134" t="s">
        <v>465</v>
      </c>
      <c r="B527" s="159">
        <v>0</v>
      </c>
      <c r="C527" s="159">
        <v>0</v>
      </c>
      <c r="D527" s="159">
        <v>0</v>
      </c>
      <c r="E527" s="159">
        <v>0</v>
      </c>
      <c r="F527" s="159">
        <v>32</v>
      </c>
      <c r="G527" s="159">
        <v>32</v>
      </c>
    </row>
    <row r="528" spans="1:7" ht="12.75">
      <c r="A528" s="134" t="s">
        <v>466</v>
      </c>
      <c r="B528" s="127">
        <v>0</v>
      </c>
      <c r="C528" s="127">
        <v>0</v>
      </c>
      <c r="D528" s="127">
        <v>0</v>
      </c>
      <c r="E528" s="127">
        <v>0</v>
      </c>
      <c r="F528" s="127">
        <v>105</v>
      </c>
      <c r="G528" s="127">
        <v>105</v>
      </c>
    </row>
    <row r="529" spans="1:7" ht="12.75">
      <c r="A529" s="134" t="s">
        <v>770</v>
      </c>
      <c r="B529" s="127">
        <v>95</v>
      </c>
      <c r="C529" s="127">
        <v>95</v>
      </c>
      <c r="D529" s="127">
        <v>95</v>
      </c>
      <c r="E529" s="127">
        <v>95</v>
      </c>
      <c r="F529" s="127">
        <v>95</v>
      </c>
      <c r="G529" s="127">
        <v>95</v>
      </c>
    </row>
    <row r="530" spans="1:7" ht="12.75">
      <c r="A530" s="134" t="s">
        <v>772</v>
      </c>
      <c r="B530" s="127">
        <v>457</v>
      </c>
      <c r="C530" s="127">
        <v>457</v>
      </c>
      <c r="D530" s="127">
        <v>457</v>
      </c>
      <c r="E530" s="127">
        <v>457</v>
      </c>
      <c r="F530" s="127">
        <v>457</v>
      </c>
      <c r="G530" s="127">
        <v>457</v>
      </c>
    </row>
    <row r="531" spans="1:7" ht="12.75">
      <c r="A531" s="95" t="s">
        <v>498</v>
      </c>
      <c r="B531" s="139">
        <v>23</v>
      </c>
      <c r="C531" s="139">
        <v>23</v>
      </c>
      <c r="D531" s="139">
        <v>23</v>
      </c>
      <c r="E531" s="164">
        <v>23</v>
      </c>
      <c r="F531" s="164">
        <v>23</v>
      </c>
      <c r="G531" s="164">
        <v>23</v>
      </c>
    </row>
    <row r="532" spans="1:7" ht="12.75">
      <c r="A532" s="134" t="s">
        <v>773</v>
      </c>
      <c r="B532" s="127">
        <v>63</v>
      </c>
      <c r="C532" s="127">
        <v>63</v>
      </c>
      <c r="D532" s="127">
        <v>63</v>
      </c>
      <c r="E532" s="127">
        <v>63</v>
      </c>
      <c r="F532" s="127">
        <v>63</v>
      </c>
      <c r="G532" s="127">
        <v>63</v>
      </c>
    </row>
    <row r="533" spans="1:7" ht="12.75">
      <c r="A533" s="134" t="s">
        <v>778</v>
      </c>
      <c r="B533" s="127">
        <v>31</v>
      </c>
      <c r="C533" s="127">
        <v>31</v>
      </c>
      <c r="D533" s="127">
        <v>31</v>
      </c>
      <c r="E533" s="127">
        <v>31</v>
      </c>
      <c r="F533" s="127">
        <v>31</v>
      </c>
      <c r="G533" s="127">
        <v>31</v>
      </c>
    </row>
    <row r="534" spans="1:7" ht="12.75">
      <c r="A534" s="134" t="s">
        <v>777</v>
      </c>
      <c r="B534" s="127">
        <v>161</v>
      </c>
      <c r="C534" s="127">
        <v>161</v>
      </c>
      <c r="D534" s="127">
        <v>161</v>
      </c>
      <c r="E534" s="127">
        <v>161</v>
      </c>
      <c r="F534" s="127">
        <v>161</v>
      </c>
      <c r="G534" s="127">
        <v>161</v>
      </c>
    </row>
    <row r="535" spans="1:7" ht="12.75">
      <c r="A535" s="134" t="s">
        <v>779</v>
      </c>
      <c r="B535" s="127">
        <v>367</v>
      </c>
      <c r="C535" s="127">
        <v>367</v>
      </c>
      <c r="D535" s="127">
        <v>367</v>
      </c>
      <c r="E535" s="127">
        <v>367</v>
      </c>
      <c r="F535" s="127">
        <v>367</v>
      </c>
      <c r="G535" s="127">
        <v>367</v>
      </c>
    </row>
    <row r="536" spans="1:7" ht="12.75">
      <c r="A536" s="135" t="s">
        <v>804</v>
      </c>
      <c r="B536" s="127">
        <v>444</v>
      </c>
      <c r="C536" s="127">
        <v>444</v>
      </c>
      <c r="D536" s="127">
        <v>444</v>
      </c>
      <c r="E536" s="127">
        <v>444</v>
      </c>
      <c r="F536" s="127">
        <v>444</v>
      </c>
      <c r="G536" s="127">
        <v>444</v>
      </c>
    </row>
    <row r="537" spans="1:7" ht="12.75">
      <c r="A537" s="135" t="s">
        <v>518</v>
      </c>
      <c r="B537" s="127">
        <v>459</v>
      </c>
      <c r="C537" s="127">
        <v>459</v>
      </c>
      <c r="D537" s="127">
        <v>459</v>
      </c>
      <c r="E537" s="127">
        <v>459</v>
      </c>
      <c r="F537" s="127">
        <v>459</v>
      </c>
      <c r="G537" s="127">
        <v>459</v>
      </c>
    </row>
    <row r="538" spans="1:7" ht="12.75">
      <c r="A538" s="135" t="s">
        <v>802</v>
      </c>
      <c r="B538" s="127">
        <v>551</v>
      </c>
      <c r="C538" s="127">
        <v>551</v>
      </c>
      <c r="D538" s="127">
        <v>551</v>
      </c>
      <c r="E538" s="127">
        <v>551</v>
      </c>
      <c r="F538" s="127">
        <v>551</v>
      </c>
      <c r="G538" s="127">
        <v>551</v>
      </c>
    </row>
    <row r="539" spans="1:7" ht="12.75">
      <c r="A539" s="135" t="s">
        <v>803</v>
      </c>
      <c r="B539" s="127">
        <v>733</v>
      </c>
      <c r="C539" s="127">
        <v>733</v>
      </c>
      <c r="D539" s="127">
        <v>733</v>
      </c>
      <c r="E539" s="127">
        <v>733</v>
      </c>
      <c r="F539" s="127">
        <v>733</v>
      </c>
      <c r="G539" s="127">
        <v>733</v>
      </c>
    </row>
    <row r="540" spans="1:7" ht="12.75">
      <c r="A540" s="137" t="s">
        <v>782</v>
      </c>
      <c r="B540" s="127">
        <v>90</v>
      </c>
      <c r="C540" s="127">
        <v>90</v>
      </c>
      <c r="D540" s="127">
        <v>90</v>
      </c>
      <c r="E540" s="127">
        <v>90</v>
      </c>
      <c r="F540" s="127">
        <v>90</v>
      </c>
      <c r="G540" s="127">
        <v>90</v>
      </c>
    </row>
    <row r="541" spans="1:7" s="1" customFormat="1" ht="12.75">
      <c r="A541" s="124" t="s">
        <v>671</v>
      </c>
      <c r="B541" s="160">
        <f aca="true" t="shared" si="9" ref="B541:G541">SUM(B511:B540)</f>
        <v>5707</v>
      </c>
      <c r="C541" s="160">
        <f t="shared" si="9"/>
        <v>5707</v>
      </c>
      <c r="D541" s="160">
        <f t="shared" si="9"/>
        <v>5707</v>
      </c>
      <c r="E541" s="160">
        <f t="shared" si="9"/>
        <v>5707</v>
      </c>
      <c r="F541" s="160">
        <f t="shared" si="9"/>
        <v>5876</v>
      </c>
      <c r="G541" s="160">
        <f t="shared" si="9"/>
        <v>5876</v>
      </c>
    </row>
    <row r="542" spans="1:7" ht="12.75">
      <c r="A542" s="271"/>
      <c r="B542" s="271"/>
      <c r="C542" s="271"/>
      <c r="D542" s="271"/>
      <c r="E542" s="271"/>
      <c r="F542" s="271"/>
      <c r="G542" s="271"/>
    </row>
    <row r="543" spans="1:7" ht="12.75">
      <c r="A543" s="19" t="s">
        <v>891</v>
      </c>
      <c r="B543" s="130">
        <v>0</v>
      </c>
      <c r="C543" s="130">
        <v>0</v>
      </c>
      <c r="D543" s="130">
        <v>1750</v>
      </c>
      <c r="E543" s="130">
        <v>1750</v>
      </c>
      <c r="F543" s="130">
        <v>1750</v>
      </c>
      <c r="G543" s="130">
        <v>1750</v>
      </c>
    </row>
    <row r="544" spans="1:7" ht="12.75">
      <c r="A544" s="19" t="s">
        <v>892</v>
      </c>
      <c r="B544" s="90">
        <v>0</v>
      </c>
      <c r="C544" s="90">
        <v>0</v>
      </c>
      <c r="D544" s="90">
        <v>0</v>
      </c>
      <c r="E544" s="90">
        <v>86</v>
      </c>
      <c r="F544" s="90">
        <v>86</v>
      </c>
      <c r="G544" s="90">
        <v>86</v>
      </c>
    </row>
    <row r="545" spans="1:7" ht="12.75">
      <c r="A545" s="13" t="s">
        <v>898</v>
      </c>
      <c r="B545" s="90">
        <v>0</v>
      </c>
      <c r="C545" s="90">
        <v>0</v>
      </c>
      <c r="D545" s="90">
        <v>855</v>
      </c>
      <c r="E545" s="90">
        <v>855</v>
      </c>
      <c r="F545" s="90">
        <v>855</v>
      </c>
      <c r="G545" s="90">
        <v>855</v>
      </c>
    </row>
    <row r="546" spans="1:7" ht="12.75">
      <c r="A546" s="13" t="s">
        <v>899</v>
      </c>
      <c r="B546" s="90">
        <v>0</v>
      </c>
      <c r="C546" s="90">
        <v>0</v>
      </c>
      <c r="D546" s="90">
        <v>0</v>
      </c>
      <c r="E546" s="90">
        <v>855</v>
      </c>
      <c r="F546" s="90">
        <v>855</v>
      </c>
      <c r="G546" s="90">
        <v>855</v>
      </c>
    </row>
    <row r="547" spans="1:7" ht="12.75">
      <c r="A547" s="13" t="s">
        <v>900</v>
      </c>
      <c r="B547" s="90">
        <v>0</v>
      </c>
      <c r="C547" s="90">
        <v>0</v>
      </c>
      <c r="D547" s="90">
        <v>581</v>
      </c>
      <c r="E547" s="90">
        <v>581</v>
      </c>
      <c r="F547" s="90">
        <v>581</v>
      </c>
      <c r="G547" s="90">
        <v>581</v>
      </c>
    </row>
    <row r="548" spans="1:7" ht="12.75">
      <c r="A548" s="19" t="s">
        <v>893</v>
      </c>
      <c r="B548" s="90">
        <v>0</v>
      </c>
      <c r="C548" s="90">
        <v>0</v>
      </c>
      <c r="D548" s="90">
        <v>0</v>
      </c>
      <c r="E548" s="90">
        <v>0</v>
      </c>
      <c r="F548" s="90">
        <v>630</v>
      </c>
      <c r="G548" s="90">
        <v>630</v>
      </c>
    </row>
    <row r="549" spans="1:7" s="106" customFormat="1" ht="12.75">
      <c r="A549" s="128" t="s">
        <v>19</v>
      </c>
      <c r="B549" s="160">
        <f aca="true" t="shared" si="10" ref="B549:G549">SUM(B543:B548)</f>
        <v>0</v>
      </c>
      <c r="C549" s="160">
        <f t="shared" si="10"/>
        <v>0</v>
      </c>
      <c r="D549" s="160">
        <f t="shared" si="10"/>
        <v>3186</v>
      </c>
      <c r="E549" s="160">
        <f t="shared" si="10"/>
        <v>4127</v>
      </c>
      <c r="F549" s="160">
        <f t="shared" si="10"/>
        <v>4757</v>
      </c>
      <c r="G549" s="160">
        <f t="shared" si="10"/>
        <v>4757</v>
      </c>
    </row>
    <row r="550" spans="1:7" ht="12.75">
      <c r="A550" s="134"/>
      <c r="B550" s="127"/>
      <c r="C550" s="127"/>
      <c r="D550" s="127"/>
      <c r="E550" s="127"/>
      <c r="F550" s="127"/>
      <c r="G550" s="127"/>
    </row>
    <row r="551" spans="1:7" ht="12.75">
      <c r="A551" s="19" t="s">
        <v>894</v>
      </c>
      <c r="B551" s="127">
        <v>0</v>
      </c>
      <c r="C551" s="127">
        <v>0</v>
      </c>
      <c r="D551" s="127">
        <v>400</v>
      </c>
      <c r="E551" s="127">
        <v>400</v>
      </c>
      <c r="F551" s="127">
        <v>400</v>
      </c>
      <c r="G551" s="127">
        <v>400</v>
      </c>
    </row>
    <row r="552" spans="1:7" ht="12.75">
      <c r="A552" s="19" t="s">
        <v>895</v>
      </c>
      <c r="B552" s="127">
        <v>0</v>
      </c>
      <c r="C552" s="127">
        <v>0</v>
      </c>
      <c r="D552" s="127">
        <v>0</v>
      </c>
      <c r="E552" s="127">
        <v>400</v>
      </c>
      <c r="F552" s="127">
        <v>400</v>
      </c>
      <c r="G552" s="127">
        <v>400</v>
      </c>
    </row>
    <row r="553" spans="1:7" ht="12.75">
      <c r="A553" s="19" t="s">
        <v>896</v>
      </c>
      <c r="B553" s="127">
        <v>0</v>
      </c>
      <c r="C553" s="127">
        <v>0</v>
      </c>
      <c r="D553" s="127">
        <v>0</v>
      </c>
      <c r="E553" s="127">
        <v>0</v>
      </c>
      <c r="F553" s="127">
        <v>400</v>
      </c>
      <c r="G553" s="127">
        <v>400</v>
      </c>
    </row>
    <row r="554" spans="1:7" ht="12.75">
      <c r="A554" s="128" t="s">
        <v>21</v>
      </c>
      <c r="B554" s="160">
        <f aca="true" t="shared" si="11" ref="B554:G554">SUM(B551:B553)</f>
        <v>0</v>
      </c>
      <c r="C554" s="160">
        <f t="shared" si="11"/>
        <v>0</v>
      </c>
      <c r="D554" s="160">
        <f t="shared" si="11"/>
        <v>400</v>
      </c>
      <c r="E554" s="160">
        <f t="shared" si="11"/>
        <v>800</v>
      </c>
      <c r="F554" s="160">
        <f t="shared" si="11"/>
        <v>1200</v>
      </c>
      <c r="G554" s="160">
        <f t="shared" si="11"/>
        <v>1200</v>
      </c>
    </row>
    <row r="555" spans="1:7" ht="13.5" thickBot="1">
      <c r="A555" s="129"/>
      <c r="B555" s="127"/>
      <c r="C555" s="131"/>
      <c r="D555" s="131"/>
      <c r="E555" s="131"/>
      <c r="F555" s="127"/>
      <c r="G555" s="127"/>
    </row>
    <row r="556" spans="1:7" ht="12.75">
      <c r="A556" s="234" t="s">
        <v>7</v>
      </c>
      <c r="B556" s="127">
        <v>0</v>
      </c>
      <c r="C556" s="131">
        <v>255</v>
      </c>
      <c r="D556" s="131">
        <v>255</v>
      </c>
      <c r="E556" s="131">
        <v>255</v>
      </c>
      <c r="F556" s="131">
        <v>255</v>
      </c>
      <c r="G556" s="131">
        <v>255</v>
      </c>
    </row>
    <row r="557" spans="1:7" ht="12.75">
      <c r="A557" s="232"/>
      <c r="B557" s="127">
        <v>0</v>
      </c>
      <c r="C557" s="131">
        <v>0</v>
      </c>
      <c r="D557" s="131">
        <v>0</v>
      </c>
      <c r="E557" s="131">
        <v>61.1</v>
      </c>
      <c r="F557" s="131">
        <v>61.1</v>
      </c>
      <c r="G557" s="131">
        <v>61.1</v>
      </c>
    </row>
    <row r="558" spans="1:7" ht="12.75">
      <c r="A558" s="232"/>
      <c r="B558" s="127">
        <v>0</v>
      </c>
      <c r="C558" s="127">
        <v>839</v>
      </c>
      <c r="D558" s="127">
        <v>839</v>
      </c>
      <c r="E558" s="127">
        <v>839</v>
      </c>
      <c r="F558" s="127">
        <v>839</v>
      </c>
      <c r="G558" s="127">
        <v>839</v>
      </c>
    </row>
    <row r="559" spans="1:7" ht="12.75">
      <c r="A559" s="232"/>
      <c r="B559" s="131">
        <v>0</v>
      </c>
      <c r="C559" s="131">
        <v>0</v>
      </c>
      <c r="D559" s="131">
        <v>1160</v>
      </c>
      <c r="E559" s="131">
        <v>1160</v>
      </c>
      <c r="F559" s="131">
        <v>1160</v>
      </c>
      <c r="G559" s="131">
        <v>1160</v>
      </c>
    </row>
    <row r="560" spans="1:7" ht="12.75">
      <c r="A560" s="232"/>
      <c r="B560" s="131">
        <v>0</v>
      </c>
      <c r="C560" s="131">
        <v>0</v>
      </c>
      <c r="D560" s="131">
        <v>280</v>
      </c>
      <c r="E560" s="131">
        <v>280</v>
      </c>
      <c r="F560" s="131">
        <v>280</v>
      </c>
      <c r="G560" s="131">
        <v>280</v>
      </c>
    </row>
    <row r="561" spans="1:7" ht="12.75">
      <c r="A561" s="225" t="s">
        <v>7</v>
      </c>
      <c r="B561" s="131">
        <v>0</v>
      </c>
      <c r="C561" s="131">
        <v>45</v>
      </c>
      <c r="D561" s="131">
        <v>45</v>
      </c>
      <c r="E561" s="131">
        <v>45</v>
      </c>
      <c r="F561" s="131">
        <v>45</v>
      </c>
      <c r="G561" s="131">
        <v>45</v>
      </c>
    </row>
    <row r="562" spans="1:7" ht="12.75">
      <c r="A562" s="232"/>
      <c r="B562" s="131">
        <v>45</v>
      </c>
      <c r="C562" s="131">
        <v>45</v>
      </c>
      <c r="D562" s="131">
        <v>45</v>
      </c>
      <c r="E562" s="131">
        <v>45</v>
      </c>
      <c r="F562" s="131">
        <v>45</v>
      </c>
      <c r="G562" s="131">
        <v>45</v>
      </c>
    </row>
    <row r="563" spans="1:7" ht="12.75">
      <c r="A563" s="232"/>
      <c r="B563" s="131">
        <v>0</v>
      </c>
      <c r="C563" s="131">
        <v>0</v>
      </c>
      <c r="D563" s="131">
        <v>0</v>
      </c>
      <c r="E563" s="131">
        <v>300</v>
      </c>
      <c r="F563" s="131">
        <v>300</v>
      </c>
      <c r="G563" s="131">
        <v>300</v>
      </c>
    </row>
    <row r="564" spans="1:7" ht="12.75">
      <c r="A564" s="232"/>
      <c r="B564" s="131">
        <v>0</v>
      </c>
      <c r="C564" s="131">
        <v>0</v>
      </c>
      <c r="D564" s="131">
        <v>100</v>
      </c>
      <c r="E564" s="131">
        <v>100</v>
      </c>
      <c r="F564" s="131">
        <v>100</v>
      </c>
      <c r="G564" s="131">
        <v>100</v>
      </c>
    </row>
    <row r="565" spans="1:7" ht="12.75">
      <c r="A565" s="232"/>
      <c r="B565" s="131">
        <v>0</v>
      </c>
      <c r="C565" s="131">
        <v>192</v>
      </c>
      <c r="D565" s="131">
        <v>192</v>
      </c>
      <c r="E565" s="131">
        <v>192</v>
      </c>
      <c r="F565" s="131">
        <v>192</v>
      </c>
      <c r="G565" s="131">
        <v>192</v>
      </c>
    </row>
    <row r="566" spans="1:7" ht="12.75">
      <c r="A566" s="225" t="s">
        <v>7</v>
      </c>
      <c r="B566" s="131">
        <v>0</v>
      </c>
      <c r="C566" s="131">
        <v>0</v>
      </c>
      <c r="D566" s="131">
        <v>0</v>
      </c>
      <c r="E566" s="131">
        <v>0</v>
      </c>
      <c r="F566" s="127">
        <v>800</v>
      </c>
      <c r="G566" s="127">
        <v>800</v>
      </c>
    </row>
    <row r="567" spans="1:7" ht="12.75">
      <c r="A567" s="232"/>
      <c r="B567" s="131">
        <v>730</v>
      </c>
      <c r="C567" s="131">
        <v>730</v>
      </c>
      <c r="D567" s="131">
        <v>730</v>
      </c>
      <c r="E567" s="131">
        <v>730</v>
      </c>
      <c r="F567" s="131">
        <v>730</v>
      </c>
      <c r="G567" s="131">
        <v>730</v>
      </c>
    </row>
    <row r="568" spans="1:7" ht="12.75">
      <c r="A568" s="232"/>
      <c r="B568" s="127">
        <v>0</v>
      </c>
      <c r="C568" s="131">
        <v>0</v>
      </c>
      <c r="D568" s="131">
        <v>192</v>
      </c>
      <c r="E568" s="131">
        <v>192</v>
      </c>
      <c r="F568" s="131">
        <v>192</v>
      </c>
      <c r="G568" s="131">
        <v>192</v>
      </c>
    </row>
    <row r="569" spans="1:7" ht="12.75">
      <c r="A569" s="232"/>
      <c r="B569" s="130">
        <v>0</v>
      </c>
      <c r="C569" s="131">
        <v>300</v>
      </c>
      <c r="D569" s="131">
        <v>300</v>
      </c>
      <c r="E569" s="131">
        <v>300</v>
      </c>
      <c r="F569" s="131">
        <v>300</v>
      </c>
      <c r="G569" s="131">
        <v>300</v>
      </c>
    </row>
    <row r="570" spans="1:7" ht="12.75">
      <c r="A570" s="232"/>
      <c r="B570" s="130">
        <v>0</v>
      </c>
      <c r="C570" s="131">
        <v>400</v>
      </c>
      <c r="D570" s="131">
        <v>400</v>
      </c>
      <c r="E570" s="131">
        <v>400</v>
      </c>
      <c r="F570" s="131">
        <v>400</v>
      </c>
      <c r="G570" s="131">
        <v>400</v>
      </c>
    </row>
    <row r="571" spans="1:7" ht="13.5" thickBot="1">
      <c r="A571" s="231" t="s">
        <v>7</v>
      </c>
      <c r="B571" s="127">
        <v>0</v>
      </c>
      <c r="C571" s="127">
        <v>0</v>
      </c>
      <c r="D571" s="127">
        <v>0</v>
      </c>
      <c r="E571" s="127">
        <v>212</v>
      </c>
      <c r="F571" s="127">
        <v>212</v>
      </c>
      <c r="G571" s="127">
        <v>212</v>
      </c>
    </row>
    <row r="572" spans="1:7" ht="12.75">
      <c r="A572" s="128" t="s">
        <v>20</v>
      </c>
      <c r="B572" s="160">
        <f aca="true" t="shared" si="12" ref="B572:G572">SUM(B556:B571)</f>
        <v>775</v>
      </c>
      <c r="C572" s="160">
        <f t="shared" si="12"/>
        <v>2806</v>
      </c>
      <c r="D572" s="160">
        <f t="shared" si="12"/>
        <v>4538</v>
      </c>
      <c r="E572" s="160">
        <f t="shared" si="12"/>
        <v>5111.1</v>
      </c>
      <c r="F572" s="160">
        <f t="shared" si="12"/>
        <v>5911.1</v>
      </c>
      <c r="G572" s="160">
        <f t="shared" si="12"/>
        <v>5911.1</v>
      </c>
    </row>
    <row r="573" spans="1:7" ht="12.75">
      <c r="A573" s="134"/>
      <c r="B573" s="127"/>
      <c r="C573" s="127"/>
      <c r="D573" s="127"/>
      <c r="E573" s="127"/>
      <c r="F573" s="127"/>
      <c r="G573" s="127"/>
    </row>
    <row r="574" spans="1:7" ht="13.5" thickBot="1">
      <c r="A574" s="134"/>
      <c r="B574" s="127"/>
      <c r="C574" s="127"/>
      <c r="D574" s="127"/>
      <c r="E574" s="127"/>
      <c r="F574" s="127"/>
      <c r="G574" s="127"/>
    </row>
    <row r="575" spans="1:7" ht="12.75">
      <c r="A575" s="234" t="s">
        <v>7</v>
      </c>
      <c r="B575" s="194">
        <v>0</v>
      </c>
      <c r="C575" s="194">
        <v>0</v>
      </c>
      <c r="D575" s="194">
        <v>249</v>
      </c>
      <c r="E575" s="194">
        <v>249</v>
      </c>
      <c r="F575" s="194">
        <v>249</v>
      </c>
      <c r="G575" s="194">
        <v>249</v>
      </c>
    </row>
    <row r="576" spans="1:7" ht="12.75">
      <c r="A576" s="232"/>
      <c r="B576" s="194">
        <v>180</v>
      </c>
      <c r="C576" s="194">
        <v>180</v>
      </c>
      <c r="D576" s="194">
        <v>180</v>
      </c>
      <c r="E576" s="194">
        <v>180</v>
      </c>
      <c r="F576" s="194">
        <v>180</v>
      </c>
      <c r="G576" s="194">
        <v>180</v>
      </c>
    </row>
    <row r="577" spans="1:7" ht="12.75">
      <c r="A577" s="232"/>
      <c r="B577" s="194">
        <v>140</v>
      </c>
      <c r="C577" s="194">
        <v>140</v>
      </c>
      <c r="D577" s="194">
        <v>140</v>
      </c>
      <c r="E577" s="194">
        <v>140</v>
      </c>
      <c r="F577" s="194">
        <v>140</v>
      </c>
      <c r="G577" s="194">
        <v>140</v>
      </c>
    </row>
    <row r="578" spans="1:7" ht="12.75">
      <c r="A578" s="232"/>
      <c r="B578" s="147">
        <v>0</v>
      </c>
      <c r="C578" s="147">
        <v>183</v>
      </c>
      <c r="D578" s="147">
        <v>183</v>
      </c>
      <c r="E578" s="147">
        <v>183</v>
      </c>
      <c r="F578" s="147">
        <v>183</v>
      </c>
      <c r="G578" s="147">
        <v>183</v>
      </c>
    </row>
    <row r="579" spans="1:7" ht="12.75">
      <c r="A579" s="232"/>
      <c r="B579" s="147">
        <v>0</v>
      </c>
      <c r="C579" s="147">
        <v>249</v>
      </c>
      <c r="D579" s="147">
        <v>249</v>
      </c>
      <c r="E579" s="147">
        <v>249</v>
      </c>
      <c r="F579" s="147">
        <v>249</v>
      </c>
      <c r="G579" s="147">
        <v>249</v>
      </c>
    </row>
    <row r="580" spans="1:7" ht="12.75">
      <c r="A580" s="225" t="s">
        <v>7</v>
      </c>
      <c r="B580" s="195">
        <v>0</v>
      </c>
      <c r="C580" s="195">
        <v>0</v>
      </c>
      <c r="D580" s="195">
        <v>0</v>
      </c>
      <c r="E580" s="195">
        <v>200</v>
      </c>
      <c r="F580" s="195">
        <v>200</v>
      </c>
      <c r="G580" s="195">
        <v>200</v>
      </c>
    </row>
    <row r="581" spans="1:7" ht="12.75">
      <c r="A581" s="232"/>
      <c r="B581" s="195">
        <v>0</v>
      </c>
      <c r="C581" s="195">
        <v>100</v>
      </c>
      <c r="D581" s="195">
        <v>100</v>
      </c>
      <c r="E581" s="195">
        <v>100</v>
      </c>
      <c r="F581" s="195">
        <v>100</v>
      </c>
      <c r="G581" s="195">
        <v>100</v>
      </c>
    </row>
    <row r="582" spans="1:7" ht="12.75">
      <c r="A582" s="232"/>
      <c r="B582" s="196">
        <v>0</v>
      </c>
      <c r="C582" s="196">
        <v>100</v>
      </c>
      <c r="D582" s="196">
        <v>100</v>
      </c>
      <c r="E582" s="196">
        <v>100</v>
      </c>
      <c r="F582" s="196">
        <v>100</v>
      </c>
      <c r="G582" s="196">
        <v>100</v>
      </c>
    </row>
    <row r="583" spans="1:7" ht="12.75">
      <c r="A583" s="232"/>
      <c r="B583" s="143">
        <v>0</v>
      </c>
      <c r="C583" s="143">
        <v>0</v>
      </c>
      <c r="D583" s="143">
        <v>200</v>
      </c>
      <c r="E583" s="143">
        <v>200</v>
      </c>
      <c r="F583" s="143">
        <v>200</v>
      </c>
      <c r="G583" s="143">
        <v>200</v>
      </c>
    </row>
    <row r="584" spans="1:7" ht="12.75">
      <c r="A584" s="232"/>
      <c r="B584" s="194">
        <v>0</v>
      </c>
      <c r="C584" s="194">
        <v>0</v>
      </c>
      <c r="D584" s="194">
        <v>200</v>
      </c>
      <c r="E584" s="194">
        <v>200</v>
      </c>
      <c r="F584" s="194">
        <v>200</v>
      </c>
      <c r="G584" s="194">
        <v>200</v>
      </c>
    </row>
    <row r="585" spans="1:7" ht="12.75">
      <c r="A585" s="225" t="s">
        <v>7</v>
      </c>
      <c r="B585" s="194">
        <v>0</v>
      </c>
      <c r="C585" s="194">
        <v>0</v>
      </c>
      <c r="D585" s="194">
        <v>200</v>
      </c>
      <c r="E585" s="194">
        <v>200</v>
      </c>
      <c r="F585" s="194">
        <v>200</v>
      </c>
      <c r="G585" s="194">
        <v>200</v>
      </c>
    </row>
    <row r="586" spans="1:7" ht="12.75">
      <c r="A586" s="232"/>
      <c r="B586" s="147">
        <v>0</v>
      </c>
      <c r="C586" s="147">
        <v>184</v>
      </c>
      <c r="D586" s="147">
        <v>184</v>
      </c>
      <c r="E586" s="147">
        <v>184</v>
      </c>
      <c r="F586" s="147">
        <v>184</v>
      </c>
      <c r="G586" s="147">
        <v>184</v>
      </c>
    </row>
    <row r="587" spans="1:7" ht="12.75">
      <c r="A587" s="232"/>
      <c r="B587" s="197">
        <v>0</v>
      </c>
      <c r="C587" s="198">
        <v>201</v>
      </c>
      <c r="D587" s="198">
        <v>201</v>
      </c>
      <c r="E587" s="198">
        <v>201</v>
      </c>
      <c r="F587" s="198">
        <v>201</v>
      </c>
      <c r="G587" s="198">
        <v>201</v>
      </c>
    </row>
    <row r="588" spans="1:7" ht="12.75">
      <c r="A588" s="232"/>
      <c r="B588" s="197">
        <v>0</v>
      </c>
      <c r="C588" s="198">
        <v>200</v>
      </c>
      <c r="D588" s="198">
        <v>200</v>
      </c>
      <c r="E588" s="198">
        <v>200</v>
      </c>
      <c r="F588" s="198">
        <v>200</v>
      </c>
      <c r="G588" s="198">
        <v>200</v>
      </c>
    </row>
    <row r="589" spans="1:7" ht="12.75">
      <c r="A589" s="232"/>
      <c r="B589" s="197">
        <v>0</v>
      </c>
      <c r="C589" s="197">
        <v>0</v>
      </c>
      <c r="D589" s="198">
        <v>250</v>
      </c>
      <c r="E589" s="198">
        <v>250</v>
      </c>
      <c r="F589" s="198">
        <v>250</v>
      </c>
      <c r="G589" s="198">
        <v>250</v>
      </c>
    </row>
    <row r="590" spans="1:7" ht="12.75">
      <c r="A590" s="225" t="s">
        <v>7</v>
      </c>
      <c r="B590" s="197">
        <v>0</v>
      </c>
      <c r="C590" s="198">
        <v>0</v>
      </c>
      <c r="D590" s="198">
        <v>0</v>
      </c>
      <c r="E590" s="198">
        <v>250</v>
      </c>
      <c r="F590" s="198">
        <v>250</v>
      </c>
      <c r="G590" s="198">
        <v>250</v>
      </c>
    </row>
    <row r="591" spans="1:7" ht="12.75">
      <c r="A591" s="232"/>
      <c r="B591" s="197">
        <v>0</v>
      </c>
      <c r="C591" s="198">
        <v>0</v>
      </c>
      <c r="D591" s="198">
        <v>0</v>
      </c>
      <c r="E591" s="198"/>
      <c r="F591" s="198">
        <v>250</v>
      </c>
      <c r="G591" s="198">
        <v>250</v>
      </c>
    </row>
    <row r="592" spans="1:7" ht="12.75">
      <c r="A592" s="232"/>
      <c r="B592" s="197">
        <v>0</v>
      </c>
      <c r="C592" s="198">
        <v>200</v>
      </c>
      <c r="D592" s="198">
        <v>200</v>
      </c>
      <c r="E592" s="198">
        <v>200</v>
      </c>
      <c r="F592" s="198">
        <v>200</v>
      </c>
      <c r="G592" s="198">
        <v>200</v>
      </c>
    </row>
    <row r="593" spans="1:7" ht="12.75">
      <c r="A593" s="232"/>
      <c r="B593" s="197">
        <v>0</v>
      </c>
      <c r="C593" s="198">
        <v>200</v>
      </c>
      <c r="D593" s="198">
        <v>200</v>
      </c>
      <c r="E593" s="198">
        <v>200</v>
      </c>
      <c r="F593" s="198">
        <v>200</v>
      </c>
      <c r="G593" s="198">
        <v>200</v>
      </c>
    </row>
    <row r="594" spans="1:7" ht="12.75">
      <c r="A594" s="232"/>
      <c r="B594" s="197">
        <v>0</v>
      </c>
      <c r="C594" s="198">
        <v>0</v>
      </c>
      <c r="D594" s="198">
        <v>220</v>
      </c>
      <c r="E594" s="198">
        <v>220</v>
      </c>
      <c r="F594" s="198">
        <v>220</v>
      </c>
      <c r="G594" s="198">
        <v>220</v>
      </c>
    </row>
    <row r="595" spans="1:7" ht="12.75">
      <c r="A595" s="225" t="s">
        <v>7</v>
      </c>
      <c r="B595" s="198">
        <v>190</v>
      </c>
      <c r="C595" s="198">
        <v>190</v>
      </c>
      <c r="D595" s="198">
        <v>190</v>
      </c>
      <c r="E595" s="198">
        <v>190</v>
      </c>
      <c r="F595" s="198">
        <v>190</v>
      </c>
      <c r="G595" s="198">
        <v>190</v>
      </c>
    </row>
    <row r="596" spans="1:7" ht="12.75">
      <c r="A596" s="232"/>
      <c r="B596" s="197">
        <v>0</v>
      </c>
      <c r="C596" s="198">
        <v>0</v>
      </c>
      <c r="D596" s="198">
        <v>149</v>
      </c>
      <c r="E596" s="198">
        <v>149</v>
      </c>
      <c r="F596" s="198">
        <v>149</v>
      </c>
      <c r="G596" s="198">
        <v>149</v>
      </c>
    </row>
    <row r="597" spans="1:7" ht="12.75">
      <c r="A597" s="232"/>
      <c r="B597" s="197">
        <v>0</v>
      </c>
      <c r="C597" s="198">
        <v>90</v>
      </c>
      <c r="D597" s="198">
        <v>90</v>
      </c>
      <c r="E597" s="198">
        <v>90</v>
      </c>
      <c r="F597" s="198">
        <v>90</v>
      </c>
      <c r="G597" s="198">
        <v>90</v>
      </c>
    </row>
    <row r="598" spans="1:7" ht="12.75">
      <c r="A598" s="232"/>
      <c r="B598" s="197">
        <v>0</v>
      </c>
      <c r="C598" s="198">
        <v>300</v>
      </c>
      <c r="D598" s="198">
        <v>300</v>
      </c>
      <c r="E598" s="198">
        <v>300</v>
      </c>
      <c r="F598" s="198">
        <v>300</v>
      </c>
      <c r="G598" s="198">
        <v>300</v>
      </c>
    </row>
    <row r="599" spans="1:7" ht="12.75">
      <c r="A599" s="232"/>
      <c r="B599" s="197">
        <v>0</v>
      </c>
      <c r="C599" s="198">
        <v>0</v>
      </c>
      <c r="D599" s="198">
        <v>194</v>
      </c>
      <c r="E599" s="198">
        <v>194</v>
      </c>
      <c r="F599" s="198">
        <v>194</v>
      </c>
      <c r="G599" s="198">
        <v>194</v>
      </c>
    </row>
    <row r="600" spans="1:7" ht="12.75">
      <c r="A600" s="225" t="s">
        <v>7</v>
      </c>
      <c r="B600" s="197">
        <v>0</v>
      </c>
      <c r="C600" s="198">
        <v>140</v>
      </c>
      <c r="D600" s="198">
        <v>140</v>
      </c>
      <c r="E600" s="198">
        <v>140</v>
      </c>
      <c r="F600" s="198">
        <v>140</v>
      </c>
      <c r="G600" s="198">
        <v>140</v>
      </c>
    </row>
    <row r="601" spans="1:7" ht="12.75">
      <c r="A601" s="232"/>
      <c r="B601" s="197">
        <v>0</v>
      </c>
      <c r="C601" s="198">
        <v>160</v>
      </c>
      <c r="D601" s="198">
        <v>160</v>
      </c>
      <c r="E601" s="198">
        <v>160</v>
      </c>
      <c r="F601" s="198">
        <v>160</v>
      </c>
      <c r="G601" s="198">
        <v>160</v>
      </c>
    </row>
    <row r="602" spans="1:7" ht="12.75">
      <c r="A602" s="232"/>
      <c r="B602" s="197">
        <v>0</v>
      </c>
      <c r="C602" s="198">
        <v>200</v>
      </c>
      <c r="D602" s="198">
        <v>200</v>
      </c>
      <c r="E602" s="198">
        <v>200</v>
      </c>
      <c r="F602" s="198">
        <v>200</v>
      </c>
      <c r="G602" s="198">
        <v>200</v>
      </c>
    </row>
    <row r="603" spans="1:7" ht="12.75">
      <c r="A603" s="232"/>
      <c r="B603" s="197">
        <v>0</v>
      </c>
      <c r="C603" s="198">
        <v>0</v>
      </c>
      <c r="D603" s="198">
        <v>200</v>
      </c>
      <c r="E603" s="198">
        <v>200</v>
      </c>
      <c r="F603" s="198">
        <v>200</v>
      </c>
      <c r="G603" s="198">
        <v>200</v>
      </c>
    </row>
    <row r="604" spans="1:7" ht="12.75">
      <c r="A604" s="232"/>
      <c r="B604" s="197">
        <v>0</v>
      </c>
      <c r="C604" s="198">
        <v>108</v>
      </c>
      <c r="D604" s="198">
        <v>108</v>
      </c>
      <c r="E604" s="198">
        <v>108</v>
      </c>
      <c r="F604" s="198">
        <v>108</v>
      </c>
      <c r="G604" s="198">
        <v>108</v>
      </c>
    </row>
    <row r="605" spans="1:7" ht="12.75">
      <c r="A605" s="225" t="s">
        <v>7</v>
      </c>
      <c r="B605" s="197">
        <v>0</v>
      </c>
      <c r="C605" s="198">
        <v>148</v>
      </c>
      <c r="D605" s="198">
        <v>148</v>
      </c>
      <c r="E605" s="198">
        <v>148</v>
      </c>
      <c r="F605" s="198">
        <v>148</v>
      </c>
      <c r="G605" s="198">
        <v>148</v>
      </c>
    </row>
    <row r="606" spans="1:7" ht="12.75">
      <c r="A606" s="232"/>
      <c r="B606" s="197">
        <v>0</v>
      </c>
      <c r="C606" s="198">
        <v>240</v>
      </c>
      <c r="D606" s="198">
        <v>240</v>
      </c>
      <c r="E606" s="198">
        <v>240</v>
      </c>
      <c r="F606" s="198">
        <v>240</v>
      </c>
      <c r="G606" s="198">
        <v>240</v>
      </c>
    </row>
    <row r="607" spans="1:7" ht="12.75">
      <c r="A607" s="232"/>
      <c r="B607" s="197">
        <v>0</v>
      </c>
      <c r="C607" s="198">
        <v>0</v>
      </c>
      <c r="D607" s="198">
        <v>249</v>
      </c>
      <c r="E607" s="198">
        <v>249</v>
      </c>
      <c r="F607" s="198">
        <v>249</v>
      </c>
      <c r="G607" s="198">
        <v>249</v>
      </c>
    </row>
    <row r="608" spans="1:7" ht="12.75">
      <c r="A608" s="232"/>
      <c r="B608" s="197">
        <v>0</v>
      </c>
      <c r="C608" s="198">
        <v>200</v>
      </c>
      <c r="D608" s="198">
        <v>200</v>
      </c>
      <c r="E608" s="198">
        <v>200</v>
      </c>
      <c r="F608" s="198">
        <v>200</v>
      </c>
      <c r="G608" s="198">
        <v>200</v>
      </c>
    </row>
    <row r="609" spans="1:7" ht="12.75">
      <c r="A609" s="232"/>
      <c r="B609" s="197">
        <v>0</v>
      </c>
      <c r="C609" s="198">
        <v>0</v>
      </c>
      <c r="D609" s="198">
        <v>200</v>
      </c>
      <c r="E609" s="198">
        <v>200</v>
      </c>
      <c r="F609" s="198">
        <v>200</v>
      </c>
      <c r="G609" s="198">
        <v>200</v>
      </c>
    </row>
    <row r="610" spans="1:7" ht="12.75">
      <c r="A610" s="225" t="s">
        <v>7</v>
      </c>
      <c r="B610" s="197">
        <v>0</v>
      </c>
      <c r="C610" s="198">
        <v>0</v>
      </c>
      <c r="D610" s="198">
        <v>0</v>
      </c>
      <c r="E610" s="198">
        <v>200</v>
      </c>
      <c r="F610" s="198">
        <v>200</v>
      </c>
      <c r="G610" s="198">
        <v>200</v>
      </c>
    </row>
    <row r="611" spans="1:7" ht="12.75">
      <c r="A611" s="232"/>
      <c r="B611" s="197">
        <v>0</v>
      </c>
      <c r="C611" s="198">
        <v>0</v>
      </c>
      <c r="D611" s="198">
        <v>0</v>
      </c>
      <c r="E611" s="198">
        <v>0</v>
      </c>
      <c r="F611" s="198">
        <v>200</v>
      </c>
      <c r="G611" s="198">
        <v>200</v>
      </c>
    </row>
    <row r="612" spans="1:7" ht="12.75">
      <c r="A612" s="232"/>
      <c r="B612" s="197">
        <v>0</v>
      </c>
      <c r="C612" s="198">
        <v>0</v>
      </c>
      <c r="D612" s="198">
        <v>0</v>
      </c>
      <c r="E612" s="198">
        <v>0</v>
      </c>
      <c r="F612" s="198">
        <v>0</v>
      </c>
      <c r="G612" s="198">
        <v>200</v>
      </c>
    </row>
    <row r="613" spans="1:7" ht="12.75">
      <c r="A613" s="232"/>
      <c r="B613" s="197">
        <v>0</v>
      </c>
      <c r="C613" s="198">
        <v>35</v>
      </c>
      <c r="D613" s="198">
        <v>35</v>
      </c>
      <c r="E613" s="198">
        <v>35</v>
      </c>
      <c r="F613" s="198">
        <v>35</v>
      </c>
      <c r="G613" s="198">
        <v>35</v>
      </c>
    </row>
    <row r="614" spans="1:7" ht="12.75">
      <c r="A614" s="232"/>
      <c r="B614" s="197">
        <v>0</v>
      </c>
      <c r="C614" s="198">
        <v>0</v>
      </c>
      <c r="D614" s="198">
        <v>0</v>
      </c>
      <c r="E614" s="198">
        <v>249</v>
      </c>
      <c r="F614" s="198">
        <v>249</v>
      </c>
      <c r="G614" s="198">
        <v>249</v>
      </c>
    </row>
    <row r="615" spans="1:7" ht="12.75">
      <c r="A615" s="225" t="s">
        <v>7</v>
      </c>
      <c r="B615" s="197">
        <v>0</v>
      </c>
      <c r="C615" s="100">
        <v>641</v>
      </c>
      <c r="D615" s="100">
        <v>641</v>
      </c>
      <c r="E615" s="100">
        <v>641</v>
      </c>
      <c r="F615" s="100">
        <v>641</v>
      </c>
      <c r="G615" s="100">
        <v>641</v>
      </c>
    </row>
    <row r="616" spans="1:7" ht="12.75">
      <c r="A616" s="232"/>
      <c r="B616" s="197">
        <v>0</v>
      </c>
      <c r="C616" s="100">
        <v>100</v>
      </c>
      <c r="D616" s="100">
        <v>100</v>
      </c>
      <c r="E616" s="100">
        <v>100</v>
      </c>
      <c r="F616" s="100">
        <v>100</v>
      </c>
      <c r="G616" s="100">
        <v>100</v>
      </c>
    </row>
    <row r="617" spans="1:7" ht="12.75">
      <c r="A617" s="232"/>
      <c r="B617" s="197">
        <v>0</v>
      </c>
      <c r="C617" s="100">
        <v>0</v>
      </c>
      <c r="D617" s="100">
        <v>150</v>
      </c>
      <c r="E617" s="100">
        <v>150</v>
      </c>
      <c r="F617" s="100">
        <v>150</v>
      </c>
      <c r="G617" s="100">
        <v>150</v>
      </c>
    </row>
    <row r="618" spans="1:7" ht="12.75">
      <c r="A618" s="232"/>
      <c r="B618" s="197">
        <v>0</v>
      </c>
      <c r="C618" s="100">
        <v>0</v>
      </c>
      <c r="D618" s="100">
        <v>0</v>
      </c>
      <c r="E618" s="100">
        <v>0</v>
      </c>
      <c r="F618" s="100">
        <v>500</v>
      </c>
      <c r="G618" s="100">
        <v>500</v>
      </c>
    </row>
    <row r="619" spans="1:7" ht="12.75">
      <c r="A619" s="232"/>
      <c r="B619" s="197">
        <v>0</v>
      </c>
      <c r="C619" s="100">
        <v>300</v>
      </c>
      <c r="D619" s="100">
        <v>300</v>
      </c>
      <c r="E619" s="100">
        <v>300</v>
      </c>
      <c r="F619" s="100">
        <v>300</v>
      </c>
      <c r="G619" s="100">
        <v>300</v>
      </c>
    </row>
    <row r="620" spans="1:7" ht="12.75">
      <c r="A620" s="225" t="s">
        <v>7</v>
      </c>
      <c r="B620" s="197">
        <v>0</v>
      </c>
      <c r="C620" s="100">
        <v>0</v>
      </c>
      <c r="D620" s="100">
        <v>200</v>
      </c>
      <c r="E620" s="100">
        <v>200</v>
      </c>
      <c r="F620" s="100">
        <v>200</v>
      </c>
      <c r="G620" s="100">
        <v>200</v>
      </c>
    </row>
    <row r="621" spans="1:7" ht="12.75">
      <c r="A621" s="232"/>
      <c r="B621" s="197">
        <v>0</v>
      </c>
      <c r="C621" s="100">
        <v>230</v>
      </c>
      <c r="D621" s="100">
        <v>230</v>
      </c>
      <c r="E621" s="100">
        <v>230</v>
      </c>
      <c r="F621" s="100">
        <v>230</v>
      </c>
      <c r="G621" s="100">
        <v>230</v>
      </c>
    </row>
    <row r="622" spans="1:7" ht="12.75">
      <c r="A622" s="232"/>
      <c r="B622" s="197">
        <v>0</v>
      </c>
      <c r="C622" s="100">
        <v>100</v>
      </c>
      <c r="D622" s="100">
        <v>100</v>
      </c>
      <c r="E622" s="100">
        <v>100</v>
      </c>
      <c r="F622" s="100">
        <v>100</v>
      </c>
      <c r="G622" s="100">
        <v>100</v>
      </c>
    </row>
    <row r="623" spans="1:7" ht="12.75">
      <c r="A623" s="232"/>
      <c r="B623" s="197">
        <v>0</v>
      </c>
      <c r="C623" s="100">
        <v>100</v>
      </c>
      <c r="D623" s="100">
        <v>100</v>
      </c>
      <c r="E623" s="100">
        <v>100</v>
      </c>
      <c r="F623" s="100">
        <v>100</v>
      </c>
      <c r="G623" s="100">
        <v>100</v>
      </c>
    </row>
    <row r="624" spans="1:7" ht="12.75">
      <c r="A624" s="232"/>
      <c r="B624" s="197">
        <v>0</v>
      </c>
      <c r="C624" s="100">
        <v>249</v>
      </c>
      <c r="D624" s="100">
        <v>249</v>
      </c>
      <c r="E624" s="100">
        <v>249</v>
      </c>
      <c r="F624" s="100">
        <v>249</v>
      </c>
      <c r="G624" s="100">
        <v>249</v>
      </c>
    </row>
    <row r="625" spans="1:7" ht="12.75">
      <c r="A625" s="225" t="s">
        <v>7</v>
      </c>
      <c r="B625" s="197">
        <v>0</v>
      </c>
      <c r="C625" s="100">
        <v>0</v>
      </c>
      <c r="D625" s="100">
        <v>150</v>
      </c>
      <c r="E625" s="100">
        <v>150</v>
      </c>
      <c r="F625" s="100">
        <v>150</v>
      </c>
      <c r="G625" s="100">
        <v>150</v>
      </c>
    </row>
    <row r="626" spans="1:7" ht="12.75">
      <c r="A626" s="232"/>
      <c r="B626" s="197">
        <v>0</v>
      </c>
      <c r="C626" s="100">
        <v>300</v>
      </c>
      <c r="D626" s="100">
        <v>300</v>
      </c>
      <c r="E626" s="100">
        <v>300</v>
      </c>
      <c r="F626" s="100">
        <v>300</v>
      </c>
      <c r="G626" s="100">
        <v>300</v>
      </c>
    </row>
    <row r="627" spans="1:7" ht="12.75">
      <c r="A627" s="232"/>
      <c r="B627" s="100">
        <v>50</v>
      </c>
      <c r="C627" s="100">
        <v>50</v>
      </c>
      <c r="D627" s="100">
        <v>50</v>
      </c>
      <c r="E627" s="100">
        <v>50</v>
      </c>
      <c r="F627" s="100">
        <v>50</v>
      </c>
      <c r="G627" s="100">
        <v>50</v>
      </c>
    </row>
    <row r="628" spans="1:7" ht="12.75">
      <c r="A628" s="232"/>
      <c r="B628" s="197">
        <v>0</v>
      </c>
      <c r="C628" s="100">
        <v>100</v>
      </c>
      <c r="D628" s="100">
        <v>100</v>
      </c>
      <c r="E628" s="100">
        <v>100</v>
      </c>
      <c r="F628" s="100">
        <v>100</v>
      </c>
      <c r="G628" s="100">
        <v>100</v>
      </c>
    </row>
    <row r="629" spans="1:7" ht="12.75">
      <c r="A629" s="232"/>
      <c r="B629" s="197">
        <v>0</v>
      </c>
      <c r="C629" s="100">
        <v>400</v>
      </c>
      <c r="D629" s="100">
        <v>400</v>
      </c>
      <c r="E629" s="100">
        <v>400</v>
      </c>
      <c r="F629" s="100">
        <v>400</v>
      </c>
      <c r="G629" s="100">
        <v>400</v>
      </c>
    </row>
    <row r="630" spans="1:7" ht="12.75">
      <c r="A630" s="225" t="s">
        <v>7</v>
      </c>
      <c r="B630" s="197">
        <v>0</v>
      </c>
      <c r="C630" s="100">
        <v>249</v>
      </c>
      <c r="D630" s="100">
        <v>249</v>
      </c>
      <c r="E630" s="100">
        <v>249</v>
      </c>
      <c r="F630" s="100">
        <v>249</v>
      </c>
      <c r="G630" s="100">
        <v>249</v>
      </c>
    </row>
    <row r="631" spans="1:7" ht="12.75">
      <c r="A631" s="232"/>
      <c r="B631" s="197">
        <v>0</v>
      </c>
      <c r="C631" s="100">
        <v>100</v>
      </c>
      <c r="D631" s="100">
        <v>100</v>
      </c>
      <c r="E631" s="100">
        <v>100</v>
      </c>
      <c r="F631" s="100">
        <v>100</v>
      </c>
      <c r="G631" s="100">
        <v>100</v>
      </c>
    </row>
    <row r="632" spans="1:7" ht="12.75">
      <c r="A632" s="232"/>
      <c r="B632" s="197">
        <v>0</v>
      </c>
      <c r="C632" s="100">
        <v>0</v>
      </c>
      <c r="D632" s="100">
        <v>200</v>
      </c>
      <c r="E632" s="100">
        <v>200</v>
      </c>
      <c r="F632" s="100">
        <v>200</v>
      </c>
      <c r="G632" s="100">
        <v>200</v>
      </c>
    </row>
    <row r="633" spans="1:7" ht="13.5" thickBot="1">
      <c r="A633" s="233"/>
      <c r="B633" s="197">
        <v>0</v>
      </c>
      <c r="C633" s="100">
        <v>201</v>
      </c>
      <c r="D633" s="100">
        <v>201</v>
      </c>
      <c r="E633" s="100">
        <v>201</v>
      </c>
      <c r="F633" s="100">
        <v>201</v>
      </c>
      <c r="G633" s="100">
        <v>201</v>
      </c>
    </row>
    <row r="634" spans="1:7" ht="12.75">
      <c r="A634" s="193" t="s">
        <v>22</v>
      </c>
      <c r="B634" s="199">
        <f aca="true" t="shared" si="13" ref="B634:G634">SUM(B575:B633)</f>
        <v>560</v>
      </c>
      <c r="C634" s="199">
        <f t="shared" si="13"/>
        <v>6868</v>
      </c>
      <c r="D634" s="199">
        <f t="shared" si="13"/>
        <v>9879</v>
      </c>
      <c r="E634" s="199">
        <f t="shared" si="13"/>
        <v>10778</v>
      </c>
      <c r="F634" s="199">
        <f t="shared" si="13"/>
        <v>11728</v>
      </c>
      <c r="G634" s="199">
        <f t="shared" si="13"/>
        <v>11928</v>
      </c>
    </row>
  </sheetData>
  <mergeCells count="6">
    <mergeCell ref="A1:G1"/>
    <mergeCell ref="A542:G542"/>
    <mergeCell ref="A3:G3"/>
    <mergeCell ref="A4:G4"/>
    <mergeCell ref="B6:G6"/>
    <mergeCell ref="A2:G2"/>
  </mergeCells>
  <conditionalFormatting sqref="E489">
    <cfRule type="cellIs" priority="1" dxfId="1" operator="notEqual" stopIfTrue="1">
      <formula>0</formula>
    </cfRule>
  </conditionalFormatting>
  <conditionalFormatting sqref="H484">
    <cfRule type="cellIs" priority="2" dxfId="3" operator="notEqual" stopIfTrue="1">
      <formula>0</formula>
    </cfRule>
  </conditionalFormatting>
  <conditionalFormatting sqref="H9:H384">
    <cfRule type="cellIs" priority="3" dxfId="0" operator="notEqual" stopIfTrue="1">
      <formula>0</formula>
    </cfRule>
  </conditionalFormatting>
  <printOptions horizontalCentered="1"/>
  <pageMargins left="0.75" right="0.75" top="1" bottom="1" header="0.5" footer="0.5"/>
  <pageSetup fitToHeight="16" fitToWidth="1" horizontalDpi="600" verticalDpi="600" orientation="portrait" scale="92" r:id="rId1"/>
  <headerFooter alignWithMargins="0">
    <oddHeader>&amp;LCDR Report - Summer Capacities&amp;RMay 2007</oddHeader>
    <oddFooter>&amp;CSummer Capacities - &amp;P of &amp;N</oddFooter>
  </headerFooter>
</worksheet>
</file>

<file path=xl/worksheets/sheet21.xml><?xml version="1.0" encoding="utf-8"?>
<worksheet xmlns="http://schemas.openxmlformats.org/spreadsheetml/2006/main" xmlns:r="http://schemas.openxmlformats.org/officeDocument/2006/relationships">
  <sheetPr>
    <tabColor indexed="31"/>
    <pageSetUpPr fitToPage="1"/>
  </sheetPr>
  <dimension ref="A1:L634"/>
  <sheetViews>
    <sheetView showGridLines="0" workbookViewId="0" topLeftCell="A1">
      <selection activeCell="A1" sqref="A1:G1"/>
    </sheetView>
  </sheetViews>
  <sheetFormatPr defaultColWidth="9.140625" defaultRowHeight="12.75"/>
  <cols>
    <col min="1" max="1" width="38.57421875" style="0" customWidth="1"/>
    <col min="2" max="6" width="8.28125" style="0" customWidth="1"/>
  </cols>
  <sheetData>
    <row r="1" spans="1:7" ht="26.25" customHeight="1">
      <c r="A1" s="277" t="s">
        <v>679</v>
      </c>
      <c r="B1" s="277"/>
      <c r="C1" s="277"/>
      <c r="D1" s="277"/>
      <c r="E1" s="277"/>
      <c r="F1" s="277"/>
      <c r="G1" s="277"/>
    </row>
    <row r="2" spans="1:7" ht="24.75" customHeight="1">
      <c r="A2" s="275"/>
      <c r="B2" s="276"/>
      <c r="C2" s="276"/>
      <c r="D2" s="276"/>
      <c r="E2" s="276"/>
      <c r="F2" s="276"/>
      <c r="G2" s="276"/>
    </row>
    <row r="3" spans="1:7" ht="26.25" customHeight="1">
      <c r="A3" s="272" t="s">
        <v>96</v>
      </c>
      <c r="B3" s="272"/>
      <c r="C3" s="272"/>
      <c r="D3" s="272"/>
      <c r="E3" s="272"/>
      <c r="F3" s="272"/>
      <c r="G3" s="272"/>
    </row>
    <row r="4" spans="1:7" ht="48.75" customHeight="1">
      <c r="A4" s="273" t="s">
        <v>38</v>
      </c>
      <c r="B4" s="273"/>
      <c r="C4" s="273"/>
      <c r="D4" s="273"/>
      <c r="E4" s="273"/>
      <c r="F4" s="273"/>
      <c r="G4" s="273"/>
    </row>
    <row r="5" spans="1:7" ht="18.75" customHeight="1">
      <c r="A5" s="117"/>
      <c r="B5" s="117"/>
      <c r="C5" s="117"/>
      <c r="D5" s="117"/>
      <c r="E5" s="117"/>
      <c r="F5" s="117"/>
      <c r="G5" s="117"/>
    </row>
    <row r="6" spans="1:7" ht="24.75" customHeight="1">
      <c r="A6" s="117"/>
      <c r="B6" s="274" t="s">
        <v>732</v>
      </c>
      <c r="C6" s="274"/>
      <c r="D6" s="274"/>
      <c r="E6" s="274"/>
      <c r="F6" s="274"/>
      <c r="G6" s="274"/>
    </row>
    <row r="7" spans="1:7" ht="12.75" customHeight="1">
      <c r="A7" s="92" t="s">
        <v>39</v>
      </c>
      <c r="B7" s="72">
        <v>2008</v>
      </c>
      <c r="C7" s="72">
        <v>2009</v>
      </c>
      <c r="D7" s="71">
        <v>2010</v>
      </c>
      <c r="E7" s="71">
        <v>2011</v>
      </c>
      <c r="F7" s="71">
        <v>2012</v>
      </c>
      <c r="G7" s="71">
        <v>2013</v>
      </c>
    </row>
    <row r="8" spans="1:6" ht="12.75" customHeight="1">
      <c r="A8" s="46"/>
      <c r="B8" s="20"/>
      <c r="C8" s="20"/>
      <c r="D8" s="20"/>
      <c r="E8" s="20"/>
      <c r="F8" s="20"/>
    </row>
    <row r="9" spans="1:8" ht="12.75" customHeight="1">
      <c r="A9" s="19" t="s">
        <v>341</v>
      </c>
      <c r="B9" s="84">
        <v>176</v>
      </c>
      <c r="C9" s="84">
        <v>176</v>
      </c>
      <c r="D9" s="84">
        <v>176</v>
      </c>
      <c r="E9" s="84">
        <v>176</v>
      </c>
      <c r="F9" s="84">
        <v>176</v>
      </c>
      <c r="G9" s="84">
        <v>176</v>
      </c>
      <c r="H9" s="95"/>
    </row>
    <row r="10" spans="1:8" ht="12.75" customHeight="1">
      <c r="A10" s="19" t="s">
        <v>342</v>
      </c>
      <c r="B10" s="84">
        <v>149</v>
      </c>
      <c r="C10" s="84">
        <v>149</v>
      </c>
      <c r="D10" s="84">
        <v>149</v>
      </c>
      <c r="E10" s="84">
        <v>149</v>
      </c>
      <c r="F10" s="84">
        <v>149</v>
      </c>
      <c r="G10" s="84">
        <v>149</v>
      </c>
      <c r="H10" s="95"/>
    </row>
    <row r="11" spans="1:8" ht="12.75" customHeight="1">
      <c r="A11" s="19" t="s">
        <v>343</v>
      </c>
      <c r="B11" s="84">
        <v>180</v>
      </c>
      <c r="C11" s="84">
        <v>180</v>
      </c>
      <c r="D11" s="84">
        <v>180</v>
      </c>
      <c r="E11" s="84">
        <v>180</v>
      </c>
      <c r="F11" s="84">
        <v>180</v>
      </c>
      <c r="G11" s="84">
        <v>180</v>
      </c>
      <c r="H11" s="118"/>
    </row>
    <row r="12" spans="1:8" ht="12.75">
      <c r="A12" s="118" t="s">
        <v>808</v>
      </c>
      <c r="B12" s="84">
        <v>5</v>
      </c>
      <c r="C12" s="84">
        <v>5</v>
      </c>
      <c r="D12" s="84">
        <v>5</v>
      </c>
      <c r="E12" s="84">
        <v>5</v>
      </c>
      <c r="F12" s="84">
        <v>5</v>
      </c>
      <c r="G12" s="84">
        <v>5</v>
      </c>
      <c r="H12" s="118"/>
    </row>
    <row r="13" spans="1:8" ht="12.75">
      <c r="A13" s="126" t="s">
        <v>127</v>
      </c>
      <c r="B13" s="84">
        <v>142</v>
      </c>
      <c r="C13" s="84">
        <v>142</v>
      </c>
      <c r="D13" s="84">
        <v>142</v>
      </c>
      <c r="E13" s="84">
        <v>142</v>
      </c>
      <c r="F13" s="84">
        <v>142</v>
      </c>
      <c r="G13" s="84">
        <v>142</v>
      </c>
      <c r="H13" s="79"/>
    </row>
    <row r="14" spans="1:8" ht="12.75">
      <c r="A14" t="s">
        <v>344</v>
      </c>
      <c r="B14" s="123">
        <v>34</v>
      </c>
      <c r="C14" s="123">
        <v>34</v>
      </c>
      <c r="D14" s="123">
        <v>34</v>
      </c>
      <c r="E14" s="123">
        <v>34</v>
      </c>
      <c r="F14" s="123">
        <v>34</v>
      </c>
      <c r="G14" s="123">
        <v>34</v>
      </c>
      <c r="H14" s="96"/>
    </row>
    <row r="15" spans="1:8" ht="12.75" customHeight="1">
      <c r="A15" t="s">
        <v>345</v>
      </c>
      <c r="B15" s="123">
        <v>34</v>
      </c>
      <c r="C15" s="123">
        <v>34</v>
      </c>
      <c r="D15" s="123">
        <v>34</v>
      </c>
      <c r="E15" s="123">
        <v>34</v>
      </c>
      <c r="F15" s="123">
        <v>34</v>
      </c>
      <c r="G15" s="123">
        <v>34</v>
      </c>
      <c r="H15" s="95"/>
    </row>
    <row r="16" spans="1:8" ht="12.75">
      <c r="A16" s="94" t="s">
        <v>831</v>
      </c>
      <c r="B16" s="83">
        <v>10.1</v>
      </c>
      <c r="C16" s="83">
        <v>10.1</v>
      </c>
      <c r="D16" s="83">
        <v>10.1</v>
      </c>
      <c r="E16" s="83">
        <v>10.1</v>
      </c>
      <c r="F16" s="83">
        <v>10.1</v>
      </c>
      <c r="G16" s="83">
        <v>10.1</v>
      </c>
      <c r="H16" s="79"/>
    </row>
    <row r="17" spans="1:8" ht="12.75">
      <c r="A17" s="19" t="s">
        <v>350</v>
      </c>
      <c r="B17" s="84">
        <v>20</v>
      </c>
      <c r="C17" s="84">
        <v>20</v>
      </c>
      <c r="D17" s="84">
        <v>20</v>
      </c>
      <c r="E17" s="84">
        <v>20</v>
      </c>
      <c r="F17" s="84">
        <v>20</v>
      </c>
      <c r="G17" s="84">
        <v>20</v>
      </c>
      <c r="H17" s="96"/>
    </row>
    <row r="18" spans="1:8" ht="12.75">
      <c r="A18" t="s">
        <v>351</v>
      </c>
      <c r="B18" s="123">
        <v>8</v>
      </c>
      <c r="C18" s="123">
        <v>8</v>
      </c>
      <c r="D18" s="123">
        <v>8</v>
      </c>
      <c r="E18" s="123">
        <v>8</v>
      </c>
      <c r="F18" s="123">
        <v>8</v>
      </c>
      <c r="G18" s="123">
        <v>8</v>
      </c>
      <c r="H18" s="96"/>
    </row>
    <row r="19" spans="1:8" ht="12.75">
      <c r="A19" t="s">
        <v>352</v>
      </c>
      <c r="B19" s="123">
        <v>9</v>
      </c>
      <c r="C19" s="123">
        <v>9</v>
      </c>
      <c r="D19" s="123">
        <v>9</v>
      </c>
      <c r="E19" s="123">
        <v>9</v>
      </c>
      <c r="F19" s="123">
        <v>9</v>
      </c>
      <c r="G19" s="123">
        <v>9</v>
      </c>
      <c r="H19" s="95"/>
    </row>
    <row r="20" spans="1:8" ht="12.75">
      <c r="A20" s="134" t="s">
        <v>353</v>
      </c>
      <c r="B20" s="123">
        <v>336</v>
      </c>
      <c r="C20" s="123">
        <v>336</v>
      </c>
      <c r="D20" s="123">
        <v>336</v>
      </c>
      <c r="E20" s="123">
        <v>336</v>
      </c>
      <c r="F20" s="123">
        <v>336</v>
      </c>
      <c r="G20" s="123">
        <v>336</v>
      </c>
      <c r="H20" s="95"/>
    </row>
    <row r="21" spans="1:8" ht="12.75">
      <c r="A21" s="134" t="s">
        <v>354</v>
      </c>
      <c r="B21" s="123">
        <v>355</v>
      </c>
      <c r="C21" s="123">
        <v>355</v>
      </c>
      <c r="D21" s="123">
        <v>355</v>
      </c>
      <c r="E21" s="123">
        <v>355</v>
      </c>
      <c r="F21" s="123">
        <v>355</v>
      </c>
      <c r="G21" s="123">
        <v>355</v>
      </c>
      <c r="H21" s="95"/>
    </row>
    <row r="22" spans="1:8" ht="12.75">
      <c r="A22" s="19" t="s">
        <v>355</v>
      </c>
      <c r="B22" s="123">
        <v>186</v>
      </c>
      <c r="C22" s="123">
        <v>186</v>
      </c>
      <c r="D22" s="123">
        <v>186</v>
      </c>
      <c r="E22" s="123">
        <v>186</v>
      </c>
      <c r="F22" s="123">
        <v>186</v>
      </c>
      <c r="G22" s="123">
        <v>186</v>
      </c>
      <c r="H22" s="95"/>
    </row>
    <row r="23" spans="1:8" ht="12.75">
      <c r="A23" s="19" t="s">
        <v>356</v>
      </c>
      <c r="B23" s="84">
        <v>161</v>
      </c>
      <c r="C23" s="84">
        <v>161</v>
      </c>
      <c r="D23" s="84">
        <v>161</v>
      </c>
      <c r="E23" s="84">
        <v>161</v>
      </c>
      <c r="F23" s="84">
        <v>161</v>
      </c>
      <c r="G23" s="84">
        <v>161</v>
      </c>
      <c r="H23" s="95"/>
    </row>
    <row r="24" spans="1:8" ht="12.75">
      <c r="A24" s="19" t="s">
        <v>357</v>
      </c>
      <c r="B24" s="84">
        <v>234</v>
      </c>
      <c r="C24" s="84">
        <v>234</v>
      </c>
      <c r="D24" s="84">
        <v>234</v>
      </c>
      <c r="E24" s="84">
        <v>234</v>
      </c>
      <c r="F24" s="84">
        <v>234</v>
      </c>
      <c r="G24" s="84">
        <v>234</v>
      </c>
      <c r="H24" s="79"/>
    </row>
    <row r="25" spans="1:8" ht="12.75">
      <c r="A25" s="94" t="s">
        <v>832</v>
      </c>
      <c r="B25" s="83">
        <v>3.9</v>
      </c>
      <c r="C25" s="83">
        <v>3.9</v>
      </c>
      <c r="D25" s="83">
        <v>3.9</v>
      </c>
      <c r="E25" s="83">
        <v>3.9</v>
      </c>
      <c r="F25" s="83">
        <v>3.9</v>
      </c>
      <c r="G25" s="83">
        <v>3.9</v>
      </c>
      <c r="H25" s="79"/>
    </row>
    <row r="26" spans="1:8" ht="12.75">
      <c r="A26" s="19" t="s">
        <v>358</v>
      </c>
      <c r="B26" s="84">
        <v>594</v>
      </c>
      <c r="C26" s="84">
        <v>594</v>
      </c>
      <c r="D26" s="84">
        <v>594</v>
      </c>
      <c r="E26" s="84">
        <v>594</v>
      </c>
      <c r="F26" s="84">
        <v>594</v>
      </c>
      <c r="G26" s="84">
        <v>594</v>
      </c>
      <c r="H26" s="95"/>
    </row>
    <row r="27" spans="1:8" ht="12.75">
      <c r="A27" s="19" t="s">
        <v>359</v>
      </c>
      <c r="B27" s="84">
        <v>602</v>
      </c>
      <c r="C27" s="84">
        <v>602</v>
      </c>
      <c r="D27" s="84">
        <v>602</v>
      </c>
      <c r="E27" s="84">
        <v>602</v>
      </c>
      <c r="F27" s="84">
        <v>602</v>
      </c>
      <c r="G27" s="84">
        <v>602</v>
      </c>
      <c r="H27" s="95"/>
    </row>
    <row r="28" spans="1:8" ht="12.75">
      <c r="A28" s="19" t="s">
        <v>360</v>
      </c>
      <c r="B28" s="84">
        <v>3.3</v>
      </c>
      <c r="C28" s="84">
        <v>3.3</v>
      </c>
      <c r="D28" s="84">
        <v>3.3</v>
      </c>
      <c r="E28" s="84">
        <v>3.3</v>
      </c>
      <c r="F28" s="84">
        <v>3.3</v>
      </c>
      <c r="G28" s="84">
        <v>3.3</v>
      </c>
      <c r="H28" s="95"/>
    </row>
    <row r="29" spans="1:8" ht="12.75">
      <c r="A29" s="19" t="s">
        <v>361</v>
      </c>
      <c r="B29" s="84">
        <v>3.3</v>
      </c>
      <c r="C29" s="84">
        <v>3.3</v>
      </c>
      <c r="D29" s="84">
        <v>3.3</v>
      </c>
      <c r="E29" s="84">
        <v>3.3</v>
      </c>
      <c r="F29" s="84">
        <v>3.3</v>
      </c>
      <c r="G29" s="84">
        <v>3.3</v>
      </c>
      <c r="H29" s="95"/>
    </row>
    <row r="30" spans="1:8" ht="12.75">
      <c r="A30" s="94" t="s">
        <v>833</v>
      </c>
      <c r="B30" s="83">
        <v>3.9</v>
      </c>
      <c r="C30" s="83">
        <v>3.9</v>
      </c>
      <c r="D30" s="83">
        <v>3.9</v>
      </c>
      <c r="E30" s="83">
        <v>3.9</v>
      </c>
      <c r="F30" s="83">
        <v>3.9</v>
      </c>
      <c r="G30" s="83">
        <v>3.9</v>
      </c>
      <c r="H30" s="79"/>
    </row>
    <row r="31" spans="1:8" ht="12.75">
      <c r="A31" s="19" t="s">
        <v>362</v>
      </c>
      <c r="B31" s="84">
        <v>164</v>
      </c>
      <c r="C31" s="84">
        <v>164</v>
      </c>
      <c r="D31" s="84">
        <v>164</v>
      </c>
      <c r="E31" s="84">
        <v>164</v>
      </c>
      <c r="F31" s="84">
        <v>164</v>
      </c>
      <c r="G31" s="84">
        <v>164</v>
      </c>
      <c r="H31" s="95"/>
    </row>
    <row r="32" spans="1:10" ht="12.75">
      <c r="A32" s="19" t="s">
        <v>363</v>
      </c>
      <c r="B32" s="84">
        <v>154</v>
      </c>
      <c r="C32" s="84">
        <v>154</v>
      </c>
      <c r="D32" s="84">
        <v>154</v>
      </c>
      <c r="E32" s="84">
        <v>154</v>
      </c>
      <c r="F32" s="84">
        <v>154</v>
      </c>
      <c r="G32" s="84">
        <v>154</v>
      </c>
      <c r="H32" s="95"/>
      <c r="I32" s="14"/>
      <c r="J32" s="14"/>
    </row>
    <row r="33" spans="1:8" ht="12.75">
      <c r="A33" s="19" t="s">
        <v>364</v>
      </c>
      <c r="B33" s="84">
        <v>152</v>
      </c>
      <c r="C33" s="84">
        <v>152</v>
      </c>
      <c r="D33" s="84">
        <v>152</v>
      </c>
      <c r="E33" s="84">
        <v>152</v>
      </c>
      <c r="F33" s="84">
        <v>152</v>
      </c>
      <c r="G33" s="84">
        <v>152</v>
      </c>
      <c r="H33" s="95"/>
    </row>
    <row r="34" spans="1:8" ht="12.75">
      <c r="A34" s="19" t="s">
        <v>365</v>
      </c>
      <c r="B34" s="84">
        <v>79</v>
      </c>
      <c r="C34" s="84">
        <v>79</v>
      </c>
      <c r="D34" s="84">
        <v>79</v>
      </c>
      <c r="E34" s="84">
        <v>79</v>
      </c>
      <c r="F34" s="84">
        <v>79</v>
      </c>
      <c r="G34" s="84">
        <v>79</v>
      </c>
      <c r="H34" s="95"/>
    </row>
    <row r="35" spans="1:8" ht="13.5" customHeight="1">
      <c r="A35" s="19" t="s">
        <v>366</v>
      </c>
      <c r="B35" s="84">
        <v>180</v>
      </c>
      <c r="C35" s="84">
        <v>180</v>
      </c>
      <c r="D35" s="84">
        <v>180</v>
      </c>
      <c r="E35" s="84">
        <v>180</v>
      </c>
      <c r="F35" s="84">
        <v>180</v>
      </c>
      <c r="G35" s="84">
        <v>180</v>
      </c>
      <c r="H35" s="95"/>
    </row>
    <row r="36" spans="1:8" ht="12.75">
      <c r="A36" s="19" t="s">
        <v>367</v>
      </c>
      <c r="B36" s="84">
        <v>181</v>
      </c>
      <c r="C36" s="84">
        <v>181</v>
      </c>
      <c r="D36" s="84">
        <v>181</v>
      </c>
      <c r="E36" s="84">
        <v>181</v>
      </c>
      <c r="F36" s="84">
        <v>181</v>
      </c>
      <c r="G36" s="84">
        <v>181</v>
      </c>
      <c r="H36" s="95"/>
    </row>
    <row r="37" spans="1:8" ht="12.75">
      <c r="A37" s="19" t="s">
        <v>368</v>
      </c>
      <c r="B37" s="84">
        <v>264</v>
      </c>
      <c r="C37" s="84">
        <v>264</v>
      </c>
      <c r="D37" s="84">
        <v>264</v>
      </c>
      <c r="E37" s="84">
        <v>264</v>
      </c>
      <c r="F37" s="84">
        <v>264</v>
      </c>
      <c r="G37" s="84">
        <v>264</v>
      </c>
      <c r="H37" s="96"/>
    </row>
    <row r="38" spans="1:8" ht="12.75">
      <c r="A38" t="s">
        <v>369</v>
      </c>
      <c r="B38" s="123">
        <v>14</v>
      </c>
      <c r="C38" s="123">
        <v>14</v>
      </c>
      <c r="D38" s="123">
        <v>14</v>
      </c>
      <c r="E38" s="123">
        <v>14</v>
      </c>
      <c r="F38" s="123">
        <v>14</v>
      </c>
      <c r="G38" s="123">
        <v>14</v>
      </c>
      <c r="H38" s="96"/>
    </row>
    <row r="39" spans="1:8" ht="12.75">
      <c r="A39" t="s">
        <v>370</v>
      </c>
      <c r="B39" s="123">
        <v>14</v>
      </c>
      <c r="C39" s="123">
        <v>14</v>
      </c>
      <c r="D39" s="123">
        <v>14</v>
      </c>
      <c r="E39" s="123">
        <v>14</v>
      </c>
      <c r="F39" s="123">
        <v>14</v>
      </c>
      <c r="G39" s="123">
        <v>14</v>
      </c>
      <c r="H39" s="96"/>
    </row>
    <row r="40" spans="1:8" ht="12.75">
      <c r="A40" t="s">
        <v>371</v>
      </c>
      <c r="B40" s="123">
        <v>11</v>
      </c>
      <c r="C40" s="123">
        <v>11</v>
      </c>
      <c r="D40" s="123">
        <v>11</v>
      </c>
      <c r="E40" s="123">
        <v>11</v>
      </c>
      <c r="F40" s="123">
        <v>11</v>
      </c>
      <c r="G40" s="123">
        <v>11</v>
      </c>
      <c r="H40" s="95"/>
    </row>
    <row r="41" spans="1:8" ht="12.75">
      <c r="A41" s="19" t="s">
        <v>372</v>
      </c>
      <c r="B41" s="84">
        <v>37</v>
      </c>
      <c r="C41" s="84">
        <v>37</v>
      </c>
      <c r="D41" s="84">
        <v>37</v>
      </c>
      <c r="E41" s="84">
        <v>37</v>
      </c>
      <c r="F41" s="84">
        <v>37</v>
      </c>
      <c r="G41" s="84">
        <v>37</v>
      </c>
      <c r="H41" s="95"/>
    </row>
    <row r="42" spans="1:8" ht="12.75">
      <c r="A42" s="118" t="s">
        <v>795</v>
      </c>
      <c r="B42" s="84">
        <v>75</v>
      </c>
      <c r="C42" s="84">
        <v>75</v>
      </c>
      <c r="D42" s="84">
        <v>75</v>
      </c>
      <c r="E42" s="84">
        <v>75</v>
      </c>
      <c r="F42" s="84">
        <v>75</v>
      </c>
      <c r="G42" s="84">
        <v>75</v>
      </c>
      <c r="H42" s="118"/>
    </row>
    <row r="43" spans="1:8" ht="12.75">
      <c r="A43" s="118" t="s">
        <v>796</v>
      </c>
      <c r="B43" s="84">
        <v>75</v>
      </c>
      <c r="C43" s="84">
        <v>75</v>
      </c>
      <c r="D43" s="84">
        <v>75</v>
      </c>
      <c r="E43" s="84">
        <v>75</v>
      </c>
      <c r="F43" s="84">
        <v>75</v>
      </c>
      <c r="G43" s="84">
        <v>75</v>
      </c>
      <c r="H43" s="118"/>
    </row>
    <row r="44" spans="1:8" ht="12.75">
      <c r="A44" s="118" t="s">
        <v>797</v>
      </c>
      <c r="B44" s="84">
        <v>61</v>
      </c>
      <c r="C44" s="84">
        <v>61</v>
      </c>
      <c r="D44" s="84">
        <v>61</v>
      </c>
      <c r="E44" s="84">
        <v>61</v>
      </c>
      <c r="F44" s="84">
        <v>61</v>
      </c>
      <c r="G44" s="84">
        <v>61</v>
      </c>
      <c r="H44" s="118"/>
    </row>
    <row r="45" spans="1:8" ht="12.75">
      <c r="A45" s="19" t="s">
        <v>373</v>
      </c>
      <c r="B45" s="84">
        <v>3</v>
      </c>
      <c r="C45" s="65">
        <v>3</v>
      </c>
      <c r="D45" s="65">
        <v>3</v>
      </c>
      <c r="E45" s="65">
        <v>3</v>
      </c>
      <c r="F45" s="65">
        <v>3</v>
      </c>
      <c r="G45" s="65">
        <v>3</v>
      </c>
      <c r="H45" s="95"/>
    </row>
    <row r="46" spans="1:8" ht="12.75">
      <c r="A46" s="19" t="s">
        <v>374</v>
      </c>
      <c r="B46" s="84">
        <v>3</v>
      </c>
      <c r="C46" s="65">
        <v>3</v>
      </c>
      <c r="D46" s="65">
        <v>3</v>
      </c>
      <c r="E46" s="65">
        <v>3</v>
      </c>
      <c r="F46" s="65">
        <v>3</v>
      </c>
      <c r="G46" s="65">
        <v>3</v>
      </c>
      <c r="H46" s="95"/>
    </row>
    <row r="47" spans="1:8" ht="12.75">
      <c r="A47" s="19" t="s">
        <v>375</v>
      </c>
      <c r="B47" s="84">
        <v>750</v>
      </c>
      <c r="C47" s="84">
        <v>750</v>
      </c>
      <c r="D47" s="84">
        <v>750</v>
      </c>
      <c r="E47" s="84">
        <v>750</v>
      </c>
      <c r="F47" s="84">
        <v>750</v>
      </c>
      <c r="G47" s="84">
        <v>750</v>
      </c>
      <c r="H47" s="95"/>
    </row>
    <row r="48" spans="1:8" ht="12.75">
      <c r="A48" s="19" t="s">
        <v>376</v>
      </c>
      <c r="B48" s="84">
        <v>762</v>
      </c>
      <c r="C48" s="84">
        <v>762</v>
      </c>
      <c r="D48" s="84">
        <v>762</v>
      </c>
      <c r="E48" s="84">
        <v>762</v>
      </c>
      <c r="F48" s="84">
        <v>762</v>
      </c>
      <c r="G48" s="84">
        <v>762</v>
      </c>
      <c r="H48" s="95"/>
    </row>
    <row r="49" spans="1:8" ht="12.75">
      <c r="A49" s="94" t="s">
        <v>834</v>
      </c>
      <c r="B49" s="83">
        <v>6.7</v>
      </c>
      <c r="C49" s="81">
        <v>6.7</v>
      </c>
      <c r="D49" s="81">
        <v>6.7</v>
      </c>
      <c r="E49" s="81">
        <v>6.7</v>
      </c>
      <c r="F49" s="81">
        <v>6.7</v>
      </c>
      <c r="G49" s="81">
        <v>6.7</v>
      </c>
      <c r="H49" s="79"/>
    </row>
    <row r="50" spans="1:8" ht="12.75">
      <c r="A50" s="19" t="s">
        <v>377</v>
      </c>
      <c r="B50" s="84">
        <v>634</v>
      </c>
      <c r="C50" s="84">
        <v>634</v>
      </c>
      <c r="D50" s="84">
        <v>634</v>
      </c>
      <c r="E50" s="84">
        <v>634</v>
      </c>
      <c r="F50" s="84">
        <v>634</v>
      </c>
      <c r="G50" s="84">
        <v>634</v>
      </c>
      <c r="H50" s="95"/>
    </row>
    <row r="51" spans="1:8" s="75" customFormat="1" ht="12.75">
      <c r="A51" s="79" t="s">
        <v>823</v>
      </c>
      <c r="B51" s="84">
        <v>105</v>
      </c>
      <c r="C51" s="84">
        <v>105</v>
      </c>
      <c r="D51" s="84">
        <v>105</v>
      </c>
      <c r="E51" s="84">
        <v>105</v>
      </c>
      <c r="F51" s="84">
        <v>105</v>
      </c>
      <c r="G51" s="84">
        <v>105</v>
      </c>
      <c r="H51" s="14"/>
    </row>
    <row r="52" spans="1:9" ht="12.75">
      <c r="A52" s="79" t="s">
        <v>827</v>
      </c>
      <c r="B52" s="84">
        <v>86</v>
      </c>
      <c r="C52" s="84">
        <v>86</v>
      </c>
      <c r="D52" s="84">
        <v>86</v>
      </c>
      <c r="E52" s="84">
        <v>86</v>
      </c>
      <c r="F52" s="84">
        <v>86</v>
      </c>
      <c r="G52" s="84">
        <v>86</v>
      </c>
      <c r="H52" s="91"/>
      <c r="I52" s="181"/>
    </row>
    <row r="53" spans="1:9" ht="12.75">
      <c r="A53" s="79" t="s">
        <v>828</v>
      </c>
      <c r="B53" s="84">
        <v>86</v>
      </c>
      <c r="C53" s="84">
        <v>86</v>
      </c>
      <c r="D53" s="84">
        <v>86</v>
      </c>
      <c r="E53" s="84">
        <v>86</v>
      </c>
      <c r="F53" s="84">
        <v>86</v>
      </c>
      <c r="G53" s="84">
        <v>86</v>
      </c>
      <c r="H53" s="14"/>
      <c r="I53" s="100"/>
    </row>
    <row r="54" spans="1:8" ht="12.75">
      <c r="A54" s="19" t="s">
        <v>378</v>
      </c>
      <c r="B54" s="84">
        <v>1176</v>
      </c>
      <c r="C54" s="84">
        <v>1176</v>
      </c>
      <c r="D54" s="84">
        <v>1176</v>
      </c>
      <c r="E54" s="84">
        <v>1176</v>
      </c>
      <c r="F54" s="84">
        <v>1176</v>
      </c>
      <c r="G54" s="84">
        <v>1176</v>
      </c>
      <c r="H54" s="95"/>
    </row>
    <row r="55" spans="1:8" ht="12.75">
      <c r="A55" s="19" t="s">
        <v>379</v>
      </c>
      <c r="B55" s="84">
        <v>1176</v>
      </c>
      <c r="C55" s="84">
        <v>1176</v>
      </c>
      <c r="D55" s="84">
        <v>1176</v>
      </c>
      <c r="E55" s="84">
        <v>1176</v>
      </c>
      <c r="F55" s="84">
        <v>1176</v>
      </c>
      <c r="G55" s="84">
        <v>1176</v>
      </c>
      <c r="H55" s="95"/>
    </row>
    <row r="56" spans="1:8" ht="12.75">
      <c r="A56" s="79" t="s">
        <v>812</v>
      </c>
      <c r="B56" s="84">
        <v>1.6</v>
      </c>
      <c r="C56" s="84">
        <v>1.6</v>
      </c>
      <c r="D56" s="84">
        <v>1.6</v>
      </c>
      <c r="E56" s="84">
        <v>1.6</v>
      </c>
      <c r="F56" s="84">
        <v>1.6</v>
      </c>
      <c r="G56" s="84">
        <v>1.6</v>
      </c>
      <c r="H56" s="79"/>
    </row>
    <row r="57" spans="1:8" ht="12.75">
      <c r="A57" s="79" t="s">
        <v>813</v>
      </c>
      <c r="B57" s="84">
        <v>1.6</v>
      </c>
      <c r="C57" s="84">
        <v>1.6</v>
      </c>
      <c r="D57" s="84">
        <v>1.6</v>
      </c>
      <c r="E57" s="84">
        <v>1.6</v>
      </c>
      <c r="F57" s="84">
        <v>1.6</v>
      </c>
      <c r="G57" s="84">
        <v>1.6</v>
      </c>
      <c r="H57" s="79"/>
    </row>
    <row r="58" spans="1:8" ht="12.75">
      <c r="A58" s="79" t="s">
        <v>814</v>
      </c>
      <c r="B58" s="84">
        <v>1.6</v>
      </c>
      <c r="C58" s="84">
        <v>1.6</v>
      </c>
      <c r="D58" s="84">
        <v>1.6</v>
      </c>
      <c r="E58" s="84">
        <v>1.6</v>
      </c>
      <c r="F58" s="84">
        <v>1.6</v>
      </c>
      <c r="G58" s="84">
        <v>1.6</v>
      </c>
      <c r="H58" s="79"/>
    </row>
    <row r="59" spans="1:8" ht="12.75">
      <c r="A59" s="79" t="s">
        <v>815</v>
      </c>
      <c r="B59" s="84">
        <v>1.6</v>
      </c>
      <c r="C59" s="84">
        <v>1.6</v>
      </c>
      <c r="D59" s="84">
        <v>1.6</v>
      </c>
      <c r="E59" s="84">
        <v>1.6</v>
      </c>
      <c r="F59" s="84">
        <v>1.6</v>
      </c>
      <c r="G59" s="84">
        <v>1.6</v>
      </c>
      <c r="H59" s="79"/>
    </row>
    <row r="60" spans="1:8" ht="12.75">
      <c r="A60" s="79" t="s">
        <v>816</v>
      </c>
      <c r="B60" s="84">
        <v>1.6</v>
      </c>
      <c r="C60" s="84">
        <v>1.6</v>
      </c>
      <c r="D60" s="84">
        <v>1.6</v>
      </c>
      <c r="E60" s="84">
        <v>1.6</v>
      </c>
      <c r="F60" s="84">
        <v>1.6</v>
      </c>
      <c r="G60" s="84">
        <v>1.6</v>
      </c>
      <c r="H60" s="79"/>
    </row>
    <row r="61" spans="1:8" ht="12.75">
      <c r="A61" s="79" t="s">
        <v>817</v>
      </c>
      <c r="B61" s="84">
        <v>1.6</v>
      </c>
      <c r="C61" s="84">
        <v>1.6</v>
      </c>
      <c r="D61" s="84">
        <v>1.6</v>
      </c>
      <c r="E61" s="84">
        <v>1.6</v>
      </c>
      <c r="F61" s="84">
        <v>1.6</v>
      </c>
      <c r="G61" s="84">
        <v>1.6</v>
      </c>
      <c r="H61" s="79"/>
    </row>
    <row r="62" spans="1:8" ht="12.75">
      <c r="A62" s="19" t="s">
        <v>380</v>
      </c>
      <c r="B62" s="84">
        <v>108</v>
      </c>
      <c r="C62" s="84">
        <v>108</v>
      </c>
      <c r="D62" s="84">
        <v>108</v>
      </c>
      <c r="E62" s="84">
        <v>108</v>
      </c>
      <c r="F62" s="84">
        <v>108</v>
      </c>
      <c r="G62" s="84">
        <v>108</v>
      </c>
      <c r="H62" s="95"/>
    </row>
    <row r="63" spans="1:8" ht="12.75">
      <c r="A63" s="19" t="s">
        <v>109</v>
      </c>
      <c r="B63" s="84">
        <v>48</v>
      </c>
      <c r="C63" s="84">
        <v>48</v>
      </c>
      <c r="D63" s="84">
        <v>48</v>
      </c>
      <c r="E63" s="84">
        <v>48</v>
      </c>
      <c r="F63" s="84">
        <v>48</v>
      </c>
      <c r="G63" s="84">
        <v>48</v>
      </c>
      <c r="H63" s="95"/>
    </row>
    <row r="64" spans="1:8" ht="12.75">
      <c r="A64" s="19" t="s">
        <v>381</v>
      </c>
      <c r="B64" s="84">
        <v>347</v>
      </c>
      <c r="C64" s="84">
        <v>347</v>
      </c>
      <c r="D64" s="84">
        <v>347</v>
      </c>
      <c r="E64" s="84">
        <v>347</v>
      </c>
      <c r="F64" s="84">
        <v>347</v>
      </c>
      <c r="G64" s="84">
        <v>347</v>
      </c>
      <c r="H64" s="95"/>
    </row>
    <row r="65" spans="1:8" ht="12.75">
      <c r="A65" s="19" t="s">
        <v>382</v>
      </c>
      <c r="B65" s="84">
        <v>424</v>
      </c>
      <c r="C65" s="84">
        <v>424</v>
      </c>
      <c r="D65" s="84">
        <v>424</v>
      </c>
      <c r="E65" s="84">
        <v>424</v>
      </c>
      <c r="F65" s="84">
        <v>424</v>
      </c>
      <c r="G65" s="84">
        <v>424</v>
      </c>
      <c r="H65" s="95"/>
    </row>
    <row r="66" spans="1:8" ht="12.75">
      <c r="A66" s="19" t="s">
        <v>383</v>
      </c>
      <c r="B66" s="84">
        <v>58</v>
      </c>
      <c r="C66" s="84">
        <v>58</v>
      </c>
      <c r="D66" s="84">
        <v>58</v>
      </c>
      <c r="E66" s="84">
        <v>58</v>
      </c>
      <c r="F66" s="84">
        <v>58</v>
      </c>
      <c r="G66" s="84">
        <v>58</v>
      </c>
      <c r="H66" s="95"/>
    </row>
    <row r="67" spans="1:8" ht="12.75">
      <c r="A67" s="19" t="s">
        <v>384</v>
      </c>
      <c r="B67" s="84">
        <v>58</v>
      </c>
      <c r="C67" s="84">
        <v>58</v>
      </c>
      <c r="D67" s="84">
        <v>58</v>
      </c>
      <c r="E67" s="84">
        <v>58</v>
      </c>
      <c r="F67" s="84">
        <v>58</v>
      </c>
      <c r="G67" s="84">
        <v>58</v>
      </c>
      <c r="H67" s="95"/>
    </row>
    <row r="68" spans="1:8" ht="12.75">
      <c r="A68" s="19" t="s">
        <v>385</v>
      </c>
      <c r="B68" s="84">
        <v>58</v>
      </c>
      <c r="C68" s="84">
        <v>58</v>
      </c>
      <c r="D68" s="84">
        <v>58</v>
      </c>
      <c r="E68" s="84">
        <v>58</v>
      </c>
      <c r="F68" s="84">
        <v>58</v>
      </c>
      <c r="G68" s="84">
        <v>58</v>
      </c>
      <c r="H68" s="95"/>
    </row>
    <row r="69" spans="1:8" ht="12.75">
      <c r="A69" s="19" t="s">
        <v>386</v>
      </c>
      <c r="B69" s="84">
        <v>51</v>
      </c>
      <c r="C69" s="84">
        <v>51</v>
      </c>
      <c r="D69" s="84">
        <v>51</v>
      </c>
      <c r="E69" s="84">
        <v>51</v>
      </c>
      <c r="F69" s="84">
        <v>51</v>
      </c>
      <c r="G69" s="84">
        <v>51</v>
      </c>
      <c r="H69" s="95"/>
    </row>
    <row r="70" spans="1:8" ht="12.75">
      <c r="A70" s="19" t="s">
        <v>387</v>
      </c>
      <c r="B70" s="84">
        <v>811</v>
      </c>
      <c r="C70" s="84">
        <v>811</v>
      </c>
      <c r="D70" s="84">
        <v>811</v>
      </c>
      <c r="E70" s="84">
        <v>811</v>
      </c>
      <c r="F70" s="84">
        <v>811</v>
      </c>
      <c r="G70" s="84">
        <v>811</v>
      </c>
      <c r="H70" s="95"/>
    </row>
    <row r="71" spans="1:8" ht="12.75">
      <c r="A71" s="19" t="s">
        <v>388</v>
      </c>
      <c r="B71" s="84">
        <v>84</v>
      </c>
      <c r="C71" s="84">
        <v>84</v>
      </c>
      <c r="D71" s="84">
        <v>84</v>
      </c>
      <c r="E71" s="84">
        <v>84</v>
      </c>
      <c r="F71" s="84">
        <v>84</v>
      </c>
      <c r="G71" s="84">
        <v>84</v>
      </c>
      <c r="H71" s="95"/>
    </row>
    <row r="72" spans="1:8" ht="12.75">
      <c r="A72" s="19" t="s">
        <v>389</v>
      </c>
      <c r="B72" s="84">
        <v>84</v>
      </c>
      <c r="C72" s="84">
        <v>84</v>
      </c>
      <c r="D72" s="84">
        <v>84</v>
      </c>
      <c r="E72" s="84">
        <v>84</v>
      </c>
      <c r="F72" s="84">
        <v>84</v>
      </c>
      <c r="G72" s="84">
        <v>84</v>
      </c>
      <c r="H72" s="95"/>
    </row>
    <row r="73" spans="1:8" ht="12.75">
      <c r="A73" s="19" t="s">
        <v>390</v>
      </c>
      <c r="B73" s="84">
        <v>84</v>
      </c>
      <c r="C73" s="84">
        <v>84</v>
      </c>
      <c r="D73" s="84">
        <v>84</v>
      </c>
      <c r="E73" s="84">
        <v>84</v>
      </c>
      <c r="F73" s="84">
        <v>84</v>
      </c>
      <c r="G73" s="84">
        <v>84</v>
      </c>
      <c r="H73" s="95"/>
    </row>
    <row r="74" spans="1:8" ht="12.75">
      <c r="A74" s="19" t="s">
        <v>391</v>
      </c>
      <c r="B74" s="84">
        <v>84</v>
      </c>
      <c r="C74" s="84">
        <v>84</v>
      </c>
      <c r="D74" s="84">
        <v>84</v>
      </c>
      <c r="E74" s="84">
        <v>84</v>
      </c>
      <c r="F74" s="84">
        <v>84</v>
      </c>
      <c r="G74" s="84">
        <v>84</v>
      </c>
      <c r="H74" s="95"/>
    </row>
    <row r="75" spans="1:8" ht="12.75">
      <c r="A75" t="s">
        <v>392</v>
      </c>
      <c r="B75" s="123">
        <v>40</v>
      </c>
      <c r="C75" s="14">
        <v>40</v>
      </c>
      <c r="D75" s="14">
        <v>40</v>
      </c>
      <c r="E75" s="14">
        <v>40</v>
      </c>
      <c r="F75" s="14">
        <v>40</v>
      </c>
      <c r="G75" s="14">
        <v>40</v>
      </c>
      <c r="H75" s="96"/>
    </row>
    <row r="76" spans="1:8" ht="12.75">
      <c r="A76" t="s">
        <v>393</v>
      </c>
      <c r="B76" s="123">
        <v>40</v>
      </c>
      <c r="C76" s="14">
        <v>40</v>
      </c>
      <c r="D76" s="14">
        <v>40</v>
      </c>
      <c r="E76" s="14">
        <v>40</v>
      </c>
      <c r="F76" s="14">
        <v>40</v>
      </c>
      <c r="G76" s="14">
        <v>40</v>
      </c>
      <c r="H76" s="96"/>
    </row>
    <row r="77" spans="1:8" ht="12.75">
      <c r="A77" s="19" t="s">
        <v>394</v>
      </c>
      <c r="B77" s="84">
        <v>3.6</v>
      </c>
      <c r="C77" s="65">
        <v>3.6</v>
      </c>
      <c r="D77" s="65">
        <v>3.6</v>
      </c>
      <c r="E77" s="65">
        <v>3.6</v>
      </c>
      <c r="F77" s="65">
        <v>3.6</v>
      </c>
      <c r="G77" s="65">
        <v>3.6</v>
      </c>
      <c r="H77" s="95"/>
    </row>
    <row r="78" spans="1:8" ht="12.75">
      <c r="A78" s="19" t="s">
        <v>395</v>
      </c>
      <c r="B78" s="84">
        <v>2</v>
      </c>
      <c r="C78" s="65">
        <v>2</v>
      </c>
      <c r="D78" s="65">
        <v>2</v>
      </c>
      <c r="E78" s="65">
        <v>2</v>
      </c>
      <c r="F78" s="65">
        <v>2</v>
      </c>
      <c r="G78" s="65">
        <v>2</v>
      </c>
      <c r="H78" s="79"/>
    </row>
    <row r="79" spans="1:8" ht="12.75">
      <c r="A79" s="19" t="s">
        <v>396</v>
      </c>
      <c r="B79" s="84">
        <v>2</v>
      </c>
      <c r="C79" s="65">
        <v>2</v>
      </c>
      <c r="D79" s="65">
        <v>2</v>
      </c>
      <c r="E79" s="65">
        <v>2</v>
      </c>
      <c r="F79" s="65">
        <v>2</v>
      </c>
      <c r="G79" s="65">
        <v>2</v>
      </c>
      <c r="H79" s="95"/>
    </row>
    <row r="80" spans="1:8" ht="12.75">
      <c r="A80" s="19" t="s">
        <v>397</v>
      </c>
      <c r="B80" s="84">
        <v>2</v>
      </c>
      <c r="C80" s="65">
        <v>2</v>
      </c>
      <c r="D80" s="65">
        <v>2</v>
      </c>
      <c r="E80" s="65">
        <v>2</v>
      </c>
      <c r="F80" s="65">
        <v>2</v>
      </c>
      <c r="G80" s="65">
        <v>2</v>
      </c>
      <c r="H80" s="95"/>
    </row>
    <row r="81" spans="1:8" ht="12.75">
      <c r="A81" s="19" t="s">
        <v>398</v>
      </c>
      <c r="B81" s="84">
        <v>244</v>
      </c>
      <c r="C81" s="84">
        <v>244</v>
      </c>
      <c r="D81" s="84">
        <v>244</v>
      </c>
      <c r="E81" s="84">
        <v>244</v>
      </c>
      <c r="F81" s="84">
        <v>244</v>
      </c>
      <c r="G81" s="84">
        <v>244</v>
      </c>
      <c r="H81" s="95"/>
    </row>
    <row r="82" spans="1:8" ht="12.75">
      <c r="A82" s="19" t="s">
        <v>399</v>
      </c>
      <c r="B82" s="84">
        <v>126</v>
      </c>
      <c r="C82" s="84">
        <v>126</v>
      </c>
      <c r="D82" s="84">
        <v>126</v>
      </c>
      <c r="E82" s="84">
        <v>126</v>
      </c>
      <c r="F82" s="84">
        <v>126</v>
      </c>
      <c r="G82" s="84">
        <v>126</v>
      </c>
      <c r="H82" s="95"/>
    </row>
    <row r="83" spans="1:8" ht="12.75">
      <c r="A83" s="22" t="s">
        <v>713</v>
      </c>
      <c r="B83" s="84">
        <v>41</v>
      </c>
      <c r="C83" s="65">
        <v>41</v>
      </c>
      <c r="D83" s="65">
        <v>41</v>
      </c>
      <c r="E83" s="65">
        <v>41</v>
      </c>
      <c r="F83" s="65">
        <v>41</v>
      </c>
      <c r="G83" s="65">
        <v>41</v>
      </c>
      <c r="H83" s="95"/>
    </row>
    <row r="84" spans="1:8" ht="12.75">
      <c r="A84" s="22" t="s">
        <v>714</v>
      </c>
      <c r="B84" s="84">
        <v>41</v>
      </c>
      <c r="C84" s="65">
        <v>41</v>
      </c>
      <c r="D84" s="65">
        <v>41</v>
      </c>
      <c r="E84" s="65">
        <v>41</v>
      </c>
      <c r="F84" s="65">
        <v>41</v>
      </c>
      <c r="G84" s="65">
        <v>41</v>
      </c>
      <c r="H84" s="95"/>
    </row>
    <row r="85" spans="1:8" ht="12.75">
      <c r="A85" s="22" t="s">
        <v>715</v>
      </c>
      <c r="B85" s="84">
        <v>41</v>
      </c>
      <c r="C85" s="65">
        <v>41</v>
      </c>
      <c r="D85" s="65">
        <v>41</v>
      </c>
      <c r="E85" s="65">
        <v>41</v>
      </c>
      <c r="F85" s="65">
        <v>41</v>
      </c>
      <c r="G85" s="65">
        <v>41</v>
      </c>
      <c r="H85" s="95"/>
    </row>
    <row r="86" spans="1:8" ht="12.75">
      <c r="A86" s="22" t="s">
        <v>716</v>
      </c>
      <c r="B86" s="84">
        <v>41</v>
      </c>
      <c r="C86" s="65">
        <v>41</v>
      </c>
      <c r="D86" s="65">
        <v>41</v>
      </c>
      <c r="E86" s="65">
        <v>41</v>
      </c>
      <c r="F86" s="65">
        <v>41</v>
      </c>
      <c r="G86" s="65">
        <v>41</v>
      </c>
      <c r="H86" s="95"/>
    </row>
    <row r="87" spans="1:8" ht="12.75">
      <c r="A87" t="s">
        <v>400</v>
      </c>
      <c r="B87" s="123">
        <v>11.5</v>
      </c>
      <c r="C87" s="14">
        <v>11.5</v>
      </c>
      <c r="D87" s="14">
        <v>11.5</v>
      </c>
      <c r="E87" s="14">
        <v>11.5</v>
      </c>
      <c r="F87" s="14">
        <v>11.5</v>
      </c>
      <c r="G87" s="14">
        <v>11.5</v>
      </c>
      <c r="H87" s="95"/>
    </row>
    <row r="88" spans="1:8" ht="12.75">
      <c r="A88" t="s">
        <v>401</v>
      </c>
      <c r="B88" s="123">
        <v>11.5</v>
      </c>
      <c r="C88" s="14">
        <v>11.5</v>
      </c>
      <c r="D88" s="14">
        <v>11.5</v>
      </c>
      <c r="E88" s="14">
        <v>11.5</v>
      </c>
      <c r="F88" s="14">
        <v>11.5</v>
      </c>
      <c r="G88" s="14">
        <v>11.5</v>
      </c>
      <c r="H88" s="95"/>
    </row>
    <row r="89" spans="1:8" ht="12.75">
      <c r="A89" t="s">
        <v>402</v>
      </c>
      <c r="B89" s="123">
        <v>11.5</v>
      </c>
      <c r="C89" s="14">
        <v>11.5</v>
      </c>
      <c r="D89" s="14">
        <v>11.5</v>
      </c>
      <c r="E89" s="14">
        <v>11.5</v>
      </c>
      <c r="F89" s="14">
        <v>11.5</v>
      </c>
      <c r="G89" s="14">
        <v>11.5</v>
      </c>
      <c r="H89" s="95"/>
    </row>
    <row r="90" spans="1:8" ht="12.75">
      <c r="A90" s="19" t="s">
        <v>403</v>
      </c>
      <c r="B90" s="84">
        <v>620</v>
      </c>
      <c r="C90" s="84">
        <v>620</v>
      </c>
      <c r="D90" s="84">
        <v>620</v>
      </c>
      <c r="E90" s="84">
        <v>620</v>
      </c>
      <c r="F90" s="84">
        <v>620</v>
      </c>
      <c r="G90" s="84">
        <v>620</v>
      </c>
      <c r="H90" s="95"/>
    </row>
    <row r="91" spans="1:8" ht="12.75">
      <c r="A91" s="19" t="s">
        <v>404</v>
      </c>
      <c r="B91" s="84">
        <v>612</v>
      </c>
      <c r="C91" s="84">
        <v>612</v>
      </c>
      <c r="D91" s="84">
        <v>612</v>
      </c>
      <c r="E91" s="84">
        <v>612</v>
      </c>
      <c r="F91" s="84">
        <v>612</v>
      </c>
      <c r="G91" s="84">
        <v>612</v>
      </c>
      <c r="H91" s="96"/>
    </row>
    <row r="92" spans="1:8" ht="12.75">
      <c r="A92" s="19" t="s">
        <v>405</v>
      </c>
      <c r="B92" s="84">
        <v>445</v>
      </c>
      <c r="C92" s="84">
        <v>445</v>
      </c>
      <c r="D92" s="84">
        <v>445</v>
      </c>
      <c r="E92" s="84">
        <v>445</v>
      </c>
      <c r="F92" s="84">
        <v>445</v>
      </c>
      <c r="G92" s="84">
        <v>445</v>
      </c>
      <c r="H92" s="96"/>
    </row>
    <row r="93" spans="1:8" ht="12.75">
      <c r="A93" s="187" t="s">
        <v>850</v>
      </c>
      <c r="B93" s="84">
        <v>177</v>
      </c>
      <c r="C93" s="84">
        <v>177</v>
      </c>
      <c r="D93" s="84">
        <v>177</v>
      </c>
      <c r="E93" s="84">
        <v>177</v>
      </c>
      <c r="F93" s="84">
        <v>177</v>
      </c>
      <c r="G93" s="84">
        <v>177</v>
      </c>
      <c r="H93" s="148"/>
    </row>
    <row r="94" spans="1:8" ht="12.75">
      <c r="A94" s="187" t="s">
        <v>851</v>
      </c>
      <c r="B94" s="84">
        <v>169</v>
      </c>
      <c r="C94" s="84">
        <v>169</v>
      </c>
      <c r="D94" s="84">
        <v>169</v>
      </c>
      <c r="E94" s="84">
        <v>169</v>
      </c>
      <c r="F94" s="84">
        <v>169</v>
      </c>
      <c r="G94" s="84">
        <v>169</v>
      </c>
      <c r="H94" s="148"/>
    </row>
    <row r="95" spans="1:8" ht="12.75">
      <c r="A95" s="187" t="s">
        <v>852</v>
      </c>
      <c r="B95" s="84">
        <v>173</v>
      </c>
      <c r="C95" s="84">
        <v>173</v>
      </c>
      <c r="D95" s="84">
        <v>173</v>
      </c>
      <c r="E95" s="84">
        <v>173</v>
      </c>
      <c r="F95" s="84">
        <v>173</v>
      </c>
      <c r="G95" s="84">
        <v>173</v>
      </c>
      <c r="H95" s="148"/>
    </row>
    <row r="96" spans="1:8" ht="12.75">
      <c r="A96" s="187" t="s">
        <v>853</v>
      </c>
      <c r="B96" s="84">
        <v>178</v>
      </c>
      <c r="C96" s="84">
        <v>178</v>
      </c>
      <c r="D96" s="84">
        <v>178</v>
      </c>
      <c r="E96" s="84">
        <v>178</v>
      </c>
      <c r="F96" s="84">
        <v>178</v>
      </c>
      <c r="G96" s="84">
        <v>178</v>
      </c>
      <c r="H96" s="148"/>
    </row>
    <row r="97" spans="1:8" ht="12.75">
      <c r="A97" s="187" t="s">
        <v>854</v>
      </c>
      <c r="B97" s="84">
        <v>169</v>
      </c>
      <c r="C97" s="84">
        <v>169</v>
      </c>
      <c r="D97" s="84">
        <v>169</v>
      </c>
      <c r="E97" s="84">
        <v>169</v>
      </c>
      <c r="F97" s="84">
        <v>169</v>
      </c>
      <c r="G97" s="84">
        <v>169</v>
      </c>
      <c r="H97" s="148"/>
    </row>
    <row r="98" spans="1:8" ht="12.75">
      <c r="A98" s="187" t="s">
        <v>855</v>
      </c>
      <c r="B98" s="84">
        <v>173</v>
      </c>
      <c r="C98" s="84">
        <v>173</v>
      </c>
      <c r="D98" s="84">
        <v>173</v>
      </c>
      <c r="E98" s="84">
        <v>173</v>
      </c>
      <c r="F98" s="84">
        <v>173</v>
      </c>
      <c r="G98" s="84">
        <v>173</v>
      </c>
      <c r="H98" s="148"/>
    </row>
    <row r="99" spans="1:8" ht="12.75">
      <c r="A99" s="187" t="s">
        <v>856</v>
      </c>
      <c r="B99" s="84">
        <v>386</v>
      </c>
      <c r="C99" s="84">
        <v>386</v>
      </c>
      <c r="D99" s="84">
        <v>386</v>
      </c>
      <c r="E99" s="84">
        <v>386</v>
      </c>
      <c r="F99" s="84">
        <v>386</v>
      </c>
      <c r="G99" s="84">
        <v>386</v>
      </c>
      <c r="H99" s="148"/>
    </row>
    <row r="100" spans="1:8" ht="12.75">
      <c r="A100" s="187" t="s">
        <v>857</v>
      </c>
      <c r="B100" s="84">
        <v>357</v>
      </c>
      <c r="C100" s="84">
        <v>357</v>
      </c>
      <c r="D100" s="84">
        <v>357</v>
      </c>
      <c r="E100" s="84">
        <v>357</v>
      </c>
      <c r="F100" s="84">
        <v>357</v>
      </c>
      <c r="G100" s="84">
        <v>357</v>
      </c>
      <c r="H100" s="148"/>
    </row>
    <row r="101" spans="1:8" ht="12.75">
      <c r="A101" s="19" t="s">
        <v>406</v>
      </c>
      <c r="B101" s="84">
        <v>177</v>
      </c>
      <c r="C101" s="84">
        <v>177</v>
      </c>
      <c r="D101" s="84">
        <v>177</v>
      </c>
      <c r="E101" s="84">
        <v>177</v>
      </c>
      <c r="F101" s="84">
        <v>177</v>
      </c>
      <c r="G101" s="84">
        <v>177</v>
      </c>
      <c r="H101" s="95"/>
    </row>
    <row r="102" spans="1:8" ht="12.75">
      <c r="A102" s="19" t="s">
        <v>407</v>
      </c>
      <c r="B102" s="84">
        <v>177</v>
      </c>
      <c r="C102" s="84">
        <v>177</v>
      </c>
      <c r="D102" s="84">
        <v>177</v>
      </c>
      <c r="E102" s="84">
        <v>177</v>
      </c>
      <c r="F102" s="84">
        <v>177</v>
      </c>
      <c r="G102" s="84">
        <v>177</v>
      </c>
      <c r="H102" s="95"/>
    </row>
    <row r="103" spans="1:8" ht="12.75">
      <c r="A103" s="19" t="s">
        <v>408</v>
      </c>
      <c r="B103" s="84">
        <v>182</v>
      </c>
      <c r="C103" s="84">
        <v>182</v>
      </c>
      <c r="D103" s="84">
        <v>182</v>
      </c>
      <c r="E103" s="84">
        <v>182</v>
      </c>
      <c r="F103" s="84">
        <v>182</v>
      </c>
      <c r="G103" s="84">
        <v>182</v>
      </c>
      <c r="H103" s="95"/>
    </row>
    <row r="104" spans="1:8" ht="12.75">
      <c r="A104" s="19" t="s">
        <v>409</v>
      </c>
      <c r="B104" s="84">
        <v>173</v>
      </c>
      <c r="C104" s="84">
        <v>173</v>
      </c>
      <c r="D104" s="84">
        <v>173</v>
      </c>
      <c r="E104" s="84">
        <v>173</v>
      </c>
      <c r="F104" s="84">
        <v>173</v>
      </c>
      <c r="G104" s="84">
        <v>173</v>
      </c>
      <c r="H104" s="95"/>
    </row>
    <row r="105" spans="1:8" ht="12.75">
      <c r="A105" s="19" t="s">
        <v>410</v>
      </c>
      <c r="B105" s="84">
        <v>173</v>
      </c>
      <c r="C105" s="84">
        <v>173</v>
      </c>
      <c r="D105" s="84">
        <v>173</v>
      </c>
      <c r="E105" s="84">
        <v>173</v>
      </c>
      <c r="F105" s="84">
        <v>173</v>
      </c>
      <c r="G105" s="84">
        <v>173</v>
      </c>
      <c r="H105" s="95"/>
    </row>
    <row r="106" spans="1:8" ht="12.75">
      <c r="A106" s="19" t="s">
        <v>411</v>
      </c>
      <c r="B106" s="84">
        <v>185</v>
      </c>
      <c r="C106" s="84">
        <v>185</v>
      </c>
      <c r="D106" s="84">
        <v>185</v>
      </c>
      <c r="E106" s="84">
        <v>185</v>
      </c>
      <c r="F106" s="84">
        <v>185</v>
      </c>
      <c r="G106" s="84">
        <v>185</v>
      </c>
      <c r="H106" s="95"/>
    </row>
    <row r="107" spans="1:8" ht="12.75">
      <c r="A107" s="19" t="s">
        <v>412</v>
      </c>
      <c r="B107" s="84">
        <v>150</v>
      </c>
      <c r="C107" s="84">
        <v>150</v>
      </c>
      <c r="D107" s="84">
        <v>150</v>
      </c>
      <c r="E107" s="84">
        <v>150</v>
      </c>
      <c r="F107" s="84">
        <v>150</v>
      </c>
      <c r="G107" s="84">
        <v>150</v>
      </c>
      <c r="H107" s="95"/>
    </row>
    <row r="108" spans="1:8" ht="12.75">
      <c r="A108" s="19" t="s">
        <v>413</v>
      </c>
      <c r="B108" s="84">
        <v>150</v>
      </c>
      <c r="C108" s="84">
        <v>150</v>
      </c>
      <c r="D108" s="84">
        <v>150</v>
      </c>
      <c r="E108" s="84">
        <v>150</v>
      </c>
      <c r="F108" s="84">
        <v>150</v>
      </c>
      <c r="G108" s="84">
        <v>150</v>
      </c>
      <c r="H108" s="95"/>
    </row>
    <row r="109" spans="1:8" ht="12.75">
      <c r="A109" s="19" t="s">
        <v>414</v>
      </c>
      <c r="B109" s="84">
        <v>171</v>
      </c>
      <c r="C109" s="84">
        <v>171</v>
      </c>
      <c r="D109" s="84">
        <v>171</v>
      </c>
      <c r="E109" s="84">
        <v>171</v>
      </c>
      <c r="F109" s="84">
        <v>171</v>
      </c>
      <c r="G109" s="84">
        <v>171</v>
      </c>
      <c r="H109" s="95"/>
    </row>
    <row r="110" spans="1:8" ht="12.75">
      <c r="A110" s="13" t="s">
        <v>837</v>
      </c>
      <c r="B110" s="84">
        <v>1.5</v>
      </c>
      <c r="C110" s="84">
        <v>1.5</v>
      </c>
      <c r="D110" s="84">
        <v>1.5</v>
      </c>
      <c r="E110" s="84">
        <v>1.5</v>
      </c>
      <c r="F110" s="84">
        <v>1.5</v>
      </c>
      <c r="G110" s="84">
        <v>1.5</v>
      </c>
      <c r="H110" s="79"/>
    </row>
    <row r="111" spans="1:8" ht="12.75">
      <c r="A111" t="s">
        <v>683</v>
      </c>
      <c r="B111" s="123">
        <v>2.4</v>
      </c>
      <c r="C111" s="14">
        <v>2.4</v>
      </c>
      <c r="D111" s="14">
        <v>2.4</v>
      </c>
      <c r="E111" s="14">
        <v>2.4</v>
      </c>
      <c r="F111" s="14">
        <v>2.4</v>
      </c>
      <c r="G111" s="14">
        <v>2.4</v>
      </c>
      <c r="H111" s="95"/>
    </row>
    <row r="112" spans="1:8" ht="12.75">
      <c r="A112" t="s">
        <v>684</v>
      </c>
      <c r="B112" s="123">
        <v>2.4</v>
      </c>
      <c r="C112" s="14">
        <v>2.4</v>
      </c>
      <c r="D112" s="14">
        <v>2.4</v>
      </c>
      <c r="E112" s="14">
        <v>2.4</v>
      </c>
      <c r="F112" s="14">
        <v>2.4</v>
      </c>
      <c r="G112" s="14">
        <v>2.4</v>
      </c>
      <c r="H112" s="95"/>
    </row>
    <row r="113" spans="1:8" ht="12.75">
      <c r="A113" t="s">
        <v>685</v>
      </c>
      <c r="B113" s="123">
        <v>2.4</v>
      </c>
      <c r="C113" s="14">
        <v>2.4</v>
      </c>
      <c r="D113" s="14">
        <v>2.4</v>
      </c>
      <c r="E113" s="14">
        <v>2.4</v>
      </c>
      <c r="F113" s="14">
        <v>2.4</v>
      </c>
      <c r="G113" s="14">
        <v>2.4</v>
      </c>
      <c r="H113" s="95"/>
    </row>
    <row r="114" spans="1:8" ht="12.75">
      <c r="A114" s="19" t="s">
        <v>415</v>
      </c>
      <c r="B114" s="84">
        <v>464</v>
      </c>
      <c r="C114" s="84">
        <v>464</v>
      </c>
      <c r="D114" s="84">
        <v>464</v>
      </c>
      <c r="E114" s="84">
        <v>464</v>
      </c>
      <c r="F114" s="84">
        <v>464</v>
      </c>
      <c r="G114" s="84">
        <v>464</v>
      </c>
      <c r="H114" s="95"/>
    </row>
    <row r="115" spans="1:8" ht="12.75">
      <c r="A115" s="19" t="s">
        <v>416</v>
      </c>
      <c r="B115" s="84">
        <v>225</v>
      </c>
      <c r="C115" s="84">
        <v>225</v>
      </c>
      <c r="D115" s="84">
        <v>225</v>
      </c>
      <c r="E115" s="84">
        <v>225</v>
      </c>
      <c r="F115" s="84">
        <v>225</v>
      </c>
      <c r="G115" s="84">
        <v>225</v>
      </c>
      <c r="H115" s="96"/>
    </row>
    <row r="116" spans="1:8" ht="12.75">
      <c r="A116" s="19" t="s">
        <v>417</v>
      </c>
      <c r="B116" s="84">
        <v>373</v>
      </c>
      <c r="C116" s="84">
        <v>373</v>
      </c>
      <c r="D116" s="84">
        <v>373</v>
      </c>
      <c r="E116" s="84">
        <v>373</v>
      </c>
      <c r="F116" s="84">
        <v>373</v>
      </c>
      <c r="G116" s="84">
        <v>373</v>
      </c>
      <c r="H116" s="96"/>
    </row>
    <row r="117" spans="1:8" ht="12.75">
      <c r="A117" t="s">
        <v>418</v>
      </c>
      <c r="B117" s="123">
        <v>29</v>
      </c>
      <c r="C117" s="123">
        <v>29</v>
      </c>
      <c r="D117" s="123">
        <v>29</v>
      </c>
      <c r="E117" s="123">
        <v>29</v>
      </c>
      <c r="F117" s="123">
        <v>29</v>
      </c>
      <c r="G117" s="123">
        <v>29</v>
      </c>
      <c r="H117" s="95"/>
    </row>
    <row r="118" spans="1:8" ht="12.75">
      <c r="A118" t="s">
        <v>419</v>
      </c>
      <c r="B118" s="123">
        <v>30</v>
      </c>
      <c r="C118" s="123">
        <v>30</v>
      </c>
      <c r="D118" s="123">
        <v>30</v>
      </c>
      <c r="E118" s="123">
        <v>30</v>
      </c>
      <c r="F118" s="123">
        <v>30</v>
      </c>
      <c r="G118" s="123">
        <v>30</v>
      </c>
      <c r="H118" s="95"/>
    </row>
    <row r="119" spans="1:8" ht="12.75">
      <c r="A119" s="19" t="s">
        <v>420</v>
      </c>
      <c r="B119" s="84">
        <v>406</v>
      </c>
      <c r="C119" s="65">
        <v>406</v>
      </c>
      <c r="D119" s="65">
        <v>406</v>
      </c>
      <c r="E119" s="65">
        <v>406</v>
      </c>
      <c r="F119" s="65">
        <v>406</v>
      </c>
      <c r="G119" s="65">
        <v>406</v>
      </c>
      <c r="H119" s="95"/>
    </row>
    <row r="120" spans="1:8" ht="12.75">
      <c r="A120" s="19" t="s">
        <v>421</v>
      </c>
      <c r="B120" s="84">
        <v>49</v>
      </c>
      <c r="C120" s="84">
        <v>49</v>
      </c>
      <c r="D120" s="84">
        <v>49</v>
      </c>
      <c r="E120" s="84">
        <v>49</v>
      </c>
      <c r="F120" s="84">
        <v>49</v>
      </c>
      <c r="G120" s="84">
        <v>49</v>
      </c>
      <c r="H120" s="95"/>
    </row>
    <row r="121" spans="1:8" ht="12.75">
      <c r="A121" s="19" t="s">
        <v>422</v>
      </c>
      <c r="B121" s="84">
        <v>48</v>
      </c>
      <c r="C121" s="84">
        <v>48</v>
      </c>
      <c r="D121" s="84">
        <v>48</v>
      </c>
      <c r="E121" s="84">
        <v>48</v>
      </c>
      <c r="F121" s="84">
        <v>48</v>
      </c>
      <c r="G121" s="84">
        <v>48</v>
      </c>
      <c r="H121" s="95"/>
    </row>
    <row r="122" spans="1:8" ht="12.75">
      <c r="A122" s="19" t="s">
        <v>423</v>
      </c>
      <c r="B122" s="84">
        <v>57</v>
      </c>
      <c r="C122" s="84">
        <v>57</v>
      </c>
      <c r="D122" s="84">
        <v>57</v>
      </c>
      <c r="E122" s="84">
        <v>57</v>
      </c>
      <c r="F122" s="84">
        <v>57</v>
      </c>
      <c r="G122" s="84">
        <v>57</v>
      </c>
      <c r="H122" s="95"/>
    </row>
    <row r="123" spans="1:8" ht="12.75">
      <c r="A123" s="19" t="s">
        <v>424</v>
      </c>
      <c r="B123" s="84">
        <v>69</v>
      </c>
      <c r="C123" s="84">
        <v>69</v>
      </c>
      <c r="D123" s="84">
        <v>69</v>
      </c>
      <c r="E123" s="84">
        <v>69</v>
      </c>
      <c r="F123" s="84">
        <v>69</v>
      </c>
      <c r="G123" s="84">
        <v>69</v>
      </c>
      <c r="H123" s="96"/>
    </row>
    <row r="124" spans="1:8" ht="12.75">
      <c r="A124" s="19" t="s">
        <v>425</v>
      </c>
      <c r="B124" s="84">
        <v>76</v>
      </c>
      <c r="C124" s="84">
        <v>76</v>
      </c>
      <c r="D124" s="84">
        <v>76</v>
      </c>
      <c r="E124" s="84">
        <v>76</v>
      </c>
      <c r="F124" s="84">
        <v>76</v>
      </c>
      <c r="G124" s="84">
        <v>76</v>
      </c>
      <c r="H124" s="96"/>
    </row>
    <row r="125" spans="1:8" ht="12.75">
      <c r="A125" s="19" t="s">
        <v>426</v>
      </c>
      <c r="B125" s="84">
        <v>72</v>
      </c>
      <c r="C125" s="84">
        <v>72</v>
      </c>
      <c r="D125" s="84">
        <v>72</v>
      </c>
      <c r="E125" s="84">
        <v>72</v>
      </c>
      <c r="F125" s="84">
        <v>72</v>
      </c>
      <c r="G125" s="84">
        <v>72</v>
      </c>
      <c r="H125" s="95"/>
    </row>
    <row r="126" spans="1:8" ht="12.75">
      <c r="A126" s="19" t="s">
        <v>427</v>
      </c>
      <c r="B126" s="84">
        <v>167</v>
      </c>
      <c r="C126" s="84">
        <v>167</v>
      </c>
      <c r="D126" s="84">
        <v>167</v>
      </c>
      <c r="E126" s="84">
        <v>167</v>
      </c>
      <c r="F126" s="84">
        <v>167</v>
      </c>
      <c r="G126" s="84">
        <v>167</v>
      </c>
      <c r="H126" s="95"/>
    </row>
    <row r="127" spans="1:8" ht="12.75">
      <c r="A127" s="19" t="s">
        <v>428</v>
      </c>
      <c r="B127" s="84">
        <v>156</v>
      </c>
      <c r="C127" s="84">
        <v>156</v>
      </c>
      <c r="D127" s="84">
        <v>156</v>
      </c>
      <c r="E127" s="84">
        <v>156</v>
      </c>
      <c r="F127" s="84">
        <v>156</v>
      </c>
      <c r="G127" s="84">
        <v>156</v>
      </c>
      <c r="H127" s="95"/>
    </row>
    <row r="128" spans="1:8" ht="12.75">
      <c r="A128" s="19" t="s">
        <v>429</v>
      </c>
      <c r="B128" s="84">
        <v>165</v>
      </c>
      <c r="C128" s="84">
        <v>165</v>
      </c>
      <c r="D128" s="84">
        <v>165</v>
      </c>
      <c r="E128" s="84">
        <v>165</v>
      </c>
      <c r="F128" s="84">
        <v>165</v>
      </c>
      <c r="G128" s="84">
        <v>165</v>
      </c>
      <c r="H128" s="95"/>
    </row>
    <row r="129" spans="1:8" ht="12.75">
      <c r="A129" s="19" t="s">
        <v>430</v>
      </c>
      <c r="B129" s="84">
        <v>157</v>
      </c>
      <c r="C129" s="84">
        <v>157</v>
      </c>
      <c r="D129" s="84">
        <v>157</v>
      </c>
      <c r="E129" s="84">
        <v>157</v>
      </c>
      <c r="F129" s="84">
        <v>157</v>
      </c>
      <c r="G129" s="84">
        <v>157</v>
      </c>
      <c r="H129" s="95"/>
    </row>
    <row r="130" spans="1:8" ht="12.75">
      <c r="A130" s="19" t="s">
        <v>431</v>
      </c>
      <c r="B130" s="84">
        <v>190</v>
      </c>
      <c r="C130" s="84">
        <v>190</v>
      </c>
      <c r="D130" s="84">
        <v>190</v>
      </c>
      <c r="E130" s="84">
        <v>190</v>
      </c>
      <c r="F130" s="84">
        <v>190</v>
      </c>
      <c r="G130" s="84">
        <v>190</v>
      </c>
      <c r="H130" s="95"/>
    </row>
    <row r="131" spans="1:8" ht="12.75">
      <c r="A131" s="19" t="s">
        <v>432</v>
      </c>
      <c r="B131" s="84">
        <v>210</v>
      </c>
      <c r="C131" s="84">
        <v>210</v>
      </c>
      <c r="D131" s="84">
        <v>210</v>
      </c>
      <c r="E131" s="84">
        <v>210</v>
      </c>
      <c r="F131" s="84">
        <v>210</v>
      </c>
      <c r="G131" s="84">
        <v>210</v>
      </c>
      <c r="H131" s="95"/>
    </row>
    <row r="132" spans="1:8" ht="12.75">
      <c r="A132" s="19" t="s">
        <v>433</v>
      </c>
      <c r="B132" s="84">
        <v>396</v>
      </c>
      <c r="C132" s="65">
        <v>396</v>
      </c>
      <c r="D132" s="65">
        <v>396</v>
      </c>
      <c r="E132" s="65">
        <v>396</v>
      </c>
      <c r="F132" s="65">
        <v>396</v>
      </c>
      <c r="G132" s="65">
        <v>396</v>
      </c>
      <c r="H132" s="95"/>
    </row>
    <row r="133" spans="1:8" ht="12.75">
      <c r="A133" s="19" t="s">
        <v>434</v>
      </c>
      <c r="B133" s="84">
        <v>435</v>
      </c>
      <c r="C133" s="65">
        <v>435</v>
      </c>
      <c r="D133" s="65">
        <v>435</v>
      </c>
      <c r="E133" s="65">
        <v>435</v>
      </c>
      <c r="F133" s="65">
        <v>435</v>
      </c>
      <c r="G133" s="65">
        <v>435</v>
      </c>
      <c r="H133" s="95"/>
    </row>
    <row r="134" spans="1:8" ht="12.75">
      <c r="A134" s="19" t="s">
        <v>435</v>
      </c>
      <c r="B134" s="84">
        <v>436</v>
      </c>
      <c r="C134" s="84">
        <v>436</v>
      </c>
      <c r="D134" s="84">
        <v>436</v>
      </c>
      <c r="E134" s="84">
        <v>436</v>
      </c>
      <c r="F134" s="84">
        <v>436</v>
      </c>
      <c r="G134" s="84">
        <v>436</v>
      </c>
      <c r="H134" s="95"/>
    </row>
    <row r="135" spans="1:8" ht="12.75">
      <c r="A135" s="19" t="s">
        <v>436</v>
      </c>
      <c r="B135" s="84">
        <v>237</v>
      </c>
      <c r="C135" s="84">
        <v>237</v>
      </c>
      <c r="D135" s="84">
        <v>237</v>
      </c>
      <c r="E135" s="84">
        <v>237</v>
      </c>
      <c r="F135" s="84">
        <v>237</v>
      </c>
      <c r="G135" s="84">
        <v>237</v>
      </c>
      <c r="H135" s="95"/>
    </row>
    <row r="136" spans="1:8" ht="12.75">
      <c r="A136" s="19" t="s">
        <v>437</v>
      </c>
      <c r="B136" s="84">
        <v>237</v>
      </c>
      <c r="C136" s="84">
        <v>237</v>
      </c>
      <c r="D136" s="84">
        <v>237</v>
      </c>
      <c r="E136" s="84">
        <v>237</v>
      </c>
      <c r="F136" s="84">
        <v>237</v>
      </c>
      <c r="G136" s="84">
        <v>237</v>
      </c>
      <c r="H136" s="95"/>
    </row>
    <row r="137" spans="1:8" ht="12.75">
      <c r="A137" s="19" t="s">
        <v>438</v>
      </c>
      <c r="B137" s="84">
        <v>247</v>
      </c>
      <c r="C137" s="84">
        <v>247</v>
      </c>
      <c r="D137" s="84">
        <v>247</v>
      </c>
      <c r="E137" s="84">
        <v>247</v>
      </c>
      <c r="F137" s="84">
        <v>247</v>
      </c>
      <c r="G137" s="84">
        <v>247</v>
      </c>
      <c r="H137" s="95"/>
    </row>
    <row r="138" spans="1:8" ht="12.75">
      <c r="A138" s="19" t="s">
        <v>439</v>
      </c>
      <c r="B138" s="84">
        <v>248</v>
      </c>
      <c r="C138" s="84">
        <v>248</v>
      </c>
      <c r="D138" s="84">
        <v>248</v>
      </c>
      <c r="E138" s="84">
        <v>248</v>
      </c>
      <c r="F138" s="84">
        <v>248</v>
      </c>
      <c r="G138" s="84">
        <v>248</v>
      </c>
      <c r="H138" s="95"/>
    </row>
    <row r="139" spans="1:8" ht="12.75">
      <c r="A139" s="19" t="s">
        <v>440</v>
      </c>
      <c r="B139" s="84">
        <v>167</v>
      </c>
      <c r="C139" s="84">
        <v>167</v>
      </c>
      <c r="D139" s="84">
        <v>167</v>
      </c>
      <c r="E139" s="84">
        <v>167</v>
      </c>
      <c r="F139" s="84">
        <v>167</v>
      </c>
      <c r="G139" s="84">
        <v>167</v>
      </c>
      <c r="H139" s="95"/>
    </row>
    <row r="140" spans="1:8" ht="12.75">
      <c r="A140" s="19" t="s">
        <v>441</v>
      </c>
      <c r="B140" s="84">
        <v>164</v>
      </c>
      <c r="C140" s="84">
        <v>164</v>
      </c>
      <c r="D140" s="84">
        <v>164</v>
      </c>
      <c r="E140" s="84">
        <v>164</v>
      </c>
      <c r="F140" s="84">
        <v>164</v>
      </c>
      <c r="G140" s="84">
        <v>164</v>
      </c>
      <c r="H140" s="95"/>
    </row>
    <row r="141" spans="1:8" ht="12.75">
      <c r="A141" s="19" t="s">
        <v>442</v>
      </c>
      <c r="B141" s="84">
        <v>175</v>
      </c>
      <c r="C141" s="84">
        <v>175</v>
      </c>
      <c r="D141" s="84">
        <v>175</v>
      </c>
      <c r="E141" s="84">
        <v>175</v>
      </c>
      <c r="F141" s="84">
        <v>175</v>
      </c>
      <c r="G141" s="84">
        <v>175</v>
      </c>
      <c r="H141" s="95"/>
    </row>
    <row r="142" spans="1:8" ht="12.75">
      <c r="A142" t="s">
        <v>445</v>
      </c>
      <c r="B142" s="123">
        <v>14</v>
      </c>
      <c r="C142" s="14">
        <v>14</v>
      </c>
      <c r="D142" s="14">
        <v>14</v>
      </c>
      <c r="E142" s="14">
        <v>14</v>
      </c>
      <c r="F142" s="14">
        <v>14</v>
      </c>
      <c r="G142" s="14">
        <v>14</v>
      </c>
      <c r="H142" s="95"/>
    </row>
    <row r="143" spans="1:8" ht="12.75">
      <c r="A143" s="19" t="s">
        <v>446</v>
      </c>
      <c r="B143" s="84">
        <v>555</v>
      </c>
      <c r="C143" s="84">
        <v>555</v>
      </c>
      <c r="D143" s="84">
        <v>555</v>
      </c>
      <c r="E143" s="84">
        <v>555</v>
      </c>
      <c r="F143" s="84">
        <v>555</v>
      </c>
      <c r="G143" s="84">
        <v>555</v>
      </c>
      <c r="H143" s="95"/>
    </row>
    <row r="144" spans="1:8" ht="12.75">
      <c r="A144" s="19" t="s">
        <v>449</v>
      </c>
      <c r="B144" s="84">
        <v>385</v>
      </c>
      <c r="C144" s="84">
        <v>385</v>
      </c>
      <c r="D144" s="84">
        <v>385</v>
      </c>
      <c r="E144" s="84">
        <v>385</v>
      </c>
      <c r="F144" s="84">
        <v>385</v>
      </c>
      <c r="G144" s="84">
        <v>385</v>
      </c>
      <c r="H144" s="95"/>
    </row>
    <row r="145" spans="1:8" ht="12.75">
      <c r="A145" s="19" t="s">
        <v>450</v>
      </c>
      <c r="B145" s="84">
        <v>385</v>
      </c>
      <c r="C145" s="84">
        <v>385</v>
      </c>
      <c r="D145" s="84">
        <v>385</v>
      </c>
      <c r="E145" s="84">
        <v>385</v>
      </c>
      <c r="F145" s="84">
        <v>385</v>
      </c>
      <c r="G145" s="84">
        <v>385</v>
      </c>
      <c r="H145" s="95"/>
    </row>
    <row r="146" spans="1:8" ht="12.75">
      <c r="A146" s="13" t="s">
        <v>744</v>
      </c>
      <c r="B146" s="84">
        <v>165</v>
      </c>
      <c r="C146" s="84">
        <v>165</v>
      </c>
      <c r="D146" s="84">
        <v>165</v>
      </c>
      <c r="E146" s="84">
        <v>165</v>
      </c>
      <c r="F146" s="84">
        <v>165</v>
      </c>
      <c r="G146" s="84">
        <v>165</v>
      </c>
      <c r="H146" s="79"/>
    </row>
    <row r="147" spans="1:8" ht="12.75">
      <c r="A147" s="13" t="s">
        <v>745</v>
      </c>
      <c r="B147" s="84">
        <v>165</v>
      </c>
      <c r="C147" s="84">
        <v>165</v>
      </c>
      <c r="D147" s="84">
        <v>165</v>
      </c>
      <c r="E147" s="84">
        <v>165</v>
      </c>
      <c r="F147" s="84">
        <v>165</v>
      </c>
      <c r="G147" s="84">
        <v>165</v>
      </c>
      <c r="H147" s="79"/>
    </row>
    <row r="148" spans="1:8" ht="12.75">
      <c r="A148" s="13" t="s">
        <v>746</v>
      </c>
      <c r="B148" s="84">
        <v>300</v>
      </c>
      <c r="C148" s="84">
        <v>300</v>
      </c>
      <c r="D148" s="84">
        <v>300</v>
      </c>
      <c r="E148" s="84">
        <v>300</v>
      </c>
      <c r="F148" s="84">
        <v>300</v>
      </c>
      <c r="G148" s="84">
        <v>300</v>
      </c>
      <c r="H148" s="79"/>
    </row>
    <row r="149" spans="1:8" ht="12.75">
      <c r="A149" s="13" t="s">
        <v>810</v>
      </c>
      <c r="B149" s="84">
        <v>175</v>
      </c>
      <c r="C149" s="84">
        <v>175</v>
      </c>
      <c r="D149" s="84">
        <v>175</v>
      </c>
      <c r="E149" s="84">
        <v>175</v>
      </c>
      <c r="F149" s="84">
        <v>175</v>
      </c>
      <c r="G149" s="84">
        <v>175</v>
      </c>
      <c r="H149" s="79"/>
    </row>
    <row r="150" spans="1:8" ht="12.75">
      <c r="A150" s="13" t="s">
        <v>811</v>
      </c>
      <c r="B150" s="84">
        <v>95</v>
      </c>
      <c r="C150" s="84">
        <v>95</v>
      </c>
      <c r="D150" s="84">
        <v>95</v>
      </c>
      <c r="E150" s="84">
        <v>95</v>
      </c>
      <c r="F150" s="84">
        <v>95</v>
      </c>
      <c r="G150" s="84">
        <v>95</v>
      </c>
      <c r="H150" s="79"/>
    </row>
    <row r="151" spans="1:8" ht="12.75">
      <c r="A151" s="19" t="s">
        <v>451</v>
      </c>
      <c r="B151" s="84">
        <v>91</v>
      </c>
      <c r="C151" s="65">
        <v>91</v>
      </c>
      <c r="D151" s="65">
        <v>91</v>
      </c>
      <c r="E151" s="65">
        <v>91</v>
      </c>
      <c r="F151" s="65">
        <v>91</v>
      </c>
      <c r="G151" s="65">
        <v>91</v>
      </c>
      <c r="H151" s="95"/>
    </row>
    <row r="152" spans="1:8" ht="12.75">
      <c r="A152" s="19" t="s">
        <v>452</v>
      </c>
      <c r="B152" s="84">
        <v>235</v>
      </c>
      <c r="C152" s="65">
        <v>235</v>
      </c>
      <c r="D152" s="65">
        <v>235</v>
      </c>
      <c r="E152" s="65">
        <v>235</v>
      </c>
      <c r="F152" s="65">
        <v>235</v>
      </c>
      <c r="G152" s="65">
        <v>235</v>
      </c>
      <c r="H152" s="95"/>
    </row>
    <row r="153" spans="1:8" ht="12.75">
      <c r="A153" s="19" t="s">
        <v>453</v>
      </c>
      <c r="B153" s="84">
        <v>2</v>
      </c>
      <c r="C153" s="65">
        <v>2</v>
      </c>
      <c r="D153" s="65">
        <v>2</v>
      </c>
      <c r="E153" s="65">
        <v>2</v>
      </c>
      <c r="F153" s="65">
        <v>2</v>
      </c>
      <c r="G153" s="65">
        <v>2</v>
      </c>
      <c r="H153" s="95"/>
    </row>
    <row r="154" spans="1:8" ht="12.75">
      <c r="A154" s="19" t="s">
        <v>454</v>
      </c>
      <c r="B154" s="84">
        <v>2</v>
      </c>
      <c r="C154" s="65">
        <v>2</v>
      </c>
      <c r="D154" s="65">
        <v>2</v>
      </c>
      <c r="E154" s="65">
        <v>2</v>
      </c>
      <c r="F154" s="65">
        <v>2</v>
      </c>
      <c r="G154" s="65">
        <v>2</v>
      </c>
      <c r="H154" s="95"/>
    </row>
    <row r="155" spans="1:8" ht="12.75">
      <c r="A155" s="19" t="s">
        <v>455</v>
      </c>
      <c r="B155" s="84">
        <v>2</v>
      </c>
      <c r="C155" s="65">
        <v>2</v>
      </c>
      <c r="D155" s="65">
        <v>2</v>
      </c>
      <c r="E155" s="65">
        <v>2</v>
      </c>
      <c r="F155" s="65">
        <v>2</v>
      </c>
      <c r="G155" s="65">
        <v>2</v>
      </c>
      <c r="H155" s="95"/>
    </row>
    <row r="156" spans="1:8" ht="12.75">
      <c r="A156" s="19" t="s">
        <v>456</v>
      </c>
      <c r="B156" s="84">
        <v>396</v>
      </c>
      <c r="C156" s="84">
        <v>396</v>
      </c>
      <c r="D156" s="84">
        <v>396</v>
      </c>
      <c r="E156" s="84">
        <v>396</v>
      </c>
      <c r="F156" s="84">
        <v>396</v>
      </c>
      <c r="G156" s="84">
        <v>396</v>
      </c>
      <c r="H156" s="95"/>
    </row>
    <row r="157" spans="1:8" ht="12.75">
      <c r="A157" s="19" t="s">
        <v>457</v>
      </c>
      <c r="B157" s="84">
        <v>518</v>
      </c>
      <c r="C157" s="84">
        <v>518</v>
      </c>
      <c r="D157" s="84">
        <v>518</v>
      </c>
      <c r="E157" s="84">
        <v>518</v>
      </c>
      <c r="F157" s="84">
        <v>518</v>
      </c>
      <c r="G157" s="84">
        <v>518</v>
      </c>
      <c r="H157" s="95"/>
    </row>
    <row r="158" spans="1:8" ht="12.75">
      <c r="A158" s="19" t="s">
        <v>458</v>
      </c>
      <c r="B158" s="84">
        <v>170</v>
      </c>
      <c r="C158" s="84">
        <v>170</v>
      </c>
      <c r="D158" s="84">
        <v>170</v>
      </c>
      <c r="E158" s="84">
        <v>170</v>
      </c>
      <c r="F158" s="84">
        <v>170</v>
      </c>
      <c r="G158" s="84">
        <v>170</v>
      </c>
      <c r="H158" s="79"/>
    </row>
    <row r="159" spans="1:8" ht="12.75">
      <c r="A159" s="19" t="s">
        <v>459</v>
      </c>
      <c r="B159" s="84">
        <v>163</v>
      </c>
      <c r="C159" s="84">
        <v>163</v>
      </c>
      <c r="D159" s="84">
        <v>163</v>
      </c>
      <c r="E159" s="84">
        <v>163</v>
      </c>
      <c r="F159" s="84">
        <v>163</v>
      </c>
      <c r="G159" s="84">
        <v>163</v>
      </c>
      <c r="H159" s="79"/>
    </row>
    <row r="160" spans="1:8" ht="12.75">
      <c r="A160" s="19" t="s">
        <v>460</v>
      </c>
      <c r="B160" s="84">
        <v>159</v>
      </c>
      <c r="C160" s="84">
        <v>159</v>
      </c>
      <c r="D160" s="84">
        <v>159</v>
      </c>
      <c r="E160" s="84">
        <v>159</v>
      </c>
      <c r="F160" s="84">
        <v>159</v>
      </c>
      <c r="G160" s="84">
        <v>159</v>
      </c>
      <c r="H160" s="79"/>
    </row>
    <row r="161" spans="1:8" ht="12.75">
      <c r="A161" s="19" t="s">
        <v>461</v>
      </c>
      <c r="B161" s="84">
        <v>168</v>
      </c>
      <c r="C161" s="84">
        <v>168</v>
      </c>
      <c r="D161" s="84">
        <v>168</v>
      </c>
      <c r="E161" s="84">
        <v>168</v>
      </c>
      <c r="F161" s="84">
        <v>168</v>
      </c>
      <c r="G161" s="84">
        <v>168</v>
      </c>
      <c r="H161" s="96"/>
    </row>
    <row r="162" spans="1:8" ht="12.75">
      <c r="A162" s="19" t="s">
        <v>462</v>
      </c>
      <c r="B162" s="84">
        <v>199</v>
      </c>
      <c r="C162" s="84">
        <v>199</v>
      </c>
      <c r="D162" s="84">
        <v>199</v>
      </c>
      <c r="E162" s="84">
        <v>199</v>
      </c>
      <c r="F162" s="84">
        <v>199</v>
      </c>
      <c r="G162" s="84">
        <v>199</v>
      </c>
      <c r="H162" s="95"/>
    </row>
    <row r="163" spans="1:8" ht="12.75">
      <c r="A163" s="19" t="s">
        <v>463</v>
      </c>
      <c r="B163" s="84">
        <v>198</v>
      </c>
      <c r="C163" s="84">
        <v>198</v>
      </c>
      <c r="D163" s="84">
        <v>198</v>
      </c>
      <c r="E163" s="84">
        <v>198</v>
      </c>
      <c r="F163" s="84">
        <v>198</v>
      </c>
      <c r="G163" s="84">
        <v>198</v>
      </c>
      <c r="H163" s="95"/>
    </row>
    <row r="164" spans="1:8" ht="12.75">
      <c r="A164" s="19" t="s">
        <v>467</v>
      </c>
      <c r="B164" s="84">
        <v>65</v>
      </c>
      <c r="C164" s="65">
        <v>65</v>
      </c>
      <c r="D164" s="65">
        <v>65</v>
      </c>
      <c r="E164" s="65">
        <v>65</v>
      </c>
      <c r="F164" s="84">
        <v>65</v>
      </c>
      <c r="G164" s="84">
        <v>65</v>
      </c>
      <c r="H164" s="95"/>
    </row>
    <row r="165" spans="1:8" ht="12.75">
      <c r="A165" s="74" t="s">
        <v>102</v>
      </c>
      <c r="B165" s="83">
        <v>48.5</v>
      </c>
      <c r="C165" s="81">
        <v>48.5</v>
      </c>
      <c r="D165" s="81">
        <v>48.5</v>
      </c>
      <c r="E165" s="81">
        <v>48.5</v>
      </c>
      <c r="F165" s="81">
        <v>48.5</v>
      </c>
      <c r="G165" s="81">
        <v>48.5</v>
      </c>
      <c r="H165" s="95"/>
    </row>
    <row r="166" spans="1:8" ht="12.75">
      <c r="A166" s="74" t="s">
        <v>103</v>
      </c>
      <c r="B166" s="83">
        <v>48.5</v>
      </c>
      <c r="C166" s="81">
        <v>48.5</v>
      </c>
      <c r="D166" s="81">
        <v>48.5</v>
      </c>
      <c r="E166" s="81">
        <v>48.5</v>
      </c>
      <c r="F166" s="81">
        <v>48.5</v>
      </c>
      <c r="G166" s="81">
        <v>48.5</v>
      </c>
      <c r="H166" s="95"/>
    </row>
    <row r="167" spans="1:8" ht="12.75">
      <c r="A167" s="74" t="s">
        <v>104</v>
      </c>
      <c r="B167" s="83">
        <v>48.5</v>
      </c>
      <c r="C167" s="81">
        <v>48.5</v>
      </c>
      <c r="D167" s="81">
        <v>48.5</v>
      </c>
      <c r="E167" s="81">
        <v>48.5</v>
      </c>
      <c r="F167" s="81">
        <v>48.5</v>
      </c>
      <c r="G167" s="81">
        <v>48.5</v>
      </c>
      <c r="H167" s="95"/>
    </row>
    <row r="168" spans="1:8" ht="12.75">
      <c r="A168" s="74" t="s">
        <v>105</v>
      </c>
      <c r="B168" s="83">
        <v>48.5</v>
      </c>
      <c r="C168" s="81">
        <v>48.5</v>
      </c>
      <c r="D168" s="81">
        <v>48.5</v>
      </c>
      <c r="E168" s="81">
        <v>48.5</v>
      </c>
      <c r="F168" s="81">
        <v>48.5</v>
      </c>
      <c r="G168" s="81">
        <v>48.5</v>
      </c>
      <c r="H168" s="95"/>
    </row>
    <row r="169" spans="1:8" ht="12.75">
      <c r="A169" s="19" t="s">
        <v>468</v>
      </c>
      <c r="B169" s="84">
        <v>2.8</v>
      </c>
      <c r="C169" s="65">
        <v>2.8</v>
      </c>
      <c r="D169" s="65">
        <v>2.8</v>
      </c>
      <c r="E169" s="65">
        <v>2.8</v>
      </c>
      <c r="F169" s="65">
        <v>2.8</v>
      </c>
      <c r="G169" s="65">
        <v>2.8</v>
      </c>
      <c r="H169" s="95"/>
    </row>
    <row r="170" spans="1:8" ht="12.75">
      <c r="A170" s="19" t="s">
        <v>469</v>
      </c>
      <c r="B170" s="84">
        <v>835</v>
      </c>
      <c r="C170" s="84">
        <v>835</v>
      </c>
      <c r="D170" s="84">
        <v>835</v>
      </c>
      <c r="E170" s="84">
        <v>835</v>
      </c>
      <c r="F170" s="84">
        <v>835</v>
      </c>
      <c r="G170" s="84">
        <v>835</v>
      </c>
      <c r="H170" s="95"/>
    </row>
    <row r="171" spans="1:8" ht="12.75">
      <c r="A171" s="19" t="s">
        <v>470</v>
      </c>
      <c r="B171" s="84">
        <v>835</v>
      </c>
      <c r="C171" s="84">
        <v>835</v>
      </c>
      <c r="D171" s="84">
        <v>835</v>
      </c>
      <c r="E171" s="84">
        <v>835</v>
      </c>
      <c r="F171" s="84">
        <v>835</v>
      </c>
      <c r="G171" s="84">
        <v>835</v>
      </c>
      <c r="H171" s="95"/>
    </row>
    <row r="172" spans="1:8" ht="12.75">
      <c r="A172" s="19" t="s">
        <v>471</v>
      </c>
      <c r="B172" s="84">
        <v>183</v>
      </c>
      <c r="C172" s="84">
        <v>183</v>
      </c>
      <c r="D172" s="84">
        <v>183</v>
      </c>
      <c r="E172" s="84">
        <v>183</v>
      </c>
      <c r="F172" s="84">
        <v>183</v>
      </c>
      <c r="G172" s="84">
        <v>183</v>
      </c>
      <c r="H172" s="95"/>
    </row>
    <row r="173" spans="1:8" ht="12.75">
      <c r="A173" s="19" t="s">
        <v>472</v>
      </c>
      <c r="B173" s="84">
        <v>182</v>
      </c>
      <c r="C173" s="84">
        <v>182</v>
      </c>
      <c r="D173" s="84">
        <v>182</v>
      </c>
      <c r="E173" s="84">
        <v>182</v>
      </c>
      <c r="F173" s="84">
        <v>182</v>
      </c>
      <c r="G173" s="84">
        <v>182</v>
      </c>
      <c r="H173" s="95"/>
    </row>
    <row r="174" spans="1:8" ht="12.75">
      <c r="A174" s="19" t="s">
        <v>473</v>
      </c>
      <c r="B174" s="84">
        <v>184</v>
      </c>
      <c r="C174" s="84">
        <v>184</v>
      </c>
      <c r="D174" s="84">
        <v>184</v>
      </c>
      <c r="E174" s="84">
        <v>184</v>
      </c>
      <c r="F174" s="84">
        <v>184</v>
      </c>
      <c r="G174" s="84">
        <v>184</v>
      </c>
      <c r="H174" s="95"/>
    </row>
    <row r="175" spans="1:8" ht="13.5" customHeight="1">
      <c r="A175" s="19" t="s">
        <v>474</v>
      </c>
      <c r="B175" s="84">
        <v>250</v>
      </c>
      <c r="C175" s="84">
        <v>250</v>
      </c>
      <c r="D175" s="84">
        <v>250</v>
      </c>
      <c r="E175" s="84">
        <v>250</v>
      </c>
      <c r="F175" s="84">
        <v>250</v>
      </c>
      <c r="G175" s="84">
        <v>250</v>
      </c>
      <c r="H175" s="95"/>
    </row>
    <row r="176" spans="1:8" ht="12.75">
      <c r="A176" s="19" t="s">
        <v>475</v>
      </c>
      <c r="B176" s="84">
        <v>245</v>
      </c>
      <c r="C176" s="84">
        <v>245</v>
      </c>
      <c r="D176" s="84">
        <v>245</v>
      </c>
      <c r="E176" s="84">
        <v>245</v>
      </c>
      <c r="F176" s="84">
        <v>245</v>
      </c>
      <c r="G176" s="84">
        <v>245</v>
      </c>
      <c r="H176" s="95"/>
    </row>
    <row r="177" spans="1:8" ht="12.75">
      <c r="A177" s="148" t="s">
        <v>476</v>
      </c>
      <c r="B177" s="84">
        <v>259</v>
      </c>
      <c r="C177" s="84">
        <v>259</v>
      </c>
      <c r="D177" s="84">
        <v>259</v>
      </c>
      <c r="E177" s="84">
        <v>259</v>
      </c>
      <c r="F177" s="84">
        <v>259</v>
      </c>
      <c r="G177" s="84">
        <v>259</v>
      </c>
      <c r="H177" s="95"/>
    </row>
    <row r="178" spans="1:8" ht="12.75">
      <c r="A178" t="s">
        <v>477</v>
      </c>
      <c r="B178" s="123">
        <v>20</v>
      </c>
      <c r="C178" s="123">
        <v>20</v>
      </c>
      <c r="D178" s="123">
        <v>20</v>
      </c>
      <c r="E178" s="123">
        <v>20</v>
      </c>
      <c r="F178" s="123">
        <v>20</v>
      </c>
      <c r="G178" s="123">
        <v>20</v>
      </c>
      <c r="H178" s="95"/>
    </row>
    <row r="179" spans="1:8" ht="12.75">
      <c r="A179" t="s">
        <v>478</v>
      </c>
      <c r="B179" s="123">
        <v>18</v>
      </c>
      <c r="C179" s="123">
        <v>18</v>
      </c>
      <c r="D179" s="123">
        <v>18</v>
      </c>
      <c r="E179" s="123">
        <v>18</v>
      </c>
      <c r="F179" s="123">
        <v>18</v>
      </c>
      <c r="G179" s="123">
        <v>18</v>
      </c>
      <c r="H179" s="95"/>
    </row>
    <row r="180" spans="1:8" ht="12.75">
      <c r="A180" t="s">
        <v>479</v>
      </c>
      <c r="B180" s="123">
        <v>28</v>
      </c>
      <c r="C180" s="123">
        <v>28</v>
      </c>
      <c r="D180" s="123">
        <v>28</v>
      </c>
      <c r="E180" s="123">
        <v>28</v>
      </c>
      <c r="F180" s="123">
        <v>28</v>
      </c>
      <c r="G180" s="123">
        <v>28</v>
      </c>
      <c r="H180" s="95"/>
    </row>
    <row r="181" spans="1:8" ht="12.75">
      <c r="A181" t="s">
        <v>480</v>
      </c>
      <c r="B181" s="123">
        <v>28</v>
      </c>
      <c r="C181" s="123">
        <v>28</v>
      </c>
      <c r="D181" s="123">
        <v>28</v>
      </c>
      <c r="E181" s="123">
        <v>28</v>
      </c>
      <c r="F181" s="123">
        <v>28</v>
      </c>
      <c r="G181" s="123">
        <v>28</v>
      </c>
      <c r="H181" s="95"/>
    </row>
    <row r="182" spans="1:8" ht="12.75">
      <c r="A182" t="s">
        <v>481</v>
      </c>
      <c r="B182" s="123">
        <v>28</v>
      </c>
      <c r="C182" s="123">
        <v>28</v>
      </c>
      <c r="D182" s="123">
        <v>28</v>
      </c>
      <c r="E182" s="123">
        <v>28</v>
      </c>
      <c r="F182" s="123">
        <v>28</v>
      </c>
      <c r="G182" s="123">
        <v>28</v>
      </c>
      <c r="H182" s="95"/>
    </row>
    <row r="183" spans="1:8" ht="12.75">
      <c r="A183" s="19" t="s">
        <v>482</v>
      </c>
      <c r="B183" s="84">
        <v>798</v>
      </c>
      <c r="C183" s="84">
        <v>798</v>
      </c>
      <c r="D183" s="84">
        <v>798</v>
      </c>
      <c r="E183" s="84">
        <v>798</v>
      </c>
      <c r="F183" s="84">
        <v>798</v>
      </c>
      <c r="G183" s="84">
        <v>798</v>
      </c>
      <c r="H183" s="95"/>
    </row>
    <row r="184" spans="1:8" ht="12.75">
      <c r="A184" s="19" t="s">
        <v>483</v>
      </c>
      <c r="B184" s="84">
        <v>791</v>
      </c>
      <c r="C184" s="84">
        <v>791</v>
      </c>
      <c r="D184" s="84">
        <v>791</v>
      </c>
      <c r="E184" s="84">
        <v>791</v>
      </c>
      <c r="F184" s="84">
        <v>791</v>
      </c>
      <c r="G184" s="84">
        <v>791</v>
      </c>
      <c r="H184" s="95"/>
    </row>
    <row r="185" spans="1:8" ht="12.75">
      <c r="A185" s="19" t="s">
        <v>484</v>
      </c>
      <c r="B185" s="84">
        <v>812</v>
      </c>
      <c r="C185" s="84">
        <v>812</v>
      </c>
      <c r="D185" s="84">
        <v>812</v>
      </c>
      <c r="E185" s="84">
        <v>812</v>
      </c>
      <c r="F185" s="84">
        <v>812</v>
      </c>
      <c r="G185" s="84">
        <v>812</v>
      </c>
      <c r="H185" s="95"/>
    </row>
    <row r="186" spans="1:8" ht="12.75">
      <c r="A186" t="s">
        <v>485</v>
      </c>
      <c r="B186" s="123">
        <v>1.4</v>
      </c>
      <c r="C186" s="14">
        <v>1.4</v>
      </c>
      <c r="D186" s="14">
        <v>1.4</v>
      </c>
      <c r="E186" s="14">
        <v>1.4</v>
      </c>
      <c r="F186" s="14">
        <v>1.4</v>
      </c>
      <c r="G186" s="14">
        <v>1.4</v>
      </c>
      <c r="H186" s="95"/>
    </row>
    <row r="187" spans="1:8" ht="12.75">
      <c r="A187" t="s">
        <v>486</v>
      </c>
      <c r="B187" s="123">
        <v>1.4</v>
      </c>
      <c r="C187" s="14">
        <v>1.4</v>
      </c>
      <c r="D187" s="14">
        <v>1.4</v>
      </c>
      <c r="E187" s="14">
        <v>1.4</v>
      </c>
      <c r="F187" s="14">
        <v>1.4</v>
      </c>
      <c r="G187" s="14">
        <v>1.4</v>
      </c>
      <c r="H187" s="95"/>
    </row>
    <row r="188" spans="1:8" ht="12.75">
      <c r="A188" s="19" t="s">
        <v>487</v>
      </c>
      <c r="B188" s="84">
        <v>232</v>
      </c>
      <c r="C188" s="84">
        <v>232</v>
      </c>
      <c r="D188" s="84">
        <v>232</v>
      </c>
      <c r="E188" s="84">
        <v>232</v>
      </c>
      <c r="F188" s="84">
        <v>232</v>
      </c>
      <c r="G188" s="84">
        <v>232</v>
      </c>
      <c r="H188" s="95"/>
    </row>
    <row r="189" spans="1:8" ht="12.75">
      <c r="A189" s="19" t="s">
        <v>488</v>
      </c>
      <c r="B189" s="84">
        <v>230</v>
      </c>
      <c r="C189" s="84">
        <v>230</v>
      </c>
      <c r="D189" s="84">
        <v>230</v>
      </c>
      <c r="E189" s="84">
        <v>230</v>
      </c>
      <c r="F189" s="84">
        <v>230</v>
      </c>
      <c r="G189" s="84">
        <v>230</v>
      </c>
      <c r="H189" s="79"/>
    </row>
    <row r="190" spans="1:8" ht="12.75">
      <c r="A190" s="19" t="s">
        <v>489</v>
      </c>
      <c r="B190" s="84">
        <v>225</v>
      </c>
      <c r="C190" s="84">
        <v>225</v>
      </c>
      <c r="D190" s="84">
        <v>225</v>
      </c>
      <c r="E190" s="84">
        <v>225</v>
      </c>
      <c r="F190" s="84">
        <v>225</v>
      </c>
      <c r="G190" s="84">
        <v>225</v>
      </c>
      <c r="H190" s="79"/>
    </row>
    <row r="191" spans="1:8" ht="12.75">
      <c r="A191" s="19" t="s">
        <v>490</v>
      </c>
      <c r="B191" s="84">
        <v>231</v>
      </c>
      <c r="C191" s="84">
        <v>231</v>
      </c>
      <c r="D191" s="84">
        <v>231</v>
      </c>
      <c r="E191" s="84">
        <v>231</v>
      </c>
      <c r="F191" s="84">
        <v>231</v>
      </c>
      <c r="G191" s="84">
        <v>231</v>
      </c>
      <c r="H191" s="79"/>
    </row>
    <row r="192" spans="1:8" ht="12.75">
      <c r="A192" s="19" t="s">
        <v>491</v>
      </c>
      <c r="B192" s="84">
        <v>255</v>
      </c>
      <c r="C192" s="84">
        <v>255</v>
      </c>
      <c r="D192" s="84">
        <v>255</v>
      </c>
      <c r="E192" s="84">
        <v>255</v>
      </c>
      <c r="F192" s="84">
        <v>255</v>
      </c>
      <c r="G192" s="84">
        <v>255</v>
      </c>
      <c r="H192" s="79"/>
    </row>
    <row r="193" spans="1:8" ht="12.75">
      <c r="A193" s="19" t="s">
        <v>492</v>
      </c>
      <c r="B193" s="84">
        <v>227</v>
      </c>
      <c r="C193" s="84">
        <v>227</v>
      </c>
      <c r="D193" s="84">
        <v>227</v>
      </c>
      <c r="E193" s="84">
        <v>227</v>
      </c>
      <c r="F193" s="84">
        <v>227</v>
      </c>
      <c r="G193" s="84">
        <v>227</v>
      </c>
      <c r="H193" s="95"/>
    </row>
    <row r="194" spans="1:8" ht="12.75">
      <c r="A194" s="19" t="s">
        <v>493</v>
      </c>
      <c r="B194" s="84">
        <v>589</v>
      </c>
      <c r="C194" s="84">
        <v>589</v>
      </c>
      <c r="D194" s="84">
        <v>589</v>
      </c>
      <c r="E194" s="84">
        <v>589</v>
      </c>
      <c r="F194" s="84">
        <v>589</v>
      </c>
      <c r="G194" s="84">
        <v>589</v>
      </c>
      <c r="H194" s="95"/>
    </row>
    <row r="195" spans="1:8" ht="12.75">
      <c r="A195" s="19" t="s">
        <v>494</v>
      </c>
      <c r="B195" s="84">
        <v>589</v>
      </c>
      <c r="C195" s="84">
        <v>589</v>
      </c>
      <c r="D195" s="84">
        <v>589</v>
      </c>
      <c r="E195" s="84">
        <v>589</v>
      </c>
      <c r="F195" s="84">
        <v>589</v>
      </c>
      <c r="G195" s="84">
        <v>589</v>
      </c>
      <c r="H195" s="95"/>
    </row>
    <row r="196" spans="1:8" ht="12.75">
      <c r="A196" s="19" t="s">
        <v>495</v>
      </c>
      <c r="B196" s="84">
        <v>794</v>
      </c>
      <c r="C196" s="84">
        <v>794</v>
      </c>
      <c r="D196" s="84">
        <v>794</v>
      </c>
      <c r="E196" s="84">
        <v>794</v>
      </c>
      <c r="F196" s="84">
        <v>794</v>
      </c>
      <c r="G196" s="84">
        <v>794</v>
      </c>
      <c r="H196" s="79"/>
    </row>
    <row r="197" spans="1:8" ht="12.75">
      <c r="A197" s="134" t="s">
        <v>771</v>
      </c>
      <c r="B197" s="127">
        <v>84</v>
      </c>
      <c r="C197" s="127">
        <v>84</v>
      </c>
      <c r="D197" s="127">
        <v>84</v>
      </c>
      <c r="E197" s="127">
        <v>84</v>
      </c>
      <c r="F197" s="127">
        <v>84</v>
      </c>
      <c r="G197" s="127">
        <v>84</v>
      </c>
      <c r="H197" s="134"/>
    </row>
    <row r="198" spans="1:8" ht="12.75">
      <c r="A198" s="19" t="s">
        <v>115</v>
      </c>
      <c r="B198" s="84">
        <v>83</v>
      </c>
      <c r="C198" s="84">
        <v>83</v>
      </c>
      <c r="D198" s="84">
        <v>83</v>
      </c>
      <c r="E198" s="84">
        <v>83</v>
      </c>
      <c r="F198" s="84">
        <v>83</v>
      </c>
      <c r="G198" s="84">
        <v>83</v>
      </c>
      <c r="H198" s="79"/>
    </row>
    <row r="199" spans="1:8" ht="12.75">
      <c r="A199" s="19" t="s">
        <v>116</v>
      </c>
      <c r="B199" s="84">
        <v>85</v>
      </c>
      <c r="C199" s="84">
        <v>85</v>
      </c>
      <c r="D199" s="84">
        <v>85</v>
      </c>
      <c r="E199" s="84">
        <v>85</v>
      </c>
      <c r="F199" s="84">
        <v>85</v>
      </c>
      <c r="G199" s="84">
        <v>85</v>
      </c>
      <c r="H199" s="79"/>
    </row>
    <row r="200" spans="1:8" ht="12.75">
      <c r="A200" s="19" t="s">
        <v>117</v>
      </c>
      <c r="B200" s="84">
        <v>83</v>
      </c>
      <c r="C200" s="84">
        <v>83</v>
      </c>
      <c r="D200" s="84">
        <v>83</v>
      </c>
      <c r="E200" s="84">
        <v>83</v>
      </c>
      <c r="F200" s="84">
        <v>83</v>
      </c>
      <c r="G200" s="84">
        <v>83</v>
      </c>
      <c r="H200" s="79"/>
    </row>
    <row r="201" spans="1:8" ht="12.75">
      <c r="A201" s="19" t="s">
        <v>118</v>
      </c>
      <c r="B201" s="84">
        <v>85</v>
      </c>
      <c r="C201" s="84">
        <v>85</v>
      </c>
      <c r="D201" s="84">
        <v>85</v>
      </c>
      <c r="E201" s="84">
        <v>85</v>
      </c>
      <c r="F201" s="84">
        <v>85</v>
      </c>
      <c r="G201" s="84">
        <v>85</v>
      </c>
      <c r="H201" s="95"/>
    </row>
    <row r="202" spans="1:8" ht="12.75">
      <c r="A202" s="19" t="s">
        <v>119</v>
      </c>
      <c r="B202" s="84">
        <v>83</v>
      </c>
      <c r="C202" s="84">
        <v>83</v>
      </c>
      <c r="D202" s="84">
        <v>83</v>
      </c>
      <c r="E202" s="84">
        <v>83</v>
      </c>
      <c r="F202" s="84">
        <v>83</v>
      </c>
      <c r="G202" s="84">
        <v>83</v>
      </c>
      <c r="H202" s="95"/>
    </row>
    <row r="203" spans="1:8" ht="12.75">
      <c r="A203" s="19" t="s">
        <v>120</v>
      </c>
      <c r="B203" s="84">
        <v>84</v>
      </c>
      <c r="C203" s="84">
        <v>84</v>
      </c>
      <c r="D203" s="84">
        <v>84</v>
      </c>
      <c r="E203" s="84">
        <v>84</v>
      </c>
      <c r="F203" s="84">
        <v>84</v>
      </c>
      <c r="G203" s="84">
        <v>84</v>
      </c>
      <c r="H203" s="95"/>
    </row>
    <row r="204" spans="1:8" ht="12.75">
      <c r="A204" t="s">
        <v>496</v>
      </c>
      <c r="B204" s="123">
        <v>12</v>
      </c>
      <c r="C204" s="14">
        <v>12</v>
      </c>
      <c r="D204" s="14">
        <v>12</v>
      </c>
      <c r="E204" s="14">
        <v>12</v>
      </c>
      <c r="F204" s="14">
        <v>12</v>
      </c>
      <c r="G204" s="14">
        <v>12</v>
      </c>
      <c r="H204" s="95"/>
    </row>
    <row r="205" spans="1:8" ht="12.75">
      <c r="A205" t="s">
        <v>497</v>
      </c>
      <c r="B205" s="123">
        <v>12</v>
      </c>
      <c r="C205" s="14">
        <v>12</v>
      </c>
      <c r="D205" s="14">
        <v>12</v>
      </c>
      <c r="E205" s="14">
        <v>12</v>
      </c>
      <c r="F205" s="14">
        <v>12</v>
      </c>
      <c r="G205" s="14">
        <v>12</v>
      </c>
      <c r="H205" s="95"/>
    </row>
    <row r="206" spans="1:8" ht="12.75">
      <c r="A206" s="19" t="s">
        <v>499</v>
      </c>
      <c r="B206" s="84">
        <v>126</v>
      </c>
      <c r="C206" s="84">
        <v>126</v>
      </c>
      <c r="D206" s="84">
        <v>126</v>
      </c>
      <c r="E206" s="84">
        <v>126</v>
      </c>
      <c r="F206" s="84">
        <v>126</v>
      </c>
      <c r="G206" s="84">
        <v>126</v>
      </c>
      <c r="H206" s="96"/>
    </row>
    <row r="207" spans="1:8" ht="12.75">
      <c r="A207" s="19" t="s">
        <v>500</v>
      </c>
      <c r="B207" s="84">
        <v>123</v>
      </c>
      <c r="C207" s="65">
        <v>123</v>
      </c>
      <c r="D207" s="65">
        <v>123</v>
      </c>
      <c r="E207" s="65">
        <v>123</v>
      </c>
      <c r="F207" s="65">
        <v>123</v>
      </c>
      <c r="G207" s="65">
        <v>123</v>
      </c>
      <c r="H207" s="96"/>
    </row>
    <row r="208" spans="1:8" ht="12.75">
      <c r="A208" s="19" t="s">
        <v>501</v>
      </c>
      <c r="B208" s="84">
        <v>565</v>
      </c>
      <c r="C208" s="84">
        <v>565</v>
      </c>
      <c r="D208" s="84">
        <v>565</v>
      </c>
      <c r="E208" s="84">
        <v>565</v>
      </c>
      <c r="F208" s="84">
        <v>565</v>
      </c>
      <c r="G208" s="84">
        <v>565</v>
      </c>
      <c r="H208" s="96"/>
    </row>
    <row r="209" spans="1:8" ht="12.75">
      <c r="A209" s="96" t="s">
        <v>905</v>
      </c>
      <c r="B209" s="139">
        <v>1.8</v>
      </c>
      <c r="C209" s="139">
        <v>1.8</v>
      </c>
      <c r="D209" s="139">
        <v>1.8</v>
      </c>
      <c r="E209" s="139">
        <v>1.8</v>
      </c>
      <c r="F209" s="139">
        <v>1.8</v>
      </c>
      <c r="G209" s="139">
        <v>1.8</v>
      </c>
      <c r="H209" s="96"/>
    </row>
    <row r="210" spans="1:8" ht="12.75">
      <c r="A210" s="96" t="s">
        <v>906</v>
      </c>
      <c r="B210" s="139">
        <v>1.8</v>
      </c>
      <c r="C210" s="139">
        <v>1.8</v>
      </c>
      <c r="D210" s="139">
        <v>1.8</v>
      </c>
      <c r="E210" s="139">
        <v>1.8</v>
      </c>
      <c r="F210" s="139">
        <v>1.8</v>
      </c>
      <c r="G210" s="139">
        <v>1.8</v>
      </c>
      <c r="H210" s="96"/>
    </row>
    <row r="211" spans="1:8" ht="12.75">
      <c r="A211" t="s">
        <v>686</v>
      </c>
      <c r="B211" s="123">
        <v>1.2</v>
      </c>
      <c r="C211" s="14">
        <v>1.2</v>
      </c>
      <c r="D211" s="14">
        <v>1.2</v>
      </c>
      <c r="E211" s="14">
        <v>1.2</v>
      </c>
      <c r="F211" s="14">
        <v>1.2</v>
      </c>
      <c r="G211" s="14">
        <v>1.2</v>
      </c>
      <c r="H211" s="96"/>
    </row>
    <row r="212" spans="1:8" ht="12.75">
      <c r="A212" t="s">
        <v>687</v>
      </c>
      <c r="B212" s="123">
        <v>1.2</v>
      </c>
      <c r="C212" s="14">
        <v>1.2</v>
      </c>
      <c r="D212" s="14">
        <v>1.2</v>
      </c>
      <c r="E212" s="14">
        <v>1.2</v>
      </c>
      <c r="F212" s="14">
        <v>1.2</v>
      </c>
      <c r="G212" s="14">
        <v>1.2</v>
      </c>
      <c r="H212" s="96"/>
    </row>
    <row r="213" spans="1:8" ht="12.75">
      <c r="A213" s="134" t="s">
        <v>774</v>
      </c>
      <c r="B213" s="127">
        <v>176</v>
      </c>
      <c r="C213" s="127">
        <v>176</v>
      </c>
      <c r="D213" s="127">
        <v>176</v>
      </c>
      <c r="E213" s="127">
        <v>176</v>
      </c>
      <c r="F213" s="127">
        <v>176</v>
      </c>
      <c r="G213" s="127">
        <v>176</v>
      </c>
      <c r="H213" s="134"/>
    </row>
    <row r="214" spans="1:8" ht="12.75">
      <c r="A214" s="134" t="s">
        <v>775</v>
      </c>
      <c r="B214" s="127">
        <v>180</v>
      </c>
      <c r="C214" s="127">
        <v>180</v>
      </c>
      <c r="D214" s="127">
        <v>180</v>
      </c>
      <c r="E214" s="127">
        <v>180</v>
      </c>
      <c r="F214" s="127">
        <v>180</v>
      </c>
      <c r="G214" s="127">
        <v>180</v>
      </c>
      <c r="H214" s="134"/>
    </row>
    <row r="215" spans="1:8" ht="12.75">
      <c r="A215" s="134" t="s">
        <v>776</v>
      </c>
      <c r="B215" s="127">
        <v>353</v>
      </c>
      <c r="C215" s="127">
        <v>353</v>
      </c>
      <c r="D215" s="127">
        <v>353</v>
      </c>
      <c r="E215" s="127">
        <v>353</v>
      </c>
      <c r="F215" s="127">
        <v>353</v>
      </c>
      <c r="G215" s="127">
        <v>353</v>
      </c>
      <c r="H215" s="134"/>
    </row>
    <row r="216" spans="1:8" ht="12.75">
      <c r="A216" s="19" t="s">
        <v>502</v>
      </c>
      <c r="B216" s="84">
        <v>18</v>
      </c>
      <c r="C216" s="65">
        <v>18</v>
      </c>
      <c r="D216" s="65">
        <v>18</v>
      </c>
      <c r="E216" s="65">
        <v>18</v>
      </c>
      <c r="F216" s="65">
        <v>18</v>
      </c>
      <c r="G216" s="65">
        <v>18</v>
      </c>
      <c r="H216" s="95"/>
    </row>
    <row r="217" spans="1:8" ht="12.75">
      <c r="A217" s="19" t="s">
        <v>503</v>
      </c>
      <c r="B217" s="84">
        <v>18</v>
      </c>
      <c r="C217" s="65">
        <v>18</v>
      </c>
      <c r="D217" s="65">
        <v>18</v>
      </c>
      <c r="E217" s="65">
        <v>18</v>
      </c>
      <c r="F217" s="65">
        <v>18</v>
      </c>
      <c r="G217" s="65">
        <v>18</v>
      </c>
      <c r="H217" s="95"/>
    </row>
    <row r="218" spans="1:8" ht="12.75">
      <c r="A218" s="19" t="s">
        <v>504</v>
      </c>
      <c r="B218" s="84">
        <v>39</v>
      </c>
      <c r="C218" s="84">
        <v>39</v>
      </c>
      <c r="D218" s="84">
        <v>39</v>
      </c>
      <c r="E218" s="84">
        <v>39</v>
      </c>
      <c r="F218" s="84">
        <v>39</v>
      </c>
      <c r="G218" s="84">
        <v>39</v>
      </c>
      <c r="H218" s="95"/>
    </row>
    <row r="219" spans="1:8" ht="12.75">
      <c r="A219" s="19" t="s">
        <v>505</v>
      </c>
      <c r="B219" s="84">
        <v>418</v>
      </c>
      <c r="C219" s="84">
        <v>418</v>
      </c>
      <c r="D219" s="84">
        <v>418</v>
      </c>
      <c r="E219" s="84">
        <v>418</v>
      </c>
      <c r="F219" s="84">
        <v>418</v>
      </c>
      <c r="G219" s="84">
        <v>418</v>
      </c>
      <c r="H219" s="96"/>
    </row>
    <row r="220" spans="1:8" ht="12.75">
      <c r="A220" s="19" t="s">
        <v>506</v>
      </c>
      <c r="B220" s="84">
        <v>421</v>
      </c>
      <c r="C220" s="84">
        <v>421</v>
      </c>
      <c r="D220" s="84">
        <v>421</v>
      </c>
      <c r="E220" s="84">
        <v>421</v>
      </c>
      <c r="F220" s="84">
        <v>421</v>
      </c>
      <c r="G220" s="84">
        <v>421</v>
      </c>
      <c r="H220" s="96"/>
    </row>
    <row r="221" spans="1:8" ht="12.75">
      <c r="A221" s="19" t="s">
        <v>507</v>
      </c>
      <c r="B221" s="84">
        <v>2.5</v>
      </c>
      <c r="C221" s="65">
        <v>2.5</v>
      </c>
      <c r="D221" s="65">
        <v>2.5</v>
      </c>
      <c r="E221" s="65">
        <v>2.5</v>
      </c>
      <c r="F221" s="65">
        <v>2.5</v>
      </c>
      <c r="G221" s="65">
        <v>2.5</v>
      </c>
      <c r="H221" s="95"/>
    </row>
    <row r="222" spans="1:8" ht="12.75">
      <c r="A222" s="19" t="s">
        <v>508</v>
      </c>
      <c r="B222" s="84">
        <v>2.5</v>
      </c>
      <c r="C222" s="65">
        <v>2.5</v>
      </c>
      <c r="D222" s="65">
        <v>2.5</v>
      </c>
      <c r="E222" s="65">
        <v>2.5</v>
      </c>
      <c r="F222" s="65">
        <v>2.5</v>
      </c>
      <c r="G222" s="65">
        <v>2.5</v>
      </c>
      <c r="H222" s="95"/>
    </row>
    <row r="223" spans="1:8" ht="12.75">
      <c r="A223" s="19" t="s">
        <v>509</v>
      </c>
      <c r="B223" s="84">
        <v>2.5</v>
      </c>
      <c r="C223" s="65">
        <v>2.5</v>
      </c>
      <c r="D223" s="65">
        <v>2.5</v>
      </c>
      <c r="E223" s="65">
        <v>2.5</v>
      </c>
      <c r="F223" s="65">
        <v>2.5</v>
      </c>
      <c r="G223" s="65">
        <v>2.5</v>
      </c>
      <c r="H223" s="95"/>
    </row>
    <row r="224" spans="1:8" ht="12.75">
      <c r="A224" s="19" t="s">
        <v>510</v>
      </c>
      <c r="B224" s="84">
        <v>2.5</v>
      </c>
      <c r="C224" s="65">
        <v>2.5</v>
      </c>
      <c r="D224" s="65">
        <v>2.5</v>
      </c>
      <c r="E224" s="65">
        <v>2.5</v>
      </c>
      <c r="F224" s="65">
        <v>2.5</v>
      </c>
      <c r="G224" s="65">
        <v>2.5</v>
      </c>
      <c r="H224" s="95"/>
    </row>
    <row r="225" spans="1:8" ht="12.75">
      <c r="A225" s="19" t="s">
        <v>511</v>
      </c>
      <c r="B225" s="84">
        <v>165</v>
      </c>
      <c r="C225" s="84">
        <v>165</v>
      </c>
      <c r="D225" s="84">
        <v>165</v>
      </c>
      <c r="E225" s="84">
        <v>165</v>
      </c>
      <c r="F225" s="84">
        <v>165</v>
      </c>
      <c r="G225" s="84">
        <v>165</v>
      </c>
      <c r="H225" s="95"/>
    </row>
    <row r="226" spans="1:8" ht="12.75">
      <c r="A226" s="19" t="s">
        <v>512</v>
      </c>
      <c r="B226" s="84">
        <v>152</v>
      </c>
      <c r="C226" s="84">
        <v>152</v>
      </c>
      <c r="D226" s="84">
        <v>152</v>
      </c>
      <c r="E226" s="84">
        <v>152</v>
      </c>
      <c r="F226" s="84">
        <v>152</v>
      </c>
      <c r="G226" s="84">
        <v>152</v>
      </c>
      <c r="H226" s="95"/>
    </row>
    <row r="227" spans="1:8" ht="12.75">
      <c r="A227" s="19" t="s">
        <v>513</v>
      </c>
      <c r="B227" s="84">
        <v>147</v>
      </c>
      <c r="C227" s="84">
        <v>147</v>
      </c>
      <c r="D227" s="84">
        <v>147</v>
      </c>
      <c r="E227" s="84">
        <v>147</v>
      </c>
      <c r="F227" s="84">
        <v>147</v>
      </c>
      <c r="G227" s="84">
        <v>147</v>
      </c>
      <c r="H227" s="95"/>
    </row>
    <row r="228" spans="1:8" ht="12.75">
      <c r="A228" s="19" t="s">
        <v>514</v>
      </c>
      <c r="B228" s="84">
        <v>161</v>
      </c>
      <c r="C228" s="84">
        <v>161</v>
      </c>
      <c r="D228" s="84">
        <v>161</v>
      </c>
      <c r="E228" s="84">
        <v>161</v>
      </c>
      <c r="F228" s="84">
        <v>161</v>
      </c>
      <c r="G228" s="84">
        <v>161</v>
      </c>
      <c r="H228" s="95"/>
    </row>
    <row r="229" spans="1:8" ht="12.75">
      <c r="A229" s="19" t="s">
        <v>515</v>
      </c>
      <c r="B229" s="84">
        <v>213</v>
      </c>
      <c r="C229" s="84">
        <v>213</v>
      </c>
      <c r="D229" s="84">
        <v>213</v>
      </c>
      <c r="E229" s="84">
        <v>213</v>
      </c>
      <c r="F229" s="84">
        <v>213</v>
      </c>
      <c r="G229" s="84">
        <v>213</v>
      </c>
      <c r="H229" s="95"/>
    </row>
    <row r="230" spans="1:8" ht="12.75">
      <c r="A230" s="19" t="s">
        <v>516</v>
      </c>
      <c r="B230" s="84">
        <v>213</v>
      </c>
      <c r="C230" s="84">
        <v>213</v>
      </c>
      <c r="D230" s="84">
        <v>213</v>
      </c>
      <c r="E230" s="84">
        <v>213</v>
      </c>
      <c r="F230" s="84">
        <v>213</v>
      </c>
      <c r="G230" s="84">
        <v>213</v>
      </c>
      <c r="H230" s="165"/>
    </row>
    <row r="231" spans="1:8" ht="12.75">
      <c r="A231" s="148" t="s">
        <v>517</v>
      </c>
      <c r="B231" s="84">
        <v>651</v>
      </c>
      <c r="C231" s="84">
        <v>651</v>
      </c>
      <c r="D231" s="84">
        <v>651</v>
      </c>
      <c r="E231" s="84">
        <v>651</v>
      </c>
      <c r="F231" s="84">
        <v>651</v>
      </c>
      <c r="G231" s="84">
        <v>651</v>
      </c>
      <c r="H231" s="165"/>
    </row>
    <row r="232" spans="1:8" ht="12.75">
      <c r="A232" s="13" t="s">
        <v>861</v>
      </c>
      <c r="B232" s="84">
        <v>92</v>
      </c>
      <c r="C232" s="84">
        <v>92</v>
      </c>
      <c r="D232" s="84">
        <v>92</v>
      </c>
      <c r="E232" s="84">
        <v>92</v>
      </c>
      <c r="F232" s="84">
        <v>92</v>
      </c>
      <c r="G232" s="84">
        <v>92</v>
      </c>
      <c r="H232" s="95"/>
    </row>
    <row r="233" spans="1:8" ht="12.75">
      <c r="A233" s="13" t="s">
        <v>862</v>
      </c>
      <c r="B233" s="84">
        <v>92</v>
      </c>
      <c r="C233" s="84">
        <v>92</v>
      </c>
      <c r="D233" s="84">
        <v>92</v>
      </c>
      <c r="E233" s="84">
        <v>92</v>
      </c>
      <c r="F233" s="84">
        <v>92</v>
      </c>
      <c r="G233" s="84">
        <v>92</v>
      </c>
      <c r="H233" s="95"/>
    </row>
    <row r="234" spans="1:8" ht="12.75">
      <c r="A234" s="13" t="s">
        <v>863</v>
      </c>
      <c r="B234" s="84">
        <v>97</v>
      </c>
      <c r="C234" s="84">
        <v>97</v>
      </c>
      <c r="D234" s="84">
        <v>97</v>
      </c>
      <c r="E234" s="84">
        <v>97</v>
      </c>
      <c r="F234" s="84">
        <v>97</v>
      </c>
      <c r="G234" s="84">
        <v>97</v>
      </c>
      <c r="H234" s="95"/>
    </row>
    <row r="235" spans="1:8" ht="12.75">
      <c r="A235" s="19" t="s">
        <v>519</v>
      </c>
      <c r="B235" s="84">
        <v>25</v>
      </c>
      <c r="C235" s="65">
        <v>25</v>
      </c>
      <c r="D235" s="65">
        <v>25</v>
      </c>
      <c r="E235" s="65">
        <v>25</v>
      </c>
      <c r="F235" s="65">
        <v>25</v>
      </c>
      <c r="G235" s="65">
        <v>25</v>
      </c>
      <c r="H235" s="165"/>
    </row>
    <row r="236" spans="1:8" ht="12.75">
      <c r="A236" s="19" t="s">
        <v>520</v>
      </c>
      <c r="B236" s="84">
        <v>25</v>
      </c>
      <c r="C236" s="65">
        <v>25</v>
      </c>
      <c r="D236" s="65">
        <v>25</v>
      </c>
      <c r="E236" s="65">
        <v>25</v>
      </c>
      <c r="F236" s="65">
        <v>25</v>
      </c>
      <c r="G236" s="65">
        <v>25</v>
      </c>
      <c r="H236" s="165"/>
    </row>
    <row r="237" spans="1:8" ht="12.75">
      <c r="A237" s="19" t="s">
        <v>521</v>
      </c>
      <c r="B237" s="84">
        <v>24</v>
      </c>
      <c r="C237" s="84">
        <v>24</v>
      </c>
      <c r="D237" s="84">
        <v>24</v>
      </c>
      <c r="E237" s="84">
        <v>24</v>
      </c>
      <c r="F237" s="84">
        <v>24</v>
      </c>
      <c r="G237" s="84">
        <v>24</v>
      </c>
      <c r="H237" s="165"/>
    </row>
    <row r="238" spans="1:8" ht="12.75">
      <c r="A238" s="19" t="s">
        <v>522</v>
      </c>
      <c r="B238" s="84">
        <v>117</v>
      </c>
      <c r="C238" s="84">
        <v>117</v>
      </c>
      <c r="D238" s="84">
        <v>117</v>
      </c>
      <c r="E238" s="84">
        <v>117</v>
      </c>
      <c r="F238" s="84">
        <v>117</v>
      </c>
      <c r="G238" s="84">
        <v>117</v>
      </c>
      <c r="H238" s="165"/>
    </row>
    <row r="239" spans="1:8" ht="12.75">
      <c r="A239" s="19" t="s">
        <v>523</v>
      </c>
      <c r="B239" s="84">
        <v>494</v>
      </c>
      <c r="C239" s="84">
        <v>494</v>
      </c>
      <c r="D239" s="84">
        <v>494</v>
      </c>
      <c r="E239" s="84">
        <v>494</v>
      </c>
      <c r="F239" s="84">
        <v>494</v>
      </c>
      <c r="G239" s="84">
        <v>494</v>
      </c>
      <c r="H239" s="96"/>
    </row>
    <row r="240" spans="1:8" ht="12.75">
      <c r="A240" s="19" t="s">
        <v>524</v>
      </c>
      <c r="B240" s="84">
        <v>69</v>
      </c>
      <c r="C240" s="84">
        <v>69</v>
      </c>
      <c r="D240" s="84">
        <v>69</v>
      </c>
      <c r="E240" s="84">
        <v>69</v>
      </c>
      <c r="F240" s="84">
        <v>69</v>
      </c>
      <c r="G240" s="84">
        <v>69</v>
      </c>
      <c r="H240" s="96"/>
    </row>
    <row r="241" spans="1:8" ht="12.75">
      <c r="A241" s="19" t="s">
        <v>525</v>
      </c>
      <c r="B241" s="84">
        <v>79</v>
      </c>
      <c r="C241" s="84">
        <v>79</v>
      </c>
      <c r="D241" s="84">
        <v>79</v>
      </c>
      <c r="E241" s="84">
        <v>79</v>
      </c>
      <c r="F241" s="84">
        <v>79</v>
      </c>
      <c r="G241" s="84">
        <v>79</v>
      </c>
      <c r="H241" s="95"/>
    </row>
    <row r="242" spans="1:8" ht="12.75">
      <c r="A242" s="19" t="s">
        <v>526</v>
      </c>
      <c r="B242" s="84">
        <v>71</v>
      </c>
      <c r="C242" s="84">
        <v>71</v>
      </c>
      <c r="D242" s="84">
        <v>71</v>
      </c>
      <c r="E242" s="84">
        <v>71</v>
      </c>
      <c r="F242" s="84">
        <v>71</v>
      </c>
      <c r="G242" s="84">
        <v>71</v>
      </c>
      <c r="H242" s="95"/>
    </row>
    <row r="243" spans="1:8" ht="12.75">
      <c r="A243" s="19" t="s">
        <v>527</v>
      </c>
      <c r="B243" s="84">
        <v>74</v>
      </c>
      <c r="C243" s="84">
        <v>74</v>
      </c>
      <c r="D243" s="84">
        <v>74</v>
      </c>
      <c r="E243" s="84">
        <v>74</v>
      </c>
      <c r="F243" s="84">
        <v>74</v>
      </c>
      <c r="G243" s="84">
        <v>74</v>
      </c>
      <c r="H243" s="95"/>
    </row>
    <row r="244" spans="1:8" ht="12.75">
      <c r="A244" s="19" t="s">
        <v>528</v>
      </c>
      <c r="B244" s="84">
        <v>77</v>
      </c>
      <c r="C244" s="84">
        <v>77</v>
      </c>
      <c r="D244" s="84">
        <v>77</v>
      </c>
      <c r="E244" s="84">
        <v>77</v>
      </c>
      <c r="F244" s="84">
        <v>77</v>
      </c>
      <c r="G244" s="84">
        <v>77</v>
      </c>
      <c r="H244" s="95"/>
    </row>
    <row r="245" spans="1:8" ht="12.75">
      <c r="A245" s="19" t="s">
        <v>529</v>
      </c>
      <c r="B245" s="84">
        <v>20.4</v>
      </c>
      <c r="C245" s="65">
        <v>20.4</v>
      </c>
      <c r="D245" s="65">
        <v>20.4</v>
      </c>
      <c r="E245" s="65">
        <v>20.4</v>
      </c>
      <c r="F245" s="65">
        <v>20.4</v>
      </c>
      <c r="G245" s="65">
        <v>20.4</v>
      </c>
      <c r="H245" s="95"/>
    </row>
    <row r="246" spans="1:8" ht="12.75">
      <c r="A246" s="19" t="s">
        <v>530</v>
      </c>
      <c r="B246" s="84">
        <v>26.2</v>
      </c>
      <c r="C246" s="65">
        <v>26.2</v>
      </c>
      <c r="D246" s="65">
        <v>26.2</v>
      </c>
      <c r="E246" s="65">
        <v>26.2</v>
      </c>
      <c r="F246" s="65">
        <v>26.2</v>
      </c>
      <c r="G246" s="65">
        <v>26.2</v>
      </c>
      <c r="H246" s="96"/>
    </row>
    <row r="247" spans="1:8" ht="12.75">
      <c r="A247" s="19" t="s">
        <v>531</v>
      </c>
      <c r="B247" s="84">
        <v>41.5</v>
      </c>
      <c r="C247" s="65">
        <v>41.5</v>
      </c>
      <c r="D247" s="65">
        <v>41.5</v>
      </c>
      <c r="E247" s="65">
        <v>41.5</v>
      </c>
      <c r="F247" s="65">
        <v>41.5</v>
      </c>
      <c r="G247" s="65">
        <v>41.5</v>
      </c>
      <c r="H247" s="96"/>
    </row>
    <row r="248" spans="1:8" ht="12.75">
      <c r="A248" s="13" t="s">
        <v>824</v>
      </c>
      <c r="B248" s="84">
        <v>85</v>
      </c>
      <c r="C248" s="84">
        <v>85</v>
      </c>
      <c r="D248" s="84">
        <v>85</v>
      </c>
      <c r="E248" s="84">
        <v>85</v>
      </c>
      <c r="F248" s="84">
        <v>85</v>
      </c>
      <c r="G248" s="84">
        <v>85</v>
      </c>
      <c r="H248" s="14"/>
    </row>
    <row r="249" spans="1:7" ht="12.75">
      <c r="A249" s="13" t="s">
        <v>825</v>
      </c>
      <c r="B249" s="84">
        <v>85</v>
      </c>
      <c r="C249" s="84">
        <v>85</v>
      </c>
      <c r="D249" s="84">
        <v>85</v>
      </c>
      <c r="E249" s="84">
        <v>85</v>
      </c>
      <c r="F249" s="84">
        <v>85</v>
      </c>
      <c r="G249" s="84">
        <v>85</v>
      </c>
    </row>
    <row r="250" spans="1:11" ht="12.75">
      <c r="A250" s="13" t="s">
        <v>826</v>
      </c>
      <c r="B250" s="84">
        <v>105</v>
      </c>
      <c r="C250" s="84">
        <v>105</v>
      </c>
      <c r="D250" s="84">
        <v>105</v>
      </c>
      <c r="E250" s="84">
        <v>105</v>
      </c>
      <c r="F250" s="84">
        <v>105</v>
      </c>
      <c r="G250" s="84">
        <v>105</v>
      </c>
      <c r="H250" s="14"/>
      <c r="I250" s="14"/>
      <c r="J250" s="14"/>
      <c r="K250" s="14"/>
    </row>
    <row r="251" spans="1:8" ht="12.75">
      <c r="A251" s="19" t="s">
        <v>532</v>
      </c>
      <c r="B251" s="84">
        <v>75</v>
      </c>
      <c r="C251" s="65">
        <v>75</v>
      </c>
      <c r="D251" s="65">
        <v>75</v>
      </c>
      <c r="E251" s="65">
        <v>75</v>
      </c>
      <c r="F251" s="65">
        <v>75</v>
      </c>
      <c r="G251" s="65">
        <v>75</v>
      </c>
      <c r="H251" s="95"/>
    </row>
    <row r="252" spans="1:8" ht="12.75">
      <c r="A252" s="19" t="s">
        <v>533</v>
      </c>
      <c r="B252" s="84">
        <v>120</v>
      </c>
      <c r="C252" s="65">
        <v>120</v>
      </c>
      <c r="D252" s="65">
        <v>120</v>
      </c>
      <c r="E252" s="65">
        <v>120</v>
      </c>
      <c r="F252" s="65">
        <v>120</v>
      </c>
      <c r="G252" s="65">
        <v>120</v>
      </c>
      <c r="H252" s="95"/>
    </row>
    <row r="253" spans="1:8" ht="12.75">
      <c r="A253" s="19" t="s">
        <v>534</v>
      </c>
      <c r="B253" s="84">
        <v>207</v>
      </c>
      <c r="C253" s="84">
        <v>207</v>
      </c>
      <c r="D253" s="84">
        <v>207</v>
      </c>
      <c r="E253" s="84">
        <v>207</v>
      </c>
      <c r="F253" s="84">
        <v>207</v>
      </c>
      <c r="G253" s="84">
        <v>207</v>
      </c>
      <c r="H253" s="95"/>
    </row>
    <row r="254" spans="1:8" ht="12.75">
      <c r="A254" s="19" t="s">
        <v>535</v>
      </c>
      <c r="B254" s="84">
        <v>102</v>
      </c>
      <c r="C254" s="84">
        <v>102</v>
      </c>
      <c r="D254" s="84">
        <v>102</v>
      </c>
      <c r="E254" s="84">
        <v>102</v>
      </c>
      <c r="F254" s="84">
        <v>102</v>
      </c>
      <c r="G254" s="84">
        <v>102</v>
      </c>
      <c r="H254" s="95"/>
    </row>
    <row r="255" spans="1:8" ht="12.75">
      <c r="A255" s="19" t="s">
        <v>536</v>
      </c>
      <c r="B255" s="84">
        <v>104</v>
      </c>
      <c r="C255" s="84">
        <v>104</v>
      </c>
      <c r="D255" s="84">
        <v>104</v>
      </c>
      <c r="E255" s="84">
        <v>104</v>
      </c>
      <c r="F255" s="84">
        <v>104</v>
      </c>
      <c r="G255" s="84">
        <v>104</v>
      </c>
      <c r="H255" s="95"/>
    </row>
    <row r="256" spans="1:8" ht="12.75">
      <c r="A256" s="19" t="s">
        <v>537</v>
      </c>
      <c r="B256" s="84">
        <v>77</v>
      </c>
      <c r="C256" s="84">
        <v>77</v>
      </c>
      <c r="D256" s="84">
        <v>77</v>
      </c>
      <c r="E256" s="84">
        <v>77</v>
      </c>
      <c r="F256" s="84">
        <v>77</v>
      </c>
      <c r="G256" s="84">
        <v>77</v>
      </c>
      <c r="H256" s="95"/>
    </row>
    <row r="257" spans="1:8" ht="12.75">
      <c r="A257" s="19" t="s">
        <v>538</v>
      </c>
      <c r="B257" s="84">
        <v>109</v>
      </c>
      <c r="C257" s="84">
        <v>109</v>
      </c>
      <c r="D257" s="84">
        <v>109</v>
      </c>
      <c r="E257" s="84">
        <v>109</v>
      </c>
      <c r="F257" s="84">
        <v>109</v>
      </c>
      <c r="G257" s="84">
        <v>109</v>
      </c>
      <c r="H257" s="79"/>
    </row>
    <row r="258" spans="1:8" ht="12.75">
      <c r="A258" s="19" t="s">
        <v>539</v>
      </c>
      <c r="B258" s="84">
        <v>146</v>
      </c>
      <c r="C258" s="84">
        <v>146</v>
      </c>
      <c r="D258" s="84">
        <v>146</v>
      </c>
      <c r="E258" s="84">
        <v>146</v>
      </c>
      <c r="F258" s="84">
        <v>146</v>
      </c>
      <c r="G258" s="84">
        <v>146</v>
      </c>
      <c r="H258" s="79"/>
    </row>
    <row r="259" spans="1:8" ht="12.75">
      <c r="A259" s="19" t="s">
        <v>540</v>
      </c>
      <c r="B259" s="84">
        <v>91</v>
      </c>
      <c r="C259" s="84">
        <v>91</v>
      </c>
      <c r="D259" s="84">
        <v>91</v>
      </c>
      <c r="E259" s="84">
        <v>91</v>
      </c>
      <c r="F259" s="84">
        <v>91</v>
      </c>
      <c r="G259" s="84">
        <v>91</v>
      </c>
      <c r="H259" s="79"/>
    </row>
    <row r="260" spans="1:8" ht="12.75">
      <c r="A260" s="19" t="s">
        <v>541</v>
      </c>
      <c r="B260" s="84">
        <v>13.5</v>
      </c>
      <c r="C260" s="65">
        <v>13.5</v>
      </c>
      <c r="D260" s="65">
        <v>13.5</v>
      </c>
      <c r="E260" s="65">
        <v>13.5</v>
      </c>
      <c r="F260" s="65">
        <v>13.5</v>
      </c>
      <c r="G260" s="65">
        <v>13.5</v>
      </c>
      <c r="H260" s="95"/>
    </row>
    <row r="261" spans="1:8" ht="12.75">
      <c r="A261" s="19" t="s">
        <v>672</v>
      </c>
      <c r="B261" s="84">
        <v>39</v>
      </c>
      <c r="C261" s="84">
        <v>39</v>
      </c>
      <c r="D261" s="84">
        <v>39</v>
      </c>
      <c r="E261" s="84">
        <v>39</v>
      </c>
      <c r="F261" s="84">
        <v>39</v>
      </c>
      <c r="G261" s="84">
        <v>39</v>
      </c>
      <c r="H261" s="95"/>
    </row>
    <row r="262" spans="1:8" ht="12.75">
      <c r="A262" s="19" t="s">
        <v>542</v>
      </c>
      <c r="B262" s="84">
        <v>13.5</v>
      </c>
      <c r="C262" s="65">
        <v>13.5</v>
      </c>
      <c r="D262" s="65">
        <v>13.5</v>
      </c>
      <c r="E262" s="65">
        <v>13.5</v>
      </c>
      <c r="F262" s="65">
        <v>13.5</v>
      </c>
      <c r="G262" s="65">
        <v>13.5</v>
      </c>
      <c r="H262" s="95"/>
    </row>
    <row r="263" spans="1:8" ht="12.75">
      <c r="A263" s="19" t="s">
        <v>543</v>
      </c>
      <c r="B263" s="84">
        <v>25</v>
      </c>
      <c r="C263" s="84">
        <v>25</v>
      </c>
      <c r="D263" s="84">
        <v>25</v>
      </c>
      <c r="E263" s="84">
        <v>25</v>
      </c>
      <c r="F263" s="84">
        <v>25</v>
      </c>
      <c r="G263" s="84">
        <v>25</v>
      </c>
      <c r="H263" s="95"/>
    </row>
    <row r="264" spans="1:8" ht="12.75">
      <c r="A264" s="19" t="s">
        <v>544</v>
      </c>
      <c r="B264" s="84">
        <v>2</v>
      </c>
      <c r="C264" s="65">
        <v>2</v>
      </c>
      <c r="D264" s="65">
        <v>2</v>
      </c>
      <c r="E264" s="65">
        <v>2</v>
      </c>
      <c r="F264" s="65">
        <v>2</v>
      </c>
      <c r="G264" s="65">
        <v>2</v>
      </c>
      <c r="H264" s="95"/>
    </row>
    <row r="265" spans="1:8" ht="12.75">
      <c r="A265" s="19" t="s">
        <v>545</v>
      </c>
      <c r="B265" s="84">
        <v>2</v>
      </c>
      <c r="C265" s="65">
        <v>2</v>
      </c>
      <c r="D265" s="65">
        <v>2</v>
      </c>
      <c r="E265" s="65">
        <v>2</v>
      </c>
      <c r="F265" s="65">
        <v>2</v>
      </c>
      <c r="G265" s="65">
        <v>2</v>
      </c>
      <c r="H265" s="79"/>
    </row>
    <row r="266" spans="1:8" ht="12.75">
      <c r="A266" s="19" t="s">
        <v>546</v>
      </c>
      <c r="B266" s="84">
        <v>50</v>
      </c>
      <c r="C266" s="84">
        <v>50</v>
      </c>
      <c r="D266" s="84">
        <v>50</v>
      </c>
      <c r="E266" s="84">
        <v>50</v>
      </c>
      <c r="F266" s="84">
        <v>50</v>
      </c>
      <c r="G266" s="84">
        <v>50</v>
      </c>
      <c r="H266" s="95"/>
    </row>
    <row r="267" spans="1:8" ht="12.75">
      <c r="A267" s="19" t="s">
        <v>547</v>
      </c>
      <c r="B267" s="84">
        <v>50</v>
      </c>
      <c r="C267" s="84">
        <v>50</v>
      </c>
      <c r="D267" s="84">
        <v>50</v>
      </c>
      <c r="E267" s="84">
        <v>50</v>
      </c>
      <c r="F267" s="84">
        <v>50</v>
      </c>
      <c r="G267" s="84">
        <v>50</v>
      </c>
      <c r="H267" s="95"/>
    </row>
    <row r="268" spans="1:8" ht="12.75">
      <c r="A268" s="19" t="s">
        <v>548</v>
      </c>
      <c r="B268" s="84">
        <v>50</v>
      </c>
      <c r="C268" s="84">
        <v>50</v>
      </c>
      <c r="D268" s="84">
        <v>50</v>
      </c>
      <c r="E268" s="84">
        <v>50</v>
      </c>
      <c r="F268" s="84">
        <v>50</v>
      </c>
      <c r="G268" s="84">
        <v>50</v>
      </c>
      <c r="H268" s="95"/>
    </row>
    <row r="269" spans="1:8" ht="12.75">
      <c r="A269" s="19" t="s">
        <v>549</v>
      </c>
      <c r="B269" s="84">
        <v>177</v>
      </c>
      <c r="C269" s="84">
        <v>177</v>
      </c>
      <c r="D269" s="84">
        <v>177</v>
      </c>
      <c r="E269" s="84">
        <v>177</v>
      </c>
      <c r="F269" s="84">
        <v>177</v>
      </c>
      <c r="G269" s="84">
        <v>177</v>
      </c>
      <c r="H269" s="95"/>
    </row>
    <row r="270" spans="1:8" ht="12.75">
      <c r="A270" s="19" t="s">
        <v>550</v>
      </c>
      <c r="B270" s="84">
        <v>181</v>
      </c>
      <c r="C270" s="84">
        <v>181</v>
      </c>
      <c r="D270" s="84">
        <v>181</v>
      </c>
      <c r="E270" s="84">
        <v>181</v>
      </c>
      <c r="F270" s="84">
        <v>181</v>
      </c>
      <c r="G270" s="84">
        <v>181</v>
      </c>
      <c r="H270" s="95"/>
    </row>
    <row r="271" spans="1:8" ht="12.75">
      <c r="A271" s="19" t="s">
        <v>551</v>
      </c>
      <c r="B271" s="84">
        <v>185</v>
      </c>
      <c r="C271" s="84">
        <v>185</v>
      </c>
      <c r="D271" s="84">
        <v>185</v>
      </c>
      <c r="E271" s="84">
        <v>185</v>
      </c>
      <c r="F271" s="84">
        <v>185</v>
      </c>
      <c r="G271" s="84">
        <v>185</v>
      </c>
      <c r="H271" s="95"/>
    </row>
    <row r="272" spans="1:8" ht="12.75">
      <c r="A272" s="19" t="s">
        <v>552</v>
      </c>
      <c r="B272" s="84">
        <v>278</v>
      </c>
      <c r="C272" s="84">
        <v>278</v>
      </c>
      <c r="D272" s="84">
        <v>278</v>
      </c>
      <c r="E272" s="84">
        <v>278</v>
      </c>
      <c r="F272" s="84">
        <v>278</v>
      </c>
      <c r="G272" s="84">
        <v>278</v>
      </c>
      <c r="H272" s="95"/>
    </row>
    <row r="273" spans="1:8" ht="12.75">
      <c r="A273" s="19" t="s">
        <v>553</v>
      </c>
      <c r="B273" s="83">
        <v>232</v>
      </c>
      <c r="C273" s="83">
        <v>232</v>
      </c>
      <c r="D273" s="83">
        <v>232</v>
      </c>
      <c r="E273" s="83">
        <v>232</v>
      </c>
      <c r="F273" s="83">
        <v>232</v>
      </c>
      <c r="G273" s="83">
        <v>232</v>
      </c>
      <c r="H273" s="95"/>
    </row>
    <row r="274" spans="1:8" ht="12.75">
      <c r="A274" s="19" t="s">
        <v>554</v>
      </c>
      <c r="B274" s="83">
        <v>230</v>
      </c>
      <c r="C274" s="81">
        <v>230</v>
      </c>
      <c r="D274" s="81">
        <v>230</v>
      </c>
      <c r="E274" s="81">
        <v>230</v>
      </c>
      <c r="F274" s="81">
        <v>230</v>
      </c>
      <c r="G274" s="81">
        <v>230</v>
      </c>
      <c r="H274" s="95"/>
    </row>
    <row r="275" spans="1:8" ht="12.75">
      <c r="A275" s="19" t="s">
        <v>555</v>
      </c>
      <c r="B275" s="83">
        <v>174</v>
      </c>
      <c r="C275" s="83">
        <v>174</v>
      </c>
      <c r="D275" s="83">
        <v>174</v>
      </c>
      <c r="E275" s="83">
        <v>174</v>
      </c>
      <c r="F275" s="83">
        <v>174</v>
      </c>
      <c r="G275" s="83">
        <v>174</v>
      </c>
      <c r="H275" s="95"/>
    </row>
    <row r="276" spans="1:8" ht="12.75">
      <c r="A276" s="19" t="s">
        <v>556</v>
      </c>
      <c r="B276" s="83">
        <v>173</v>
      </c>
      <c r="C276" s="83">
        <v>173</v>
      </c>
      <c r="D276" s="83">
        <v>173</v>
      </c>
      <c r="E276" s="83">
        <v>173</v>
      </c>
      <c r="F276" s="83">
        <v>173</v>
      </c>
      <c r="G276" s="83">
        <v>173</v>
      </c>
      <c r="H276" s="95"/>
    </row>
    <row r="277" spans="1:8" ht="12.75">
      <c r="A277" s="19" t="s">
        <v>557</v>
      </c>
      <c r="B277" s="84">
        <v>23</v>
      </c>
      <c r="C277" s="65">
        <v>23</v>
      </c>
      <c r="D277" s="65">
        <v>23</v>
      </c>
      <c r="E277" s="65">
        <v>23</v>
      </c>
      <c r="F277" s="65">
        <v>23</v>
      </c>
      <c r="G277" s="65">
        <v>23</v>
      </c>
      <c r="H277" s="95"/>
    </row>
    <row r="278" spans="1:8" ht="12.75">
      <c r="A278" s="19" t="s">
        <v>558</v>
      </c>
      <c r="B278" s="84">
        <v>14</v>
      </c>
      <c r="C278" s="84">
        <v>14</v>
      </c>
      <c r="D278" s="84">
        <v>14</v>
      </c>
      <c r="E278" s="84">
        <v>14</v>
      </c>
      <c r="F278" s="84">
        <v>14</v>
      </c>
      <c r="G278" s="84">
        <v>14</v>
      </c>
      <c r="H278" s="95"/>
    </row>
    <row r="279" spans="1:8" ht="12.75">
      <c r="A279" s="19" t="s">
        <v>559</v>
      </c>
      <c r="B279" s="84">
        <v>92</v>
      </c>
      <c r="C279" s="84">
        <v>92</v>
      </c>
      <c r="D279" s="84">
        <v>92</v>
      </c>
      <c r="E279" s="84">
        <v>92</v>
      </c>
      <c r="F279" s="84">
        <v>92</v>
      </c>
      <c r="G279" s="84">
        <v>92</v>
      </c>
      <c r="H279" s="95"/>
    </row>
    <row r="280" spans="1:8" ht="12.75">
      <c r="A280" s="19" t="s">
        <v>560</v>
      </c>
      <c r="B280" s="84">
        <v>92</v>
      </c>
      <c r="C280" s="84">
        <v>92</v>
      </c>
      <c r="D280" s="84">
        <v>92</v>
      </c>
      <c r="E280" s="84">
        <v>92</v>
      </c>
      <c r="F280" s="84">
        <v>92</v>
      </c>
      <c r="G280" s="84">
        <v>92</v>
      </c>
      <c r="H280" s="95"/>
    </row>
    <row r="281" spans="1:8" ht="12.75">
      <c r="A281" s="19" t="s">
        <v>561</v>
      </c>
      <c r="B281" s="84">
        <v>397</v>
      </c>
      <c r="C281" s="84">
        <v>397</v>
      </c>
      <c r="D281" s="84">
        <v>397</v>
      </c>
      <c r="E281" s="84">
        <v>397</v>
      </c>
      <c r="F281" s="84">
        <v>397</v>
      </c>
      <c r="G281" s="84">
        <v>397</v>
      </c>
      <c r="H281" s="95"/>
    </row>
    <row r="282" spans="1:8" ht="12.75">
      <c r="A282" s="19" t="s">
        <v>562</v>
      </c>
      <c r="B282" s="84">
        <v>49</v>
      </c>
      <c r="C282" s="84">
        <v>49</v>
      </c>
      <c r="D282" s="84">
        <v>49</v>
      </c>
      <c r="E282" s="84">
        <v>49</v>
      </c>
      <c r="F282" s="84">
        <v>49</v>
      </c>
      <c r="G282" s="84">
        <v>49</v>
      </c>
      <c r="H282" s="95"/>
    </row>
    <row r="283" spans="1:8" ht="12.75">
      <c r="A283" s="19" t="s">
        <v>563</v>
      </c>
      <c r="B283" s="84">
        <v>45</v>
      </c>
      <c r="C283" s="84">
        <v>45</v>
      </c>
      <c r="D283" s="84">
        <v>45</v>
      </c>
      <c r="E283" s="84">
        <v>45</v>
      </c>
      <c r="F283" s="84">
        <v>45</v>
      </c>
      <c r="G283" s="84">
        <v>45</v>
      </c>
      <c r="H283" s="95"/>
    </row>
    <row r="284" spans="1:8" ht="12.75">
      <c r="A284" s="19" t="s">
        <v>564</v>
      </c>
      <c r="B284" s="84">
        <v>47</v>
      </c>
      <c r="C284" s="84">
        <v>47</v>
      </c>
      <c r="D284" s="84">
        <v>47</v>
      </c>
      <c r="E284" s="84">
        <v>47</v>
      </c>
      <c r="F284" s="84">
        <v>47</v>
      </c>
      <c r="G284" s="84">
        <v>47</v>
      </c>
      <c r="H284" s="95"/>
    </row>
    <row r="285" spans="1:8" ht="12.75">
      <c r="A285" s="19" t="s">
        <v>565</v>
      </c>
      <c r="B285" s="84">
        <v>49</v>
      </c>
      <c r="C285" s="84">
        <v>49</v>
      </c>
      <c r="D285" s="84">
        <v>49</v>
      </c>
      <c r="E285" s="84">
        <v>49</v>
      </c>
      <c r="F285" s="84">
        <v>49</v>
      </c>
      <c r="G285" s="84">
        <v>49</v>
      </c>
      <c r="H285" s="95"/>
    </row>
    <row r="286" spans="1:8" ht="12.75">
      <c r="A286" s="13" t="s">
        <v>729</v>
      </c>
      <c r="B286" s="84">
        <v>175</v>
      </c>
      <c r="C286" s="84">
        <v>175</v>
      </c>
      <c r="D286" s="84">
        <v>175</v>
      </c>
      <c r="E286" s="84">
        <v>175</v>
      </c>
      <c r="F286" s="84">
        <v>175</v>
      </c>
      <c r="G286" s="84">
        <v>175</v>
      </c>
      <c r="H286" s="95"/>
    </row>
    <row r="287" spans="1:8" ht="12.75">
      <c r="A287" s="13" t="s">
        <v>111</v>
      </c>
      <c r="B287" s="84">
        <v>157</v>
      </c>
      <c r="C287" s="84">
        <v>157</v>
      </c>
      <c r="D287" s="84">
        <v>157</v>
      </c>
      <c r="E287" s="84">
        <v>157</v>
      </c>
      <c r="F287" s="84">
        <v>157</v>
      </c>
      <c r="G287" s="84">
        <v>157</v>
      </c>
      <c r="H287" s="95"/>
    </row>
    <row r="288" spans="1:8" ht="12.75">
      <c r="A288" s="19" t="s">
        <v>112</v>
      </c>
      <c r="B288" s="84">
        <v>44</v>
      </c>
      <c r="C288" s="84">
        <v>44</v>
      </c>
      <c r="D288" s="84">
        <v>44</v>
      </c>
      <c r="E288" s="84">
        <v>44</v>
      </c>
      <c r="F288" s="84">
        <v>44</v>
      </c>
      <c r="G288" s="84">
        <v>44</v>
      </c>
      <c r="H288" s="95"/>
    </row>
    <row r="289" spans="1:8" ht="12.75">
      <c r="A289" s="148" t="s">
        <v>566</v>
      </c>
      <c r="B289" s="84">
        <v>9</v>
      </c>
      <c r="C289" s="84">
        <v>9</v>
      </c>
      <c r="D289" s="84">
        <v>9</v>
      </c>
      <c r="E289" s="84">
        <v>9</v>
      </c>
      <c r="F289" s="84">
        <v>9</v>
      </c>
      <c r="G289" s="84">
        <v>9</v>
      </c>
      <c r="H289" s="95"/>
    </row>
    <row r="290" spans="1:8" ht="12.75">
      <c r="A290" s="19" t="s">
        <v>567</v>
      </c>
      <c r="B290" s="84">
        <v>17</v>
      </c>
      <c r="C290" s="84">
        <v>17</v>
      </c>
      <c r="D290" s="84">
        <v>17</v>
      </c>
      <c r="E290" s="84">
        <v>17</v>
      </c>
      <c r="F290" s="84">
        <v>17</v>
      </c>
      <c r="G290" s="84">
        <v>17</v>
      </c>
      <c r="H290" s="95"/>
    </row>
    <row r="291" spans="1:8" ht="12.75">
      <c r="A291" s="19" t="s">
        <v>568</v>
      </c>
      <c r="B291" s="84">
        <v>40</v>
      </c>
      <c r="C291" s="84">
        <v>40</v>
      </c>
      <c r="D291" s="84">
        <v>40</v>
      </c>
      <c r="E291" s="84">
        <v>40</v>
      </c>
      <c r="F291" s="84">
        <v>40</v>
      </c>
      <c r="G291" s="84">
        <v>40</v>
      </c>
      <c r="H291" s="95"/>
    </row>
    <row r="292" spans="1:8" ht="12.75">
      <c r="A292" s="19" t="s">
        <v>569</v>
      </c>
      <c r="B292" s="84">
        <v>140</v>
      </c>
      <c r="C292" s="84">
        <v>140</v>
      </c>
      <c r="D292" s="84">
        <v>140</v>
      </c>
      <c r="E292" s="84">
        <v>140</v>
      </c>
      <c r="F292" s="84">
        <v>140</v>
      </c>
      <c r="G292" s="84">
        <v>140</v>
      </c>
      <c r="H292" s="95"/>
    </row>
    <row r="293" spans="1:8" ht="12.75">
      <c r="A293" s="19" t="s">
        <v>570</v>
      </c>
      <c r="B293" s="84">
        <v>133</v>
      </c>
      <c r="C293" s="84">
        <v>133</v>
      </c>
      <c r="D293" s="84">
        <v>133</v>
      </c>
      <c r="E293" s="84">
        <v>133</v>
      </c>
      <c r="F293" s="84">
        <v>133</v>
      </c>
      <c r="G293" s="84">
        <v>133</v>
      </c>
      <c r="H293" s="95"/>
    </row>
    <row r="294" spans="1:8" ht="12.75">
      <c r="A294" s="19" t="s">
        <v>571</v>
      </c>
      <c r="B294" s="84">
        <v>334</v>
      </c>
      <c r="C294" s="84">
        <v>334</v>
      </c>
      <c r="D294" s="84">
        <v>334</v>
      </c>
      <c r="E294" s="84">
        <v>334</v>
      </c>
      <c r="F294" s="84">
        <v>334</v>
      </c>
      <c r="G294" s="84">
        <v>334</v>
      </c>
      <c r="H294" s="95"/>
    </row>
    <row r="295" spans="1:8" ht="12.75">
      <c r="A295" s="13" t="s">
        <v>865</v>
      </c>
      <c r="B295" s="84">
        <v>1.6</v>
      </c>
      <c r="C295" s="84">
        <v>1.6</v>
      </c>
      <c r="D295" s="84">
        <v>1.6</v>
      </c>
      <c r="E295" s="84">
        <v>1.6</v>
      </c>
      <c r="F295" s="84">
        <v>1.6</v>
      </c>
      <c r="G295" s="84">
        <v>1.6</v>
      </c>
      <c r="H295" s="95"/>
    </row>
    <row r="296" spans="1:8" ht="12.75">
      <c r="A296" s="13" t="s">
        <v>866</v>
      </c>
      <c r="B296" s="84">
        <v>1.6</v>
      </c>
      <c r="C296" s="84">
        <v>1.6</v>
      </c>
      <c r="D296" s="84">
        <v>1.6</v>
      </c>
      <c r="E296" s="84">
        <v>1.6</v>
      </c>
      <c r="F296" s="84">
        <v>1.6</v>
      </c>
      <c r="G296" s="84">
        <v>1.6</v>
      </c>
      <c r="H296" s="95"/>
    </row>
    <row r="297" spans="1:8" ht="12.75">
      <c r="A297" s="13" t="s">
        <v>867</v>
      </c>
      <c r="B297" s="84">
        <v>1.6</v>
      </c>
      <c r="C297" s="84">
        <v>1.6</v>
      </c>
      <c r="D297" s="84">
        <v>1.6</v>
      </c>
      <c r="E297" s="84">
        <v>1.6</v>
      </c>
      <c r="F297" s="84">
        <v>1.6</v>
      </c>
      <c r="G297" s="84">
        <v>1.6</v>
      </c>
      <c r="H297" s="95"/>
    </row>
    <row r="298" spans="1:8" ht="12.75">
      <c r="A298" s="13" t="s">
        <v>868</v>
      </c>
      <c r="B298" s="84">
        <v>1.6</v>
      </c>
      <c r="C298" s="84">
        <v>1.6</v>
      </c>
      <c r="D298" s="84">
        <v>1.6</v>
      </c>
      <c r="E298" s="84">
        <v>1.6</v>
      </c>
      <c r="F298" s="84">
        <v>1.6</v>
      </c>
      <c r="G298" s="84">
        <v>1.6</v>
      </c>
      <c r="H298" s="95"/>
    </row>
    <row r="299" spans="1:8" ht="12.75">
      <c r="A299" s="19" t="s">
        <v>572</v>
      </c>
      <c r="B299" s="84">
        <v>1.2</v>
      </c>
      <c r="C299" s="65">
        <v>1.2</v>
      </c>
      <c r="D299" s="65">
        <v>1.2</v>
      </c>
      <c r="E299" s="65">
        <v>1.2</v>
      </c>
      <c r="F299" s="65">
        <v>1.2</v>
      </c>
      <c r="G299" s="65">
        <v>1.2</v>
      </c>
      <c r="H299" s="95"/>
    </row>
    <row r="300" spans="1:8" ht="12.75">
      <c r="A300" s="19" t="s">
        <v>573</v>
      </c>
      <c r="B300" s="84">
        <v>1362</v>
      </c>
      <c r="C300" s="84">
        <v>1362</v>
      </c>
      <c r="D300" s="84">
        <v>1362</v>
      </c>
      <c r="E300" s="84">
        <v>1362</v>
      </c>
      <c r="F300" s="84">
        <v>1362</v>
      </c>
      <c r="G300" s="84">
        <v>1362</v>
      </c>
      <c r="H300" s="95"/>
    </row>
    <row r="301" spans="1:8" ht="12.75">
      <c r="A301" s="19" t="s">
        <v>574</v>
      </c>
      <c r="B301" s="84">
        <v>1289</v>
      </c>
      <c r="C301" s="84">
        <v>1289</v>
      </c>
      <c r="D301" s="84">
        <v>1289</v>
      </c>
      <c r="E301" s="84">
        <v>1289</v>
      </c>
      <c r="F301" s="84">
        <v>1289</v>
      </c>
      <c r="G301" s="84">
        <v>1289</v>
      </c>
      <c r="H301" s="95"/>
    </row>
    <row r="302" spans="1:8" ht="12.75">
      <c r="A302" s="19" t="s">
        <v>575</v>
      </c>
      <c r="B302" s="84">
        <v>61</v>
      </c>
      <c r="C302" s="84">
        <v>61</v>
      </c>
      <c r="D302" s="84">
        <v>61</v>
      </c>
      <c r="E302" s="84">
        <v>61</v>
      </c>
      <c r="F302" s="84">
        <v>61</v>
      </c>
      <c r="G302" s="84">
        <v>61</v>
      </c>
      <c r="H302" s="95"/>
    </row>
    <row r="303" spans="1:8" ht="12.75">
      <c r="A303" s="19" t="s">
        <v>576</v>
      </c>
      <c r="B303" s="84">
        <v>64</v>
      </c>
      <c r="C303" s="84">
        <v>64</v>
      </c>
      <c r="D303" s="84">
        <v>64</v>
      </c>
      <c r="E303" s="84">
        <v>64</v>
      </c>
      <c r="F303" s="84">
        <v>64</v>
      </c>
      <c r="G303" s="84">
        <v>64</v>
      </c>
      <c r="H303" s="95"/>
    </row>
    <row r="304" spans="1:8" ht="12.75">
      <c r="A304" s="19" t="s">
        <v>577</v>
      </c>
      <c r="B304" s="84">
        <v>182</v>
      </c>
      <c r="C304" s="65">
        <v>182</v>
      </c>
      <c r="D304" s="65">
        <v>182</v>
      </c>
      <c r="E304" s="65">
        <v>182</v>
      </c>
      <c r="F304" s="65">
        <v>182</v>
      </c>
      <c r="G304" s="65">
        <v>182</v>
      </c>
      <c r="H304" s="95"/>
    </row>
    <row r="305" spans="1:8" ht="12.75">
      <c r="A305" s="19" t="s">
        <v>578</v>
      </c>
      <c r="B305" s="84">
        <v>508</v>
      </c>
      <c r="C305" s="84">
        <v>508</v>
      </c>
      <c r="D305" s="84">
        <v>508</v>
      </c>
      <c r="E305" s="84">
        <v>508</v>
      </c>
      <c r="F305" s="84">
        <v>508</v>
      </c>
      <c r="G305" s="84">
        <v>508</v>
      </c>
      <c r="H305" s="79"/>
    </row>
    <row r="306" spans="1:8" ht="12.75">
      <c r="A306" s="19" t="s">
        <v>579</v>
      </c>
      <c r="B306" s="84">
        <v>11</v>
      </c>
      <c r="C306" s="65">
        <v>11</v>
      </c>
      <c r="D306" s="65">
        <v>11</v>
      </c>
      <c r="E306" s="65">
        <v>11</v>
      </c>
      <c r="F306" s="65">
        <v>11</v>
      </c>
      <c r="G306" s="65">
        <v>11</v>
      </c>
      <c r="H306" s="79"/>
    </row>
    <row r="307" spans="1:8" ht="12.75">
      <c r="A307" s="19" t="s">
        <v>580</v>
      </c>
      <c r="B307" s="84">
        <v>34</v>
      </c>
      <c r="C307" s="84">
        <v>34</v>
      </c>
      <c r="D307" s="84">
        <v>34</v>
      </c>
      <c r="E307" s="84">
        <v>34</v>
      </c>
      <c r="F307" s="84">
        <v>34</v>
      </c>
      <c r="G307" s="84">
        <v>34</v>
      </c>
      <c r="H307" s="79"/>
    </row>
    <row r="308" spans="1:8" ht="12.75">
      <c r="A308" s="19" t="s">
        <v>581</v>
      </c>
      <c r="B308" s="84">
        <v>77</v>
      </c>
      <c r="C308" s="84">
        <v>77</v>
      </c>
      <c r="D308" s="84">
        <v>77</v>
      </c>
      <c r="E308" s="84">
        <v>77</v>
      </c>
      <c r="F308" s="84">
        <v>77</v>
      </c>
      <c r="G308" s="84">
        <v>77</v>
      </c>
      <c r="H308" s="79"/>
    </row>
    <row r="309" spans="1:8" ht="12.75">
      <c r="A309" s="19" t="s">
        <v>582</v>
      </c>
      <c r="B309" s="84">
        <v>74</v>
      </c>
      <c r="C309" s="84">
        <v>74</v>
      </c>
      <c r="D309" s="84">
        <v>74</v>
      </c>
      <c r="E309" s="84">
        <v>74</v>
      </c>
      <c r="F309" s="84">
        <v>74</v>
      </c>
      <c r="G309" s="84">
        <v>74</v>
      </c>
      <c r="H309" s="95"/>
    </row>
    <row r="310" spans="1:8" ht="12.75">
      <c r="A310" s="19" t="s">
        <v>583</v>
      </c>
      <c r="B310" s="84">
        <v>70</v>
      </c>
      <c r="C310" s="84">
        <v>70</v>
      </c>
      <c r="D310" s="84">
        <v>70</v>
      </c>
      <c r="E310" s="84">
        <v>70</v>
      </c>
      <c r="F310" s="84">
        <v>70</v>
      </c>
      <c r="G310" s="84">
        <v>70</v>
      </c>
      <c r="H310" s="95"/>
    </row>
    <row r="311" spans="1:8" ht="12.75">
      <c r="A311" s="19" t="s">
        <v>584</v>
      </c>
      <c r="B311" s="83">
        <v>116</v>
      </c>
      <c r="C311" s="83">
        <v>116</v>
      </c>
      <c r="D311" s="83">
        <v>116</v>
      </c>
      <c r="E311" s="83">
        <v>116</v>
      </c>
      <c r="F311" s="83">
        <v>116</v>
      </c>
      <c r="G311" s="83">
        <v>116</v>
      </c>
      <c r="H311" s="95"/>
    </row>
    <row r="312" spans="1:8" ht="12.75">
      <c r="A312" s="19" t="s">
        <v>585</v>
      </c>
      <c r="B312" s="83">
        <v>69</v>
      </c>
      <c r="C312" s="83">
        <v>69</v>
      </c>
      <c r="D312" s="83">
        <v>69</v>
      </c>
      <c r="E312" s="83">
        <v>69</v>
      </c>
      <c r="F312" s="83">
        <v>69</v>
      </c>
      <c r="G312" s="83">
        <v>69</v>
      </c>
      <c r="H312" s="95"/>
    </row>
    <row r="313" spans="1:8" ht="12.75">
      <c r="A313" s="19" t="s">
        <v>586</v>
      </c>
      <c r="B313" s="83">
        <v>63</v>
      </c>
      <c r="C313" s="83">
        <v>63</v>
      </c>
      <c r="D313" s="83">
        <v>63</v>
      </c>
      <c r="E313" s="83">
        <v>63</v>
      </c>
      <c r="F313" s="83">
        <v>63</v>
      </c>
      <c r="G313" s="83">
        <v>63</v>
      </c>
      <c r="H313" s="95"/>
    </row>
    <row r="314" spans="1:8" ht="12.75">
      <c r="A314" s="19" t="s">
        <v>587</v>
      </c>
      <c r="B314" s="83">
        <v>68</v>
      </c>
      <c r="C314" s="83">
        <v>68</v>
      </c>
      <c r="D314" s="83">
        <v>68</v>
      </c>
      <c r="E314" s="83">
        <v>68</v>
      </c>
      <c r="F314" s="83">
        <v>68</v>
      </c>
      <c r="G314" s="83">
        <v>68</v>
      </c>
      <c r="H314" s="95"/>
    </row>
    <row r="315" spans="1:8" ht="12.75">
      <c r="A315" s="19" t="s">
        <v>588</v>
      </c>
      <c r="B315" s="83">
        <v>67</v>
      </c>
      <c r="C315" s="83">
        <v>67</v>
      </c>
      <c r="D315" s="83">
        <v>67</v>
      </c>
      <c r="E315" s="83">
        <v>67</v>
      </c>
      <c r="F315" s="83">
        <v>67</v>
      </c>
      <c r="G315" s="83">
        <v>67</v>
      </c>
      <c r="H315" s="95"/>
    </row>
    <row r="316" spans="1:8" ht="12.75">
      <c r="A316" s="19" t="s">
        <v>589</v>
      </c>
      <c r="B316" s="83">
        <v>107</v>
      </c>
      <c r="C316" s="83">
        <v>107</v>
      </c>
      <c r="D316" s="83">
        <v>107</v>
      </c>
      <c r="E316" s="83">
        <v>107</v>
      </c>
      <c r="F316" s="83">
        <v>107</v>
      </c>
      <c r="G316" s="83">
        <v>107</v>
      </c>
      <c r="H316" s="95"/>
    </row>
    <row r="317" spans="1:8" ht="12.75">
      <c r="A317" s="19" t="s">
        <v>590</v>
      </c>
      <c r="B317" s="84">
        <v>66</v>
      </c>
      <c r="C317" s="84">
        <v>66</v>
      </c>
      <c r="D317" s="84">
        <v>66</v>
      </c>
      <c r="E317" s="84">
        <v>66</v>
      </c>
      <c r="F317" s="84">
        <v>66</v>
      </c>
      <c r="G317" s="84">
        <v>66</v>
      </c>
      <c r="H317" s="95"/>
    </row>
    <row r="318" spans="1:8" ht="12.75">
      <c r="A318" s="19" t="s">
        <v>591</v>
      </c>
      <c r="B318" s="84">
        <v>66</v>
      </c>
      <c r="C318" s="84">
        <v>66</v>
      </c>
      <c r="D318" s="84">
        <v>66</v>
      </c>
      <c r="E318" s="84">
        <v>66</v>
      </c>
      <c r="F318" s="84">
        <v>66</v>
      </c>
      <c r="G318" s="84">
        <v>66</v>
      </c>
      <c r="H318" s="95"/>
    </row>
    <row r="319" spans="1:8" ht="12.75">
      <c r="A319" s="19" t="s">
        <v>592</v>
      </c>
      <c r="B319" s="84">
        <v>67</v>
      </c>
      <c r="C319" s="84">
        <v>67</v>
      </c>
      <c r="D319" s="84">
        <v>67</v>
      </c>
      <c r="E319" s="84">
        <v>67</v>
      </c>
      <c r="F319" s="84">
        <v>67</v>
      </c>
      <c r="G319" s="84">
        <v>67</v>
      </c>
      <c r="H319" s="95"/>
    </row>
    <row r="320" spans="1:8" ht="12.75">
      <c r="A320" s="19" t="s">
        <v>593</v>
      </c>
      <c r="B320" s="84">
        <v>62</v>
      </c>
      <c r="C320" s="84">
        <v>62</v>
      </c>
      <c r="D320" s="84">
        <v>62</v>
      </c>
      <c r="E320" s="84">
        <v>62</v>
      </c>
      <c r="F320" s="84">
        <v>62</v>
      </c>
      <c r="G320" s="84">
        <v>62</v>
      </c>
      <c r="H320" s="95"/>
    </row>
    <row r="321" spans="1:8" ht="12.75">
      <c r="A321" s="19" t="s">
        <v>594</v>
      </c>
      <c r="B321" s="84">
        <v>71</v>
      </c>
      <c r="C321" s="84">
        <v>71</v>
      </c>
      <c r="D321" s="84">
        <v>71</v>
      </c>
      <c r="E321" s="84">
        <v>71</v>
      </c>
      <c r="F321" s="84">
        <v>71</v>
      </c>
      <c r="G321" s="84">
        <v>71</v>
      </c>
      <c r="H321" s="95"/>
    </row>
    <row r="322" spans="1:8" ht="12.75">
      <c r="A322" s="19" t="s">
        <v>595</v>
      </c>
      <c r="B322" s="84">
        <v>73</v>
      </c>
      <c r="C322" s="84">
        <v>73</v>
      </c>
      <c r="D322" s="84">
        <v>73</v>
      </c>
      <c r="E322" s="84">
        <v>73</v>
      </c>
      <c r="F322" s="84">
        <v>73</v>
      </c>
      <c r="G322" s="84">
        <v>73</v>
      </c>
      <c r="H322" s="95"/>
    </row>
    <row r="323" spans="1:8" ht="12.75">
      <c r="A323" s="19" t="s">
        <v>596</v>
      </c>
      <c r="B323" s="84">
        <v>76</v>
      </c>
      <c r="C323" s="84">
        <v>76</v>
      </c>
      <c r="D323" s="84">
        <v>76</v>
      </c>
      <c r="E323" s="84">
        <v>76</v>
      </c>
      <c r="F323" s="84">
        <v>76</v>
      </c>
      <c r="G323" s="84">
        <v>76</v>
      </c>
      <c r="H323" s="95"/>
    </row>
    <row r="324" spans="1:8" ht="12.75">
      <c r="A324" s="19" t="s">
        <v>597</v>
      </c>
      <c r="B324" s="84">
        <v>66</v>
      </c>
      <c r="C324" s="84">
        <v>66</v>
      </c>
      <c r="D324" s="84">
        <v>66</v>
      </c>
      <c r="E324" s="84">
        <v>66</v>
      </c>
      <c r="F324" s="84">
        <v>66</v>
      </c>
      <c r="G324" s="84">
        <v>66</v>
      </c>
      <c r="H324" s="95"/>
    </row>
    <row r="325" spans="1:8" ht="12.75">
      <c r="A325" s="19" t="s">
        <v>598</v>
      </c>
      <c r="B325" s="84">
        <v>76</v>
      </c>
      <c r="C325" s="84">
        <v>76</v>
      </c>
      <c r="D325" s="84">
        <v>76</v>
      </c>
      <c r="E325" s="84">
        <v>76</v>
      </c>
      <c r="F325" s="84">
        <v>76</v>
      </c>
      <c r="G325" s="84">
        <v>76</v>
      </c>
      <c r="H325" s="95"/>
    </row>
    <row r="326" spans="1:8" ht="12.75">
      <c r="A326" s="19" t="s">
        <v>599</v>
      </c>
      <c r="B326" s="84">
        <v>75</v>
      </c>
      <c r="C326" s="84">
        <v>75</v>
      </c>
      <c r="D326" s="84">
        <v>75</v>
      </c>
      <c r="E326" s="84">
        <v>75</v>
      </c>
      <c r="F326" s="84">
        <v>75</v>
      </c>
      <c r="G326" s="84">
        <v>75</v>
      </c>
      <c r="H326" s="95"/>
    </row>
    <row r="327" spans="1:8" ht="12.75">
      <c r="A327" s="19" t="s">
        <v>600</v>
      </c>
      <c r="B327" s="84">
        <v>15</v>
      </c>
      <c r="C327" s="84">
        <v>15</v>
      </c>
      <c r="D327" s="84">
        <v>15</v>
      </c>
      <c r="E327" s="84">
        <v>15</v>
      </c>
      <c r="F327" s="84">
        <v>15</v>
      </c>
      <c r="G327" s="84">
        <v>15</v>
      </c>
      <c r="H327" s="95"/>
    </row>
    <row r="328" spans="1:8" ht="12.75">
      <c r="A328" s="19" t="s">
        <v>601</v>
      </c>
      <c r="B328" s="84">
        <v>1.4</v>
      </c>
      <c r="C328" s="65">
        <v>1.4</v>
      </c>
      <c r="D328" s="65">
        <v>1.4</v>
      </c>
      <c r="E328" s="65">
        <v>1.4</v>
      </c>
      <c r="F328" s="65">
        <v>1.4</v>
      </c>
      <c r="G328" s="65">
        <v>1.4</v>
      </c>
      <c r="H328" s="95"/>
    </row>
    <row r="329" spans="1:8" ht="12.75">
      <c r="A329" s="19" t="s">
        <v>602</v>
      </c>
      <c r="B329" s="84">
        <v>1.4</v>
      </c>
      <c r="C329" s="65">
        <v>1.4</v>
      </c>
      <c r="D329" s="65">
        <v>1.4</v>
      </c>
      <c r="E329" s="65">
        <v>1.4</v>
      </c>
      <c r="F329" s="65">
        <v>1.4</v>
      </c>
      <c r="G329" s="65">
        <v>1.4</v>
      </c>
      <c r="H329" s="95"/>
    </row>
    <row r="330" spans="1:8" ht="12.75">
      <c r="A330" s="19" t="s">
        <v>603</v>
      </c>
      <c r="B330" s="84">
        <v>1.4</v>
      </c>
      <c r="C330" s="65">
        <v>1.4</v>
      </c>
      <c r="D330" s="65">
        <v>1.4</v>
      </c>
      <c r="E330" s="65">
        <v>1.4</v>
      </c>
      <c r="F330" s="65">
        <v>1.4</v>
      </c>
      <c r="G330" s="65">
        <v>1.4</v>
      </c>
      <c r="H330" s="95"/>
    </row>
    <row r="331" spans="1:8" ht="12.75">
      <c r="A331" s="19" t="s">
        <v>604</v>
      </c>
      <c r="B331" s="84">
        <v>1.4</v>
      </c>
      <c r="C331" s="65">
        <v>1.4</v>
      </c>
      <c r="D331" s="65">
        <v>1.4</v>
      </c>
      <c r="E331" s="65">
        <v>1.4</v>
      </c>
      <c r="F331" s="65">
        <v>1.4</v>
      </c>
      <c r="G331" s="65">
        <v>1.4</v>
      </c>
      <c r="H331" s="166"/>
    </row>
    <row r="332" spans="1:8" ht="12.75">
      <c r="A332" s="19" t="s">
        <v>818</v>
      </c>
      <c r="B332" s="84">
        <v>1.4</v>
      </c>
      <c r="C332" s="65">
        <v>1.4</v>
      </c>
      <c r="D332" s="65">
        <v>1.4</v>
      </c>
      <c r="E332" s="65">
        <v>1.4</v>
      </c>
      <c r="F332" s="65">
        <v>1.4</v>
      </c>
      <c r="G332" s="65">
        <v>1.4</v>
      </c>
      <c r="H332" s="166"/>
    </row>
    <row r="333" spans="1:8" ht="12.75">
      <c r="A333" s="19" t="s">
        <v>819</v>
      </c>
      <c r="B333" s="84">
        <v>1.4</v>
      </c>
      <c r="C333" s="65">
        <v>1.4</v>
      </c>
      <c r="D333" s="65">
        <v>1.4</v>
      </c>
      <c r="E333" s="65">
        <v>1.4</v>
      </c>
      <c r="F333" s="65">
        <v>1.4</v>
      </c>
      <c r="G333" s="65">
        <v>1.4</v>
      </c>
      <c r="H333" s="166"/>
    </row>
    <row r="334" spans="1:8" ht="12.75">
      <c r="A334" s="19" t="s">
        <v>605</v>
      </c>
      <c r="B334" s="84">
        <v>112</v>
      </c>
      <c r="C334" s="84">
        <v>112</v>
      </c>
      <c r="D334" s="84">
        <v>112</v>
      </c>
      <c r="E334" s="84">
        <v>112</v>
      </c>
      <c r="F334" s="84">
        <v>112</v>
      </c>
      <c r="G334" s="84">
        <v>112</v>
      </c>
      <c r="H334" s="166"/>
    </row>
    <row r="335" spans="1:8" ht="12.75">
      <c r="A335" s="19" t="s">
        <v>606</v>
      </c>
      <c r="B335" s="84">
        <v>105</v>
      </c>
      <c r="C335" s="84">
        <v>105</v>
      </c>
      <c r="D335" s="84">
        <v>105</v>
      </c>
      <c r="E335" s="84">
        <v>105</v>
      </c>
      <c r="F335" s="84">
        <v>105</v>
      </c>
      <c r="G335" s="84">
        <v>105</v>
      </c>
      <c r="H335" s="95"/>
    </row>
    <row r="336" spans="1:8" ht="12.75">
      <c r="A336" s="19" t="s">
        <v>607</v>
      </c>
      <c r="B336" s="84">
        <v>117</v>
      </c>
      <c r="C336" s="84">
        <v>117</v>
      </c>
      <c r="D336" s="84">
        <v>117</v>
      </c>
      <c r="E336" s="84">
        <v>117</v>
      </c>
      <c r="F336" s="84">
        <v>117</v>
      </c>
      <c r="G336" s="84">
        <v>117</v>
      </c>
      <c r="H336" s="95"/>
    </row>
    <row r="337" spans="1:8" ht="12.75">
      <c r="A337" s="19" t="s">
        <v>608</v>
      </c>
      <c r="B337" s="84">
        <v>124</v>
      </c>
      <c r="C337" s="84">
        <v>124</v>
      </c>
      <c r="D337" s="84">
        <v>124</v>
      </c>
      <c r="E337" s="84">
        <v>124</v>
      </c>
      <c r="F337" s="84">
        <v>124</v>
      </c>
      <c r="G337" s="84">
        <v>124</v>
      </c>
      <c r="H337" s="95"/>
    </row>
    <row r="338" spans="1:8" ht="12.75">
      <c r="A338" s="19" t="s">
        <v>609</v>
      </c>
      <c r="B338" s="84">
        <v>430</v>
      </c>
      <c r="C338" s="65">
        <v>430</v>
      </c>
      <c r="D338" s="65">
        <v>430</v>
      </c>
      <c r="E338" s="65">
        <v>430</v>
      </c>
      <c r="F338" s="65">
        <v>430</v>
      </c>
      <c r="G338" s="65">
        <v>430</v>
      </c>
      <c r="H338" s="166"/>
    </row>
    <row r="339" spans="1:8" ht="12.75">
      <c r="A339" s="19" t="s">
        <v>610</v>
      </c>
      <c r="B339" s="84">
        <v>562</v>
      </c>
      <c r="C339" s="84">
        <v>562</v>
      </c>
      <c r="D339" s="84">
        <v>562</v>
      </c>
      <c r="E339" s="84">
        <v>562</v>
      </c>
      <c r="F339" s="84">
        <v>562</v>
      </c>
      <c r="G339" s="84">
        <v>562</v>
      </c>
      <c r="H339" s="95"/>
    </row>
    <row r="340" spans="1:8" ht="12.75">
      <c r="A340" s="19" t="s">
        <v>611</v>
      </c>
      <c r="B340" s="84">
        <v>818</v>
      </c>
      <c r="C340" s="65">
        <v>818</v>
      </c>
      <c r="D340" s="65">
        <v>818</v>
      </c>
      <c r="E340" s="65">
        <v>818</v>
      </c>
      <c r="F340" s="65">
        <v>818</v>
      </c>
      <c r="G340" s="65">
        <v>818</v>
      </c>
      <c r="H340" s="95"/>
    </row>
    <row r="341" spans="1:8" ht="12.75">
      <c r="A341" s="19" t="s">
        <v>612</v>
      </c>
      <c r="B341" s="84">
        <v>237</v>
      </c>
      <c r="C341" s="65">
        <v>237</v>
      </c>
      <c r="D341" s="65">
        <v>237</v>
      </c>
      <c r="E341" s="65">
        <v>237</v>
      </c>
      <c r="F341" s="65">
        <v>237</v>
      </c>
      <c r="G341" s="65">
        <v>237</v>
      </c>
      <c r="H341" s="95"/>
    </row>
    <row r="342" spans="1:8" ht="12.75">
      <c r="A342" s="19" t="s">
        <v>613</v>
      </c>
      <c r="B342" s="84">
        <v>4</v>
      </c>
      <c r="C342" s="65">
        <v>4</v>
      </c>
      <c r="D342" s="65">
        <v>4</v>
      </c>
      <c r="E342" s="65">
        <v>4</v>
      </c>
      <c r="F342" s="84">
        <v>4</v>
      </c>
      <c r="G342" s="84">
        <v>4</v>
      </c>
      <c r="H342" s="95"/>
    </row>
    <row r="343" spans="1:8" ht="12.75">
      <c r="A343" s="19" t="s">
        <v>614</v>
      </c>
      <c r="B343" s="84">
        <v>153</v>
      </c>
      <c r="C343" s="84">
        <v>153</v>
      </c>
      <c r="D343" s="84">
        <v>153</v>
      </c>
      <c r="E343" s="84">
        <v>153</v>
      </c>
      <c r="F343" s="84">
        <v>153</v>
      </c>
      <c r="G343" s="84">
        <v>153</v>
      </c>
      <c r="H343" s="79"/>
    </row>
    <row r="344" spans="1:8" ht="12.75">
      <c r="A344" s="19" t="s">
        <v>615</v>
      </c>
      <c r="B344" s="84">
        <v>154</v>
      </c>
      <c r="C344" s="84">
        <v>154</v>
      </c>
      <c r="D344" s="84">
        <v>154</v>
      </c>
      <c r="E344" s="84">
        <v>154</v>
      </c>
      <c r="F344" s="84">
        <v>154</v>
      </c>
      <c r="G344" s="84">
        <v>154</v>
      </c>
      <c r="H344" s="79"/>
    </row>
    <row r="345" spans="1:8" ht="12.75">
      <c r="A345" s="19" t="s">
        <v>616</v>
      </c>
      <c r="B345" s="84">
        <v>225</v>
      </c>
      <c r="C345" s="65">
        <v>225</v>
      </c>
      <c r="D345" s="65">
        <v>225</v>
      </c>
      <c r="E345" s="65">
        <v>225</v>
      </c>
      <c r="F345" s="65">
        <v>225</v>
      </c>
      <c r="G345" s="65">
        <v>225</v>
      </c>
      <c r="H345" s="79"/>
    </row>
    <row r="346" spans="1:8" ht="12.75">
      <c r="A346" s="19" t="s">
        <v>617</v>
      </c>
      <c r="B346" s="84">
        <v>240</v>
      </c>
      <c r="C346" s="65">
        <v>240</v>
      </c>
      <c r="D346" s="65">
        <v>240</v>
      </c>
      <c r="E346" s="65">
        <v>240</v>
      </c>
      <c r="F346" s="65">
        <v>240</v>
      </c>
      <c r="G346" s="65">
        <v>240</v>
      </c>
      <c r="H346" s="79"/>
    </row>
    <row r="347" spans="1:8" ht="12.75">
      <c r="A347" s="19" t="s">
        <v>618</v>
      </c>
      <c r="B347" s="84">
        <v>397</v>
      </c>
      <c r="C347" s="84">
        <v>397</v>
      </c>
      <c r="D347" s="84">
        <v>397</v>
      </c>
      <c r="E347" s="84">
        <v>397</v>
      </c>
      <c r="F347" s="84">
        <v>397</v>
      </c>
      <c r="G347" s="84">
        <v>397</v>
      </c>
      <c r="H347" s="95"/>
    </row>
    <row r="348" spans="1:8" ht="12.75">
      <c r="A348" s="137" t="s">
        <v>897</v>
      </c>
      <c r="B348" s="127">
        <v>175</v>
      </c>
      <c r="C348" s="127">
        <v>175</v>
      </c>
      <c r="D348" s="127">
        <v>175</v>
      </c>
      <c r="E348" s="127">
        <v>175</v>
      </c>
      <c r="F348" s="127">
        <v>175</v>
      </c>
      <c r="G348" s="127">
        <v>175</v>
      </c>
      <c r="H348" s="100"/>
    </row>
    <row r="349" spans="1:8" ht="12.75">
      <c r="A349" s="137" t="s">
        <v>780</v>
      </c>
      <c r="B349" s="127">
        <v>551</v>
      </c>
      <c r="C349" s="127">
        <v>551</v>
      </c>
      <c r="D349" s="127">
        <v>551</v>
      </c>
      <c r="E349" s="127">
        <v>551</v>
      </c>
      <c r="F349" s="127">
        <v>551</v>
      </c>
      <c r="G349" s="127">
        <v>551</v>
      </c>
      <c r="H349" s="137"/>
    </row>
    <row r="350" spans="1:8" ht="12.75">
      <c r="A350" s="137" t="s">
        <v>781</v>
      </c>
      <c r="B350" s="127">
        <v>399</v>
      </c>
      <c r="C350" s="127">
        <v>399</v>
      </c>
      <c r="D350" s="127">
        <v>399</v>
      </c>
      <c r="E350" s="127">
        <v>399</v>
      </c>
      <c r="F350" s="127">
        <v>399</v>
      </c>
      <c r="G350" s="127">
        <v>399</v>
      </c>
      <c r="H350" s="137"/>
    </row>
    <row r="351" spans="1:8" ht="12.75">
      <c r="A351" s="19" t="s">
        <v>619</v>
      </c>
      <c r="B351" s="84">
        <v>163</v>
      </c>
      <c r="C351" s="84">
        <v>163</v>
      </c>
      <c r="D351" s="84">
        <v>163</v>
      </c>
      <c r="E351" s="84">
        <v>163</v>
      </c>
      <c r="F351" s="84">
        <v>163</v>
      </c>
      <c r="G351" s="84">
        <v>163</v>
      </c>
      <c r="H351" s="95"/>
    </row>
    <row r="352" spans="1:8" ht="12.75">
      <c r="A352" s="19" t="s">
        <v>620</v>
      </c>
      <c r="B352" s="84">
        <v>167</v>
      </c>
      <c r="C352" s="84">
        <v>167</v>
      </c>
      <c r="D352" s="84">
        <v>167</v>
      </c>
      <c r="E352" s="84">
        <v>167</v>
      </c>
      <c r="F352" s="84">
        <v>167</v>
      </c>
      <c r="G352" s="84">
        <v>167</v>
      </c>
      <c r="H352" s="95"/>
    </row>
    <row r="353" spans="1:8" ht="12.75">
      <c r="A353" s="19" t="s">
        <v>621</v>
      </c>
      <c r="B353" s="83">
        <v>254</v>
      </c>
      <c r="C353" s="83">
        <v>254</v>
      </c>
      <c r="D353" s="83">
        <v>254</v>
      </c>
      <c r="E353" s="83">
        <v>254</v>
      </c>
      <c r="F353" s="83">
        <v>254</v>
      </c>
      <c r="G353" s="83">
        <v>254</v>
      </c>
      <c r="H353" s="95"/>
    </row>
    <row r="354" spans="1:8" ht="12.75">
      <c r="A354" s="19" t="s">
        <v>622</v>
      </c>
      <c r="B354" s="83">
        <v>541</v>
      </c>
      <c r="C354" s="83">
        <v>541</v>
      </c>
      <c r="D354" s="83">
        <v>541</v>
      </c>
      <c r="E354" s="83">
        <v>541</v>
      </c>
      <c r="F354" s="83">
        <v>541</v>
      </c>
      <c r="G354" s="83">
        <v>541</v>
      </c>
      <c r="H354" s="95"/>
    </row>
    <row r="355" spans="1:8" ht="12.75">
      <c r="A355" s="19" t="s">
        <v>623</v>
      </c>
      <c r="B355" s="83">
        <v>656</v>
      </c>
      <c r="C355" s="83">
        <v>656</v>
      </c>
      <c r="D355" s="83">
        <v>656</v>
      </c>
      <c r="E355" s="83">
        <v>656</v>
      </c>
      <c r="F355" s="83">
        <v>656</v>
      </c>
      <c r="G355" s="83">
        <v>656</v>
      </c>
      <c r="H355" s="95"/>
    </row>
    <row r="356" spans="1:8" ht="12.75">
      <c r="A356" s="19" t="s">
        <v>624</v>
      </c>
      <c r="B356" s="83">
        <v>655</v>
      </c>
      <c r="C356" s="83">
        <v>655</v>
      </c>
      <c r="D356" s="83">
        <v>655</v>
      </c>
      <c r="E356" s="83">
        <v>655</v>
      </c>
      <c r="F356" s="83">
        <v>655</v>
      </c>
      <c r="G356" s="83">
        <v>655</v>
      </c>
      <c r="H356" s="95"/>
    </row>
    <row r="357" spans="1:8" ht="12.75">
      <c r="A357" s="19" t="s">
        <v>625</v>
      </c>
      <c r="B357" s="84">
        <v>568</v>
      </c>
      <c r="C357" s="84">
        <v>568</v>
      </c>
      <c r="D357" s="84">
        <v>568</v>
      </c>
      <c r="E357" s="84">
        <v>568</v>
      </c>
      <c r="F357" s="84">
        <v>568</v>
      </c>
      <c r="G357" s="84">
        <v>568</v>
      </c>
      <c r="H357" s="95"/>
    </row>
    <row r="358" spans="1:8" ht="12.75">
      <c r="A358" s="19" t="s">
        <v>626</v>
      </c>
      <c r="B358" s="84">
        <v>595</v>
      </c>
      <c r="C358" s="84">
        <v>595</v>
      </c>
      <c r="D358" s="84">
        <v>595</v>
      </c>
      <c r="E358" s="84">
        <v>595</v>
      </c>
      <c r="F358" s="84">
        <v>595</v>
      </c>
      <c r="G358" s="84">
        <v>595</v>
      </c>
      <c r="H358" s="95"/>
    </row>
    <row r="359" spans="1:8" ht="12.75">
      <c r="A359" s="19" t="s">
        <v>627</v>
      </c>
      <c r="B359" s="84">
        <v>13</v>
      </c>
      <c r="C359" s="65">
        <v>13</v>
      </c>
      <c r="D359" s="65">
        <v>13</v>
      </c>
      <c r="E359" s="65">
        <v>13</v>
      </c>
      <c r="F359" s="65">
        <v>13</v>
      </c>
      <c r="G359" s="65">
        <v>13</v>
      </c>
      <c r="H359" s="95"/>
    </row>
    <row r="360" spans="1:8" ht="12.75">
      <c r="A360" s="19" t="s">
        <v>628</v>
      </c>
      <c r="B360" s="84">
        <v>65</v>
      </c>
      <c r="C360" s="65">
        <v>65</v>
      </c>
      <c r="D360" s="65">
        <v>65</v>
      </c>
      <c r="E360" s="65">
        <v>65</v>
      </c>
      <c r="F360" s="65">
        <v>65</v>
      </c>
      <c r="G360" s="65">
        <v>65</v>
      </c>
      <c r="H360" s="95"/>
    </row>
    <row r="361" spans="1:8" ht="12.75">
      <c r="A361" s="19" t="s">
        <v>629</v>
      </c>
      <c r="B361" s="84">
        <v>100</v>
      </c>
      <c r="C361" s="65">
        <v>100</v>
      </c>
      <c r="D361" s="65">
        <v>100</v>
      </c>
      <c r="E361" s="65">
        <v>100</v>
      </c>
      <c r="F361" s="65">
        <v>100</v>
      </c>
      <c r="G361" s="65">
        <v>100</v>
      </c>
      <c r="H361" s="95"/>
    </row>
    <row r="362" spans="1:8" ht="12.75">
      <c r="A362" s="19" t="s">
        <v>630</v>
      </c>
      <c r="B362" s="84">
        <v>160</v>
      </c>
      <c r="C362" s="65">
        <v>160</v>
      </c>
      <c r="D362" s="65">
        <v>160</v>
      </c>
      <c r="E362" s="65">
        <v>160</v>
      </c>
      <c r="F362" s="65">
        <v>160</v>
      </c>
      <c r="G362" s="65">
        <v>160</v>
      </c>
      <c r="H362" s="95"/>
    </row>
    <row r="363" spans="1:8" ht="12.75">
      <c r="A363" s="13" t="s">
        <v>734</v>
      </c>
      <c r="B363" s="84">
        <v>1.2</v>
      </c>
      <c r="C363" s="65">
        <v>1.2</v>
      </c>
      <c r="D363" s="65">
        <v>1.2</v>
      </c>
      <c r="E363" s="65">
        <v>1.2</v>
      </c>
      <c r="F363" s="65">
        <v>1.2</v>
      </c>
      <c r="G363" s="65">
        <v>1.2</v>
      </c>
      <c r="H363" s="95"/>
    </row>
    <row r="364" spans="1:8" ht="12.75">
      <c r="A364" s="19" t="s">
        <v>631</v>
      </c>
      <c r="B364" s="84">
        <v>0.3</v>
      </c>
      <c r="C364" s="65">
        <v>0.3</v>
      </c>
      <c r="D364" s="65">
        <v>0.3</v>
      </c>
      <c r="E364" s="65">
        <v>0.3</v>
      </c>
      <c r="F364" s="65">
        <v>0.3</v>
      </c>
      <c r="G364" s="65">
        <v>0.3</v>
      </c>
      <c r="H364" s="95"/>
    </row>
    <row r="365" spans="1:8" ht="12.75">
      <c r="A365" s="19" t="s">
        <v>632</v>
      </c>
      <c r="B365" s="84">
        <v>0.3</v>
      </c>
      <c r="C365" s="65">
        <v>0.3</v>
      </c>
      <c r="D365" s="65">
        <v>0.3</v>
      </c>
      <c r="E365" s="65">
        <v>0.3</v>
      </c>
      <c r="F365" s="65">
        <v>0.3</v>
      </c>
      <c r="G365" s="65">
        <v>0.3</v>
      </c>
      <c r="H365" s="95"/>
    </row>
    <row r="366" spans="1:8" ht="12.75">
      <c r="A366" s="19" t="s">
        <v>633</v>
      </c>
      <c r="B366" s="84">
        <v>0.3</v>
      </c>
      <c r="C366" s="65">
        <v>0.3</v>
      </c>
      <c r="D366" s="65">
        <v>0.3</v>
      </c>
      <c r="E366" s="65">
        <v>0.3</v>
      </c>
      <c r="F366" s="65">
        <v>0.3</v>
      </c>
      <c r="G366" s="65">
        <v>0.3</v>
      </c>
      <c r="H366" s="95"/>
    </row>
    <row r="367" spans="1:8" ht="12.75">
      <c r="A367" s="19" t="s">
        <v>634</v>
      </c>
      <c r="B367" s="84">
        <v>0.5</v>
      </c>
      <c r="C367" s="65">
        <v>0.5</v>
      </c>
      <c r="D367" s="65">
        <v>0.5</v>
      </c>
      <c r="E367" s="65">
        <v>0.5</v>
      </c>
      <c r="F367" s="65">
        <v>0.5</v>
      </c>
      <c r="G367" s="65">
        <v>0.5</v>
      </c>
      <c r="H367" s="95"/>
    </row>
    <row r="368" spans="1:8" ht="12.75">
      <c r="A368" s="19" t="s">
        <v>635</v>
      </c>
      <c r="B368" s="84">
        <v>1.4</v>
      </c>
      <c r="C368" s="65">
        <v>1.4</v>
      </c>
      <c r="D368" s="65">
        <v>1.4</v>
      </c>
      <c r="E368" s="65">
        <v>1.4</v>
      </c>
      <c r="F368" s="65">
        <v>1.4</v>
      </c>
      <c r="G368" s="65">
        <v>1.4</v>
      </c>
      <c r="H368" s="95"/>
    </row>
    <row r="369" spans="1:8" ht="12.75">
      <c r="A369" s="19" t="s">
        <v>636</v>
      </c>
      <c r="B369" s="84">
        <v>1.3</v>
      </c>
      <c r="C369" s="65">
        <v>1.3</v>
      </c>
      <c r="D369" s="65">
        <v>1.3</v>
      </c>
      <c r="E369" s="65">
        <v>1.3</v>
      </c>
      <c r="F369" s="65">
        <v>1.3</v>
      </c>
      <c r="G369" s="65">
        <v>1.3</v>
      </c>
      <c r="H369" s="95"/>
    </row>
    <row r="370" spans="1:8" ht="12.75">
      <c r="A370" s="19" t="s">
        <v>637</v>
      </c>
      <c r="B370" s="84">
        <v>1.3</v>
      </c>
      <c r="C370" s="65">
        <v>1.3</v>
      </c>
      <c r="D370" s="65">
        <v>1.3</v>
      </c>
      <c r="E370" s="65">
        <v>1.3</v>
      </c>
      <c r="F370" s="65">
        <v>1.3</v>
      </c>
      <c r="G370" s="65">
        <v>1.3</v>
      </c>
      <c r="H370" s="95"/>
    </row>
    <row r="371" spans="1:8" ht="12.75">
      <c r="A371" t="s">
        <v>638</v>
      </c>
      <c r="B371" s="123">
        <v>15</v>
      </c>
      <c r="C371" s="14">
        <v>15</v>
      </c>
      <c r="D371" s="14">
        <v>15</v>
      </c>
      <c r="E371" s="14">
        <v>15</v>
      </c>
      <c r="F371" s="14">
        <v>15</v>
      </c>
      <c r="G371" s="14">
        <v>15</v>
      </c>
      <c r="H371" s="95"/>
    </row>
    <row r="372" spans="1:8" s="185" customFormat="1" ht="12.75">
      <c r="A372" t="s">
        <v>639</v>
      </c>
      <c r="B372" s="123">
        <v>15</v>
      </c>
      <c r="C372" s="14">
        <v>15</v>
      </c>
      <c r="D372" s="14">
        <v>15</v>
      </c>
      <c r="E372" s="14">
        <v>15</v>
      </c>
      <c r="F372" s="14">
        <v>15</v>
      </c>
      <c r="G372" s="14">
        <v>15</v>
      </c>
      <c r="H372" s="95"/>
    </row>
    <row r="373" spans="1:8" s="185" customFormat="1" ht="12.75">
      <c r="A373" s="118" t="s">
        <v>798</v>
      </c>
      <c r="B373" s="186">
        <v>20.6</v>
      </c>
      <c r="C373" s="186">
        <v>20.6</v>
      </c>
      <c r="D373" s="186">
        <v>20.6</v>
      </c>
      <c r="E373" s="186">
        <v>20.6</v>
      </c>
      <c r="F373" s="186">
        <v>20.6</v>
      </c>
      <c r="G373" s="186">
        <v>20.6</v>
      </c>
      <c r="H373" s="118"/>
    </row>
    <row r="374" spans="1:8" s="185" customFormat="1" ht="12.75">
      <c r="A374" s="118" t="s">
        <v>799</v>
      </c>
      <c r="B374" s="186">
        <v>20.6</v>
      </c>
      <c r="C374" s="186">
        <v>20.6</v>
      </c>
      <c r="D374" s="186">
        <v>20.6</v>
      </c>
      <c r="E374" s="186">
        <v>20.6</v>
      </c>
      <c r="F374" s="186">
        <v>20.6</v>
      </c>
      <c r="G374" s="186">
        <v>20.6</v>
      </c>
      <c r="H374" s="118"/>
    </row>
    <row r="375" spans="1:8" s="185" customFormat="1" ht="12.75">
      <c r="A375" s="118" t="s">
        <v>800</v>
      </c>
      <c r="B375" s="186">
        <v>20.6</v>
      </c>
      <c r="C375" s="186">
        <v>20.6</v>
      </c>
      <c r="D375" s="186">
        <v>20.6</v>
      </c>
      <c r="E375" s="186">
        <v>20.6</v>
      </c>
      <c r="F375" s="186">
        <v>20.6</v>
      </c>
      <c r="G375" s="186">
        <v>20.6</v>
      </c>
      <c r="H375" s="118"/>
    </row>
    <row r="376" spans="1:8" ht="12.75">
      <c r="A376" s="118" t="s">
        <v>801</v>
      </c>
      <c r="B376" s="186">
        <v>15.6</v>
      </c>
      <c r="C376" s="186">
        <v>15.6</v>
      </c>
      <c r="D376" s="186">
        <v>15.6</v>
      </c>
      <c r="E376" s="186">
        <v>15.6</v>
      </c>
      <c r="F376" s="186">
        <v>15.6</v>
      </c>
      <c r="G376" s="186">
        <v>15.6</v>
      </c>
      <c r="H376" s="118"/>
    </row>
    <row r="377" spans="1:8" ht="12.75">
      <c r="A377" s="95" t="s">
        <v>820</v>
      </c>
      <c r="B377" s="84">
        <v>250</v>
      </c>
      <c r="C377" s="84">
        <v>250</v>
      </c>
      <c r="D377" s="84">
        <v>250</v>
      </c>
      <c r="E377" s="84">
        <v>250</v>
      </c>
      <c r="F377" s="84">
        <v>250</v>
      </c>
      <c r="G377" s="84">
        <v>250</v>
      </c>
      <c r="H377" s="95"/>
    </row>
    <row r="378" spans="1:8" ht="12.75">
      <c r="A378" s="95" t="s">
        <v>821</v>
      </c>
      <c r="B378" s="84">
        <v>249</v>
      </c>
      <c r="C378" s="84">
        <v>249</v>
      </c>
      <c r="D378" s="84">
        <v>249</v>
      </c>
      <c r="E378" s="84">
        <v>249</v>
      </c>
      <c r="F378" s="84">
        <v>249</v>
      </c>
      <c r="G378" s="84">
        <v>249</v>
      </c>
      <c r="H378" s="95"/>
    </row>
    <row r="379" spans="1:8" ht="12.75">
      <c r="A379" s="95" t="s">
        <v>822</v>
      </c>
      <c r="B379" s="84">
        <v>257</v>
      </c>
      <c r="C379" s="84">
        <v>257</v>
      </c>
      <c r="D379" s="84">
        <v>257</v>
      </c>
      <c r="E379" s="84">
        <v>257</v>
      </c>
      <c r="F379" s="84">
        <v>257</v>
      </c>
      <c r="G379" s="84">
        <v>257</v>
      </c>
      <c r="H379" s="95"/>
    </row>
    <row r="380" spans="1:8" ht="12.75">
      <c r="A380" s="22" t="s">
        <v>748</v>
      </c>
      <c r="B380" s="84">
        <v>251</v>
      </c>
      <c r="C380" s="84">
        <v>251</v>
      </c>
      <c r="D380" s="84">
        <v>251</v>
      </c>
      <c r="E380" s="84">
        <v>251</v>
      </c>
      <c r="F380" s="84">
        <v>251</v>
      </c>
      <c r="G380" s="84">
        <v>251</v>
      </c>
      <c r="H380" s="79"/>
    </row>
    <row r="381" spans="1:8" ht="12.75">
      <c r="A381" s="22" t="s">
        <v>749</v>
      </c>
      <c r="B381" s="84">
        <v>252</v>
      </c>
      <c r="C381" s="84">
        <v>252</v>
      </c>
      <c r="D381" s="84">
        <v>252</v>
      </c>
      <c r="E381" s="84">
        <v>252</v>
      </c>
      <c r="F381" s="84">
        <v>252</v>
      </c>
      <c r="G381" s="84">
        <v>252</v>
      </c>
      <c r="H381" s="79"/>
    </row>
    <row r="382" spans="1:8" ht="12.75">
      <c r="A382" s="22" t="s">
        <v>750</v>
      </c>
      <c r="B382" s="84">
        <v>278</v>
      </c>
      <c r="C382" s="84">
        <v>278</v>
      </c>
      <c r="D382" s="84">
        <v>278</v>
      </c>
      <c r="E382" s="84">
        <v>278</v>
      </c>
      <c r="F382" s="84">
        <v>278</v>
      </c>
      <c r="G382" s="84">
        <v>278</v>
      </c>
      <c r="H382" s="79"/>
    </row>
    <row r="383" spans="1:8" ht="12.75">
      <c r="A383" s="26" t="s">
        <v>93</v>
      </c>
      <c r="B383" s="150">
        <f aca="true" t="shared" si="0" ref="B383:G383">SUM(B9:B382)</f>
        <v>63400.30000000002</v>
      </c>
      <c r="C383" s="150">
        <f t="shared" si="0"/>
        <v>63400.30000000002</v>
      </c>
      <c r="D383" s="150">
        <f t="shared" si="0"/>
        <v>63400.30000000002</v>
      </c>
      <c r="E383" s="150">
        <f t="shared" si="0"/>
        <v>63400.30000000002</v>
      </c>
      <c r="F383" s="150">
        <f t="shared" si="0"/>
        <v>63400.30000000002</v>
      </c>
      <c r="G383" s="150">
        <f t="shared" si="0"/>
        <v>63400.30000000002</v>
      </c>
      <c r="H383" s="14"/>
    </row>
    <row r="384" spans="1:10" ht="13.5" thickBot="1">
      <c r="A384" s="22"/>
      <c r="B384" s="84"/>
      <c r="C384" s="84"/>
      <c r="D384" s="84"/>
      <c r="E384" s="84"/>
      <c r="F384" s="84"/>
      <c r="G384" s="84"/>
      <c r="H384" s="183"/>
      <c r="J384" s="167"/>
    </row>
    <row r="385" spans="1:10" ht="12.75">
      <c r="A385" s="224" t="s">
        <v>7</v>
      </c>
      <c r="B385" s="186">
        <v>3</v>
      </c>
      <c r="C385" s="186">
        <v>3</v>
      </c>
      <c r="D385" s="186">
        <v>3</v>
      </c>
      <c r="E385" s="186">
        <v>3</v>
      </c>
      <c r="F385" s="186">
        <v>3</v>
      </c>
      <c r="G385" s="186">
        <v>3</v>
      </c>
      <c r="H385" s="167"/>
      <c r="J385" s="99"/>
    </row>
    <row r="386" spans="1:10" ht="12.75">
      <c r="A386" s="225"/>
      <c r="B386" s="186">
        <v>86</v>
      </c>
      <c r="C386" s="186">
        <v>86</v>
      </c>
      <c r="D386" s="186">
        <v>86</v>
      </c>
      <c r="E386" s="186">
        <v>86</v>
      </c>
      <c r="F386" s="186">
        <v>86</v>
      </c>
      <c r="G386" s="186">
        <v>86</v>
      </c>
      <c r="H386" s="99"/>
      <c r="J386" s="99"/>
    </row>
    <row r="387" spans="1:10" ht="12.75">
      <c r="A387" s="225"/>
      <c r="B387" s="84">
        <v>225</v>
      </c>
      <c r="C387" s="84">
        <v>225</v>
      </c>
      <c r="D387" s="84">
        <v>225</v>
      </c>
      <c r="E387" s="84">
        <v>225</v>
      </c>
      <c r="F387" s="84">
        <v>225</v>
      </c>
      <c r="G387" s="84">
        <v>225</v>
      </c>
      <c r="H387" s="99"/>
      <c r="J387" s="99"/>
    </row>
    <row r="388" spans="1:10" ht="12.75">
      <c r="A388" s="225"/>
      <c r="B388" s="84">
        <v>300</v>
      </c>
      <c r="C388" s="84">
        <v>300</v>
      </c>
      <c r="D388" s="84">
        <v>300</v>
      </c>
      <c r="E388" s="84">
        <v>300</v>
      </c>
      <c r="F388" s="84">
        <v>300</v>
      </c>
      <c r="G388" s="84">
        <v>300</v>
      </c>
      <c r="H388" s="99"/>
      <c r="J388" s="95"/>
    </row>
    <row r="389" spans="1:10" ht="12.75">
      <c r="A389" s="226"/>
      <c r="B389" s="84">
        <v>620</v>
      </c>
      <c r="C389" s="84">
        <v>620</v>
      </c>
      <c r="D389" s="84">
        <v>620</v>
      </c>
      <c r="E389" s="84">
        <v>620</v>
      </c>
      <c r="F389" s="84">
        <v>620</v>
      </c>
      <c r="G389" s="84">
        <v>620</v>
      </c>
      <c r="H389" s="95"/>
      <c r="I389" s="100"/>
      <c r="J389" s="79"/>
    </row>
    <row r="390" spans="1:8" ht="12.75">
      <c r="A390" s="225" t="s">
        <v>7</v>
      </c>
      <c r="B390" s="139">
        <v>15</v>
      </c>
      <c r="C390" s="139">
        <v>15</v>
      </c>
      <c r="D390" s="139">
        <v>15</v>
      </c>
      <c r="E390" s="139">
        <v>15</v>
      </c>
      <c r="F390" s="139">
        <v>15</v>
      </c>
      <c r="G390" s="139">
        <v>15</v>
      </c>
      <c r="H390" s="19"/>
    </row>
    <row r="391" spans="1:10" ht="12.75">
      <c r="A391" s="225"/>
      <c r="B391" s="141">
        <v>38</v>
      </c>
      <c r="C391" s="141">
        <v>38</v>
      </c>
      <c r="D391" s="141">
        <v>38</v>
      </c>
      <c r="E391" s="141">
        <v>38</v>
      </c>
      <c r="F391" s="141">
        <v>38</v>
      </c>
      <c r="G391" s="141">
        <v>38</v>
      </c>
      <c r="H391" s="79"/>
      <c r="J391" s="19"/>
    </row>
    <row r="392" spans="1:10" ht="12.75">
      <c r="A392" s="227"/>
      <c r="B392" s="184">
        <v>276</v>
      </c>
      <c r="C392" s="184">
        <v>276</v>
      </c>
      <c r="D392" s="184">
        <v>276</v>
      </c>
      <c r="E392" s="184">
        <v>276</v>
      </c>
      <c r="F392" s="184">
        <v>276</v>
      </c>
      <c r="G392" s="184">
        <v>276</v>
      </c>
      <c r="H392" s="19"/>
      <c r="J392" s="19"/>
    </row>
    <row r="393" spans="1:10" ht="12.75">
      <c r="A393" s="227"/>
      <c r="B393" s="186">
        <v>192</v>
      </c>
      <c r="C393" s="186">
        <v>192</v>
      </c>
      <c r="D393" s="186">
        <v>192</v>
      </c>
      <c r="E393" s="186">
        <v>192</v>
      </c>
      <c r="F393" s="186">
        <v>192</v>
      </c>
      <c r="G393" s="186">
        <v>192</v>
      </c>
      <c r="H393" s="19"/>
      <c r="J393" s="95"/>
    </row>
    <row r="394" spans="1:10" ht="12.75">
      <c r="A394" s="226"/>
      <c r="B394" s="84">
        <v>755</v>
      </c>
      <c r="C394" s="84">
        <v>755</v>
      </c>
      <c r="D394" s="84">
        <v>755</v>
      </c>
      <c r="E394" s="84">
        <v>755</v>
      </c>
      <c r="F394" s="84">
        <v>755</v>
      </c>
      <c r="G394" s="84">
        <v>755</v>
      </c>
      <c r="H394" s="95"/>
      <c r="J394" s="99"/>
    </row>
    <row r="395" spans="1:10" ht="12.75">
      <c r="A395" s="225" t="s">
        <v>7</v>
      </c>
      <c r="B395" s="84">
        <v>354</v>
      </c>
      <c r="C395" s="84">
        <v>354</v>
      </c>
      <c r="D395" s="84">
        <v>354</v>
      </c>
      <c r="E395" s="84">
        <v>354</v>
      </c>
      <c r="F395" s="84">
        <v>354</v>
      </c>
      <c r="G395" s="84">
        <v>354</v>
      </c>
      <c r="H395" s="99"/>
      <c r="J395" s="99"/>
    </row>
    <row r="396" spans="1:10" ht="12.75">
      <c r="A396" s="225"/>
      <c r="B396" s="84">
        <v>10</v>
      </c>
      <c r="C396" s="84">
        <v>0</v>
      </c>
      <c r="D396" s="84">
        <v>0</v>
      </c>
      <c r="E396" s="84">
        <v>0</v>
      </c>
      <c r="F396" s="84">
        <v>0</v>
      </c>
      <c r="G396" s="84">
        <v>0</v>
      </c>
      <c r="H396" s="99"/>
      <c r="J396" s="95"/>
    </row>
    <row r="397" spans="1:10" ht="12.75">
      <c r="A397" s="226"/>
      <c r="B397" s="84">
        <v>95</v>
      </c>
      <c r="C397" s="84">
        <v>95</v>
      </c>
      <c r="D397" s="84">
        <v>95</v>
      </c>
      <c r="E397" s="84">
        <v>95</v>
      </c>
      <c r="F397" s="84">
        <v>95</v>
      </c>
      <c r="G397" s="84">
        <v>95</v>
      </c>
      <c r="H397" s="95"/>
      <c r="J397" s="97"/>
    </row>
    <row r="398" spans="1:10" ht="12.75">
      <c r="A398" s="226"/>
      <c r="B398" s="84">
        <v>1000</v>
      </c>
      <c r="C398" s="84">
        <v>1000</v>
      </c>
      <c r="D398" s="84">
        <v>1000</v>
      </c>
      <c r="E398" s="84">
        <v>1000</v>
      </c>
      <c r="F398" s="84">
        <v>1000</v>
      </c>
      <c r="G398" s="84">
        <v>1000</v>
      </c>
      <c r="H398" s="97"/>
      <c r="J398" s="166"/>
    </row>
    <row r="399" spans="1:10" ht="12.75">
      <c r="A399" s="225"/>
      <c r="B399" s="84">
        <v>488</v>
      </c>
      <c r="C399" s="84">
        <v>330</v>
      </c>
      <c r="D399" s="84">
        <v>330</v>
      </c>
      <c r="E399" s="84">
        <v>330</v>
      </c>
      <c r="F399" s="84">
        <v>180</v>
      </c>
      <c r="G399" s="84">
        <v>180</v>
      </c>
      <c r="H399" s="166"/>
      <c r="J399" s="168"/>
    </row>
    <row r="400" spans="1:10" ht="12.75">
      <c r="A400" s="225" t="s">
        <v>7</v>
      </c>
      <c r="B400" s="84">
        <v>1</v>
      </c>
      <c r="C400" s="84">
        <v>1</v>
      </c>
      <c r="D400" s="84">
        <v>1</v>
      </c>
      <c r="E400" s="84">
        <v>1</v>
      </c>
      <c r="F400" s="84">
        <v>1</v>
      </c>
      <c r="G400" s="84">
        <v>1</v>
      </c>
      <c r="H400" s="168"/>
      <c r="J400" s="168"/>
    </row>
    <row r="401" spans="1:10" ht="12.75">
      <c r="A401" s="228"/>
      <c r="B401" s="84">
        <v>7</v>
      </c>
      <c r="C401" s="84">
        <v>7</v>
      </c>
      <c r="D401" s="84">
        <v>7</v>
      </c>
      <c r="E401" s="84">
        <v>7</v>
      </c>
      <c r="F401" s="84">
        <v>7</v>
      </c>
      <c r="G401" s="84">
        <v>7</v>
      </c>
      <c r="H401" s="168"/>
      <c r="J401" s="168"/>
    </row>
    <row r="402" spans="1:10" ht="12.75">
      <c r="A402" s="228"/>
      <c r="B402" s="84">
        <v>100</v>
      </c>
      <c r="C402" s="84">
        <v>100</v>
      </c>
      <c r="D402" s="84">
        <v>100</v>
      </c>
      <c r="E402" s="84">
        <v>100</v>
      </c>
      <c r="F402" s="84">
        <v>100</v>
      </c>
      <c r="G402" s="84">
        <v>100</v>
      </c>
      <c r="H402" s="168"/>
      <c r="J402" s="99"/>
    </row>
    <row r="403" spans="1:10" ht="12.75">
      <c r="A403" s="225"/>
      <c r="B403" s="84">
        <v>162</v>
      </c>
      <c r="C403" s="84">
        <v>162</v>
      </c>
      <c r="D403" s="84">
        <v>162</v>
      </c>
      <c r="E403" s="84">
        <v>162</v>
      </c>
      <c r="F403" s="84">
        <v>162</v>
      </c>
      <c r="G403" s="84">
        <v>162</v>
      </c>
      <c r="H403" s="99"/>
      <c r="J403" s="99"/>
    </row>
    <row r="404" spans="1:10" ht="12.75">
      <c r="A404" s="225"/>
      <c r="B404" s="83">
        <v>14</v>
      </c>
      <c r="C404" s="83">
        <v>14</v>
      </c>
      <c r="D404" s="83">
        <v>14</v>
      </c>
      <c r="E404" s="83">
        <v>14</v>
      </c>
      <c r="F404" s="83">
        <v>14</v>
      </c>
      <c r="G404" s="83">
        <v>14</v>
      </c>
      <c r="H404" s="99"/>
      <c r="J404" s="79"/>
    </row>
    <row r="405" spans="1:10" ht="12.75">
      <c r="A405" s="225" t="s">
        <v>7</v>
      </c>
      <c r="B405" s="84">
        <v>420</v>
      </c>
      <c r="C405" s="84">
        <v>420</v>
      </c>
      <c r="D405" s="84">
        <v>420</v>
      </c>
      <c r="E405" s="84">
        <v>420</v>
      </c>
      <c r="F405" s="84">
        <v>420</v>
      </c>
      <c r="G405" s="84">
        <v>420</v>
      </c>
      <c r="H405" s="95"/>
      <c r="J405" s="99"/>
    </row>
    <row r="406" spans="1:10" ht="12.75">
      <c r="A406" s="225"/>
      <c r="B406" s="84">
        <v>510</v>
      </c>
      <c r="C406" s="84">
        <v>510</v>
      </c>
      <c r="D406" s="84">
        <v>510</v>
      </c>
      <c r="E406" s="84">
        <v>510</v>
      </c>
      <c r="F406" s="84">
        <v>510</v>
      </c>
      <c r="G406" s="84">
        <v>510</v>
      </c>
      <c r="H406" s="99"/>
      <c r="J406" s="99"/>
    </row>
    <row r="407" spans="1:8" ht="12.75">
      <c r="A407" s="225"/>
      <c r="B407" s="139">
        <v>4.8</v>
      </c>
      <c r="C407" s="139">
        <v>4.8</v>
      </c>
      <c r="D407" s="139">
        <v>4.8</v>
      </c>
      <c r="E407" s="139">
        <v>4.8</v>
      </c>
      <c r="F407" s="139">
        <v>4.8</v>
      </c>
      <c r="G407" s="139">
        <v>4.8</v>
      </c>
      <c r="H407" s="99"/>
    </row>
    <row r="408" spans="1:10" ht="12.75">
      <c r="A408" s="225"/>
      <c r="B408" s="84">
        <v>240</v>
      </c>
      <c r="C408" s="84">
        <v>240</v>
      </c>
      <c r="D408" s="84">
        <v>240</v>
      </c>
      <c r="E408" s="84">
        <v>240</v>
      </c>
      <c r="F408" s="84">
        <v>240</v>
      </c>
      <c r="G408" s="84">
        <v>240</v>
      </c>
      <c r="H408" s="99"/>
      <c r="J408" s="99"/>
    </row>
    <row r="409" spans="1:10" ht="12.75">
      <c r="A409" s="225"/>
      <c r="B409" s="84">
        <v>569</v>
      </c>
      <c r="C409" s="84">
        <v>569</v>
      </c>
      <c r="D409" s="84">
        <v>569</v>
      </c>
      <c r="E409" s="84">
        <v>569</v>
      </c>
      <c r="F409" s="84">
        <v>569</v>
      </c>
      <c r="G409" s="84">
        <v>569</v>
      </c>
      <c r="H409" s="99"/>
      <c r="J409" s="99"/>
    </row>
    <row r="410" spans="1:10" ht="12.75">
      <c r="A410" s="225" t="s">
        <v>7</v>
      </c>
      <c r="B410" s="84">
        <v>40</v>
      </c>
      <c r="C410" s="84">
        <v>20</v>
      </c>
      <c r="D410" s="84">
        <v>20</v>
      </c>
      <c r="E410" s="84">
        <v>20</v>
      </c>
      <c r="F410" s="84">
        <v>40</v>
      </c>
      <c r="G410" s="84">
        <v>40</v>
      </c>
      <c r="H410" s="99"/>
      <c r="J410" s="99"/>
    </row>
    <row r="411" spans="1:10" ht="12.75">
      <c r="A411" s="225"/>
      <c r="B411" s="84">
        <v>387</v>
      </c>
      <c r="C411" s="84">
        <v>387</v>
      </c>
      <c r="D411" s="84">
        <v>387</v>
      </c>
      <c r="E411" s="84">
        <v>387</v>
      </c>
      <c r="F411" s="84">
        <v>387</v>
      </c>
      <c r="G411" s="84">
        <v>387</v>
      </c>
      <c r="H411" s="99"/>
      <c r="J411" s="99"/>
    </row>
    <row r="412" spans="1:10" ht="12.75">
      <c r="A412" s="225"/>
      <c r="B412" s="123">
        <v>325</v>
      </c>
      <c r="C412" s="123">
        <v>325</v>
      </c>
      <c r="D412" s="123">
        <v>325</v>
      </c>
      <c r="E412" s="123">
        <v>325</v>
      </c>
      <c r="F412" s="123">
        <v>325</v>
      </c>
      <c r="G412" s="123">
        <v>325</v>
      </c>
      <c r="H412" s="99"/>
      <c r="J412" s="169"/>
    </row>
    <row r="413" spans="1:10" ht="12.75">
      <c r="A413" s="229"/>
      <c r="B413" s="83">
        <v>82</v>
      </c>
      <c r="C413" s="83">
        <v>82</v>
      </c>
      <c r="D413" s="83">
        <v>82</v>
      </c>
      <c r="E413" s="83">
        <v>82</v>
      </c>
      <c r="F413" s="83">
        <v>82</v>
      </c>
      <c r="G413" s="83">
        <v>82</v>
      </c>
      <c r="H413" s="169"/>
      <c r="J413" s="169"/>
    </row>
    <row r="414" spans="1:10" ht="12.75">
      <c r="A414" s="229"/>
      <c r="B414" s="83">
        <v>14</v>
      </c>
      <c r="C414" s="83">
        <v>16</v>
      </c>
      <c r="D414" s="83">
        <v>16</v>
      </c>
      <c r="E414" s="83">
        <v>16</v>
      </c>
      <c r="F414" s="83">
        <v>16</v>
      </c>
      <c r="G414" s="83">
        <v>16</v>
      </c>
      <c r="H414" s="169"/>
      <c r="J414" s="99"/>
    </row>
    <row r="415" spans="1:10" ht="12.75">
      <c r="A415" s="225" t="s">
        <v>7</v>
      </c>
      <c r="B415" s="83">
        <v>15</v>
      </c>
      <c r="C415" s="83">
        <v>15</v>
      </c>
      <c r="D415" s="83">
        <v>15</v>
      </c>
      <c r="E415" s="83">
        <v>15</v>
      </c>
      <c r="F415" s="83">
        <v>15</v>
      </c>
      <c r="G415" s="83">
        <v>15</v>
      </c>
      <c r="H415" s="99"/>
      <c r="J415" s="99"/>
    </row>
    <row r="416" spans="1:8" ht="13.5" thickBot="1">
      <c r="A416" s="231"/>
      <c r="B416" s="83">
        <v>10</v>
      </c>
      <c r="C416" s="83">
        <v>5</v>
      </c>
      <c r="D416" s="83">
        <v>0</v>
      </c>
      <c r="E416" s="83">
        <v>0</v>
      </c>
      <c r="F416" s="83">
        <v>0</v>
      </c>
      <c r="G416" s="83">
        <v>0</v>
      </c>
      <c r="H416" s="99"/>
    </row>
    <row r="417" spans="1:8" ht="12.75">
      <c r="A417" s="128" t="s">
        <v>739</v>
      </c>
      <c r="B417" s="150">
        <f aca="true" t="shared" si="1" ref="B417:G417">SUM(B385:B416)</f>
        <v>7357.8</v>
      </c>
      <c r="C417" s="150">
        <f t="shared" si="1"/>
        <v>7166.8</v>
      </c>
      <c r="D417" s="150">
        <f t="shared" si="1"/>
        <v>7161.8</v>
      </c>
      <c r="E417" s="150">
        <f t="shared" si="1"/>
        <v>7161.8</v>
      </c>
      <c r="F417" s="150">
        <f t="shared" si="1"/>
        <v>7031.8</v>
      </c>
      <c r="G417" s="150">
        <f t="shared" si="1"/>
        <v>7031.8</v>
      </c>
      <c r="H417" s="123"/>
    </row>
    <row r="418" spans="1:8" s="91" customFormat="1" ht="12.75">
      <c r="A418"/>
      <c r="B418" s="123"/>
      <c r="C418" s="123"/>
      <c r="D418" s="123"/>
      <c r="E418" s="123"/>
      <c r="F418" s="123"/>
      <c r="G418" s="123"/>
      <c r="H418" s="123"/>
    </row>
    <row r="419" spans="1:8" ht="12.75">
      <c r="A419" s="19" t="s">
        <v>464</v>
      </c>
      <c r="B419" s="84">
        <v>35</v>
      </c>
      <c r="C419" s="84">
        <v>35</v>
      </c>
      <c r="D419" s="84">
        <v>35</v>
      </c>
      <c r="E419" s="84">
        <v>35</v>
      </c>
      <c r="F419" s="84">
        <v>0</v>
      </c>
      <c r="G419" s="84">
        <v>0</v>
      </c>
      <c r="H419" s="14"/>
    </row>
    <row r="420" spans="1:8" ht="12.75">
      <c r="A420" s="19" t="s">
        <v>465</v>
      </c>
      <c r="B420" s="84">
        <v>32</v>
      </c>
      <c r="C420" s="84">
        <v>32</v>
      </c>
      <c r="D420" s="84">
        <v>32</v>
      </c>
      <c r="E420" s="84">
        <v>32</v>
      </c>
      <c r="F420" s="65">
        <v>0</v>
      </c>
      <c r="G420" s="65">
        <v>0</v>
      </c>
      <c r="H420" s="14"/>
    </row>
    <row r="421" spans="1:8" ht="12.75">
      <c r="A421" s="19" t="s">
        <v>466</v>
      </c>
      <c r="B421" s="84">
        <v>105</v>
      </c>
      <c r="C421" s="84">
        <v>105</v>
      </c>
      <c r="D421" s="84">
        <v>105</v>
      </c>
      <c r="E421" s="84">
        <v>105</v>
      </c>
      <c r="F421" s="65">
        <v>0</v>
      </c>
      <c r="G421" s="65">
        <v>0</v>
      </c>
      <c r="H421" s="14"/>
    </row>
    <row r="422" spans="1:8" ht="12.75">
      <c r="A422" s="20" t="s">
        <v>736</v>
      </c>
      <c r="B422" s="150">
        <f aca="true" t="shared" si="2" ref="B422:G422">SUM(B419:B421)</f>
        <v>172</v>
      </c>
      <c r="C422" s="150">
        <f t="shared" si="2"/>
        <v>172</v>
      </c>
      <c r="D422" s="150">
        <f t="shared" si="2"/>
        <v>172</v>
      </c>
      <c r="E422" s="150">
        <f t="shared" si="2"/>
        <v>172</v>
      </c>
      <c r="F422" s="150">
        <f t="shared" si="2"/>
        <v>0</v>
      </c>
      <c r="G422" s="150">
        <f t="shared" si="2"/>
        <v>0</v>
      </c>
      <c r="H422" s="14"/>
    </row>
    <row r="423" spans="1:8" ht="12.75">
      <c r="A423" s="19"/>
      <c r="B423" s="84"/>
      <c r="C423" s="65"/>
      <c r="D423" s="65"/>
      <c r="E423" s="65"/>
      <c r="F423" s="65"/>
      <c r="G423" s="65"/>
      <c r="H423" s="14"/>
    </row>
    <row r="424" spans="1:8" ht="12.75">
      <c r="A424" s="118" t="s">
        <v>784</v>
      </c>
      <c r="B424" s="122">
        <v>36</v>
      </c>
      <c r="C424" s="82">
        <v>36</v>
      </c>
      <c r="D424" s="82">
        <v>36</v>
      </c>
      <c r="E424" s="82">
        <v>36</v>
      </c>
      <c r="F424" s="82">
        <v>36</v>
      </c>
      <c r="G424" s="82">
        <v>36</v>
      </c>
      <c r="H424" s="14"/>
    </row>
    <row r="425" spans="1:8" ht="12.75">
      <c r="A425" s="118" t="s">
        <v>785</v>
      </c>
      <c r="B425" s="122">
        <v>600</v>
      </c>
      <c r="C425" s="82">
        <v>600</v>
      </c>
      <c r="D425" s="82">
        <v>600</v>
      </c>
      <c r="E425" s="82">
        <v>600</v>
      </c>
      <c r="F425" s="82">
        <v>600</v>
      </c>
      <c r="G425" s="82">
        <v>600</v>
      </c>
      <c r="H425" s="14"/>
    </row>
    <row r="426" spans="1:8" ht="12.75">
      <c r="A426" s="118" t="s">
        <v>907</v>
      </c>
      <c r="B426" s="122">
        <v>100</v>
      </c>
      <c r="C426" s="82">
        <v>100</v>
      </c>
      <c r="D426" s="82">
        <v>100</v>
      </c>
      <c r="E426" s="82">
        <v>100</v>
      </c>
      <c r="F426" s="82">
        <v>100</v>
      </c>
      <c r="G426" s="82">
        <v>100</v>
      </c>
      <c r="H426" s="14"/>
    </row>
    <row r="427" spans="1:8" ht="12.75">
      <c r="A427" s="170" t="s">
        <v>786</v>
      </c>
      <c r="B427" s="122">
        <v>220</v>
      </c>
      <c r="C427" s="82">
        <v>220</v>
      </c>
      <c r="D427" s="82">
        <v>220</v>
      </c>
      <c r="E427" s="82">
        <v>220</v>
      </c>
      <c r="F427" s="82">
        <v>220</v>
      </c>
      <c r="G427" s="82">
        <v>220</v>
      </c>
      <c r="H427" s="14"/>
    </row>
    <row r="428" spans="1:8" ht="12.75">
      <c r="A428" s="170" t="s">
        <v>787</v>
      </c>
      <c r="B428" s="122">
        <v>150</v>
      </c>
      <c r="C428" s="82">
        <v>150</v>
      </c>
      <c r="D428" s="82">
        <v>150</v>
      </c>
      <c r="E428" s="82">
        <v>150</v>
      </c>
      <c r="F428" s="82">
        <v>150</v>
      </c>
      <c r="G428" s="82">
        <v>150</v>
      </c>
      <c r="H428" s="14"/>
    </row>
    <row r="429" spans="1:7" ht="12.75">
      <c r="A429" s="25" t="s">
        <v>783</v>
      </c>
      <c r="B429" s="133">
        <f aca="true" t="shared" si="3" ref="B429:G429">SUM(B424:B428)</f>
        <v>1106</v>
      </c>
      <c r="C429" s="149">
        <f t="shared" si="3"/>
        <v>1106</v>
      </c>
      <c r="D429" s="149">
        <f t="shared" si="3"/>
        <v>1106</v>
      </c>
      <c r="E429" s="149">
        <f t="shared" si="3"/>
        <v>1106</v>
      </c>
      <c r="F429" s="149">
        <f t="shared" si="3"/>
        <v>1106</v>
      </c>
      <c r="G429" s="149">
        <f t="shared" si="3"/>
        <v>1106</v>
      </c>
    </row>
    <row r="430" spans="2:7" ht="12.75">
      <c r="B430" s="123"/>
      <c r="C430" s="14"/>
      <c r="D430" s="14"/>
      <c r="E430" s="14"/>
      <c r="F430" s="14"/>
      <c r="G430" s="14"/>
    </row>
    <row r="431" spans="1:8" ht="12.75">
      <c r="A431" s="2" t="s">
        <v>763</v>
      </c>
      <c r="B431" s="122">
        <v>178</v>
      </c>
      <c r="C431" s="122">
        <v>178</v>
      </c>
      <c r="D431" s="122">
        <v>178</v>
      </c>
      <c r="E431" s="122">
        <v>178</v>
      </c>
      <c r="F431" s="122">
        <v>178</v>
      </c>
      <c r="G431" s="122">
        <v>178</v>
      </c>
      <c r="H431" s="118"/>
    </row>
    <row r="432" spans="1:8" ht="12.75">
      <c r="A432" s="2" t="s">
        <v>762</v>
      </c>
      <c r="B432" s="122">
        <v>178</v>
      </c>
      <c r="C432" s="122">
        <v>178</v>
      </c>
      <c r="D432" s="122">
        <v>178</v>
      </c>
      <c r="E432" s="122">
        <v>178</v>
      </c>
      <c r="F432" s="122">
        <v>178</v>
      </c>
      <c r="G432" s="122">
        <v>178</v>
      </c>
      <c r="H432" s="118"/>
    </row>
    <row r="433" spans="1:8" ht="12.75">
      <c r="A433" s="2" t="s">
        <v>89</v>
      </c>
      <c r="B433" s="122">
        <v>144</v>
      </c>
      <c r="C433" s="122">
        <v>144</v>
      </c>
      <c r="D433" s="122">
        <v>144</v>
      </c>
      <c r="E433" s="122">
        <v>144</v>
      </c>
      <c r="F433" s="122">
        <v>144</v>
      </c>
      <c r="G433" s="122">
        <v>144</v>
      </c>
      <c r="H433" s="118"/>
    </row>
    <row r="434" spans="1:8" ht="12.75">
      <c r="A434" s="2" t="s">
        <v>90</v>
      </c>
      <c r="B434" s="122">
        <v>176</v>
      </c>
      <c r="C434" s="122">
        <v>176</v>
      </c>
      <c r="D434" s="122">
        <v>176</v>
      </c>
      <c r="E434" s="122">
        <v>176</v>
      </c>
      <c r="F434" s="122">
        <v>176</v>
      </c>
      <c r="G434" s="122">
        <v>176</v>
      </c>
      <c r="H434" s="118"/>
    </row>
    <row r="435" spans="1:8" ht="12.75">
      <c r="A435" s="2" t="s">
        <v>91</v>
      </c>
      <c r="B435" s="122">
        <v>173</v>
      </c>
      <c r="C435" s="122">
        <v>173</v>
      </c>
      <c r="D435" s="122">
        <v>173</v>
      </c>
      <c r="E435" s="122">
        <v>173</v>
      </c>
      <c r="F435" s="122">
        <v>173</v>
      </c>
      <c r="G435" s="122">
        <v>173</v>
      </c>
      <c r="H435" s="118"/>
    </row>
    <row r="436" spans="1:8" ht="12.75">
      <c r="A436" s="2" t="s">
        <v>92</v>
      </c>
      <c r="B436" s="122">
        <v>315</v>
      </c>
      <c r="C436" s="122">
        <v>315</v>
      </c>
      <c r="D436" s="122">
        <v>315</v>
      </c>
      <c r="E436" s="122">
        <v>315</v>
      </c>
      <c r="F436" s="122">
        <v>315</v>
      </c>
      <c r="G436" s="122">
        <v>315</v>
      </c>
      <c r="H436" s="118"/>
    </row>
    <row r="437" spans="1:8" ht="12.75">
      <c r="A437" s="2" t="s">
        <v>641</v>
      </c>
      <c r="B437" s="122">
        <v>172</v>
      </c>
      <c r="C437" s="122">
        <v>172</v>
      </c>
      <c r="D437" s="122">
        <v>172</v>
      </c>
      <c r="E437" s="122">
        <v>172</v>
      </c>
      <c r="F437" s="122">
        <v>172</v>
      </c>
      <c r="G437" s="122">
        <v>172</v>
      </c>
      <c r="H437" s="118"/>
    </row>
    <row r="438" spans="1:8" ht="12.75">
      <c r="A438" s="2" t="s">
        <v>642</v>
      </c>
      <c r="B438" s="122">
        <v>158</v>
      </c>
      <c r="C438" s="122">
        <v>158</v>
      </c>
      <c r="D438" s="122">
        <v>158</v>
      </c>
      <c r="E438" s="122">
        <v>158</v>
      </c>
      <c r="F438" s="122">
        <v>158</v>
      </c>
      <c r="G438" s="122">
        <v>158</v>
      </c>
      <c r="H438" s="118"/>
    </row>
    <row r="439" spans="1:8" s="1" customFormat="1" ht="12.75">
      <c r="A439" s="2" t="s">
        <v>643</v>
      </c>
      <c r="B439" s="122">
        <v>174</v>
      </c>
      <c r="C439" s="122">
        <v>174</v>
      </c>
      <c r="D439" s="122">
        <v>174</v>
      </c>
      <c r="E439" s="122">
        <v>174</v>
      </c>
      <c r="F439" s="122">
        <v>174</v>
      </c>
      <c r="G439" s="122">
        <v>174</v>
      </c>
      <c r="H439" s="118"/>
    </row>
    <row r="440" spans="1:8" ht="12.75">
      <c r="A440" s="2" t="s">
        <v>644</v>
      </c>
      <c r="B440" s="122">
        <v>385</v>
      </c>
      <c r="C440" s="122">
        <v>385</v>
      </c>
      <c r="D440" s="122">
        <v>385</v>
      </c>
      <c r="E440" s="122">
        <v>385</v>
      </c>
      <c r="F440" s="122">
        <v>385</v>
      </c>
      <c r="G440" s="122">
        <v>385</v>
      </c>
      <c r="H440" s="118"/>
    </row>
    <row r="441" spans="1:8" ht="12.75">
      <c r="A441" s="2" t="s">
        <v>645</v>
      </c>
      <c r="B441" s="122">
        <v>158</v>
      </c>
      <c r="C441" s="122">
        <v>158</v>
      </c>
      <c r="D441" s="122">
        <v>158</v>
      </c>
      <c r="E441" s="122">
        <v>158</v>
      </c>
      <c r="F441" s="122">
        <v>158</v>
      </c>
      <c r="G441" s="122">
        <v>158</v>
      </c>
      <c r="H441" s="118"/>
    </row>
    <row r="442" spans="1:8" ht="12.75">
      <c r="A442" s="2" t="s">
        <v>646</v>
      </c>
      <c r="B442" s="122">
        <v>174</v>
      </c>
      <c r="C442" s="122">
        <v>174</v>
      </c>
      <c r="D442" s="122">
        <v>174</v>
      </c>
      <c r="E442" s="122">
        <v>174</v>
      </c>
      <c r="F442" s="122">
        <v>174</v>
      </c>
      <c r="G442" s="122">
        <v>174</v>
      </c>
      <c r="H442" s="118"/>
    </row>
    <row r="443" spans="1:8" ht="12.75">
      <c r="A443" s="2" t="s">
        <v>647</v>
      </c>
      <c r="B443" s="122">
        <v>174</v>
      </c>
      <c r="C443" s="122">
        <v>174</v>
      </c>
      <c r="D443" s="122">
        <v>174</v>
      </c>
      <c r="E443" s="122">
        <v>174</v>
      </c>
      <c r="F443" s="122">
        <v>174</v>
      </c>
      <c r="G443" s="122">
        <v>174</v>
      </c>
      <c r="H443" s="118"/>
    </row>
    <row r="444" spans="1:8" ht="12.75">
      <c r="A444" s="2" t="s">
        <v>648</v>
      </c>
      <c r="B444" s="122">
        <v>387</v>
      </c>
      <c r="C444" s="122">
        <v>387</v>
      </c>
      <c r="D444" s="122">
        <v>387</v>
      </c>
      <c r="E444" s="122">
        <v>387</v>
      </c>
      <c r="F444" s="122">
        <v>387</v>
      </c>
      <c r="G444" s="122">
        <v>387</v>
      </c>
      <c r="H444" s="118"/>
    </row>
    <row r="445" spans="1:8" ht="12.75">
      <c r="A445" s="25" t="s">
        <v>640</v>
      </c>
      <c r="B445" s="133">
        <f aca="true" t="shared" si="4" ref="B445:G445">SUM(B431:B444)</f>
        <v>2946</v>
      </c>
      <c r="C445" s="133">
        <f t="shared" si="4"/>
        <v>2946</v>
      </c>
      <c r="D445" s="133">
        <f t="shared" si="4"/>
        <v>2946</v>
      </c>
      <c r="E445" s="133">
        <f t="shared" si="4"/>
        <v>2946</v>
      </c>
      <c r="F445" s="133">
        <f t="shared" si="4"/>
        <v>2946</v>
      </c>
      <c r="G445" s="133">
        <f t="shared" si="4"/>
        <v>2946</v>
      </c>
      <c r="H445" s="162"/>
    </row>
    <row r="446" spans="2:8" ht="12.75">
      <c r="B446" s="123"/>
      <c r="C446" s="14"/>
      <c r="D446" s="14"/>
      <c r="E446" s="14"/>
      <c r="F446" s="14"/>
      <c r="G446" s="14"/>
      <c r="H446" s="162"/>
    </row>
    <row r="447" spans="1:8" ht="12.75">
      <c r="A447" s="22" t="s">
        <v>717</v>
      </c>
      <c r="B447" s="84">
        <v>40.9</v>
      </c>
      <c r="C447" s="84">
        <v>40.9</v>
      </c>
      <c r="D447" s="84">
        <v>40.9</v>
      </c>
      <c r="E447" s="84">
        <v>40.9</v>
      </c>
      <c r="F447" s="84">
        <v>40.9</v>
      </c>
      <c r="G447" s="84">
        <v>40.9</v>
      </c>
      <c r="H447" s="208"/>
    </row>
    <row r="448" spans="1:8" ht="12.75">
      <c r="A448" s="21" t="s">
        <v>790</v>
      </c>
      <c r="B448" s="84">
        <v>120</v>
      </c>
      <c r="C448" s="84">
        <v>120</v>
      </c>
      <c r="D448" s="84">
        <v>120</v>
      </c>
      <c r="E448" s="84">
        <v>120</v>
      </c>
      <c r="F448" s="84">
        <v>120</v>
      </c>
      <c r="G448" s="84">
        <v>120</v>
      </c>
      <c r="H448" s="208"/>
    </row>
    <row r="449" spans="1:8" ht="12.75" customHeight="1">
      <c r="A449" s="21" t="s">
        <v>848</v>
      </c>
      <c r="B449" s="144">
        <v>233</v>
      </c>
      <c r="C449" s="144">
        <v>233</v>
      </c>
      <c r="D449" s="144">
        <v>233</v>
      </c>
      <c r="E449" s="144">
        <v>233</v>
      </c>
      <c r="F449" s="144">
        <v>233</v>
      </c>
      <c r="G449" s="144">
        <v>233</v>
      </c>
      <c r="H449" s="208"/>
    </row>
    <row r="450" spans="1:8" ht="12.75">
      <c r="A450" s="118" t="s">
        <v>742</v>
      </c>
      <c r="B450" s="84">
        <v>114</v>
      </c>
      <c r="C450" s="84">
        <v>114</v>
      </c>
      <c r="D450" s="84">
        <v>114</v>
      </c>
      <c r="E450" s="84">
        <v>114</v>
      </c>
      <c r="F450" s="84">
        <v>114</v>
      </c>
      <c r="G450" s="84">
        <v>114</v>
      </c>
      <c r="H450" s="208"/>
    </row>
    <row r="451" spans="1:8" ht="12.75">
      <c r="A451" s="118" t="s">
        <v>849</v>
      </c>
      <c r="B451" s="84">
        <v>134.4</v>
      </c>
      <c r="C451" s="84">
        <v>134.4</v>
      </c>
      <c r="D451" s="84">
        <v>134.4</v>
      </c>
      <c r="E451" s="84">
        <v>134.4</v>
      </c>
      <c r="F451" s="84">
        <v>134.4</v>
      </c>
      <c r="G451" s="84">
        <v>134.4</v>
      </c>
      <c r="H451" s="208"/>
    </row>
    <row r="452" spans="1:8" ht="12.75">
      <c r="A452" s="19" t="s">
        <v>712</v>
      </c>
      <c r="B452" s="84">
        <v>30</v>
      </c>
      <c r="C452" s="84">
        <v>30</v>
      </c>
      <c r="D452" s="84">
        <v>30</v>
      </c>
      <c r="E452" s="84">
        <v>30</v>
      </c>
      <c r="F452" s="84">
        <v>30</v>
      </c>
      <c r="G452" s="84">
        <v>30</v>
      </c>
      <c r="H452" s="208"/>
    </row>
    <row r="453" spans="1:8" ht="12.75">
      <c r="A453" s="19" t="s">
        <v>650</v>
      </c>
      <c r="B453" s="83">
        <v>84</v>
      </c>
      <c r="C453" s="83">
        <v>84</v>
      </c>
      <c r="D453" s="83">
        <v>84</v>
      </c>
      <c r="E453" s="83">
        <v>84</v>
      </c>
      <c r="F453" s="83">
        <v>84</v>
      </c>
      <c r="G453" s="83">
        <v>84</v>
      </c>
      <c r="H453" s="208"/>
    </row>
    <row r="454" spans="1:8" ht="12.75">
      <c r="A454" s="19" t="s">
        <v>651</v>
      </c>
      <c r="B454" s="83">
        <v>76.5</v>
      </c>
      <c r="C454" s="83">
        <v>76.5</v>
      </c>
      <c r="D454" s="83">
        <v>76.5</v>
      </c>
      <c r="E454" s="83">
        <v>76.5</v>
      </c>
      <c r="F454" s="83">
        <v>76.5</v>
      </c>
      <c r="G454" s="83">
        <v>76.5</v>
      </c>
      <c r="H454" s="208"/>
    </row>
    <row r="455" spans="1:8" ht="12.75">
      <c r="A455" s="13" t="s">
        <v>792</v>
      </c>
      <c r="B455" s="83">
        <v>124.2</v>
      </c>
      <c r="C455" s="83">
        <v>124.2</v>
      </c>
      <c r="D455" s="83">
        <v>124.2</v>
      </c>
      <c r="E455" s="83">
        <v>124.2</v>
      </c>
      <c r="F455" s="83">
        <v>124.2</v>
      </c>
      <c r="G455" s="83">
        <v>124.2</v>
      </c>
      <c r="H455" s="208"/>
    </row>
    <row r="456" spans="1:8" ht="12.75">
      <c r="A456" s="19" t="s">
        <v>652</v>
      </c>
      <c r="B456" s="84">
        <v>79.3</v>
      </c>
      <c r="C456" s="84">
        <v>79.3</v>
      </c>
      <c r="D456" s="84">
        <v>79.3</v>
      </c>
      <c r="E456" s="84">
        <v>79.3</v>
      </c>
      <c r="F456" s="84">
        <v>79.3</v>
      </c>
      <c r="G456" s="84">
        <v>79.3</v>
      </c>
      <c r="H456" s="208"/>
    </row>
    <row r="457" spans="1:8" ht="12.75">
      <c r="A457" s="19" t="s">
        <v>653</v>
      </c>
      <c r="B457" s="84">
        <v>79.3</v>
      </c>
      <c r="C457" s="84">
        <v>79.3</v>
      </c>
      <c r="D457" s="84">
        <v>79.3</v>
      </c>
      <c r="E457" s="84">
        <v>79.3</v>
      </c>
      <c r="F457" s="84">
        <v>79.3</v>
      </c>
      <c r="G457" s="84">
        <v>79.3</v>
      </c>
      <c r="H457" s="208"/>
    </row>
    <row r="458" spans="1:8" ht="12.75">
      <c r="A458" s="19" t="s">
        <v>654</v>
      </c>
      <c r="B458" s="84">
        <v>40.3</v>
      </c>
      <c r="C458" s="84">
        <v>40.3</v>
      </c>
      <c r="D458" s="84">
        <v>40.3</v>
      </c>
      <c r="E458" s="84">
        <v>40.3</v>
      </c>
      <c r="F458" s="84">
        <v>40.3</v>
      </c>
      <c r="G458" s="84">
        <v>40.3</v>
      </c>
      <c r="H458" s="208"/>
    </row>
    <row r="459" spans="1:8" ht="12.75">
      <c r="A459" s="19" t="s">
        <v>655</v>
      </c>
      <c r="B459" s="84">
        <v>79.3</v>
      </c>
      <c r="C459" s="84">
        <v>79.3</v>
      </c>
      <c r="D459" s="84">
        <v>79.3</v>
      </c>
      <c r="E459" s="84">
        <v>79.3</v>
      </c>
      <c r="F459" s="84">
        <v>79.3</v>
      </c>
      <c r="G459" s="84">
        <v>79.3</v>
      </c>
      <c r="H459" s="208"/>
    </row>
    <row r="460" spans="1:8" ht="12.75">
      <c r="A460" s="21" t="s">
        <v>106</v>
      </c>
      <c r="B460" s="83">
        <v>99</v>
      </c>
      <c r="C460" s="83">
        <v>99</v>
      </c>
      <c r="D460" s="83">
        <v>99</v>
      </c>
      <c r="E460" s="83">
        <v>99</v>
      </c>
      <c r="F460" s="83">
        <v>99</v>
      </c>
      <c r="G460" s="83">
        <v>99</v>
      </c>
      <c r="H460" s="208"/>
    </row>
    <row r="461" spans="1:8" ht="12.75">
      <c r="A461" s="21" t="s">
        <v>107</v>
      </c>
      <c r="B461" s="83">
        <v>61</v>
      </c>
      <c r="C461" s="83">
        <v>61</v>
      </c>
      <c r="D461" s="83">
        <v>61</v>
      </c>
      <c r="E461" s="83">
        <v>61</v>
      </c>
      <c r="F461" s="83">
        <v>61</v>
      </c>
      <c r="G461" s="83">
        <v>61</v>
      </c>
      <c r="H461" s="208"/>
    </row>
    <row r="462" spans="1:8" ht="12.75">
      <c r="A462" s="98" t="s">
        <v>791</v>
      </c>
      <c r="B462" s="90">
        <v>220.5</v>
      </c>
      <c r="C462" s="90">
        <v>220.5</v>
      </c>
      <c r="D462" s="90">
        <v>220.5</v>
      </c>
      <c r="E462" s="90">
        <v>220.5</v>
      </c>
      <c r="F462" s="90">
        <v>220.5</v>
      </c>
      <c r="G462" s="90">
        <v>220.5</v>
      </c>
      <c r="H462" s="208"/>
    </row>
    <row r="463" spans="1:8" ht="12.75">
      <c r="A463" s="98" t="s">
        <v>835</v>
      </c>
      <c r="B463" s="90">
        <v>186</v>
      </c>
      <c r="C463" s="90">
        <v>186</v>
      </c>
      <c r="D463" s="90">
        <v>186</v>
      </c>
      <c r="E463" s="90">
        <v>186</v>
      </c>
      <c r="F463" s="90">
        <v>186</v>
      </c>
      <c r="G463" s="90">
        <v>186</v>
      </c>
      <c r="H463" s="208"/>
    </row>
    <row r="464" spans="1:8" ht="12.75">
      <c r="A464" s="98" t="s">
        <v>793</v>
      </c>
      <c r="B464" s="90">
        <v>223.5</v>
      </c>
      <c r="C464" s="90">
        <v>223.5</v>
      </c>
      <c r="D464" s="90">
        <v>223.5</v>
      </c>
      <c r="E464" s="90">
        <v>223.5</v>
      </c>
      <c r="F464" s="90">
        <v>223.5</v>
      </c>
      <c r="G464" s="90">
        <v>223.5</v>
      </c>
      <c r="H464" s="208"/>
    </row>
    <row r="465" spans="1:8" ht="12.75">
      <c r="A465" s="98" t="s">
        <v>836</v>
      </c>
      <c r="B465" s="90">
        <v>115</v>
      </c>
      <c r="C465" s="90">
        <v>115</v>
      </c>
      <c r="D465" s="90">
        <v>115</v>
      </c>
      <c r="E465" s="90">
        <v>115</v>
      </c>
      <c r="F465" s="90">
        <v>115</v>
      </c>
      <c r="G465" s="90">
        <v>115</v>
      </c>
      <c r="H465" s="208"/>
    </row>
    <row r="466" spans="1:8" ht="12.75">
      <c r="A466" s="19" t="s">
        <v>656</v>
      </c>
      <c r="B466" s="84">
        <v>44.8</v>
      </c>
      <c r="C466" s="84">
        <v>44.8</v>
      </c>
      <c r="D466" s="84">
        <v>44.8</v>
      </c>
      <c r="E466" s="84">
        <v>44.8</v>
      </c>
      <c r="F466" s="84">
        <v>44.8</v>
      </c>
      <c r="G466" s="84">
        <v>44.8</v>
      </c>
      <c r="H466" s="208"/>
    </row>
    <row r="467" spans="1:8" ht="12.75">
      <c r="A467" s="98" t="s">
        <v>860</v>
      </c>
      <c r="B467" s="84">
        <v>200</v>
      </c>
      <c r="C467" s="84">
        <v>200</v>
      </c>
      <c r="D467" s="84">
        <v>200</v>
      </c>
      <c r="E467" s="84">
        <v>200</v>
      </c>
      <c r="F467" s="84">
        <v>200</v>
      </c>
      <c r="G467" s="84">
        <v>200</v>
      </c>
      <c r="H467" s="208"/>
    </row>
    <row r="468" spans="1:8" ht="12.75">
      <c r="A468" s="19" t="s">
        <v>735</v>
      </c>
      <c r="B468" s="84">
        <v>83</v>
      </c>
      <c r="C468" s="84">
        <v>83</v>
      </c>
      <c r="D468" s="84">
        <v>83</v>
      </c>
      <c r="E468" s="84">
        <v>83</v>
      </c>
      <c r="F468" s="84">
        <v>83</v>
      </c>
      <c r="G468" s="84">
        <v>83</v>
      </c>
      <c r="H468" s="208"/>
    </row>
    <row r="469" spans="1:8" ht="12.75">
      <c r="A469" s="98" t="s">
        <v>794</v>
      </c>
      <c r="B469" s="84">
        <v>84</v>
      </c>
      <c r="C469" s="84">
        <v>84</v>
      </c>
      <c r="D469" s="84">
        <v>84</v>
      </c>
      <c r="E469" s="84">
        <v>84</v>
      </c>
      <c r="F469" s="84">
        <v>84</v>
      </c>
      <c r="G469" s="84">
        <v>84</v>
      </c>
      <c r="H469" s="208"/>
    </row>
    <row r="470" spans="1:8" ht="12.75">
      <c r="A470" s="98" t="s">
        <v>873</v>
      </c>
      <c r="B470" s="84">
        <v>90</v>
      </c>
      <c r="C470" s="84">
        <v>90</v>
      </c>
      <c r="D470" s="84">
        <v>90</v>
      </c>
      <c r="E470" s="84">
        <v>90</v>
      </c>
      <c r="F470" s="84">
        <v>90</v>
      </c>
      <c r="G470" s="84">
        <v>90</v>
      </c>
      <c r="H470" s="208"/>
    </row>
    <row r="471" spans="1:8" ht="12.75">
      <c r="A471" s="19" t="s">
        <v>733</v>
      </c>
      <c r="B471" s="84">
        <v>74.6</v>
      </c>
      <c r="C471" s="84">
        <v>74.6</v>
      </c>
      <c r="D471" s="84">
        <v>74.6</v>
      </c>
      <c r="E471" s="84">
        <v>74.6</v>
      </c>
      <c r="F471" s="84">
        <v>74.6</v>
      </c>
      <c r="G471" s="84">
        <v>74.6</v>
      </c>
      <c r="H471" s="208"/>
    </row>
    <row r="472" spans="1:8" s="1" customFormat="1" ht="12.75">
      <c r="A472" s="13" t="s">
        <v>110</v>
      </c>
      <c r="B472" s="84">
        <v>36.6</v>
      </c>
      <c r="C472" s="84">
        <v>36.6</v>
      </c>
      <c r="D472" s="84">
        <v>36.6</v>
      </c>
      <c r="E472" s="84">
        <v>36.6</v>
      </c>
      <c r="F472" s="84">
        <v>36.6</v>
      </c>
      <c r="G472" s="84">
        <v>36.6</v>
      </c>
      <c r="H472" s="208"/>
    </row>
    <row r="473" spans="1:8" ht="12.75">
      <c r="A473" s="80" t="s">
        <v>113</v>
      </c>
      <c r="B473" s="90">
        <v>97.5</v>
      </c>
      <c r="C473" s="90">
        <v>97.5</v>
      </c>
      <c r="D473" s="90">
        <v>97.5</v>
      </c>
      <c r="E473" s="90">
        <v>97.5</v>
      </c>
      <c r="F473" s="90">
        <v>97.5</v>
      </c>
      <c r="G473" s="90">
        <v>97.5</v>
      </c>
      <c r="H473" s="208"/>
    </row>
    <row r="474" spans="1:8" ht="12.75" customHeight="1">
      <c r="A474" s="118" t="s">
        <v>789</v>
      </c>
      <c r="B474" s="141">
        <v>129</v>
      </c>
      <c r="C474" s="141">
        <v>129</v>
      </c>
      <c r="D474" s="141">
        <v>129</v>
      </c>
      <c r="E474" s="141">
        <v>129</v>
      </c>
      <c r="F474" s="141">
        <v>129</v>
      </c>
      <c r="G474" s="141">
        <v>129</v>
      </c>
      <c r="H474" s="208"/>
    </row>
    <row r="475" spans="1:8" ht="12.75">
      <c r="A475" s="19" t="s">
        <v>657</v>
      </c>
      <c r="B475" s="84">
        <v>150</v>
      </c>
      <c r="C475" s="84">
        <v>150</v>
      </c>
      <c r="D475" s="84">
        <v>150</v>
      </c>
      <c r="E475" s="84">
        <v>150</v>
      </c>
      <c r="F475" s="84">
        <v>150</v>
      </c>
      <c r="G475" s="84">
        <v>150</v>
      </c>
      <c r="H475" s="208"/>
    </row>
    <row r="476" spans="1:8" ht="12.75">
      <c r="A476" s="13" t="s">
        <v>869</v>
      </c>
      <c r="B476" s="84">
        <v>126.5</v>
      </c>
      <c r="C476" s="84">
        <v>126.5</v>
      </c>
      <c r="D476" s="84">
        <v>126.5</v>
      </c>
      <c r="E476" s="84">
        <v>126.5</v>
      </c>
      <c r="F476" s="84">
        <v>126.5</v>
      </c>
      <c r="G476" s="84">
        <v>126.5</v>
      </c>
      <c r="H476" s="208"/>
    </row>
    <row r="477" spans="1:8" ht="12.75">
      <c r="A477" s="118" t="s">
        <v>870</v>
      </c>
      <c r="B477" s="141">
        <v>10</v>
      </c>
      <c r="C477" s="141">
        <v>10</v>
      </c>
      <c r="D477" s="141">
        <v>10</v>
      </c>
      <c r="E477" s="141">
        <v>10</v>
      </c>
      <c r="F477" s="141">
        <v>10</v>
      </c>
      <c r="G477" s="141">
        <v>10</v>
      </c>
      <c r="H477" s="208"/>
    </row>
    <row r="478" spans="1:8" s="75" customFormat="1" ht="12.75" customHeight="1">
      <c r="A478" s="94" t="s">
        <v>829</v>
      </c>
      <c r="B478" s="84">
        <v>80</v>
      </c>
      <c r="C478" s="84">
        <v>80</v>
      </c>
      <c r="D478" s="84">
        <v>80</v>
      </c>
      <c r="E478" s="84">
        <v>80</v>
      </c>
      <c r="F478" s="84">
        <v>80</v>
      </c>
      <c r="G478" s="84">
        <v>80</v>
      </c>
      <c r="H478" s="208"/>
    </row>
    <row r="479" spans="1:8" ht="12.75">
      <c r="A479" s="94" t="s">
        <v>830</v>
      </c>
      <c r="B479" s="84">
        <v>80</v>
      </c>
      <c r="C479" s="84">
        <v>80</v>
      </c>
      <c r="D479" s="84">
        <v>80</v>
      </c>
      <c r="E479" s="84">
        <v>80</v>
      </c>
      <c r="F479" s="84">
        <v>80</v>
      </c>
      <c r="G479" s="84">
        <v>80</v>
      </c>
      <c r="H479" s="208"/>
    </row>
    <row r="480" spans="1:8" ht="12.75">
      <c r="A480" s="20" t="s">
        <v>649</v>
      </c>
      <c r="B480" s="150">
        <f aca="true" t="shared" si="5" ref="B480:G480">SUM(B447:B479)</f>
        <v>3426.2</v>
      </c>
      <c r="C480" s="150">
        <f t="shared" si="5"/>
        <v>3426.2</v>
      </c>
      <c r="D480" s="150">
        <f t="shared" si="5"/>
        <v>3426.2</v>
      </c>
      <c r="E480" s="150">
        <f t="shared" si="5"/>
        <v>3426.2</v>
      </c>
      <c r="F480" s="150">
        <f t="shared" si="5"/>
        <v>3426.2</v>
      </c>
      <c r="G480" s="150">
        <f t="shared" si="5"/>
        <v>3426.2</v>
      </c>
      <c r="H480" s="14"/>
    </row>
    <row r="481" spans="2:8" ht="12.75">
      <c r="B481" s="123"/>
      <c r="C481" s="14"/>
      <c r="D481" s="14"/>
      <c r="E481" s="14"/>
      <c r="F481" s="14"/>
      <c r="G481" s="14"/>
      <c r="H481" s="14"/>
    </row>
    <row r="482" spans="1:8" s="75" customFormat="1" ht="12.75">
      <c r="A482" s="13" t="s">
        <v>872</v>
      </c>
      <c r="B482" s="84">
        <v>0</v>
      </c>
      <c r="C482" s="84">
        <v>275</v>
      </c>
      <c r="D482" s="84">
        <v>275</v>
      </c>
      <c r="E482" s="84">
        <v>275</v>
      </c>
      <c r="F482" s="84">
        <v>275</v>
      </c>
      <c r="G482" s="84">
        <v>275</v>
      </c>
      <c r="H482" s="14"/>
    </row>
    <row r="483" spans="1:7" ht="12.75">
      <c r="A483" s="138" t="s">
        <v>904</v>
      </c>
      <c r="B483" s="141">
        <v>0</v>
      </c>
      <c r="C483" s="141">
        <v>0</v>
      </c>
      <c r="D483" s="141">
        <v>0</v>
      </c>
      <c r="E483" s="141">
        <v>750</v>
      </c>
      <c r="F483" s="141">
        <v>750</v>
      </c>
      <c r="G483" s="141">
        <v>750</v>
      </c>
    </row>
    <row r="484" spans="1:7" ht="12.75">
      <c r="A484" s="118" t="s">
        <v>874</v>
      </c>
      <c r="B484" s="141">
        <v>0</v>
      </c>
      <c r="C484" s="141">
        <v>275</v>
      </c>
      <c r="D484" s="141">
        <v>275</v>
      </c>
      <c r="E484" s="141">
        <v>275</v>
      </c>
      <c r="F484" s="141">
        <v>275</v>
      </c>
      <c r="G484" s="141">
        <v>275</v>
      </c>
    </row>
    <row r="485" spans="1:7" ht="12.75">
      <c r="A485" s="118" t="s">
        <v>875</v>
      </c>
      <c r="B485" s="141">
        <v>0</v>
      </c>
      <c r="C485" s="141">
        <v>0</v>
      </c>
      <c r="D485" s="141">
        <v>0</v>
      </c>
      <c r="E485" s="141">
        <v>0</v>
      </c>
      <c r="F485" s="141">
        <v>800</v>
      </c>
      <c r="G485" s="141">
        <v>800</v>
      </c>
    </row>
    <row r="486" spans="1:8" ht="12.75">
      <c r="A486" s="151" t="s">
        <v>693</v>
      </c>
      <c r="B486" s="125">
        <f aca="true" t="shared" si="6" ref="B486:G486">SUM(B482:B485)</f>
        <v>0</v>
      </c>
      <c r="C486" s="125">
        <f t="shared" si="6"/>
        <v>550</v>
      </c>
      <c r="D486" s="125">
        <f t="shared" si="6"/>
        <v>550</v>
      </c>
      <c r="E486" s="125">
        <f t="shared" si="6"/>
        <v>1300</v>
      </c>
      <c r="F486" s="125">
        <f t="shared" si="6"/>
        <v>2100</v>
      </c>
      <c r="G486" s="125">
        <f t="shared" si="6"/>
        <v>2100</v>
      </c>
      <c r="H486" s="162"/>
    </row>
    <row r="487" spans="1:8" s="1" customFormat="1" ht="38.25">
      <c r="A487" s="161" t="s">
        <v>691</v>
      </c>
      <c r="B487" s="172"/>
      <c r="C487" s="161"/>
      <c r="D487" s="161"/>
      <c r="E487" s="161"/>
      <c r="F487" s="161"/>
      <c r="G487" s="161"/>
      <c r="H487" s="162"/>
    </row>
    <row r="488" spans="2:8" ht="12.75" customHeight="1">
      <c r="B488" s="123"/>
      <c r="C488" s="14"/>
      <c r="D488" s="14"/>
      <c r="E488" s="14"/>
      <c r="F488" s="14"/>
      <c r="G488" s="14"/>
      <c r="H488" s="70"/>
    </row>
    <row r="489" spans="1:12" ht="12.75" customHeight="1">
      <c r="A489" s="80" t="s">
        <v>885</v>
      </c>
      <c r="B489" s="144">
        <v>0</v>
      </c>
      <c r="C489" s="144">
        <v>150</v>
      </c>
      <c r="D489" s="144">
        <v>150</v>
      </c>
      <c r="E489" s="144">
        <v>150</v>
      </c>
      <c r="F489" s="144">
        <v>150</v>
      </c>
      <c r="G489" s="144">
        <v>150</v>
      </c>
      <c r="H489" s="100"/>
      <c r="I489" s="100"/>
      <c r="J489" s="100"/>
      <c r="K489" s="100"/>
      <c r="L489" s="100"/>
    </row>
    <row r="490" spans="1:12" ht="12.75" customHeight="1">
      <c r="A490" s="118" t="s">
        <v>877</v>
      </c>
      <c r="B490" s="144">
        <v>120</v>
      </c>
      <c r="C490" s="144">
        <v>120</v>
      </c>
      <c r="D490" s="144">
        <v>120</v>
      </c>
      <c r="E490" s="144">
        <v>120</v>
      </c>
      <c r="F490" s="144">
        <v>120</v>
      </c>
      <c r="G490" s="144">
        <v>120</v>
      </c>
      <c r="H490" s="100"/>
      <c r="I490" s="100"/>
      <c r="J490" s="100"/>
      <c r="K490" s="100"/>
      <c r="L490" s="100"/>
    </row>
    <row r="491" spans="1:12" ht="12.75" customHeight="1">
      <c r="A491" s="80" t="s">
        <v>884</v>
      </c>
      <c r="B491" s="144">
        <v>0</v>
      </c>
      <c r="C491" s="144">
        <v>138</v>
      </c>
      <c r="D491" s="144">
        <v>138</v>
      </c>
      <c r="E491" s="144">
        <v>138</v>
      </c>
      <c r="F491" s="144">
        <v>138</v>
      </c>
      <c r="G491" s="144">
        <v>138</v>
      </c>
      <c r="H491" s="100"/>
      <c r="I491" s="100"/>
      <c r="J491" s="100"/>
      <c r="K491" s="100"/>
      <c r="L491" s="100"/>
    </row>
    <row r="492" spans="1:12" ht="12.75" customHeight="1">
      <c r="A492" s="118" t="s">
        <v>878</v>
      </c>
      <c r="B492" s="144">
        <v>350</v>
      </c>
      <c r="C492" s="144">
        <v>350</v>
      </c>
      <c r="D492" s="144">
        <v>350</v>
      </c>
      <c r="E492" s="144">
        <v>350</v>
      </c>
      <c r="F492" s="144">
        <v>350</v>
      </c>
      <c r="G492" s="144">
        <v>350</v>
      </c>
      <c r="H492" s="100"/>
      <c r="I492" s="100"/>
      <c r="J492" s="100"/>
      <c r="K492" s="100"/>
      <c r="L492" s="100"/>
    </row>
    <row r="493" spans="1:12" ht="12.75" customHeight="1">
      <c r="A493" s="118" t="s">
        <v>903</v>
      </c>
      <c r="B493" s="144">
        <v>150</v>
      </c>
      <c r="C493" s="144">
        <v>150</v>
      </c>
      <c r="D493" s="144">
        <v>150</v>
      </c>
      <c r="E493" s="144">
        <v>150</v>
      </c>
      <c r="F493" s="144">
        <v>150</v>
      </c>
      <c r="G493" s="144">
        <v>150</v>
      </c>
      <c r="H493" s="100"/>
      <c r="I493" s="100"/>
      <c r="J493" s="100"/>
      <c r="K493" s="100"/>
      <c r="L493" s="100"/>
    </row>
    <row r="494" spans="1:12" ht="12.75" customHeight="1">
      <c r="A494" s="98" t="s">
        <v>902</v>
      </c>
      <c r="B494" s="144">
        <v>200</v>
      </c>
      <c r="C494" s="144">
        <v>200</v>
      </c>
      <c r="D494" s="144">
        <v>200</v>
      </c>
      <c r="E494" s="144">
        <v>200</v>
      </c>
      <c r="F494" s="144">
        <v>200</v>
      </c>
      <c r="G494" s="144">
        <v>200</v>
      </c>
      <c r="H494" s="100"/>
      <c r="I494" s="100"/>
      <c r="J494" s="100"/>
      <c r="K494" s="100"/>
      <c r="L494" s="100"/>
    </row>
    <row r="495" spans="1:7" ht="12.75" customHeight="1">
      <c r="A495" s="118" t="s">
        <v>879</v>
      </c>
      <c r="B495" s="144">
        <v>59</v>
      </c>
      <c r="C495" s="144">
        <v>59</v>
      </c>
      <c r="D495" s="144">
        <v>59</v>
      </c>
      <c r="E495" s="144">
        <v>59</v>
      </c>
      <c r="F495" s="144">
        <v>59</v>
      </c>
      <c r="G495" s="144">
        <v>59</v>
      </c>
    </row>
    <row r="496" spans="1:7" ht="12.75" customHeight="1">
      <c r="A496" s="80" t="s">
        <v>880</v>
      </c>
      <c r="B496" s="144">
        <v>63</v>
      </c>
      <c r="C496" s="144">
        <v>63</v>
      </c>
      <c r="D496" s="144">
        <v>63</v>
      </c>
      <c r="E496" s="144">
        <v>63</v>
      </c>
      <c r="F496" s="144">
        <v>63</v>
      </c>
      <c r="G496" s="144">
        <v>63</v>
      </c>
    </row>
    <row r="497" spans="1:7" ht="12.75" customHeight="1">
      <c r="A497" s="118" t="s">
        <v>881</v>
      </c>
      <c r="B497" s="144">
        <v>209</v>
      </c>
      <c r="C497" s="144">
        <v>209</v>
      </c>
      <c r="D497" s="144">
        <v>209</v>
      </c>
      <c r="E497" s="144">
        <v>209</v>
      </c>
      <c r="F497" s="144">
        <v>209</v>
      </c>
      <c r="G497" s="144">
        <v>209</v>
      </c>
    </row>
    <row r="498" spans="1:7" ht="12.75" customHeight="1">
      <c r="A498" s="138" t="s">
        <v>114</v>
      </c>
      <c r="B498" s="144">
        <v>60</v>
      </c>
      <c r="C498" s="144">
        <v>60</v>
      </c>
      <c r="D498" s="144">
        <v>60</v>
      </c>
      <c r="E498" s="144">
        <v>60</v>
      </c>
      <c r="F498" s="143">
        <v>60</v>
      </c>
      <c r="G498" s="143">
        <v>60</v>
      </c>
    </row>
    <row r="499" spans="1:7" ht="12.75" customHeight="1">
      <c r="A499" s="80" t="s">
        <v>882</v>
      </c>
      <c r="B499" s="144">
        <v>101</v>
      </c>
      <c r="C499" s="144">
        <v>101</v>
      </c>
      <c r="D499" s="144">
        <v>101</v>
      </c>
      <c r="E499" s="144">
        <v>101</v>
      </c>
      <c r="F499" s="144">
        <v>101</v>
      </c>
      <c r="G499" s="144">
        <v>101</v>
      </c>
    </row>
    <row r="500" spans="1:7" ht="12.75" customHeight="1">
      <c r="A500" s="80" t="s">
        <v>883</v>
      </c>
      <c r="B500" s="144">
        <v>300</v>
      </c>
      <c r="C500" s="144">
        <v>300</v>
      </c>
      <c r="D500" s="144">
        <v>300</v>
      </c>
      <c r="E500" s="144">
        <v>300</v>
      </c>
      <c r="F500" s="144">
        <v>300</v>
      </c>
      <c r="G500" s="144">
        <v>300</v>
      </c>
    </row>
    <row r="501" spans="1:7" ht="12.75" customHeight="1">
      <c r="A501" s="118" t="s">
        <v>876</v>
      </c>
      <c r="B501" s="144">
        <v>60</v>
      </c>
      <c r="C501" s="144">
        <v>60</v>
      </c>
      <c r="D501" s="144">
        <v>60</v>
      </c>
      <c r="E501" s="144">
        <v>60</v>
      </c>
      <c r="F501" s="144">
        <v>60</v>
      </c>
      <c r="G501" s="144">
        <v>60</v>
      </c>
    </row>
    <row r="502" spans="1:7" ht="12.75" customHeight="1">
      <c r="A502" s="80" t="s">
        <v>886</v>
      </c>
      <c r="B502" s="144">
        <v>0</v>
      </c>
      <c r="C502" s="144">
        <v>39</v>
      </c>
      <c r="D502" s="144">
        <v>39</v>
      </c>
      <c r="E502" s="144">
        <v>39</v>
      </c>
      <c r="F502" s="144">
        <v>39</v>
      </c>
      <c r="G502" s="144">
        <v>39</v>
      </c>
    </row>
    <row r="503" spans="1:7" ht="12.75" customHeight="1">
      <c r="A503" s="46" t="s">
        <v>658</v>
      </c>
      <c r="B503" s="140">
        <f aca="true" t="shared" si="7" ref="B503:G503">SUM(B489:B502)</f>
        <v>1672</v>
      </c>
      <c r="C503" s="140">
        <f t="shared" si="7"/>
        <v>1999</v>
      </c>
      <c r="D503" s="140">
        <f t="shared" si="7"/>
        <v>1999</v>
      </c>
      <c r="E503" s="140">
        <f t="shared" si="7"/>
        <v>1999</v>
      </c>
      <c r="F503" s="140">
        <f t="shared" si="7"/>
        <v>1999</v>
      </c>
      <c r="G503" s="140">
        <f t="shared" si="7"/>
        <v>1999</v>
      </c>
    </row>
    <row r="504" spans="1:8" s="1" customFormat="1" ht="38.25">
      <c r="A504" s="161" t="s">
        <v>691</v>
      </c>
      <c r="B504" s="172"/>
      <c r="C504" s="161"/>
      <c r="D504" s="161"/>
      <c r="E504" s="161"/>
      <c r="F504" s="161"/>
      <c r="G504" s="161"/>
      <c r="H504" s="138"/>
    </row>
    <row r="505" spans="2:8" ht="12.75">
      <c r="B505" s="123"/>
      <c r="C505" s="14"/>
      <c r="D505" s="14"/>
      <c r="E505" s="14"/>
      <c r="F505" s="14"/>
      <c r="G505" s="14"/>
      <c r="H505" s="1"/>
    </row>
    <row r="506" spans="1:7" ht="12.75">
      <c r="A506" s="80" t="s">
        <v>443</v>
      </c>
      <c r="B506" s="144">
        <v>182</v>
      </c>
      <c r="C506" s="139">
        <v>182</v>
      </c>
      <c r="D506" s="139">
        <v>182</v>
      </c>
      <c r="E506" s="139">
        <v>182</v>
      </c>
      <c r="F506" s="139">
        <v>182</v>
      </c>
      <c r="G506" s="139">
        <v>182</v>
      </c>
    </row>
    <row r="507" spans="1:7" ht="12.75">
      <c r="A507" s="80" t="s">
        <v>444</v>
      </c>
      <c r="B507" s="144">
        <v>193</v>
      </c>
      <c r="C507" s="139">
        <v>193</v>
      </c>
      <c r="D507" s="139">
        <v>193</v>
      </c>
      <c r="E507" s="139">
        <v>193</v>
      </c>
      <c r="F507" s="139">
        <v>193</v>
      </c>
      <c r="G507" s="139">
        <v>193</v>
      </c>
    </row>
    <row r="508" spans="1:7" ht="12.75">
      <c r="A508" s="13" t="s">
        <v>467</v>
      </c>
      <c r="B508" s="84">
        <v>65</v>
      </c>
      <c r="C508" s="65">
        <v>65</v>
      </c>
      <c r="D508" s="65">
        <v>65</v>
      </c>
      <c r="E508" s="65">
        <v>65</v>
      </c>
      <c r="F508" s="65">
        <v>65</v>
      </c>
      <c r="G508" s="65">
        <v>65</v>
      </c>
    </row>
    <row r="509" spans="1:7" ht="12.75">
      <c r="A509" s="128" t="s">
        <v>94</v>
      </c>
      <c r="B509" s="150">
        <f aca="true" t="shared" si="8" ref="B509:G509">SUM(B506:B508)</f>
        <v>440</v>
      </c>
      <c r="C509" s="150">
        <f t="shared" si="8"/>
        <v>440</v>
      </c>
      <c r="D509" s="150">
        <f t="shared" si="8"/>
        <v>440</v>
      </c>
      <c r="E509" s="150">
        <f t="shared" si="8"/>
        <v>440</v>
      </c>
      <c r="F509" s="150">
        <f t="shared" si="8"/>
        <v>440</v>
      </c>
      <c r="G509" s="150">
        <f t="shared" si="8"/>
        <v>440</v>
      </c>
    </row>
    <row r="510" spans="1:7" ht="12.75">
      <c r="A510" s="99"/>
      <c r="B510" s="84"/>
      <c r="C510" s="65"/>
      <c r="D510" s="65"/>
      <c r="E510" s="65"/>
      <c r="F510" s="65"/>
      <c r="G510" s="65"/>
    </row>
    <row r="511" spans="1:8" ht="12.75">
      <c r="A511" s="134" t="s">
        <v>346</v>
      </c>
      <c r="B511" s="147">
        <v>12</v>
      </c>
      <c r="C511" s="147">
        <v>12</v>
      </c>
      <c r="D511" s="147">
        <v>12</v>
      </c>
      <c r="E511" s="147">
        <v>12</v>
      </c>
      <c r="F511" s="147">
        <v>12</v>
      </c>
      <c r="G511" s="147">
        <v>12</v>
      </c>
      <c r="H511" s="134"/>
    </row>
    <row r="512" spans="1:8" s="91" customFormat="1" ht="12.75">
      <c r="A512" s="118" t="s">
        <v>347</v>
      </c>
      <c r="B512" s="141">
        <v>22</v>
      </c>
      <c r="C512" s="141">
        <v>22</v>
      </c>
      <c r="D512" s="141">
        <v>22</v>
      </c>
      <c r="E512" s="141">
        <v>22</v>
      </c>
      <c r="F512" s="141">
        <v>22</v>
      </c>
      <c r="G512" s="141">
        <v>22</v>
      </c>
      <c r="H512" s="118"/>
    </row>
    <row r="513" spans="1:8" ht="12.75">
      <c r="A513" s="118" t="s">
        <v>348</v>
      </c>
      <c r="B513" s="141">
        <v>25</v>
      </c>
      <c r="C513" s="141">
        <v>25</v>
      </c>
      <c r="D513" s="141">
        <v>25</v>
      </c>
      <c r="E513" s="141">
        <v>25</v>
      </c>
      <c r="F513" s="141">
        <v>25</v>
      </c>
      <c r="G513" s="141">
        <v>25</v>
      </c>
      <c r="H513" s="118"/>
    </row>
    <row r="514" spans="1:8" ht="12.75">
      <c r="A514" s="118" t="s">
        <v>349</v>
      </c>
      <c r="B514" s="141">
        <v>50</v>
      </c>
      <c r="C514" s="141">
        <v>50</v>
      </c>
      <c r="D514" s="141">
        <v>50</v>
      </c>
      <c r="E514" s="141">
        <v>50</v>
      </c>
      <c r="F514" s="141">
        <v>50</v>
      </c>
      <c r="G514" s="141">
        <v>50</v>
      </c>
      <c r="H514" s="118"/>
    </row>
    <row r="515" spans="1:8" ht="12.75">
      <c r="A515" s="134" t="s">
        <v>809</v>
      </c>
      <c r="B515" s="127">
        <v>760</v>
      </c>
      <c r="C515" s="127">
        <v>760</v>
      </c>
      <c r="D515" s="127">
        <v>760</v>
      </c>
      <c r="E515" s="127">
        <v>760</v>
      </c>
      <c r="F515" s="127">
        <v>760</v>
      </c>
      <c r="G515" s="127">
        <v>760</v>
      </c>
      <c r="H515" s="134"/>
    </row>
    <row r="516" spans="1:8" ht="12.75">
      <c r="A516" s="135" t="s">
        <v>764</v>
      </c>
      <c r="B516" s="136">
        <v>149</v>
      </c>
      <c r="C516" s="136">
        <v>149</v>
      </c>
      <c r="D516" s="136">
        <v>149</v>
      </c>
      <c r="E516" s="136">
        <v>149</v>
      </c>
      <c r="F516" s="136">
        <v>149</v>
      </c>
      <c r="G516" s="136">
        <v>149</v>
      </c>
      <c r="H516" s="135"/>
    </row>
    <row r="517" spans="1:8" ht="12.75">
      <c r="A517" s="135" t="s">
        <v>765</v>
      </c>
      <c r="B517" s="127">
        <v>109</v>
      </c>
      <c r="C517" s="127">
        <v>109</v>
      </c>
      <c r="D517" s="127">
        <v>109</v>
      </c>
      <c r="E517" s="127">
        <v>109</v>
      </c>
      <c r="F517" s="127">
        <v>109</v>
      </c>
      <c r="G517" s="127">
        <v>109</v>
      </c>
      <c r="H517" s="135"/>
    </row>
    <row r="518" spans="1:8" ht="12.75">
      <c r="A518" s="135" t="s">
        <v>766</v>
      </c>
      <c r="B518" s="127">
        <v>95</v>
      </c>
      <c r="C518" s="127">
        <v>95</v>
      </c>
      <c r="D518" s="127">
        <v>95</v>
      </c>
      <c r="E518" s="127">
        <v>95</v>
      </c>
      <c r="F518" s="127">
        <v>95</v>
      </c>
      <c r="G518" s="127">
        <v>95</v>
      </c>
      <c r="H518" s="135"/>
    </row>
    <row r="519" spans="1:8" ht="12.75">
      <c r="A519" s="135" t="s">
        <v>767</v>
      </c>
      <c r="B519" s="127">
        <v>390</v>
      </c>
      <c r="C519" s="127">
        <v>390</v>
      </c>
      <c r="D519" s="127">
        <v>390</v>
      </c>
      <c r="E519" s="127">
        <v>390</v>
      </c>
      <c r="F519" s="127">
        <v>390</v>
      </c>
      <c r="G519" s="127">
        <v>390</v>
      </c>
      <c r="H519" s="135"/>
    </row>
    <row r="520" spans="1:8" ht="12.75">
      <c r="A520" s="135" t="s">
        <v>858</v>
      </c>
      <c r="B520" s="127">
        <v>159</v>
      </c>
      <c r="C520" s="127">
        <v>159</v>
      </c>
      <c r="D520" s="127">
        <v>159</v>
      </c>
      <c r="E520" s="127">
        <v>159</v>
      </c>
      <c r="F520" s="127">
        <v>159</v>
      </c>
      <c r="G520" s="127">
        <v>159</v>
      </c>
      <c r="H520" s="135"/>
    </row>
    <row r="521" spans="1:8" ht="12.75">
      <c r="A521" s="135" t="s">
        <v>859</v>
      </c>
      <c r="B521" s="127">
        <v>203</v>
      </c>
      <c r="C521" s="127">
        <v>203</v>
      </c>
      <c r="D521" s="127">
        <v>203</v>
      </c>
      <c r="E521" s="127">
        <v>203</v>
      </c>
      <c r="F521" s="127">
        <v>203</v>
      </c>
      <c r="G521" s="127">
        <v>203</v>
      </c>
      <c r="H521" s="135"/>
    </row>
    <row r="522" spans="1:8" ht="12.75">
      <c r="A522" s="135" t="s">
        <v>768</v>
      </c>
      <c r="B522" s="127">
        <v>43</v>
      </c>
      <c r="C522" s="127">
        <v>43</v>
      </c>
      <c r="D522" s="127">
        <v>43</v>
      </c>
      <c r="E522" s="127">
        <v>43</v>
      </c>
      <c r="F522" s="127">
        <v>43</v>
      </c>
      <c r="G522" s="127">
        <v>43</v>
      </c>
      <c r="H522" s="135"/>
    </row>
    <row r="523" spans="1:8" ht="12.75">
      <c r="A523" s="135" t="s">
        <v>769</v>
      </c>
      <c r="B523" s="127">
        <v>76</v>
      </c>
      <c r="C523" s="127">
        <v>76</v>
      </c>
      <c r="D523" s="127">
        <v>76</v>
      </c>
      <c r="E523" s="127">
        <v>76</v>
      </c>
      <c r="F523" s="127">
        <v>76</v>
      </c>
      <c r="G523" s="127">
        <v>76</v>
      </c>
      <c r="H523" s="135"/>
    </row>
    <row r="524" spans="1:8" ht="12.75">
      <c r="A524" s="135" t="s">
        <v>447</v>
      </c>
      <c r="B524" s="127">
        <v>72</v>
      </c>
      <c r="C524" s="127">
        <v>72</v>
      </c>
      <c r="D524" s="127">
        <v>72</v>
      </c>
      <c r="E524" s="127">
        <v>72</v>
      </c>
      <c r="F524" s="127">
        <v>72</v>
      </c>
      <c r="G524" s="127">
        <v>72</v>
      </c>
      <c r="H524" s="135"/>
    </row>
    <row r="525" spans="1:8" ht="12.75">
      <c r="A525" s="135" t="s">
        <v>448</v>
      </c>
      <c r="B525" s="127">
        <v>110</v>
      </c>
      <c r="C525" s="127">
        <v>110</v>
      </c>
      <c r="D525" s="127">
        <v>110</v>
      </c>
      <c r="E525" s="127">
        <v>110</v>
      </c>
      <c r="F525" s="127">
        <v>110</v>
      </c>
      <c r="G525" s="127">
        <v>110</v>
      </c>
      <c r="H525" s="135"/>
    </row>
    <row r="526" spans="1:8" ht="12.75">
      <c r="A526" s="134" t="s">
        <v>464</v>
      </c>
      <c r="B526" s="136">
        <v>0</v>
      </c>
      <c r="C526" s="136">
        <v>0</v>
      </c>
      <c r="D526" s="136">
        <v>0</v>
      </c>
      <c r="E526" s="136">
        <v>0</v>
      </c>
      <c r="F526" s="136">
        <v>35</v>
      </c>
      <c r="G526" s="136">
        <v>35</v>
      </c>
      <c r="H526" s="134"/>
    </row>
    <row r="527" spans="1:8" ht="12.75">
      <c r="A527" s="134" t="s">
        <v>465</v>
      </c>
      <c r="B527" s="159">
        <v>0</v>
      </c>
      <c r="C527" s="159">
        <v>0</v>
      </c>
      <c r="D527" s="159">
        <v>0</v>
      </c>
      <c r="E527" s="159">
        <v>0</v>
      </c>
      <c r="F527" s="159">
        <v>32</v>
      </c>
      <c r="G527" s="159">
        <v>32</v>
      </c>
      <c r="H527" s="134"/>
    </row>
    <row r="528" spans="1:8" ht="12.75">
      <c r="A528" s="134" t="s">
        <v>466</v>
      </c>
      <c r="B528" s="127">
        <v>0</v>
      </c>
      <c r="C528" s="127">
        <v>0</v>
      </c>
      <c r="D528" s="127">
        <v>0</v>
      </c>
      <c r="E528" s="127">
        <v>0</v>
      </c>
      <c r="F528" s="127">
        <v>105</v>
      </c>
      <c r="G528" s="127">
        <v>105</v>
      </c>
      <c r="H528" s="134"/>
    </row>
    <row r="529" spans="1:8" ht="12.75">
      <c r="A529" s="134" t="s">
        <v>770</v>
      </c>
      <c r="B529" s="127">
        <v>95</v>
      </c>
      <c r="C529" s="127">
        <v>95</v>
      </c>
      <c r="D529" s="127">
        <v>95</v>
      </c>
      <c r="E529" s="127">
        <v>95</v>
      </c>
      <c r="F529" s="127">
        <v>95</v>
      </c>
      <c r="G529" s="127">
        <v>95</v>
      </c>
      <c r="H529" s="134"/>
    </row>
    <row r="530" spans="1:8" ht="12.75">
      <c r="A530" s="134" t="s">
        <v>772</v>
      </c>
      <c r="B530" s="127">
        <v>512</v>
      </c>
      <c r="C530" s="127">
        <v>512</v>
      </c>
      <c r="D530" s="127">
        <v>512</v>
      </c>
      <c r="E530" s="127">
        <v>512</v>
      </c>
      <c r="F530" s="127">
        <v>512</v>
      </c>
      <c r="G530" s="127">
        <v>512</v>
      </c>
      <c r="H530" s="134"/>
    </row>
    <row r="531" spans="1:8" ht="12.75">
      <c r="A531" s="19" t="s">
        <v>498</v>
      </c>
      <c r="B531" s="84">
        <v>24</v>
      </c>
      <c r="C531" s="65">
        <v>24</v>
      </c>
      <c r="D531" s="65">
        <v>24</v>
      </c>
      <c r="E531" s="65">
        <v>24</v>
      </c>
      <c r="F531" s="65">
        <v>24</v>
      </c>
      <c r="G531" s="65">
        <v>24</v>
      </c>
      <c r="H531" s="95"/>
    </row>
    <row r="532" spans="1:8" ht="12.75">
      <c r="A532" s="134" t="s">
        <v>773</v>
      </c>
      <c r="B532" s="127">
        <v>65</v>
      </c>
      <c r="C532" s="127">
        <v>65</v>
      </c>
      <c r="D532" s="127">
        <v>65</v>
      </c>
      <c r="E532" s="127">
        <v>65</v>
      </c>
      <c r="F532" s="127">
        <v>65</v>
      </c>
      <c r="G532" s="127">
        <v>65</v>
      </c>
      <c r="H532" s="134"/>
    </row>
    <row r="533" spans="1:8" ht="12.75">
      <c r="A533" s="134" t="s">
        <v>778</v>
      </c>
      <c r="B533" s="127">
        <v>31</v>
      </c>
      <c r="C533" s="127">
        <v>31</v>
      </c>
      <c r="D533" s="127">
        <v>31</v>
      </c>
      <c r="E533" s="127">
        <v>31</v>
      </c>
      <c r="F533" s="127">
        <v>31</v>
      </c>
      <c r="G533" s="127">
        <v>31</v>
      </c>
      <c r="H533" s="134"/>
    </row>
    <row r="534" spans="1:8" ht="12.75">
      <c r="A534" s="134" t="s">
        <v>777</v>
      </c>
      <c r="B534" s="127">
        <v>170</v>
      </c>
      <c r="C534" s="127">
        <v>170</v>
      </c>
      <c r="D534" s="127">
        <v>170</v>
      </c>
      <c r="E534" s="127">
        <v>170</v>
      </c>
      <c r="F534" s="127">
        <v>170</v>
      </c>
      <c r="G534" s="127">
        <v>170</v>
      </c>
      <c r="H534" s="134"/>
    </row>
    <row r="535" spans="1:8" ht="12.75">
      <c r="A535" s="134" t="s">
        <v>779</v>
      </c>
      <c r="B535" s="127">
        <v>368</v>
      </c>
      <c r="C535" s="127">
        <v>368</v>
      </c>
      <c r="D535" s="127">
        <v>368</v>
      </c>
      <c r="E535" s="127">
        <v>368</v>
      </c>
      <c r="F535" s="127">
        <v>368</v>
      </c>
      <c r="G535" s="127">
        <v>368</v>
      </c>
      <c r="H535" s="134"/>
    </row>
    <row r="536" spans="1:8" ht="12.75">
      <c r="A536" s="135" t="s">
        <v>804</v>
      </c>
      <c r="B536" s="127">
        <v>461</v>
      </c>
      <c r="C536" s="127">
        <v>461</v>
      </c>
      <c r="D536" s="127">
        <v>461</v>
      </c>
      <c r="E536" s="127">
        <v>461</v>
      </c>
      <c r="F536" s="127">
        <v>461</v>
      </c>
      <c r="G536" s="127">
        <v>461</v>
      </c>
      <c r="H536" s="135"/>
    </row>
    <row r="537" spans="1:8" ht="12.75">
      <c r="A537" s="135" t="s">
        <v>518</v>
      </c>
      <c r="B537" s="127">
        <v>461</v>
      </c>
      <c r="C537" s="127">
        <v>461</v>
      </c>
      <c r="D537" s="127">
        <v>461</v>
      </c>
      <c r="E537" s="127">
        <v>461</v>
      </c>
      <c r="F537" s="127">
        <v>461</v>
      </c>
      <c r="G537" s="127">
        <v>461</v>
      </c>
      <c r="H537" s="135"/>
    </row>
    <row r="538" spans="1:8" ht="12.75">
      <c r="A538" s="135" t="s">
        <v>802</v>
      </c>
      <c r="B538" s="127">
        <v>552</v>
      </c>
      <c r="C538" s="127">
        <v>552</v>
      </c>
      <c r="D538" s="127">
        <v>552</v>
      </c>
      <c r="E538" s="127">
        <v>552</v>
      </c>
      <c r="F538" s="127">
        <v>552</v>
      </c>
      <c r="G538" s="127">
        <v>552</v>
      </c>
      <c r="H538" s="135"/>
    </row>
    <row r="539" spans="1:8" ht="12.75">
      <c r="A539" s="135" t="s">
        <v>803</v>
      </c>
      <c r="B539" s="127">
        <v>760</v>
      </c>
      <c r="C539" s="127">
        <v>760</v>
      </c>
      <c r="D539" s="127">
        <v>760</v>
      </c>
      <c r="E539" s="127">
        <v>760</v>
      </c>
      <c r="F539" s="127">
        <v>760</v>
      </c>
      <c r="G539" s="127">
        <v>760</v>
      </c>
      <c r="H539" s="135"/>
    </row>
    <row r="540" spans="1:8" ht="12.75">
      <c r="A540" s="137" t="s">
        <v>782</v>
      </c>
      <c r="B540" s="127">
        <v>100</v>
      </c>
      <c r="C540" s="127">
        <v>100</v>
      </c>
      <c r="D540" s="127">
        <v>100</v>
      </c>
      <c r="E540" s="127">
        <v>100</v>
      </c>
      <c r="F540" s="127">
        <v>100</v>
      </c>
      <c r="G540" s="127">
        <v>100</v>
      </c>
      <c r="H540" s="137"/>
    </row>
    <row r="541" spans="1:7" ht="12.75">
      <c r="A541" s="124" t="s">
        <v>671</v>
      </c>
      <c r="B541" s="160">
        <f aca="true" t="shared" si="9" ref="B541:G541">SUM(B511:B540)</f>
        <v>5874</v>
      </c>
      <c r="C541" s="160">
        <f t="shared" si="9"/>
        <v>5874</v>
      </c>
      <c r="D541" s="160">
        <f t="shared" si="9"/>
        <v>5874</v>
      </c>
      <c r="E541" s="160">
        <f t="shared" si="9"/>
        <v>5874</v>
      </c>
      <c r="F541" s="160">
        <f t="shared" si="9"/>
        <v>6046</v>
      </c>
      <c r="G541" s="160">
        <f t="shared" si="9"/>
        <v>6046</v>
      </c>
    </row>
    <row r="542" ht="12.75">
      <c r="B542" s="75"/>
    </row>
    <row r="543" spans="1:7" ht="12.75">
      <c r="A543" t="s">
        <v>891</v>
      </c>
      <c r="B543">
        <v>0</v>
      </c>
      <c r="C543">
        <v>0</v>
      </c>
      <c r="D543">
        <v>1750</v>
      </c>
      <c r="E543">
        <v>1750</v>
      </c>
      <c r="F543">
        <v>1750</v>
      </c>
      <c r="G543">
        <v>1750</v>
      </c>
    </row>
    <row r="544" spans="1:7" ht="12.75">
      <c r="A544" t="s">
        <v>892</v>
      </c>
      <c r="B544">
        <v>0</v>
      </c>
      <c r="C544">
        <v>0</v>
      </c>
      <c r="D544">
        <v>86</v>
      </c>
      <c r="E544">
        <v>86</v>
      </c>
      <c r="F544">
        <v>86</v>
      </c>
      <c r="G544">
        <v>86</v>
      </c>
    </row>
    <row r="545" spans="1:7" ht="12.75">
      <c r="A545" t="s">
        <v>898</v>
      </c>
      <c r="B545">
        <v>0</v>
      </c>
      <c r="C545">
        <v>855</v>
      </c>
      <c r="D545">
        <v>855</v>
      </c>
      <c r="E545">
        <v>855</v>
      </c>
      <c r="F545">
        <v>855</v>
      </c>
      <c r="G545">
        <v>855</v>
      </c>
    </row>
    <row r="546" spans="1:7" ht="12.75">
      <c r="A546" t="s">
        <v>899</v>
      </c>
      <c r="B546">
        <v>0</v>
      </c>
      <c r="C546">
        <v>0</v>
      </c>
      <c r="D546">
        <v>855</v>
      </c>
      <c r="E546">
        <v>855</v>
      </c>
      <c r="F546">
        <v>855</v>
      </c>
      <c r="G546">
        <v>855</v>
      </c>
    </row>
    <row r="547" spans="1:7" ht="12.75">
      <c r="A547" t="s">
        <v>900</v>
      </c>
      <c r="B547">
        <v>0</v>
      </c>
      <c r="C547">
        <v>581</v>
      </c>
      <c r="D547">
        <v>581</v>
      </c>
      <c r="E547">
        <v>581</v>
      </c>
      <c r="F547">
        <v>581</v>
      </c>
      <c r="G547">
        <v>581</v>
      </c>
    </row>
    <row r="548" spans="1:7" ht="12.75">
      <c r="A548" t="s">
        <v>893</v>
      </c>
      <c r="B548">
        <v>0</v>
      </c>
      <c r="C548">
        <v>0</v>
      </c>
      <c r="D548">
        <v>0</v>
      </c>
      <c r="E548">
        <v>630</v>
      </c>
      <c r="F548">
        <v>630</v>
      </c>
      <c r="G548">
        <v>630</v>
      </c>
    </row>
    <row r="549" spans="1:7" ht="12.75">
      <c r="A549" s="1" t="s">
        <v>19</v>
      </c>
      <c r="B549" s="1">
        <v>0</v>
      </c>
      <c r="C549" s="1">
        <v>3186</v>
      </c>
      <c r="D549" s="1">
        <v>4127</v>
      </c>
      <c r="E549" s="1">
        <v>4757</v>
      </c>
      <c r="F549" s="1">
        <v>4757</v>
      </c>
      <c r="G549" s="1">
        <v>4757</v>
      </c>
    </row>
    <row r="551" spans="1:7" ht="12.75">
      <c r="A551" t="s">
        <v>894</v>
      </c>
      <c r="B551">
        <v>0</v>
      </c>
      <c r="C551">
        <v>400</v>
      </c>
      <c r="D551">
        <v>400</v>
      </c>
      <c r="E551">
        <v>400</v>
      </c>
      <c r="F551">
        <v>400</v>
      </c>
      <c r="G551">
        <v>400</v>
      </c>
    </row>
    <row r="552" spans="1:7" ht="12.75">
      <c r="A552" t="s">
        <v>895</v>
      </c>
      <c r="B552">
        <v>0</v>
      </c>
      <c r="C552">
        <v>0</v>
      </c>
      <c r="D552">
        <v>400</v>
      </c>
      <c r="E552">
        <v>400</v>
      </c>
      <c r="F552">
        <v>400</v>
      </c>
      <c r="G552">
        <v>400</v>
      </c>
    </row>
    <row r="553" spans="1:7" ht="12.75">
      <c r="A553" t="s">
        <v>896</v>
      </c>
      <c r="B553">
        <v>0</v>
      </c>
      <c r="C553">
        <v>0</v>
      </c>
      <c r="D553">
        <v>0</v>
      </c>
      <c r="E553">
        <v>400</v>
      </c>
      <c r="F553">
        <v>400</v>
      </c>
      <c r="G553">
        <v>400</v>
      </c>
    </row>
    <row r="554" spans="1:7" ht="12.75">
      <c r="A554" s="1" t="s">
        <v>21</v>
      </c>
      <c r="B554" s="70">
        <f aca="true" t="shared" si="10" ref="B554:G554">SUM(B551:B553)</f>
        <v>0</v>
      </c>
      <c r="C554" s="70">
        <f t="shared" si="10"/>
        <v>400</v>
      </c>
      <c r="D554" s="70">
        <f t="shared" si="10"/>
        <v>800</v>
      </c>
      <c r="E554" s="70">
        <f t="shared" si="10"/>
        <v>1200</v>
      </c>
      <c r="F554" s="70">
        <f t="shared" si="10"/>
        <v>1200</v>
      </c>
      <c r="G554" s="70">
        <f t="shared" si="10"/>
        <v>1200</v>
      </c>
    </row>
    <row r="555" ht="13.5" thickBot="1">
      <c r="B555" s="14"/>
    </row>
    <row r="556" spans="1:7" ht="12.75">
      <c r="A556" s="234" t="s">
        <v>7</v>
      </c>
      <c r="B556">
        <v>0</v>
      </c>
      <c r="C556">
        <v>255</v>
      </c>
      <c r="D556">
        <v>255</v>
      </c>
      <c r="E556">
        <v>255</v>
      </c>
      <c r="F556">
        <v>255</v>
      </c>
      <c r="G556">
        <v>255</v>
      </c>
    </row>
    <row r="557" spans="1:7" ht="12.75">
      <c r="A557" s="232"/>
      <c r="B557">
        <v>0</v>
      </c>
      <c r="C557">
        <v>0</v>
      </c>
      <c r="D557">
        <v>61.1</v>
      </c>
      <c r="E557">
        <v>61.1</v>
      </c>
      <c r="F557">
        <v>61.1</v>
      </c>
      <c r="G557">
        <v>61.1</v>
      </c>
    </row>
    <row r="558" spans="1:7" ht="12.75">
      <c r="A558" s="232"/>
      <c r="B558">
        <v>0</v>
      </c>
      <c r="C558">
        <v>839</v>
      </c>
      <c r="D558">
        <v>839</v>
      </c>
      <c r="E558">
        <v>839</v>
      </c>
      <c r="F558">
        <v>839</v>
      </c>
      <c r="G558">
        <v>839</v>
      </c>
    </row>
    <row r="559" spans="1:7" ht="12.75">
      <c r="A559" s="232"/>
      <c r="B559">
        <v>0</v>
      </c>
      <c r="C559">
        <v>0</v>
      </c>
      <c r="D559">
        <v>1160</v>
      </c>
      <c r="E559">
        <v>1160</v>
      </c>
      <c r="F559">
        <v>1160</v>
      </c>
      <c r="G559">
        <v>1160</v>
      </c>
    </row>
    <row r="560" spans="1:7" ht="12.75">
      <c r="A560" s="232"/>
      <c r="B560">
        <v>0</v>
      </c>
      <c r="C560">
        <v>0</v>
      </c>
      <c r="D560">
        <v>280</v>
      </c>
      <c r="E560">
        <v>280</v>
      </c>
      <c r="F560">
        <v>280</v>
      </c>
      <c r="G560">
        <v>280</v>
      </c>
    </row>
    <row r="561" spans="1:7" ht="12.75">
      <c r="A561" s="225" t="s">
        <v>7</v>
      </c>
      <c r="B561">
        <v>0</v>
      </c>
      <c r="C561">
        <v>45</v>
      </c>
      <c r="D561">
        <v>45</v>
      </c>
      <c r="E561">
        <v>45</v>
      </c>
      <c r="F561">
        <v>45</v>
      </c>
      <c r="G561">
        <v>45</v>
      </c>
    </row>
    <row r="562" spans="1:7" ht="12.75">
      <c r="A562" s="232"/>
      <c r="B562">
        <v>0</v>
      </c>
      <c r="C562">
        <v>45</v>
      </c>
      <c r="D562">
        <v>45</v>
      </c>
      <c r="E562">
        <v>45</v>
      </c>
      <c r="F562">
        <v>45</v>
      </c>
      <c r="G562">
        <v>45</v>
      </c>
    </row>
    <row r="563" spans="1:7" ht="12.75">
      <c r="A563" s="232"/>
      <c r="B563">
        <v>0</v>
      </c>
      <c r="C563">
        <v>0</v>
      </c>
      <c r="D563">
        <v>300</v>
      </c>
      <c r="E563">
        <v>300</v>
      </c>
      <c r="F563">
        <v>300</v>
      </c>
      <c r="G563">
        <v>300</v>
      </c>
    </row>
    <row r="564" spans="1:7" ht="12.75">
      <c r="A564" s="232"/>
      <c r="B564">
        <v>0</v>
      </c>
      <c r="C564">
        <v>0</v>
      </c>
      <c r="D564">
        <v>100</v>
      </c>
      <c r="E564">
        <v>100</v>
      </c>
      <c r="F564">
        <v>100</v>
      </c>
      <c r="G564">
        <v>100</v>
      </c>
    </row>
    <row r="565" spans="1:7" ht="12.75">
      <c r="A565" s="232"/>
      <c r="B565">
        <v>0</v>
      </c>
      <c r="C565">
        <v>192</v>
      </c>
      <c r="D565">
        <v>192</v>
      </c>
      <c r="E565">
        <v>192</v>
      </c>
      <c r="F565">
        <v>192</v>
      </c>
      <c r="G565">
        <v>192</v>
      </c>
    </row>
    <row r="566" spans="1:7" ht="12.75">
      <c r="A566" s="225" t="s">
        <v>7</v>
      </c>
      <c r="B566">
        <v>0</v>
      </c>
      <c r="C566">
        <v>0</v>
      </c>
      <c r="D566">
        <v>0</v>
      </c>
      <c r="E566">
        <v>800</v>
      </c>
      <c r="F566">
        <v>800</v>
      </c>
      <c r="G566">
        <v>800</v>
      </c>
    </row>
    <row r="567" spans="1:7" ht="12.75">
      <c r="A567" s="232"/>
      <c r="B567">
        <v>0</v>
      </c>
      <c r="C567">
        <v>730</v>
      </c>
      <c r="D567">
        <v>730</v>
      </c>
      <c r="E567">
        <v>730</v>
      </c>
      <c r="F567">
        <v>730</v>
      </c>
      <c r="G567">
        <v>730</v>
      </c>
    </row>
    <row r="568" spans="1:7" ht="12.75">
      <c r="A568" s="232"/>
      <c r="B568">
        <v>0</v>
      </c>
      <c r="C568">
        <v>192</v>
      </c>
      <c r="D568">
        <v>192</v>
      </c>
      <c r="E568">
        <v>192</v>
      </c>
      <c r="F568">
        <v>192</v>
      </c>
      <c r="G568">
        <v>192</v>
      </c>
    </row>
    <row r="569" spans="1:7" ht="12.75">
      <c r="A569" s="232"/>
      <c r="B569">
        <v>0</v>
      </c>
      <c r="C569">
        <v>300</v>
      </c>
      <c r="D569">
        <v>300</v>
      </c>
      <c r="E569">
        <v>300</v>
      </c>
      <c r="F569">
        <v>300</v>
      </c>
      <c r="G569">
        <v>300</v>
      </c>
    </row>
    <row r="570" spans="1:7" ht="12.75">
      <c r="A570" s="232"/>
      <c r="B570">
        <v>0</v>
      </c>
      <c r="C570">
        <v>400</v>
      </c>
      <c r="D570">
        <v>400</v>
      </c>
      <c r="E570">
        <v>400</v>
      </c>
      <c r="F570">
        <v>400</v>
      </c>
      <c r="G570">
        <v>400</v>
      </c>
    </row>
    <row r="571" spans="1:7" ht="13.5" thickBot="1">
      <c r="A571" s="231" t="s">
        <v>7</v>
      </c>
      <c r="B571">
        <v>0</v>
      </c>
      <c r="C571">
        <v>0</v>
      </c>
      <c r="D571">
        <v>212</v>
      </c>
      <c r="E571">
        <v>212</v>
      </c>
      <c r="F571">
        <v>212</v>
      </c>
      <c r="G571">
        <v>212</v>
      </c>
    </row>
    <row r="572" spans="1:7" ht="12.75">
      <c r="A572" s="1" t="s">
        <v>20</v>
      </c>
      <c r="B572" s="1">
        <f aca="true" t="shared" si="11" ref="B572:G572">SUM(B556:B571)</f>
        <v>0</v>
      </c>
      <c r="C572" s="1">
        <f t="shared" si="11"/>
        <v>2998</v>
      </c>
      <c r="D572" s="1">
        <f t="shared" si="11"/>
        <v>5111.1</v>
      </c>
      <c r="E572" s="1">
        <f t="shared" si="11"/>
        <v>5911.1</v>
      </c>
      <c r="F572" s="1">
        <f t="shared" si="11"/>
        <v>5911.1</v>
      </c>
      <c r="G572" s="1">
        <f t="shared" si="11"/>
        <v>5911.1</v>
      </c>
    </row>
    <row r="574" ht="13.5" thickBot="1"/>
    <row r="575" spans="1:7" ht="12.75">
      <c r="A575" s="234" t="s">
        <v>7</v>
      </c>
      <c r="B575">
        <v>0</v>
      </c>
      <c r="C575">
        <v>249</v>
      </c>
      <c r="D575">
        <v>249</v>
      </c>
      <c r="E575">
        <v>249</v>
      </c>
      <c r="F575">
        <v>249</v>
      </c>
      <c r="G575">
        <v>249</v>
      </c>
    </row>
    <row r="576" spans="1:7" ht="12.75">
      <c r="A576" s="232"/>
      <c r="B576">
        <v>180</v>
      </c>
      <c r="C576">
        <v>180</v>
      </c>
      <c r="D576">
        <v>180</v>
      </c>
      <c r="E576">
        <v>180</v>
      </c>
      <c r="F576">
        <v>180</v>
      </c>
      <c r="G576">
        <v>180</v>
      </c>
    </row>
    <row r="577" spans="1:7" ht="12.75">
      <c r="A577" s="232"/>
      <c r="B577">
        <v>140</v>
      </c>
      <c r="C577">
        <v>140</v>
      </c>
      <c r="D577">
        <v>140</v>
      </c>
      <c r="E577">
        <v>140</v>
      </c>
      <c r="F577">
        <v>140</v>
      </c>
      <c r="G577">
        <v>140</v>
      </c>
    </row>
    <row r="578" spans="1:7" ht="12.75">
      <c r="A578" s="232"/>
      <c r="B578">
        <v>183</v>
      </c>
      <c r="C578">
        <v>183</v>
      </c>
      <c r="D578">
        <v>183</v>
      </c>
      <c r="E578">
        <v>183</v>
      </c>
      <c r="F578">
        <v>183</v>
      </c>
      <c r="G578">
        <v>183</v>
      </c>
    </row>
    <row r="579" spans="1:7" ht="12.75">
      <c r="A579" s="232"/>
      <c r="B579">
        <v>249</v>
      </c>
      <c r="C579">
        <v>249</v>
      </c>
      <c r="D579">
        <v>249</v>
      </c>
      <c r="E579">
        <v>249</v>
      </c>
      <c r="F579">
        <v>249</v>
      </c>
      <c r="G579">
        <v>249</v>
      </c>
    </row>
    <row r="580" spans="1:7" ht="12.75">
      <c r="A580" s="225" t="s">
        <v>7</v>
      </c>
      <c r="B580">
        <v>0</v>
      </c>
      <c r="C580">
        <v>0</v>
      </c>
      <c r="D580">
        <v>200</v>
      </c>
      <c r="E580">
        <v>200</v>
      </c>
      <c r="F580">
        <v>200</v>
      </c>
      <c r="G580">
        <v>200</v>
      </c>
    </row>
    <row r="581" spans="1:7" ht="12.75">
      <c r="A581" s="232"/>
      <c r="B581">
        <v>0</v>
      </c>
      <c r="C581">
        <v>100</v>
      </c>
      <c r="D581">
        <v>100</v>
      </c>
      <c r="E581">
        <v>100</v>
      </c>
      <c r="F581">
        <v>100</v>
      </c>
      <c r="G581">
        <v>100</v>
      </c>
    </row>
    <row r="582" spans="1:7" ht="12.75">
      <c r="A582" s="232"/>
      <c r="B582">
        <v>0</v>
      </c>
      <c r="C582">
        <v>100</v>
      </c>
      <c r="D582">
        <v>100</v>
      </c>
      <c r="E582">
        <v>100</v>
      </c>
      <c r="F582">
        <v>100</v>
      </c>
      <c r="G582">
        <v>100</v>
      </c>
    </row>
    <row r="583" spans="1:7" ht="12.75">
      <c r="A583" s="232"/>
      <c r="B583">
        <v>0</v>
      </c>
      <c r="C583">
        <v>200</v>
      </c>
      <c r="D583">
        <v>200</v>
      </c>
      <c r="E583">
        <v>200</v>
      </c>
      <c r="F583">
        <v>200</v>
      </c>
      <c r="G583">
        <v>200</v>
      </c>
    </row>
    <row r="584" spans="1:7" ht="12.75">
      <c r="A584" s="232"/>
      <c r="B584">
        <v>0</v>
      </c>
      <c r="C584">
        <v>200</v>
      </c>
      <c r="D584">
        <v>200</v>
      </c>
      <c r="E584">
        <v>200</v>
      </c>
      <c r="F584">
        <v>200</v>
      </c>
      <c r="G584">
        <v>200</v>
      </c>
    </row>
    <row r="585" spans="1:7" ht="12.75">
      <c r="A585" s="225" t="s">
        <v>7</v>
      </c>
      <c r="B585">
        <v>0</v>
      </c>
      <c r="C585">
        <v>200</v>
      </c>
      <c r="D585">
        <v>200</v>
      </c>
      <c r="E585">
        <v>200</v>
      </c>
      <c r="F585">
        <v>200</v>
      </c>
      <c r="G585">
        <v>200</v>
      </c>
    </row>
    <row r="586" spans="1:7" ht="12.75">
      <c r="A586" s="232"/>
      <c r="B586">
        <v>184</v>
      </c>
      <c r="C586">
        <v>184</v>
      </c>
      <c r="D586">
        <v>184</v>
      </c>
      <c r="E586">
        <v>184</v>
      </c>
      <c r="F586">
        <v>184</v>
      </c>
      <c r="G586">
        <v>184</v>
      </c>
    </row>
    <row r="587" spans="1:7" ht="12.75">
      <c r="A587" s="232"/>
      <c r="B587">
        <v>201</v>
      </c>
      <c r="C587">
        <v>201</v>
      </c>
      <c r="D587">
        <v>201</v>
      </c>
      <c r="E587">
        <v>201</v>
      </c>
      <c r="F587">
        <v>201</v>
      </c>
      <c r="G587">
        <v>201</v>
      </c>
    </row>
    <row r="588" spans="1:7" ht="12.75">
      <c r="A588" s="232"/>
      <c r="B588">
        <v>200</v>
      </c>
      <c r="C588">
        <v>200</v>
      </c>
      <c r="D588">
        <v>200</v>
      </c>
      <c r="E588">
        <v>200</v>
      </c>
      <c r="F588">
        <v>200</v>
      </c>
      <c r="G588">
        <v>200</v>
      </c>
    </row>
    <row r="589" spans="1:7" ht="12.75">
      <c r="A589" s="232"/>
      <c r="B589">
        <v>0</v>
      </c>
      <c r="C589">
        <v>250</v>
      </c>
      <c r="D589">
        <v>250</v>
      </c>
      <c r="E589">
        <v>250</v>
      </c>
      <c r="F589">
        <v>250</v>
      </c>
      <c r="G589">
        <v>250</v>
      </c>
    </row>
    <row r="590" spans="1:7" ht="12.75">
      <c r="A590" s="225" t="s">
        <v>7</v>
      </c>
      <c r="B590">
        <v>0</v>
      </c>
      <c r="C590">
        <v>0</v>
      </c>
      <c r="D590">
        <v>250</v>
      </c>
      <c r="E590">
        <v>250</v>
      </c>
      <c r="F590">
        <v>250</v>
      </c>
      <c r="G590">
        <v>250</v>
      </c>
    </row>
    <row r="591" spans="1:7" ht="12.75">
      <c r="A591" s="232"/>
      <c r="B591">
        <v>0</v>
      </c>
      <c r="C591">
        <v>0</v>
      </c>
      <c r="E591">
        <v>250</v>
      </c>
      <c r="F591">
        <v>250</v>
      </c>
      <c r="G591">
        <v>250</v>
      </c>
    </row>
    <row r="592" spans="1:7" ht="12.75">
      <c r="A592" s="232"/>
      <c r="B592">
        <v>200</v>
      </c>
      <c r="C592">
        <v>200</v>
      </c>
      <c r="D592">
        <v>200</v>
      </c>
      <c r="E592">
        <v>200</v>
      </c>
      <c r="F592">
        <v>200</v>
      </c>
      <c r="G592">
        <v>200</v>
      </c>
    </row>
    <row r="593" spans="1:7" ht="12.75">
      <c r="A593" s="232"/>
      <c r="B593">
        <v>0</v>
      </c>
      <c r="C593">
        <v>200</v>
      </c>
      <c r="D593">
        <v>200</v>
      </c>
      <c r="E593">
        <v>200</v>
      </c>
      <c r="F593">
        <v>200</v>
      </c>
      <c r="G593">
        <v>200</v>
      </c>
    </row>
    <row r="594" spans="1:7" ht="12.75">
      <c r="A594" s="232"/>
      <c r="B594">
        <v>0</v>
      </c>
      <c r="C594">
        <v>220</v>
      </c>
      <c r="D594">
        <v>220</v>
      </c>
      <c r="E594">
        <v>220</v>
      </c>
      <c r="F594">
        <v>220</v>
      </c>
      <c r="G594">
        <v>220</v>
      </c>
    </row>
    <row r="595" spans="1:7" ht="12.75">
      <c r="A595" s="225" t="s">
        <v>7</v>
      </c>
      <c r="B595">
        <v>190</v>
      </c>
      <c r="C595">
        <v>190</v>
      </c>
      <c r="D595">
        <v>190</v>
      </c>
      <c r="E595">
        <v>190</v>
      </c>
      <c r="F595">
        <v>190</v>
      </c>
      <c r="G595">
        <v>190</v>
      </c>
    </row>
    <row r="596" spans="1:7" ht="12.75">
      <c r="A596" s="232"/>
      <c r="B596">
        <v>0</v>
      </c>
      <c r="C596">
        <v>149</v>
      </c>
      <c r="D596">
        <v>149</v>
      </c>
      <c r="E596">
        <v>149</v>
      </c>
      <c r="F596">
        <v>149</v>
      </c>
      <c r="G596">
        <v>149</v>
      </c>
    </row>
    <row r="597" spans="1:7" ht="12.75">
      <c r="A597" s="232"/>
      <c r="B597">
        <v>0</v>
      </c>
      <c r="C597">
        <v>90</v>
      </c>
      <c r="D597">
        <v>90</v>
      </c>
      <c r="E597">
        <v>90</v>
      </c>
      <c r="F597">
        <v>90</v>
      </c>
      <c r="G597">
        <v>90</v>
      </c>
    </row>
    <row r="598" spans="1:7" ht="12.75">
      <c r="A598" s="232"/>
      <c r="B598">
        <v>0</v>
      </c>
      <c r="C598">
        <v>300</v>
      </c>
      <c r="D598">
        <v>300</v>
      </c>
      <c r="E598">
        <v>300</v>
      </c>
      <c r="F598">
        <v>300</v>
      </c>
      <c r="G598">
        <v>300</v>
      </c>
    </row>
    <row r="599" spans="1:7" ht="12.75">
      <c r="A599" s="232"/>
      <c r="B599">
        <v>0</v>
      </c>
      <c r="C599">
        <v>194</v>
      </c>
      <c r="D599">
        <v>194</v>
      </c>
      <c r="E599">
        <v>194</v>
      </c>
      <c r="F599">
        <v>194</v>
      </c>
      <c r="G599">
        <v>194</v>
      </c>
    </row>
    <row r="600" spans="1:7" ht="12.75">
      <c r="A600" s="225" t="s">
        <v>7</v>
      </c>
      <c r="B600">
        <v>0</v>
      </c>
      <c r="C600">
        <v>140</v>
      </c>
      <c r="D600">
        <v>140</v>
      </c>
      <c r="E600">
        <v>140</v>
      </c>
      <c r="F600">
        <v>140</v>
      </c>
      <c r="G600">
        <v>140</v>
      </c>
    </row>
    <row r="601" spans="1:7" ht="12.75">
      <c r="A601" s="232"/>
      <c r="B601">
        <v>0</v>
      </c>
      <c r="C601">
        <v>160</v>
      </c>
      <c r="D601">
        <v>160</v>
      </c>
      <c r="E601">
        <v>160</v>
      </c>
      <c r="F601">
        <v>160</v>
      </c>
      <c r="G601">
        <v>160</v>
      </c>
    </row>
    <row r="602" spans="1:7" ht="12.75">
      <c r="A602" s="232"/>
      <c r="B602">
        <v>200</v>
      </c>
      <c r="C602">
        <v>200</v>
      </c>
      <c r="D602">
        <v>200</v>
      </c>
      <c r="E602">
        <v>200</v>
      </c>
      <c r="F602">
        <v>200</v>
      </c>
      <c r="G602">
        <v>200</v>
      </c>
    </row>
    <row r="603" spans="1:7" ht="12.75">
      <c r="A603" s="232"/>
      <c r="B603">
        <v>0</v>
      </c>
      <c r="C603">
        <v>200</v>
      </c>
      <c r="D603">
        <v>200</v>
      </c>
      <c r="E603">
        <v>200</v>
      </c>
      <c r="F603">
        <v>200</v>
      </c>
      <c r="G603">
        <v>200</v>
      </c>
    </row>
    <row r="604" spans="1:7" ht="12.75">
      <c r="A604" s="232"/>
      <c r="B604">
        <v>0</v>
      </c>
      <c r="C604">
        <v>108</v>
      </c>
      <c r="D604">
        <v>108</v>
      </c>
      <c r="E604">
        <v>108</v>
      </c>
      <c r="F604">
        <v>108</v>
      </c>
      <c r="G604">
        <v>108</v>
      </c>
    </row>
    <row r="605" spans="1:7" ht="12.75">
      <c r="A605" s="225" t="s">
        <v>7</v>
      </c>
      <c r="B605">
        <v>148</v>
      </c>
      <c r="C605">
        <v>148</v>
      </c>
      <c r="D605">
        <v>148</v>
      </c>
      <c r="E605">
        <v>148</v>
      </c>
      <c r="F605">
        <v>148</v>
      </c>
      <c r="G605">
        <v>148</v>
      </c>
    </row>
    <row r="606" spans="1:7" ht="12.75">
      <c r="A606" s="232"/>
      <c r="B606">
        <v>240</v>
      </c>
      <c r="C606">
        <v>240</v>
      </c>
      <c r="D606">
        <v>240</v>
      </c>
      <c r="E606">
        <v>240</v>
      </c>
      <c r="F606">
        <v>240</v>
      </c>
      <c r="G606">
        <v>240</v>
      </c>
    </row>
    <row r="607" spans="1:7" ht="12.75">
      <c r="A607" s="232"/>
      <c r="B607">
        <v>0</v>
      </c>
      <c r="C607">
        <v>249</v>
      </c>
      <c r="D607">
        <v>249</v>
      </c>
      <c r="E607">
        <v>249</v>
      </c>
      <c r="F607">
        <v>249</v>
      </c>
      <c r="G607">
        <v>249</v>
      </c>
    </row>
    <row r="608" spans="1:7" ht="12.75">
      <c r="A608" s="232"/>
      <c r="B608">
        <v>200</v>
      </c>
      <c r="C608">
        <v>200</v>
      </c>
      <c r="D608">
        <v>200</v>
      </c>
      <c r="E608">
        <v>200</v>
      </c>
      <c r="F608">
        <v>200</v>
      </c>
      <c r="G608">
        <v>200</v>
      </c>
    </row>
    <row r="609" spans="1:7" ht="12.75">
      <c r="A609" s="232"/>
      <c r="B609">
        <v>0</v>
      </c>
      <c r="C609">
        <v>200</v>
      </c>
      <c r="D609">
        <v>200</v>
      </c>
      <c r="E609">
        <v>200</v>
      </c>
      <c r="F609">
        <v>200</v>
      </c>
      <c r="G609">
        <v>200</v>
      </c>
    </row>
    <row r="610" spans="1:7" ht="12.75">
      <c r="A610" s="225" t="s">
        <v>7</v>
      </c>
      <c r="B610">
        <v>0</v>
      </c>
      <c r="C610">
        <v>0</v>
      </c>
      <c r="D610">
        <v>200</v>
      </c>
      <c r="E610">
        <v>200</v>
      </c>
      <c r="F610">
        <v>200</v>
      </c>
      <c r="G610">
        <v>200</v>
      </c>
    </row>
    <row r="611" spans="1:7" ht="12.75">
      <c r="A611" s="232"/>
      <c r="B611">
        <v>0</v>
      </c>
      <c r="C611">
        <v>0</v>
      </c>
      <c r="D611">
        <v>0</v>
      </c>
      <c r="E611">
        <v>200</v>
      </c>
      <c r="F611">
        <v>200</v>
      </c>
      <c r="G611">
        <v>200</v>
      </c>
    </row>
    <row r="612" spans="1:7" ht="12.75">
      <c r="A612" s="232"/>
      <c r="B612">
        <v>0</v>
      </c>
      <c r="C612">
        <v>0</v>
      </c>
      <c r="D612">
        <v>0</v>
      </c>
      <c r="E612">
        <v>0</v>
      </c>
      <c r="F612">
        <v>200</v>
      </c>
      <c r="G612">
        <v>200</v>
      </c>
    </row>
    <row r="613" spans="1:7" ht="12.75">
      <c r="A613" s="232"/>
      <c r="B613">
        <v>35</v>
      </c>
      <c r="C613">
        <v>35</v>
      </c>
      <c r="D613">
        <v>35</v>
      </c>
      <c r="E613">
        <v>35</v>
      </c>
      <c r="F613">
        <v>35</v>
      </c>
      <c r="G613">
        <v>35</v>
      </c>
    </row>
    <row r="614" spans="1:7" ht="12.75">
      <c r="A614" s="232"/>
      <c r="B614">
        <v>0</v>
      </c>
      <c r="C614">
        <v>0</v>
      </c>
      <c r="D614">
        <v>249</v>
      </c>
      <c r="E614">
        <v>249</v>
      </c>
      <c r="F614">
        <v>249</v>
      </c>
      <c r="G614">
        <v>249</v>
      </c>
    </row>
    <row r="615" spans="1:7" ht="12.75">
      <c r="A615" s="225" t="s">
        <v>7</v>
      </c>
      <c r="B615">
        <v>0</v>
      </c>
      <c r="C615">
        <v>641</v>
      </c>
      <c r="D615">
        <v>641</v>
      </c>
      <c r="E615">
        <v>641</v>
      </c>
      <c r="F615">
        <v>641</v>
      </c>
      <c r="G615">
        <v>641</v>
      </c>
    </row>
    <row r="616" spans="1:7" ht="12.75">
      <c r="A616" s="232"/>
      <c r="B616">
        <v>100</v>
      </c>
      <c r="C616">
        <v>100</v>
      </c>
      <c r="D616">
        <v>100</v>
      </c>
      <c r="E616">
        <v>100</v>
      </c>
      <c r="F616">
        <v>100</v>
      </c>
      <c r="G616">
        <v>100</v>
      </c>
    </row>
    <row r="617" spans="1:7" ht="12.75">
      <c r="A617" s="232"/>
      <c r="B617">
        <v>0</v>
      </c>
      <c r="C617">
        <v>150</v>
      </c>
      <c r="D617">
        <v>150</v>
      </c>
      <c r="E617">
        <v>150</v>
      </c>
      <c r="F617">
        <v>150</v>
      </c>
      <c r="G617">
        <v>150</v>
      </c>
    </row>
    <row r="618" spans="1:7" ht="12.75">
      <c r="A618" s="232"/>
      <c r="B618">
        <v>0</v>
      </c>
      <c r="C618">
        <v>0</v>
      </c>
      <c r="D618">
        <v>0</v>
      </c>
      <c r="E618">
        <v>500</v>
      </c>
      <c r="F618">
        <v>500</v>
      </c>
      <c r="G618">
        <v>500</v>
      </c>
    </row>
    <row r="619" spans="1:7" ht="12.75">
      <c r="A619" s="232"/>
      <c r="B619">
        <v>300</v>
      </c>
      <c r="C619">
        <v>300</v>
      </c>
      <c r="D619">
        <v>300</v>
      </c>
      <c r="E619">
        <v>300</v>
      </c>
      <c r="F619">
        <v>300</v>
      </c>
      <c r="G619">
        <v>300</v>
      </c>
    </row>
    <row r="620" spans="1:7" ht="12.75">
      <c r="A620" s="225" t="s">
        <v>7</v>
      </c>
      <c r="B620">
        <v>0</v>
      </c>
      <c r="C620">
        <v>200</v>
      </c>
      <c r="D620">
        <v>200</v>
      </c>
      <c r="E620">
        <v>200</v>
      </c>
      <c r="F620">
        <v>200</v>
      </c>
      <c r="G620">
        <v>200</v>
      </c>
    </row>
    <row r="621" spans="1:7" ht="12.75">
      <c r="A621" s="232"/>
      <c r="B621">
        <v>230</v>
      </c>
      <c r="C621">
        <v>230</v>
      </c>
      <c r="D621">
        <v>230</v>
      </c>
      <c r="E621">
        <v>230</v>
      </c>
      <c r="F621">
        <v>230</v>
      </c>
      <c r="G621">
        <v>230</v>
      </c>
    </row>
    <row r="622" spans="1:7" ht="12.75">
      <c r="A622" s="232"/>
      <c r="B622">
        <v>100</v>
      </c>
      <c r="C622">
        <v>100</v>
      </c>
      <c r="D622">
        <v>100</v>
      </c>
      <c r="E622">
        <v>100</v>
      </c>
      <c r="F622">
        <v>100</v>
      </c>
      <c r="G622">
        <v>100</v>
      </c>
    </row>
    <row r="623" spans="1:7" ht="12.75">
      <c r="A623" s="232"/>
      <c r="B623">
        <v>0</v>
      </c>
      <c r="C623">
        <v>100</v>
      </c>
      <c r="D623">
        <v>100</v>
      </c>
      <c r="E623">
        <v>100</v>
      </c>
      <c r="F623">
        <v>100</v>
      </c>
      <c r="G623">
        <v>100</v>
      </c>
    </row>
    <row r="624" spans="1:7" ht="12.75">
      <c r="A624" s="232"/>
      <c r="B624">
        <v>249</v>
      </c>
      <c r="C624">
        <v>249</v>
      </c>
      <c r="D624">
        <v>249</v>
      </c>
      <c r="E624">
        <v>249</v>
      </c>
      <c r="F624">
        <v>249</v>
      </c>
      <c r="G624">
        <v>249</v>
      </c>
    </row>
    <row r="625" spans="1:7" ht="12.75">
      <c r="A625" s="225" t="s">
        <v>7</v>
      </c>
      <c r="B625">
        <v>0</v>
      </c>
      <c r="C625">
        <v>150</v>
      </c>
      <c r="D625">
        <v>150</v>
      </c>
      <c r="E625">
        <v>150</v>
      </c>
      <c r="F625">
        <v>150</v>
      </c>
      <c r="G625">
        <v>150</v>
      </c>
    </row>
    <row r="626" spans="1:7" ht="12.75">
      <c r="A626" s="232"/>
      <c r="B626">
        <v>300</v>
      </c>
      <c r="C626">
        <v>300</v>
      </c>
      <c r="D626">
        <v>300</v>
      </c>
      <c r="E626">
        <v>300</v>
      </c>
      <c r="F626">
        <v>300</v>
      </c>
      <c r="G626">
        <v>300</v>
      </c>
    </row>
    <row r="627" spans="1:7" ht="12.75">
      <c r="A627" s="232"/>
      <c r="B627">
        <v>50</v>
      </c>
      <c r="C627">
        <v>50</v>
      </c>
      <c r="D627">
        <v>50</v>
      </c>
      <c r="E627">
        <v>50</v>
      </c>
      <c r="F627">
        <v>50</v>
      </c>
      <c r="G627">
        <v>50</v>
      </c>
    </row>
    <row r="628" spans="1:7" ht="12.75">
      <c r="A628" s="232"/>
      <c r="B628">
        <v>100</v>
      </c>
      <c r="C628">
        <v>100</v>
      </c>
      <c r="D628">
        <v>100</v>
      </c>
      <c r="E628">
        <v>100</v>
      </c>
      <c r="F628">
        <v>100</v>
      </c>
      <c r="G628">
        <v>100</v>
      </c>
    </row>
    <row r="629" spans="1:7" ht="12.75">
      <c r="A629" s="232"/>
      <c r="B629">
        <v>400</v>
      </c>
      <c r="C629">
        <v>400</v>
      </c>
      <c r="D629">
        <v>400</v>
      </c>
      <c r="E629">
        <v>400</v>
      </c>
      <c r="F629">
        <v>400</v>
      </c>
      <c r="G629">
        <v>400</v>
      </c>
    </row>
    <row r="630" spans="1:7" ht="12.75">
      <c r="A630" s="225" t="s">
        <v>7</v>
      </c>
      <c r="B630">
        <v>249</v>
      </c>
      <c r="C630">
        <v>249</v>
      </c>
      <c r="D630">
        <v>249</v>
      </c>
      <c r="E630">
        <v>249</v>
      </c>
      <c r="F630">
        <v>249</v>
      </c>
      <c r="G630">
        <v>249</v>
      </c>
    </row>
    <row r="631" spans="1:7" ht="12.75">
      <c r="A631" s="232"/>
      <c r="B631">
        <v>100</v>
      </c>
      <c r="C631">
        <v>100</v>
      </c>
      <c r="D631">
        <v>100</v>
      </c>
      <c r="E631">
        <v>100</v>
      </c>
      <c r="F631">
        <v>100</v>
      </c>
      <c r="G631">
        <v>100</v>
      </c>
    </row>
    <row r="632" spans="1:7" ht="12.75">
      <c r="A632" s="232"/>
      <c r="B632">
        <v>0</v>
      </c>
      <c r="C632">
        <v>200</v>
      </c>
      <c r="D632">
        <v>200</v>
      </c>
      <c r="E632">
        <v>200</v>
      </c>
      <c r="F632">
        <v>200</v>
      </c>
      <c r="G632">
        <v>200</v>
      </c>
    </row>
    <row r="633" spans="1:7" ht="13.5" thickBot="1">
      <c r="A633" s="233"/>
      <c r="B633">
        <v>201</v>
      </c>
      <c r="C633">
        <v>201</v>
      </c>
      <c r="D633">
        <v>201</v>
      </c>
      <c r="E633">
        <v>201</v>
      </c>
      <c r="F633">
        <v>201</v>
      </c>
      <c r="G633">
        <v>201</v>
      </c>
    </row>
    <row r="634" spans="1:7" ht="12.75">
      <c r="A634" s="1" t="s">
        <v>22</v>
      </c>
      <c r="B634" s="1">
        <f aca="true" t="shared" si="12" ref="B634:G634">SUM(B575:B633)</f>
        <v>4929</v>
      </c>
      <c r="C634" s="1">
        <f t="shared" si="12"/>
        <v>9879</v>
      </c>
      <c r="D634" s="1">
        <f t="shared" si="12"/>
        <v>10778</v>
      </c>
      <c r="E634" s="1">
        <f t="shared" si="12"/>
        <v>11728</v>
      </c>
      <c r="F634" s="1">
        <f t="shared" si="12"/>
        <v>11928</v>
      </c>
      <c r="G634" s="1">
        <f t="shared" si="12"/>
        <v>11928</v>
      </c>
    </row>
  </sheetData>
  <mergeCells count="5">
    <mergeCell ref="A1:G1"/>
    <mergeCell ref="A3:G3"/>
    <mergeCell ref="A4:G4"/>
    <mergeCell ref="B6:G6"/>
    <mergeCell ref="A2:G2"/>
  </mergeCells>
  <conditionalFormatting sqref="H417:H428 H250 H445:H446 H486:H488">
    <cfRule type="cellIs" priority="1" dxfId="1" operator="notEqual" stopIfTrue="1">
      <formula>0</formula>
    </cfRule>
  </conditionalFormatting>
  <conditionalFormatting sqref="H480:H482 H248 H383 H53 H51">
    <cfRule type="cellIs" priority="2" dxfId="3" operator="notEqual" stopIfTrue="1">
      <formula>0</formula>
    </cfRule>
  </conditionalFormatting>
  <conditionalFormatting sqref="I389 H348">
    <cfRule type="cellIs" priority="3" dxfId="0" operator="notEqual" stopIfTrue="1">
      <formula>0</formula>
    </cfRule>
  </conditionalFormatting>
  <printOptions horizontalCentered="1"/>
  <pageMargins left="0.5" right="0.25" top="1" bottom="1" header="0.5" footer="0.5"/>
  <pageSetup fitToHeight="31" fitToWidth="1" horizontalDpi="600" verticalDpi="600" orientation="portrait" r:id="rId1"/>
  <headerFooter alignWithMargins="0">
    <oddHeader>&amp;LCDR Report - Winter Capacities&amp;RMay 2007</oddHeader>
    <oddFooter>&amp;CWinter Capacities - &amp;P of &amp;N</oddFooter>
  </headerFooter>
  <ignoredErrors>
    <ignoredError sqref="B480:G480" formulaRange="1"/>
  </ignoredErrors>
</worksheet>
</file>

<file path=xl/worksheets/sheet3.xml><?xml version="1.0" encoding="utf-8"?>
<worksheet xmlns="http://schemas.openxmlformats.org/spreadsheetml/2006/main" xmlns:r="http://schemas.openxmlformats.org/officeDocument/2006/relationships">
  <sheetPr>
    <tabColor indexed="52"/>
  </sheetPr>
  <dimension ref="A1:A10"/>
  <sheetViews>
    <sheetView showGridLines="0" workbookViewId="0" topLeftCell="A1">
      <selection activeCell="A1" sqref="A1"/>
    </sheetView>
  </sheetViews>
  <sheetFormatPr defaultColWidth="9.140625" defaultRowHeight="12.75"/>
  <cols>
    <col min="1" max="1" width="91.28125" style="0" customWidth="1"/>
  </cols>
  <sheetData>
    <row r="1" ht="35.25" customHeight="1">
      <c r="A1" s="116" t="s">
        <v>330</v>
      </c>
    </row>
    <row r="4" ht="12.75">
      <c r="A4" s="45" t="s">
        <v>706</v>
      </c>
    </row>
    <row r="5" ht="21" customHeight="1">
      <c r="A5" s="45" t="s">
        <v>129</v>
      </c>
    </row>
    <row r="8" ht="114.75">
      <c r="A8" s="5" t="s">
        <v>710</v>
      </c>
    </row>
    <row r="10" ht="51">
      <c r="A10" s="5" t="s">
        <v>707</v>
      </c>
    </row>
  </sheetData>
  <printOptions/>
  <pageMargins left="0.75" right="0.75" top="1" bottom="1" header="0.5" footer="0.5"/>
  <pageSetup horizontalDpi="300" verticalDpi="300" orientation="portrait" r:id="rId1"/>
  <headerFooter alignWithMargins="0">
    <oddHeader>&amp;LCDR Report - Disclaimer&amp;RMay 2007</oddHeader>
    <oddFooter>&amp;CDisclaimer - &amp;P of &amp;N</oddFooter>
  </headerFooter>
</worksheet>
</file>

<file path=xl/worksheets/sheet4.xml><?xml version="1.0" encoding="utf-8"?>
<worksheet xmlns="http://schemas.openxmlformats.org/spreadsheetml/2006/main" xmlns:r="http://schemas.openxmlformats.org/officeDocument/2006/relationships">
  <sheetPr>
    <tabColor indexed="43"/>
    <pageSetUpPr fitToPage="1"/>
  </sheetPr>
  <dimension ref="A1:H47"/>
  <sheetViews>
    <sheetView showGridLines="0" workbookViewId="0" topLeftCell="A1">
      <selection activeCell="A1" sqref="A1"/>
    </sheetView>
  </sheetViews>
  <sheetFormatPr defaultColWidth="9.140625" defaultRowHeight="12.75"/>
  <cols>
    <col min="1" max="1" width="84.7109375" style="0" customWidth="1"/>
  </cols>
  <sheetData>
    <row r="1" spans="1:8" ht="30" customHeight="1">
      <c r="A1" s="215" t="s">
        <v>68</v>
      </c>
      <c r="B1" s="63"/>
      <c r="C1" s="63"/>
      <c r="D1" s="63"/>
      <c r="E1" s="63"/>
      <c r="F1" s="63"/>
      <c r="G1" s="63"/>
      <c r="H1" s="63"/>
    </row>
    <row r="2" spans="1:8" ht="12.75" customHeight="1">
      <c r="A2" s="212"/>
      <c r="B2" s="212"/>
      <c r="C2" s="212"/>
      <c r="D2" s="212"/>
      <c r="E2" s="212"/>
      <c r="F2" s="212"/>
      <c r="G2" s="212"/>
      <c r="H2" s="212"/>
    </row>
    <row r="4" ht="15.75">
      <c r="A4" s="213" t="s">
        <v>40</v>
      </c>
    </row>
    <row r="5" s="217" customFormat="1" ht="50.25" customHeight="1">
      <c r="A5" s="216" t="s">
        <v>65</v>
      </c>
    </row>
    <row r="7" ht="12.75">
      <c r="A7" s="1" t="s">
        <v>41</v>
      </c>
    </row>
    <row r="8" ht="52.5" customHeight="1">
      <c r="A8" s="216" t="s">
        <v>43</v>
      </c>
    </row>
    <row r="9" ht="12.75" customHeight="1">
      <c r="A9" s="216"/>
    </row>
    <row r="10" ht="12.75">
      <c r="A10" s="1" t="s">
        <v>69</v>
      </c>
    </row>
    <row r="11" ht="47.25">
      <c r="A11" s="216" t="s">
        <v>66</v>
      </c>
    </row>
    <row r="13" ht="12.75">
      <c r="A13" s="1" t="s">
        <v>45</v>
      </c>
    </row>
    <row r="14" ht="94.5">
      <c r="A14" s="216" t="s">
        <v>44</v>
      </c>
    </row>
    <row r="16" ht="12.75">
      <c r="A16" s="1" t="s">
        <v>46</v>
      </c>
    </row>
    <row r="17" ht="47.25">
      <c r="A17" s="216" t="s">
        <v>67</v>
      </c>
    </row>
    <row r="19" ht="12.75">
      <c r="A19" s="1" t="s">
        <v>47</v>
      </c>
    </row>
    <row r="20" ht="47.25">
      <c r="A20" s="216" t="s">
        <v>48</v>
      </c>
    </row>
    <row r="22" ht="12.75">
      <c r="A22" s="1" t="s">
        <v>49</v>
      </c>
    </row>
    <row r="23" ht="15.75">
      <c r="A23" s="214" t="s">
        <v>50</v>
      </c>
    </row>
    <row r="25" ht="15.75" customHeight="1">
      <c r="A25" s="213" t="s">
        <v>2</v>
      </c>
    </row>
    <row r="26" ht="31.5">
      <c r="A26" s="216" t="s">
        <v>51</v>
      </c>
    </row>
    <row r="28" ht="12.75">
      <c r="A28" s="1" t="s">
        <v>52</v>
      </c>
    </row>
    <row r="29" ht="15.75">
      <c r="A29" s="216" t="s">
        <v>42</v>
      </c>
    </row>
    <row r="30" ht="15.75" customHeight="1">
      <c r="A30" s="216" t="s">
        <v>3</v>
      </c>
    </row>
    <row r="31" ht="15.75" customHeight="1">
      <c r="A31" s="216" t="s">
        <v>4</v>
      </c>
    </row>
    <row r="32" ht="63">
      <c r="A32" s="216" t="s">
        <v>5</v>
      </c>
    </row>
    <row r="34" ht="12.75">
      <c r="A34" s="1" t="s">
        <v>53</v>
      </c>
    </row>
    <row r="35" ht="78.75">
      <c r="A35" s="216" t="s">
        <v>6</v>
      </c>
    </row>
    <row r="37" ht="12.75">
      <c r="A37" s="1" t="s">
        <v>54</v>
      </c>
    </row>
    <row r="38" ht="31.5">
      <c r="A38" s="216" t="s">
        <v>55</v>
      </c>
    </row>
    <row r="40" ht="12.75">
      <c r="A40" s="1" t="s">
        <v>56</v>
      </c>
    </row>
    <row r="41" ht="47.25">
      <c r="A41" s="216" t="s">
        <v>57</v>
      </c>
    </row>
    <row r="43" ht="12.75">
      <c r="A43" s="1" t="s">
        <v>58</v>
      </c>
    </row>
    <row r="44" ht="31.5">
      <c r="A44" s="216" t="s">
        <v>59</v>
      </c>
    </row>
    <row r="46" ht="12.75">
      <c r="A46" s="1" t="s">
        <v>60</v>
      </c>
    </row>
    <row r="47" ht="31.5">
      <c r="A47" s="216" t="s">
        <v>61</v>
      </c>
    </row>
  </sheetData>
  <printOptions/>
  <pageMargins left="0.75" right="0.75" top="1" bottom="1" header="0.5" footer="0.5"/>
  <pageSetup fitToHeight="2" fitToWidth="1" horizontalDpi="300" verticalDpi="300" orientation="portrait" scale="97" r:id="rId1"/>
  <headerFooter alignWithMargins="0">
    <oddHeader>&amp;LCDR Report - Definitions&amp;RMay 2007</oddHeader>
    <oddFooter>&amp;CTerminology - &amp;P of  &amp;N</oddFooter>
  </headerFooter>
</worksheet>
</file>

<file path=xl/worksheets/sheet5.xml><?xml version="1.0" encoding="utf-8"?>
<worksheet xmlns="http://schemas.openxmlformats.org/spreadsheetml/2006/main" xmlns:r="http://schemas.openxmlformats.org/officeDocument/2006/relationships">
  <sheetPr>
    <tabColor indexed="49"/>
  </sheetPr>
  <dimension ref="A1:B18"/>
  <sheetViews>
    <sheetView showGridLines="0" workbookViewId="0" topLeftCell="A1">
      <selection activeCell="A1" sqref="A1:B1"/>
    </sheetView>
  </sheetViews>
  <sheetFormatPr defaultColWidth="9.140625" defaultRowHeight="12.75"/>
  <cols>
    <col min="1" max="1" width="4.421875" style="219" customWidth="1"/>
    <col min="2" max="2" width="84.7109375" style="0" customWidth="1"/>
  </cols>
  <sheetData>
    <row r="1" spans="1:2" ht="30" customHeight="1">
      <c r="A1" s="247" t="s">
        <v>63</v>
      </c>
      <c r="B1" s="247"/>
    </row>
    <row r="3" spans="1:2" ht="189">
      <c r="A3" s="219" t="s">
        <v>64</v>
      </c>
      <c r="B3" s="218" t="s">
        <v>74</v>
      </c>
    </row>
    <row r="5" spans="1:2" ht="47.25">
      <c r="A5" s="219" t="s">
        <v>76</v>
      </c>
      <c r="B5" s="218" t="s">
        <v>75</v>
      </c>
    </row>
    <row r="7" spans="1:2" ht="31.5">
      <c r="A7" s="219" t="s">
        <v>78</v>
      </c>
      <c r="B7" s="218" t="s">
        <v>77</v>
      </c>
    </row>
    <row r="8" ht="31.5">
      <c r="B8" s="218" t="s">
        <v>72</v>
      </c>
    </row>
    <row r="9" ht="15.75">
      <c r="B9" s="220" t="s">
        <v>87</v>
      </c>
    </row>
    <row r="10" ht="31.5">
      <c r="B10" s="218" t="s">
        <v>79</v>
      </c>
    </row>
    <row r="12" spans="1:2" ht="47.25">
      <c r="A12" s="219" t="s">
        <v>81</v>
      </c>
      <c r="B12" s="218" t="s">
        <v>80</v>
      </c>
    </row>
    <row r="14" spans="1:2" ht="15.75">
      <c r="A14" s="219" t="s">
        <v>82</v>
      </c>
      <c r="B14" s="218" t="s">
        <v>73</v>
      </c>
    </row>
    <row r="16" spans="1:2" ht="31.5">
      <c r="A16" s="219" t="s">
        <v>83</v>
      </c>
      <c r="B16" s="218" t="s">
        <v>85</v>
      </c>
    </row>
    <row r="18" spans="1:2" ht="78.75">
      <c r="A18" s="219" t="s">
        <v>84</v>
      </c>
      <c r="B18" s="218" t="s">
        <v>86</v>
      </c>
    </row>
  </sheetData>
  <mergeCells count="1">
    <mergeCell ref="A1:B1"/>
  </mergeCells>
  <printOptions/>
  <pageMargins left="0.75" right="0.75" top="1" bottom="1" header="0.5" footer="0.5"/>
  <pageSetup horizontalDpi="300" verticalDpi="300" orientation="portrait" r:id="rId1"/>
  <headerFooter alignWithMargins="0">
    <oddHeader>&amp;LCDR Report - Changes&amp;RMay 2007</oddHeader>
    <oddFooter>&amp;CChanges - &amp;P of &amp;N</oddFooter>
  </headerFooter>
</worksheet>
</file>

<file path=xl/worksheets/sheet6.xml><?xml version="1.0" encoding="utf-8"?>
<worksheet xmlns="http://schemas.openxmlformats.org/spreadsheetml/2006/main" xmlns:r="http://schemas.openxmlformats.org/officeDocument/2006/relationships">
  <sheetPr>
    <tabColor indexed="45"/>
  </sheetPr>
  <dimension ref="A1:AB124"/>
  <sheetViews>
    <sheetView showGridLines="0" workbookViewId="0" topLeftCell="A1">
      <selection activeCell="A3" sqref="A3:H3"/>
    </sheetView>
  </sheetViews>
  <sheetFormatPr defaultColWidth="9.140625" defaultRowHeight="12.75"/>
  <cols>
    <col min="1" max="1" width="7.00390625" style="0" customWidth="1"/>
    <col min="2" max="2" width="56.28125" style="0" customWidth="1"/>
    <col min="3" max="8" width="8.7109375" style="0" customWidth="1"/>
    <col min="17" max="17" width="18.00390625" style="0" customWidth="1"/>
  </cols>
  <sheetData>
    <row r="1" spans="1:17" ht="54.75" customHeight="1">
      <c r="A1" s="249" t="s">
        <v>889</v>
      </c>
      <c r="B1" s="249"/>
      <c r="C1" s="249"/>
      <c r="D1" s="249"/>
      <c r="E1" s="249"/>
      <c r="F1" s="249"/>
      <c r="G1" s="249"/>
      <c r="H1" s="249"/>
      <c r="J1" s="249" t="s">
        <v>843</v>
      </c>
      <c r="K1" s="249"/>
      <c r="L1" s="249"/>
      <c r="M1" s="249"/>
      <c r="N1" s="249"/>
      <c r="O1" s="249"/>
      <c r="P1" s="249"/>
      <c r="Q1" s="249"/>
    </row>
    <row r="2" spans="1:17" ht="27.75" customHeight="1">
      <c r="A2" s="250" t="s">
        <v>333</v>
      </c>
      <c r="B2" s="250"/>
      <c r="C2" s="250"/>
      <c r="D2" s="250"/>
      <c r="E2" s="250"/>
      <c r="F2" s="250"/>
      <c r="G2" s="250"/>
      <c r="H2" s="250"/>
      <c r="J2" s="250" t="s">
        <v>333</v>
      </c>
      <c r="K2" s="250"/>
      <c r="L2" s="250"/>
      <c r="M2" s="250"/>
      <c r="N2" s="250"/>
      <c r="O2" s="250"/>
      <c r="P2" s="250"/>
      <c r="Q2" s="250"/>
    </row>
    <row r="3" spans="1:17" ht="20.25" customHeight="1">
      <c r="A3" s="252"/>
      <c r="B3" s="253"/>
      <c r="C3" s="253"/>
      <c r="D3" s="253"/>
      <c r="E3" s="253"/>
      <c r="F3" s="253"/>
      <c r="G3" s="253"/>
      <c r="H3" s="253"/>
      <c r="J3" s="63"/>
      <c r="K3" s="63"/>
      <c r="L3" s="63"/>
      <c r="M3" s="63"/>
      <c r="N3" s="63"/>
      <c r="O3" s="63"/>
      <c r="P3" s="63"/>
      <c r="Q3" s="63"/>
    </row>
    <row r="4" spans="1:17" ht="12.75" customHeight="1">
      <c r="A4" s="251"/>
      <c r="B4" s="251"/>
      <c r="C4" s="251"/>
      <c r="D4" s="251"/>
      <c r="E4" s="251"/>
      <c r="F4" s="251"/>
      <c r="G4" s="251"/>
      <c r="H4" s="251"/>
      <c r="J4" s="121"/>
      <c r="K4" s="121"/>
      <c r="L4" s="121"/>
      <c r="M4" s="121"/>
      <c r="N4" s="121"/>
      <c r="O4" s="121"/>
      <c r="P4" s="121"/>
      <c r="Q4" s="121"/>
    </row>
    <row r="5" spans="1:16" s="176" customFormat="1" ht="12.75" customHeight="1">
      <c r="A5" s="173" t="s">
        <v>128</v>
      </c>
      <c r="B5" s="174"/>
      <c r="C5" s="173">
        <v>2007</v>
      </c>
      <c r="D5" s="173">
        <v>2008</v>
      </c>
      <c r="E5" s="173">
        <v>2009</v>
      </c>
      <c r="F5" s="173">
        <v>2010</v>
      </c>
      <c r="G5" s="173">
        <v>2011</v>
      </c>
      <c r="H5" s="173">
        <v>2012</v>
      </c>
      <c r="I5" s="175"/>
      <c r="J5" s="175"/>
      <c r="K5" s="175"/>
      <c r="L5" s="175"/>
      <c r="M5" s="181"/>
      <c r="N5" s="175"/>
      <c r="O5" s="175"/>
      <c r="P5" s="175"/>
    </row>
    <row r="6" spans="1:8" ht="12.75" customHeight="1">
      <c r="A6" s="33"/>
      <c r="B6" s="34" t="s">
        <v>751</v>
      </c>
      <c r="C6" s="35">
        <v>63794.02</v>
      </c>
      <c r="D6" s="35">
        <v>65134.72</v>
      </c>
      <c r="E6" s="35">
        <v>66507.72</v>
      </c>
      <c r="F6" s="35">
        <v>67954.66</v>
      </c>
      <c r="G6" s="35">
        <v>69455.87</v>
      </c>
      <c r="H6" s="180">
        <v>70733.27</v>
      </c>
    </row>
    <row r="7" spans="1:8" s="2" customFormat="1" ht="13.5" customHeight="1">
      <c r="A7" s="36"/>
      <c r="B7" s="32" t="s">
        <v>838</v>
      </c>
      <c r="C7" s="180">
        <v>1125</v>
      </c>
      <c r="D7" s="180">
        <v>1125</v>
      </c>
      <c r="E7" s="180">
        <v>1125</v>
      </c>
      <c r="F7" s="180">
        <v>1125</v>
      </c>
      <c r="G7" s="180">
        <v>1125</v>
      </c>
      <c r="H7" s="180">
        <v>1125</v>
      </c>
    </row>
    <row r="8" spans="1:8" ht="12.75">
      <c r="A8" s="36"/>
      <c r="B8" s="32" t="s">
        <v>839</v>
      </c>
      <c r="C8" s="32">
        <v>0</v>
      </c>
      <c r="D8" s="32">
        <v>0</v>
      </c>
      <c r="E8" s="32">
        <v>0</v>
      </c>
      <c r="F8" s="32">
        <v>0</v>
      </c>
      <c r="G8" s="32">
        <v>0</v>
      </c>
      <c r="H8" s="32">
        <v>0</v>
      </c>
    </row>
    <row r="9" spans="1:8" ht="12.75">
      <c r="A9" s="36"/>
      <c r="B9" s="32" t="s">
        <v>730</v>
      </c>
      <c r="C9" s="32">
        <v>0</v>
      </c>
      <c r="D9" s="32">
        <v>0</v>
      </c>
      <c r="E9" s="32">
        <v>0</v>
      </c>
      <c r="F9" s="32">
        <v>0</v>
      </c>
      <c r="G9" s="32">
        <v>0</v>
      </c>
      <c r="H9" s="32">
        <v>0</v>
      </c>
    </row>
    <row r="10" spans="1:8" ht="12.75">
      <c r="A10" s="32"/>
      <c r="B10" s="31" t="s">
        <v>97</v>
      </c>
      <c r="C10" s="37">
        <f aca="true" t="shared" si="0" ref="C10:H10">C6-C7-C8-C9</f>
        <v>62669.02</v>
      </c>
      <c r="D10" s="37">
        <f t="shared" si="0"/>
        <v>64009.72</v>
      </c>
      <c r="E10" s="37">
        <f t="shared" si="0"/>
        <v>65382.72</v>
      </c>
      <c r="F10" s="37">
        <f t="shared" si="0"/>
        <v>66829.66</v>
      </c>
      <c r="G10" s="37">
        <f t="shared" si="0"/>
        <v>68330.87</v>
      </c>
      <c r="H10" s="37">
        <f t="shared" si="0"/>
        <v>69608.27</v>
      </c>
    </row>
    <row r="12" spans="1:8" ht="12.75">
      <c r="A12" s="38" t="s">
        <v>756</v>
      </c>
      <c r="B12" s="39"/>
      <c r="C12" s="38">
        <v>2007</v>
      </c>
      <c r="D12" s="38">
        <v>2008</v>
      </c>
      <c r="E12" s="38">
        <v>2009</v>
      </c>
      <c r="F12" s="38">
        <v>2010</v>
      </c>
      <c r="G12" s="38">
        <v>2011</v>
      </c>
      <c r="H12" s="38">
        <v>2012</v>
      </c>
    </row>
    <row r="13" spans="1:8" ht="12.75">
      <c r="A13" s="39"/>
      <c r="B13" s="39" t="s">
        <v>755</v>
      </c>
      <c r="C13" s="40">
        <f>SummerCapacities!B385</f>
        <v>61424.300000000025</v>
      </c>
      <c r="D13" s="40">
        <f>SummerCapacities!C385</f>
        <v>61424.300000000025</v>
      </c>
      <c r="E13" s="40">
        <f>SummerCapacities!D385</f>
        <v>61424.300000000025</v>
      </c>
      <c r="F13" s="40">
        <f>SummerCapacities!E385</f>
        <v>61424.300000000025</v>
      </c>
      <c r="G13" s="40">
        <f>SummerCapacities!F385</f>
        <v>61424.300000000025</v>
      </c>
      <c r="H13" s="40">
        <f>SummerCapacities!G385</f>
        <v>61424.300000000025</v>
      </c>
    </row>
    <row r="14" spans="1:8" ht="12.75">
      <c r="A14" s="39"/>
      <c r="B14" s="39" t="s">
        <v>752</v>
      </c>
      <c r="C14" s="40">
        <f>SummerCapacities!B419</f>
        <v>6512.8</v>
      </c>
      <c r="D14" s="40">
        <f>SummerCapacities!C419</f>
        <v>6216.8</v>
      </c>
      <c r="E14" s="40">
        <f>SummerCapacities!D419</f>
        <v>6216.8</v>
      </c>
      <c r="F14" s="40">
        <f>SummerCapacities!E419</f>
        <v>6216.8</v>
      </c>
      <c r="G14" s="40">
        <f>SummerCapacities!F419</f>
        <v>6216.8</v>
      </c>
      <c r="H14" s="40">
        <f>SummerCapacities!G419</f>
        <v>6216.8</v>
      </c>
    </row>
    <row r="15" spans="1:8" ht="12.75">
      <c r="A15" s="39"/>
      <c r="B15" s="39" t="s">
        <v>70</v>
      </c>
      <c r="C15" s="40">
        <f>SummerCapacities!B482*0.087</f>
        <v>298.03589999999997</v>
      </c>
      <c r="D15" s="40">
        <f>SummerCapacities!C482*0.087</f>
        <v>298.03589999999997</v>
      </c>
      <c r="E15" s="40">
        <f>SummerCapacities!D482*0.087</f>
        <v>298.03589999999997</v>
      </c>
      <c r="F15" s="40">
        <f>SummerCapacities!E482*0.087</f>
        <v>298.03589999999997</v>
      </c>
      <c r="G15" s="40">
        <f>SummerCapacities!F482*0.087</f>
        <v>298.03589999999997</v>
      </c>
      <c r="H15" s="40">
        <f>SummerCapacities!G482*0.087</f>
        <v>298.03589999999997</v>
      </c>
    </row>
    <row r="16" spans="1:8" ht="12.75">
      <c r="A16" s="39"/>
      <c r="B16" s="39" t="s">
        <v>753</v>
      </c>
      <c r="C16" s="40">
        <f>SummerCapacities!B424</f>
        <v>169</v>
      </c>
      <c r="D16" s="40">
        <f>SummerCapacities!C424</f>
        <v>169</v>
      </c>
      <c r="E16" s="40">
        <f>SummerCapacities!D424</f>
        <v>169</v>
      </c>
      <c r="F16" s="40">
        <f>SummerCapacities!E424</f>
        <v>169</v>
      </c>
      <c r="G16" s="40">
        <f>SummerCapacities!F424</f>
        <v>0</v>
      </c>
      <c r="H16" s="40">
        <f>SummerCapacities!G424</f>
        <v>0</v>
      </c>
    </row>
    <row r="17" spans="1:8" ht="12.75">
      <c r="A17" s="39"/>
      <c r="B17" s="38" t="s">
        <v>754</v>
      </c>
      <c r="C17" s="41">
        <f aca="true" t="shared" si="1" ref="C17:H17">SUM(C13:C16)</f>
        <v>68404.13590000002</v>
      </c>
      <c r="D17" s="41">
        <f t="shared" si="1"/>
        <v>68108.13590000002</v>
      </c>
      <c r="E17" s="41">
        <f t="shared" si="1"/>
        <v>68108.13590000002</v>
      </c>
      <c r="F17" s="41">
        <f t="shared" si="1"/>
        <v>68108.13590000002</v>
      </c>
      <c r="G17" s="41">
        <f t="shared" si="1"/>
        <v>67939.13590000002</v>
      </c>
      <c r="H17" s="41">
        <f t="shared" si="1"/>
        <v>67939.13590000002</v>
      </c>
    </row>
    <row r="18" spans="1:8" ht="12.75">
      <c r="A18" s="39"/>
      <c r="B18" s="39"/>
      <c r="C18" s="40"/>
      <c r="D18" s="40"/>
      <c r="E18" s="40"/>
      <c r="F18" s="40"/>
      <c r="G18" s="40"/>
      <c r="H18" s="40"/>
    </row>
    <row r="19" spans="1:8" ht="12.75">
      <c r="A19" s="39"/>
      <c r="B19" s="39" t="s">
        <v>909</v>
      </c>
      <c r="C19" s="40">
        <f>SummerCapacities!B431*0.5</f>
        <v>553</v>
      </c>
      <c r="D19" s="40">
        <f>SummerCapacities!C431*0.5</f>
        <v>553</v>
      </c>
      <c r="E19" s="40">
        <f>SummerCapacities!D431*0.5</f>
        <v>553</v>
      </c>
      <c r="F19" s="40">
        <f>SummerCapacities!E431*0.5</f>
        <v>553</v>
      </c>
      <c r="G19" s="40">
        <f>SummerCapacities!F431*0.5</f>
        <v>553</v>
      </c>
      <c r="H19" s="40">
        <f>SummerCapacities!G431*0.5</f>
        <v>553</v>
      </c>
    </row>
    <row r="20" spans="1:8" ht="12.75">
      <c r="A20" s="39"/>
      <c r="B20" s="39" t="s">
        <v>757</v>
      </c>
      <c r="C20" s="40">
        <f>SummerCapacities!B447</f>
        <v>2848</v>
      </c>
      <c r="D20" s="40">
        <f>SummerCapacities!C447</f>
        <v>2848</v>
      </c>
      <c r="E20" s="40">
        <f>SummerCapacities!D447</f>
        <v>2848</v>
      </c>
      <c r="F20" s="40">
        <f>SummerCapacities!E447</f>
        <v>2848</v>
      </c>
      <c r="G20" s="40">
        <f>SummerCapacities!F447</f>
        <v>2848</v>
      </c>
      <c r="H20" s="40">
        <f>SummerCapacities!G447</f>
        <v>2848</v>
      </c>
    </row>
    <row r="21" spans="1:8" ht="12.75">
      <c r="A21" s="39"/>
      <c r="B21" s="39" t="s">
        <v>890</v>
      </c>
      <c r="C21" s="40">
        <v>165.2</v>
      </c>
      <c r="D21" s="40">
        <v>510.1</v>
      </c>
      <c r="E21" s="40">
        <v>418.8</v>
      </c>
      <c r="F21" s="40">
        <v>594</v>
      </c>
      <c r="G21" s="40">
        <v>558</v>
      </c>
      <c r="H21" s="40">
        <v>522</v>
      </c>
    </row>
    <row r="22" spans="1:8" ht="12.75">
      <c r="A22" s="39"/>
      <c r="B22" s="39" t="s">
        <v>887</v>
      </c>
      <c r="C22" s="40">
        <f>SummerCapacities!B488</f>
        <v>0</v>
      </c>
      <c r="D22" s="40">
        <f>SummerCapacities!C488</f>
        <v>550</v>
      </c>
      <c r="E22" s="40">
        <f>SummerCapacities!D488</f>
        <v>550</v>
      </c>
      <c r="F22" s="40">
        <f>SummerCapacities!E488</f>
        <v>550</v>
      </c>
      <c r="G22" s="40">
        <f>SummerCapacities!F488</f>
        <v>1300</v>
      </c>
      <c r="H22" s="40">
        <f>SummerCapacities!G488</f>
        <v>2100</v>
      </c>
    </row>
    <row r="23" spans="1:8" ht="12.75">
      <c r="A23" s="39"/>
      <c r="B23" s="39" t="s">
        <v>71</v>
      </c>
      <c r="C23" s="40">
        <f>SummerCapacities!B504</f>
        <v>0</v>
      </c>
      <c r="D23" s="40">
        <f>SummerCapacities!C504*0.087</f>
        <v>170.51999999999998</v>
      </c>
      <c r="E23" s="40">
        <f>SummerCapacities!D504*0.087</f>
        <v>173.91299999999998</v>
      </c>
      <c r="F23" s="40">
        <f>SummerCapacities!E504*0.087</f>
        <v>173.91299999999998</v>
      </c>
      <c r="G23" s="40">
        <f>SummerCapacities!F504*0.087</f>
        <v>173.91299999999998</v>
      </c>
      <c r="H23" s="40">
        <f>SummerCapacities!G504*0.087</f>
        <v>173.91299999999998</v>
      </c>
    </row>
    <row r="24" spans="1:8" ht="12.75">
      <c r="A24" s="39"/>
      <c r="B24" s="38" t="s">
        <v>758</v>
      </c>
      <c r="C24" s="41">
        <f aca="true" t="shared" si="2" ref="C24:H24">C17+C19+C20+C21+C22+C23</f>
        <v>71970.33590000002</v>
      </c>
      <c r="D24" s="41">
        <f t="shared" si="2"/>
        <v>72739.75590000003</v>
      </c>
      <c r="E24" s="41">
        <f t="shared" si="2"/>
        <v>72651.84890000003</v>
      </c>
      <c r="F24" s="41">
        <f t="shared" si="2"/>
        <v>72827.04890000002</v>
      </c>
      <c r="G24" s="41">
        <f t="shared" si="2"/>
        <v>73372.04890000002</v>
      </c>
      <c r="H24" s="41">
        <f t="shared" si="2"/>
        <v>74136.04890000002</v>
      </c>
    </row>
    <row r="25" spans="1:8" ht="12.75">
      <c r="A25" s="75"/>
      <c r="B25" s="119"/>
      <c r="C25" s="120"/>
      <c r="D25" s="120"/>
      <c r="E25" s="120"/>
      <c r="F25" s="120"/>
      <c r="G25" s="120"/>
      <c r="H25" s="120"/>
    </row>
    <row r="26" spans="1:8" ht="12.75">
      <c r="A26" s="152"/>
      <c r="B26" s="153" t="s">
        <v>759</v>
      </c>
      <c r="C26" s="154">
        <v>158</v>
      </c>
      <c r="D26" s="154">
        <v>317</v>
      </c>
      <c r="E26" s="154">
        <v>317</v>
      </c>
      <c r="F26" s="154">
        <v>0</v>
      </c>
      <c r="G26" s="154">
        <v>0</v>
      </c>
      <c r="H26" s="154">
        <v>0</v>
      </c>
    </row>
    <row r="27" spans="1:8" ht="12.75">
      <c r="A27" s="152"/>
      <c r="B27" s="153" t="s">
        <v>760</v>
      </c>
      <c r="C27" s="154">
        <f>SummerCapacities!B509</f>
        <v>0</v>
      </c>
      <c r="D27" s="154">
        <f>SummerCapacities!C509</f>
        <v>375</v>
      </c>
      <c r="E27" s="154">
        <f>SummerCapacities!D509</f>
        <v>375</v>
      </c>
      <c r="F27" s="154">
        <f>SummerCapacities!E509</f>
        <v>433</v>
      </c>
      <c r="G27" s="154">
        <f>SummerCapacities!F509</f>
        <v>433</v>
      </c>
      <c r="H27" s="154">
        <f>SummerCapacities!G509</f>
        <v>433</v>
      </c>
    </row>
    <row r="28" spans="1:8" ht="12.75">
      <c r="A28" s="152"/>
      <c r="B28" s="155" t="s">
        <v>692</v>
      </c>
      <c r="C28" s="156">
        <f aca="true" t="shared" si="3" ref="C28:H28">C24-C26-C27</f>
        <v>71812.33590000002</v>
      </c>
      <c r="D28" s="156">
        <f t="shared" si="3"/>
        <v>72047.75590000003</v>
      </c>
      <c r="E28" s="156">
        <f t="shared" si="3"/>
        <v>71959.84890000003</v>
      </c>
      <c r="F28" s="156">
        <f t="shared" si="3"/>
        <v>72394.04890000002</v>
      </c>
      <c r="G28" s="156">
        <f t="shared" si="3"/>
        <v>72939.04890000002</v>
      </c>
      <c r="H28" s="156">
        <f t="shared" si="3"/>
        <v>73703.04890000002</v>
      </c>
    </row>
    <row r="29" spans="1:9" ht="12.75">
      <c r="A29" s="75"/>
      <c r="B29" s="119"/>
      <c r="C29" s="120"/>
      <c r="D29" s="120"/>
      <c r="E29" s="120"/>
      <c r="F29" s="120"/>
      <c r="G29" s="120"/>
      <c r="H29" s="120"/>
      <c r="I29" s="4"/>
    </row>
    <row r="30" spans="2:8" ht="12.75">
      <c r="B30" s="43" t="s">
        <v>761</v>
      </c>
      <c r="C30" s="44">
        <f aca="true" t="shared" si="4" ref="C30:H30">(C28-C10)/C10</f>
        <v>0.14589849817342004</v>
      </c>
      <c r="D30" s="44">
        <f t="shared" si="4"/>
        <v>0.12557523919804728</v>
      </c>
      <c r="E30" s="44">
        <f t="shared" si="4"/>
        <v>0.10059429922768623</v>
      </c>
      <c r="F30" s="44">
        <f t="shared" si="4"/>
        <v>0.08326226558686696</v>
      </c>
      <c r="G30" s="44">
        <f t="shared" si="4"/>
        <v>0.06743919549099885</v>
      </c>
      <c r="H30" s="44">
        <f t="shared" si="4"/>
        <v>0.058826040354113374</v>
      </c>
    </row>
    <row r="31" ht="12.75">
      <c r="B31" t="s">
        <v>670</v>
      </c>
    </row>
    <row r="46" spans="1:8" ht="12.75">
      <c r="A46" s="119"/>
      <c r="B46" s="119"/>
      <c r="C46" s="75"/>
      <c r="D46" s="179"/>
      <c r="E46" s="179"/>
      <c r="F46" s="75"/>
      <c r="G46" s="75"/>
      <c r="H46" s="75"/>
    </row>
    <row r="47" spans="1:8" ht="12.75">
      <c r="A47" s="254" t="s">
        <v>15</v>
      </c>
      <c r="B47" s="254"/>
      <c r="C47" s="200">
        <f aca="true" t="shared" si="5" ref="C47:H47">SUM(C48:C50)</f>
        <v>553</v>
      </c>
      <c r="D47" s="200">
        <f t="shared" si="5"/>
        <v>9153.416</v>
      </c>
      <c r="E47" s="200">
        <f t="shared" si="5"/>
        <v>14459.473000000002</v>
      </c>
      <c r="F47" s="200">
        <f t="shared" si="5"/>
        <v>15911.386</v>
      </c>
      <c r="G47" s="200">
        <f t="shared" si="5"/>
        <v>17663.836</v>
      </c>
      <c r="H47" s="200">
        <f t="shared" si="5"/>
        <v>17717.236</v>
      </c>
    </row>
    <row r="48" spans="1:8" ht="12.75" customHeight="1">
      <c r="A48" s="201"/>
      <c r="B48" s="202" t="s">
        <v>908</v>
      </c>
      <c r="C48" s="203">
        <v>0</v>
      </c>
      <c r="D48" s="203">
        <v>5196.9</v>
      </c>
      <c r="E48" s="203">
        <v>5288.2</v>
      </c>
      <c r="F48" s="203">
        <v>5113</v>
      </c>
      <c r="G48" s="203">
        <v>5318</v>
      </c>
      <c r="H48" s="203">
        <v>5354</v>
      </c>
    </row>
    <row r="49" spans="1:8" ht="12.75">
      <c r="A49" s="201"/>
      <c r="B49" s="201" t="s">
        <v>909</v>
      </c>
      <c r="C49" s="203">
        <f aca="true" t="shared" si="6" ref="C49:H49">C19</f>
        <v>553</v>
      </c>
      <c r="D49" s="203">
        <f t="shared" si="6"/>
        <v>553</v>
      </c>
      <c r="E49" s="203">
        <f t="shared" si="6"/>
        <v>553</v>
      </c>
      <c r="F49" s="203">
        <f t="shared" si="6"/>
        <v>553</v>
      </c>
      <c r="G49" s="203">
        <f t="shared" si="6"/>
        <v>553</v>
      </c>
      <c r="H49" s="203">
        <f t="shared" si="6"/>
        <v>553</v>
      </c>
    </row>
    <row r="50" spans="1:8" ht="14.25" customHeight="1">
      <c r="A50" s="201"/>
      <c r="B50" s="202" t="s">
        <v>871</v>
      </c>
      <c r="C50" s="203">
        <v>0</v>
      </c>
      <c r="D50" s="203">
        <f>SummerCapacities!C549+SummerCapacities!C554*0.087+SummerCapacities!C572+SummerCapacities!C634*0.087</f>
        <v>3403.516</v>
      </c>
      <c r="E50" s="203">
        <f>SummerCapacities!D549+SummerCapacities!D554*0.087+SummerCapacities!D572+SummerCapacities!D634*0.087</f>
        <v>8618.273000000001</v>
      </c>
      <c r="F50" s="203">
        <f>SummerCapacities!E549+SummerCapacities!E554*0.087+SummerCapacities!E572+SummerCapacities!E634*0.087</f>
        <v>10245.386</v>
      </c>
      <c r="G50" s="203">
        <f>SummerCapacities!F549+SummerCapacities!F554*0.087+SummerCapacities!F572+SummerCapacities!F634*0.087</f>
        <v>11792.836</v>
      </c>
      <c r="H50" s="203">
        <f>SummerCapacities!G549+SummerCapacities!G554*0.087+SummerCapacities!G572+SummerCapacities!G634*0.087</f>
        <v>11810.236</v>
      </c>
    </row>
    <row r="51" spans="2:8" ht="12.75" customHeight="1">
      <c r="B51" s="119"/>
      <c r="C51" s="120"/>
      <c r="D51" s="120"/>
      <c r="E51" s="120"/>
      <c r="F51" s="120"/>
      <c r="G51" s="120"/>
      <c r="H51" s="120"/>
    </row>
    <row r="52" spans="1:28" ht="12.75" customHeight="1">
      <c r="A52" s="54"/>
      <c r="B52" s="119"/>
      <c r="C52" s="120"/>
      <c r="D52" s="120"/>
      <c r="E52" s="120"/>
      <c r="F52" s="120"/>
      <c r="G52" s="120"/>
      <c r="H52" s="120"/>
      <c r="V52" s="191"/>
      <c r="W52" s="191"/>
      <c r="X52" s="191"/>
      <c r="Y52" s="191"/>
      <c r="Z52" s="191"/>
      <c r="AA52" s="191"/>
      <c r="AB52" s="191"/>
    </row>
    <row r="53" spans="1:8" ht="12.75" customHeight="1">
      <c r="A53" s="27"/>
      <c r="B53" s="43"/>
      <c r="C53" s="190"/>
      <c r="D53" s="190"/>
      <c r="E53" s="190"/>
      <c r="F53" s="190"/>
      <c r="G53" s="190"/>
      <c r="H53" s="190"/>
    </row>
    <row r="54" spans="1:8" ht="12.75" customHeight="1">
      <c r="A54" s="54"/>
      <c r="B54" s="54"/>
      <c r="C54" s="204"/>
      <c r="D54" s="204"/>
      <c r="E54" s="204"/>
      <c r="F54" s="204"/>
      <c r="G54" s="204"/>
      <c r="H54" s="204"/>
    </row>
    <row r="55" spans="1:8" ht="12.75" customHeight="1">
      <c r="A55" s="248"/>
      <c r="B55" s="248"/>
      <c r="C55" s="248"/>
      <c r="D55" s="248"/>
      <c r="E55" s="248"/>
      <c r="F55" s="248"/>
      <c r="G55" s="248"/>
      <c r="H55" s="248"/>
    </row>
    <row r="56" spans="1:8" ht="12.75" customHeight="1">
      <c r="A56" s="248"/>
      <c r="B56" s="248"/>
      <c r="C56" s="248"/>
      <c r="D56" s="248"/>
      <c r="E56" s="248"/>
      <c r="F56" s="248"/>
      <c r="G56" s="248"/>
      <c r="H56" s="248"/>
    </row>
    <row r="57" spans="1:8" ht="12.75" customHeight="1">
      <c r="A57" s="248"/>
      <c r="B57" s="248"/>
      <c r="C57" s="248"/>
      <c r="D57" s="248"/>
      <c r="E57" s="248"/>
      <c r="F57" s="248"/>
      <c r="G57" s="248"/>
      <c r="H57" s="248"/>
    </row>
    <row r="58" spans="1:8" ht="12.75" customHeight="1">
      <c r="A58" s="248"/>
      <c r="B58" s="248"/>
      <c r="C58" s="248"/>
      <c r="D58" s="248"/>
      <c r="E58" s="248"/>
      <c r="F58" s="248"/>
      <c r="G58" s="248"/>
      <c r="H58" s="248"/>
    </row>
    <row r="59" ht="12.75" customHeight="1"/>
    <row r="122" spans="2:8" ht="12.75">
      <c r="B122" t="s">
        <v>841</v>
      </c>
      <c r="C122" s="4">
        <f>C28</f>
        <v>71812.33590000002</v>
      </c>
      <c r="D122" s="4" t="e">
        <f>D28+#REF!</f>
        <v>#REF!</v>
      </c>
      <c r="E122" s="4" t="e">
        <f>E28+#REF!</f>
        <v>#REF!</v>
      </c>
      <c r="F122" s="4" t="e">
        <f>F28+#REF!</f>
        <v>#REF!</v>
      </c>
      <c r="G122" s="4" t="e">
        <f>G28+#REF!</f>
        <v>#REF!</v>
      </c>
      <c r="H122" s="4" t="e">
        <f>H28+#REF!</f>
        <v>#REF!</v>
      </c>
    </row>
    <row r="123" spans="2:8" ht="12.75">
      <c r="B123" t="s">
        <v>842</v>
      </c>
      <c r="C123" s="4">
        <v>70598.6456</v>
      </c>
      <c r="D123" s="4" t="e">
        <f>D28-D21+#REF!</f>
        <v>#REF!</v>
      </c>
      <c r="E123" s="4" t="e">
        <f>E28-E21+#REF!</f>
        <v>#REF!</v>
      </c>
      <c r="F123" s="4" t="e">
        <f>F28-F21+#REF!</f>
        <v>#REF!</v>
      </c>
      <c r="G123" s="4" t="e">
        <f>G28-G21+#REF!</f>
        <v>#REF!</v>
      </c>
      <c r="H123" s="4" t="e">
        <f>H28-H21+#REF!</f>
        <v>#REF!</v>
      </c>
    </row>
    <row r="124" spans="2:8" ht="12.75">
      <c r="B124" t="s">
        <v>840</v>
      </c>
      <c r="C124">
        <v>70756.21060000002</v>
      </c>
      <c r="D124">
        <v>71573.17240000002</v>
      </c>
      <c r="E124">
        <v>70689.73840000002</v>
      </c>
      <c r="F124">
        <v>77753.33840000002</v>
      </c>
      <c r="G124">
        <v>82904.93840000003</v>
      </c>
      <c r="H124">
        <v>84071.93840000003</v>
      </c>
    </row>
  </sheetData>
  <mergeCells count="8">
    <mergeCell ref="A55:H58"/>
    <mergeCell ref="J1:Q1"/>
    <mergeCell ref="J2:Q2"/>
    <mergeCell ref="A4:H4"/>
    <mergeCell ref="A3:H3"/>
    <mergeCell ref="A47:B47"/>
    <mergeCell ref="A1:H1"/>
    <mergeCell ref="A2:H2"/>
  </mergeCells>
  <printOptions horizontalCentered="1"/>
  <pageMargins left="0.5" right="0.25" top="1" bottom="1" header="0.5" footer="0.5"/>
  <pageSetup fitToWidth="2" horizontalDpi="600" verticalDpi="600" orientation="portrait" scale="87" r:id="rId2"/>
  <headerFooter alignWithMargins="0">
    <oddHeader>&amp;LCDR Report - Summer Summary&amp;RMay 2007</oddHeader>
    <oddFooter>&amp;CSummer Summary - &amp;P of &amp;N</oddFooter>
  </headerFooter>
  <colBreaks count="1" manualBreakCount="1">
    <brk id="8" max="40" man="1"/>
  </colBreaks>
  <drawing r:id="rId1"/>
</worksheet>
</file>

<file path=xl/worksheets/sheet7.xml><?xml version="1.0" encoding="utf-8"?>
<worksheet xmlns="http://schemas.openxmlformats.org/spreadsheetml/2006/main" xmlns:r="http://schemas.openxmlformats.org/officeDocument/2006/relationships">
  <sheetPr>
    <tabColor indexed="15"/>
  </sheetPr>
  <dimension ref="A1:AB53"/>
  <sheetViews>
    <sheetView showGridLines="0" workbookViewId="0" topLeftCell="A6">
      <selection activeCell="D59" sqref="D59"/>
    </sheetView>
  </sheetViews>
  <sheetFormatPr defaultColWidth="9.140625" defaultRowHeight="12.75"/>
  <cols>
    <col min="1" max="1" width="7.00390625" style="0" customWidth="1"/>
    <col min="2" max="2" width="56.57421875" style="0" customWidth="1"/>
    <col min="3" max="8" width="8.7109375" style="0" customWidth="1"/>
    <col min="17" max="17" width="17.8515625" style="0" customWidth="1"/>
  </cols>
  <sheetData>
    <row r="1" spans="1:17" ht="54" customHeight="1">
      <c r="A1" s="255" t="s">
        <v>889</v>
      </c>
      <c r="B1" s="255"/>
      <c r="C1" s="255"/>
      <c r="D1" s="255"/>
      <c r="E1" s="255"/>
      <c r="F1" s="255"/>
      <c r="G1" s="255"/>
      <c r="H1" s="255"/>
      <c r="J1" s="255" t="s">
        <v>844</v>
      </c>
      <c r="K1" s="255"/>
      <c r="L1" s="255"/>
      <c r="M1" s="255"/>
      <c r="N1" s="255"/>
      <c r="O1" s="255"/>
      <c r="P1" s="255"/>
      <c r="Q1" s="255"/>
    </row>
    <row r="2" spans="1:17" ht="27.75" customHeight="1">
      <c r="A2" s="256" t="s">
        <v>676</v>
      </c>
      <c r="B2" s="256"/>
      <c r="C2" s="256"/>
      <c r="D2" s="256"/>
      <c r="E2" s="256"/>
      <c r="F2" s="256"/>
      <c r="G2" s="256"/>
      <c r="H2" s="256"/>
      <c r="J2" s="256" t="s">
        <v>676</v>
      </c>
      <c r="K2" s="256"/>
      <c r="L2" s="256"/>
      <c r="M2" s="256"/>
      <c r="N2" s="256"/>
      <c r="O2" s="256"/>
      <c r="P2" s="256"/>
      <c r="Q2" s="256"/>
    </row>
    <row r="3" spans="1:17" ht="27.75" customHeight="1">
      <c r="A3" s="223"/>
      <c r="B3" s="223"/>
      <c r="C3" s="223"/>
      <c r="D3" s="223"/>
      <c r="E3" s="223"/>
      <c r="F3" s="223"/>
      <c r="G3" s="223"/>
      <c r="H3" s="223"/>
      <c r="J3" s="223"/>
      <c r="K3" s="223"/>
      <c r="L3" s="223"/>
      <c r="M3" s="223"/>
      <c r="N3" s="223"/>
      <c r="O3" s="223"/>
      <c r="P3" s="223"/>
      <c r="Q3" s="223"/>
    </row>
    <row r="4" spans="1:17" ht="12.75" customHeight="1">
      <c r="A4" s="251"/>
      <c r="B4" s="251"/>
      <c r="C4" s="251"/>
      <c r="D4" s="251"/>
      <c r="E4" s="251"/>
      <c r="F4" s="251"/>
      <c r="G4" s="251"/>
      <c r="H4" s="251"/>
      <c r="J4" s="257"/>
      <c r="K4" s="257"/>
      <c r="L4" s="257"/>
      <c r="M4" s="257"/>
      <c r="N4" s="257"/>
      <c r="O4" s="257"/>
      <c r="P4" s="257"/>
      <c r="Q4" s="257"/>
    </row>
    <row r="5" spans="1:17" ht="12.75" customHeight="1">
      <c r="A5" s="31" t="s">
        <v>128</v>
      </c>
      <c r="B5" s="32"/>
      <c r="C5" s="31">
        <v>2008</v>
      </c>
      <c r="D5" s="31">
        <v>2009</v>
      </c>
      <c r="E5" s="31">
        <v>2010</v>
      </c>
      <c r="F5" s="31">
        <v>2011</v>
      </c>
      <c r="G5" s="31">
        <v>2012</v>
      </c>
      <c r="H5" s="31">
        <v>2013</v>
      </c>
      <c r="J5" s="257"/>
      <c r="K5" s="257"/>
      <c r="L5" s="257"/>
      <c r="M5" s="257"/>
      <c r="N5" s="257"/>
      <c r="O5" s="257"/>
      <c r="P5" s="257"/>
      <c r="Q5" s="257"/>
    </row>
    <row r="6" spans="1:8" ht="12.75">
      <c r="A6" s="33"/>
      <c r="B6" s="42" t="s">
        <v>788</v>
      </c>
      <c r="C6" s="192">
        <v>48242.96</v>
      </c>
      <c r="D6" s="192">
        <v>49362.24</v>
      </c>
      <c r="E6" s="192">
        <v>50326.44</v>
      </c>
      <c r="F6" s="192">
        <v>51046.94</v>
      </c>
      <c r="G6" s="192">
        <v>52381.66</v>
      </c>
      <c r="H6" s="192">
        <v>53511.43</v>
      </c>
    </row>
    <row r="7" spans="1:8" ht="12.75">
      <c r="A7" s="32"/>
      <c r="B7" s="32" t="s">
        <v>838</v>
      </c>
      <c r="C7" s="180">
        <v>1125</v>
      </c>
      <c r="D7" s="180">
        <v>1125</v>
      </c>
      <c r="E7" s="180">
        <v>1125</v>
      </c>
      <c r="F7" s="180">
        <v>1125</v>
      </c>
      <c r="G7" s="180">
        <v>1125</v>
      </c>
      <c r="H7" s="180">
        <v>1125</v>
      </c>
    </row>
    <row r="8" spans="1:8" s="2" customFormat="1" ht="13.5" customHeight="1">
      <c r="A8" s="32"/>
      <c r="B8" s="32" t="s">
        <v>839</v>
      </c>
      <c r="C8" s="32">
        <v>0</v>
      </c>
      <c r="D8" s="32">
        <v>0</v>
      </c>
      <c r="E8" s="32">
        <v>0</v>
      </c>
      <c r="F8" s="32">
        <v>0</v>
      </c>
      <c r="G8" s="32">
        <v>0</v>
      </c>
      <c r="H8" s="32">
        <v>0</v>
      </c>
    </row>
    <row r="9" spans="1:8" ht="12.75">
      <c r="A9" s="32"/>
      <c r="B9" s="157" t="s">
        <v>730</v>
      </c>
      <c r="C9" s="158">
        <v>0</v>
      </c>
      <c r="D9" s="158">
        <v>0</v>
      </c>
      <c r="E9" s="158">
        <v>0</v>
      </c>
      <c r="F9" s="158">
        <v>0</v>
      </c>
      <c r="G9" s="158">
        <v>0</v>
      </c>
      <c r="H9" s="158">
        <v>0</v>
      </c>
    </row>
    <row r="10" spans="1:8" ht="12.75">
      <c r="A10" s="32"/>
      <c r="B10" s="31" t="s">
        <v>97</v>
      </c>
      <c r="C10" s="37">
        <f aca="true" t="shared" si="0" ref="C10:H10">C6-C7-C8-C9</f>
        <v>47117.96</v>
      </c>
      <c r="D10" s="37">
        <f t="shared" si="0"/>
        <v>48237.24</v>
      </c>
      <c r="E10" s="37">
        <f t="shared" si="0"/>
        <v>49201.44</v>
      </c>
      <c r="F10" s="37">
        <f t="shared" si="0"/>
        <v>49921.94</v>
      </c>
      <c r="G10" s="37">
        <f t="shared" si="0"/>
        <v>51256.66</v>
      </c>
      <c r="H10" s="37">
        <f t="shared" si="0"/>
        <v>52386.43</v>
      </c>
    </row>
    <row r="12" spans="1:8" ht="12.75">
      <c r="A12" s="38" t="s">
        <v>756</v>
      </c>
      <c r="B12" s="39"/>
      <c r="C12" s="38">
        <v>2008</v>
      </c>
      <c r="D12" s="38">
        <v>2009</v>
      </c>
      <c r="E12" s="38">
        <v>2010</v>
      </c>
      <c r="F12" s="38">
        <v>2011</v>
      </c>
      <c r="G12" s="38">
        <v>2012</v>
      </c>
      <c r="H12" s="38">
        <v>2013</v>
      </c>
    </row>
    <row r="13" spans="1:8" ht="12.75">
      <c r="A13" s="39"/>
      <c r="B13" s="39" t="s">
        <v>755</v>
      </c>
      <c r="C13" s="40">
        <f>WinterCapacities!B383</f>
        <v>63400.30000000002</v>
      </c>
      <c r="D13" s="40">
        <f>WinterCapacities!C383</f>
        <v>63400.30000000002</v>
      </c>
      <c r="E13" s="40">
        <f>WinterCapacities!D383</f>
        <v>63400.30000000002</v>
      </c>
      <c r="F13" s="40">
        <f>WinterCapacities!E383</f>
        <v>63400.30000000002</v>
      </c>
      <c r="G13" s="40">
        <f>WinterCapacities!F383</f>
        <v>63400.30000000002</v>
      </c>
      <c r="H13" s="40">
        <f>WinterCapacities!G383</f>
        <v>63400.30000000002</v>
      </c>
    </row>
    <row r="14" spans="1:8" ht="12.75">
      <c r="A14" s="39"/>
      <c r="B14" s="39" t="s">
        <v>752</v>
      </c>
      <c r="C14" s="40">
        <f>WinterCapacities!B417</f>
        <v>7357.8</v>
      </c>
      <c r="D14" s="40">
        <f>WinterCapacities!C417</f>
        <v>7166.8</v>
      </c>
      <c r="E14" s="40">
        <f>WinterCapacities!D417</f>
        <v>7161.8</v>
      </c>
      <c r="F14" s="40">
        <f>WinterCapacities!E417</f>
        <v>7161.8</v>
      </c>
      <c r="G14" s="40">
        <f>WinterCapacities!F417</f>
        <v>7031.8</v>
      </c>
      <c r="H14" s="40">
        <f>WinterCapacities!G417</f>
        <v>7031.8</v>
      </c>
    </row>
    <row r="15" spans="1:8" ht="12.75">
      <c r="A15" s="39"/>
      <c r="B15" s="39" t="s">
        <v>70</v>
      </c>
      <c r="C15" s="40">
        <f>WinterCapacities!B480*0.087</f>
        <v>298.07939999999996</v>
      </c>
      <c r="D15" s="40">
        <f>WinterCapacities!C480*0.087</f>
        <v>298.07939999999996</v>
      </c>
      <c r="E15" s="40">
        <f>WinterCapacities!D480*0.087</f>
        <v>298.07939999999996</v>
      </c>
      <c r="F15" s="40">
        <f>WinterCapacities!E480*0.087</f>
        <v>298.07939999999996</v>
      </c>
      <c r="G15" s="40">
        <f>WinterCapacities!F480*0.087</f>
        <v>298.07939999999996</v>
      </c>
      <c r="H15" s="40">
        <f>WinterCapacities!G480*0.087</f>
        <v>298.07939999999996</v>
      </c>
    </row>
    <row r="16" spans="1:8" ht="12.75">
      <c r="A16" s="39"/>
      <c r="B16" s="39" t="s">
        <v>753</v>
      </c>
      <c r="C16" s="40">
        <f>WinterCapacities!B422</f>
        <v>172</v>
      </c>
      <c r="D16" s="40">
        <f>WinterCapacities!C422</f>
        <v>172</v>
      </c>
      <c r="E16" s="40">
        <f>WinterCapacities!D422</f>
        <v>172</v>
      </c>
      <c r="F16" s="40">
        <f>WinterCapacities!E422</f>
        <v>172</v>
      </c>
      <c r="G16" s="40">
        <f>WinterCapacities!F422</f>
        <v>0</v>
      </c>
      <c r="H16" s="40">
        <f>WinterCapacities!G422</f>
        <v>0</v>
      </c>
    </row>
    <row r="17" spans="1:8" ht="12.75">
      <c r="A17" s="39"/>
      <c r="B17" s="38" t="s">
        <v>754</v>
      </c>
      <c r="C17" s="41">
        <f aca="true" t="shared" si="1" ref="C17:H17">SUM(C13:C16)</f>
        <v>71228.17940000002</v>
      </c>
      <c r="D17" s="41">
        <f t="shared" si="1"/>
        <v>71037.17940000002</v>
      </c>
      <c r="E17" s="41">
        <f t="shared" si="1"/>
        <v>71032.17940000002</v>
      </c>
      <c r="F17" s="41">
        <f t="shared" si="1"/>
        <v>71032.17940000002</v>
      </c>
      <c r="G17" s="41">
        <f t="shared" si="1"/>
        <v>70730.17940000002</v>
      </c>
      <c r="H17" s="41">
        <f t="shared" si="1"/>
        <v>70730.17940000002</v>
      </c>
    </row>
    <row r="18" spans="1:8" ht="12.75">
      <c r="A18" s="39"/>
      <c r="B18" s="39"/>
      <c r="C18" s="40"/>
      <c r="D18" s="40"/>
      <c r="E18" s="40"/>
      <c r="F18" s="40"/>
      <c r="G18" s="40"/>
      <c r="H18" s="40"/>
    </row>
    <row r="19" spans="1:8" ht="12.75">
      <c r="A19" s="39"/>
      <c r="B19" s="39" t="s">
        <v>909</v>
      </c>
      <c r="C19" s="40">
        <f>WinterCapacities!B429*0.5</f>
        <v>553</v>
      </c>
      <c r="D19" s="40">
        <f>WinterCapacities!C429*0.5</f>
        <v>553</v>
      </c>
      <c r="E19" s="40">
        <f>WinterCapacities!D429*0.5</f>
        <v>553</v>
      </c>
      <c r="F19" s="40">
        <f>WinterCapacities!E429*0.5</f>
        <v>553</v>
      </c>
      <c r="G19" s="40">
        <f>WinterCapacities!F429*0.5</f>
        <v>553</v>
      </c>
      <c r="H19" s="40">
        <f>WinterCapacities!G429*0.5</f>
        <v>553</v>
      </c>
    </row>
    <row r="20" spans="1:8" ht="12.75">
      <c r="A20" s="39"/>
      <c r="B20" s="39" t="s">
        <v>757</v>
      </c>
      <c r="C20" s="40">
        <f>WinterCapacities!B445</f>
        <v>2946</v>
      </c>
      <c r="D20" s="40">
        <f>WinterCapacities!C445</f>
        <v>2946</v>
      </c>
      <c r="E20" s="40">
        <f>WinterCapacities!D445</f>
        <v>2946</v>
      </c>
      <c r="F20" s="40">
        <f>WinterCapacities!E445</f>
        <v>2946</v>
      </c>
      <c r="G20" s="40">
        <f>WinterCapacities!F445</f>
        <v>2946</v>
      </c>
      <c r="H20" s="40">
        <f>WinterCapacities!G445</f>
        <v>2946</v>
      </c>
    </row>
    <row r="21" spans="1:8" ht="12.75">
      <c r="A21" s="39"/>
      <c r="B21" s="39" t="s">
        <v>890</v>
      </c>
      <c r="C21" s="40">
        <v>76</v>
      </c>
      <c r="D21" s="40">
        <v>204.1</v>
      </c>
      <c r="E21" s="40">
        <v>204.1</v>
      </c>
      <c r="F21" s="40">
        <v>473.1</v>
      </c>
      <c r="G21" s="40">
        <v>473.1</v>
      </c>
      <c r="H21" s="40">
        <v>493.1</v>
      </c>
    </row>
    <row r="22" spans="1:8" ht="12.75">
      <c r="A22" s="39"/>
      <c r="B22" s="39" t="s">
        <v>887</v>
      </c>
      <c r="C22" s="40">
        <f>WinterCapacities!B486</f>
        <v>0</v>
      </c>
      <c r="D22" s="40">
        <f>WinterCapacities!C486</f>
        <v>550</v>
      </c>
      <c r="E22" s="40">
        <f>WinterCapacities!D486</f>
        <v>550</v>
      </c>
      <c r="F22" s="40">
        <f>WinterCapacities!E486</f>
        <v>1300</v>
      </c>
      <c r="G22" s="40">
        <f>WinterCapacities!F486</f>
        <v>2100</v>
      </c>
      <c r="H22" s="40">
        <f>WinterCapacities!G486</f>
        <v>2100</v>
      </c>
    </row>
    <row r="23" spans="1:8" ht="12.75">
      <c r="A23" s="39"/>
      <c r="B23" s="39" t="s">
        <v>71</v>
      </c>
      <c r="C23" s="40">
        <f>WinterCapacities!B503*0.087</f>
        <v>145.464</v>
      </c>
      <c r="D23" s="40">
        <f>WinterCapacities!C503*0.087</f>
        <v>173.91299999999998</v>
      </c>
      <c r="E23" s="40">
        <f>WinterCapacities!D503*0.087</f>
        <v>173.91299999999998</v>
      </c>
      <c r="F23" s="40">
        <f>WinterCapacities!E503*0.087</f>
        <v>173.91299999999998</v>
      </c>
      <c r="G23" s="40">
        <f>WinterCapacities!F503*0.087</f>
        <v>173.91299999999998</v>
      </c>
      <c r="H23" s="40">
        <f>WinterCapacities!G503*0.087</f>
        <v>173.91299999999998</v>
      </c>
    </row>
    <row r="24" spans="1:8" ht="12.75">
      <c r="A24" s="39"/>
      <c r="B24" s="38" t="s">
        <v>758</v>
      </c>
      <c r="C24" s="41">
        <f aca="true" t="shared" si="2" ref="C24:H24">C17+C19+C20+C21+C22+C23</f>
        <v>74948.64340000003</v>
      </c>
      <c r="D24" s="41">
        <f t="shared" si="2"/>
        <v>75464.19240000003</v>
      </c>
      <c r="E24" s="41">
        <f t="shared" si="2"/>
        <v>75459.19240000003</v>
      </c>
      <c r="F24" s="41">
        <f t="shared" si="2"/>
        <v>76478.19240000003</v>
      </c>
      <c r="G24" s="41">
        <f t="shared" si="2"/>
        <v>76976.19240000003</v>
      </c>
      <c r="H24" s="41">
        <f t="shared" si="2"/>
        <v>76996.19240000003</v>
      </c>
    </row>
    <row r="25" spans="1:8" ht="12.75">
      <c r="A25" s="119"/>
      <c r="B25" s="119"/>
      <c r="C25" s="75"/>
      <c r="D25" s="75"/>
      <c r="E25" s="75"/>
      <c r="F25" s="75"/>
      <c r="G25" s="75"/>
      <c r="H25" s="75"/>
    </row>
    <row r="26" spans="1:8" ht="12.75">
      <c r="A26" s="152"/>
      <c r="B26" s="153" t="s">
        <v>759</v>
      </c>
      <c r="C26" s="154">
        <v>174</v>
      </c>
      <c r="D26" s="154">
        <v>332</v>
      </c>
      <c r="E26" s="154">
        <v>332</v>
      </c>
      <c r="F26" s="154">
        <v>0</v>
      </c>
      <c r="G26" s="154">
        <v>0</v>
      </c>
      <c r="H26" s="154">
        <v>0</v>
      </c>
    </row>
    <row r="27" spans="1:8" ht="12.75">
      <c r="A27" s="152"/>
      <c r="B27" s="153" t="s">
        <v>760</v>
      </c>
      <c r="C27" s="154">
        <f>WinterCapacities!B509</f>
        <v>440</v>
      </c>
      <c r="D27" s="154">
        <f>WinterCapacities!C509</f>
        <v>440</v>
      </c>
      <c r="E27" s="154">
        <f>WinterCapacities!D509</f>
        <v>440</v>
      </c>
      <c r="F27" s="154">
        <f>WinterCapacities!E509</f>
        <v>440</v>
      </c>
      <c r="G27" s="154">
        <f>WinterCapacities!F509</f>
        <v>440</v>
      </c>
      <c r="H27" s="154">
        <f>WinterCapacities!G509</f>
        <v>440</v>
      </c>
    </row>
    <row r="28" spans="1:8" ht="12.75">
      <c r="A28" s="152"/>
      <c r="B28" s="155" t="s">
        <v>692</v>
      </c>
      <c r="C28" s="156">
        <f aca="true" t="shared" si="3" ref="C28:H28">C24-C26-C27</f>
        <v>74334.64340000003</v>
      </c>
      <c r="D28" s="156">
        <f t="shared" si="3"/>
        <v>74692.19240000003</v>
      </c>
      <c r="E28" s="156">
        <f t="shared" si="3"/>
        <v>74687.19240000003</v>
      </c>
      <c r="F28" s="156">
        <f t="shared" si="3"/>
        <v>76038.19240000003</v>
      </c>
      <c r="G28" s="156">
        <f t="shared" si="3"/>
        <v>76536.19240000003</v>
      </c>
      <c r="H28" s="156">
        <f t="shared" si="3"/>
        <v>76556.19240000003</v>
      </c>
    </row>
    <row r="29" spans="1:8" ht="12.75" customHeight="1">
      <c r="A29" s="75"/>
      <c r="B29" s="119"/>
      <c r="C29" s="120"/>
      <c r="D29" s="120"/>
      <c r="E29" s="120"/>
      <c r="F29" s="120"/>
      <c r="G29" s="120"/>
      <c r="H29" s="120"/>
    </row>
    <row r="30" spans="2:8" ht="12.75" customHeight="1">
      <c r="B30" s="43" t="s">
        <v>761</v>
      </c>
      <c r="C30" s="44">
        <f aca="true" t="shared" si="4" ref="C30:H30">(C28-C10)/C10</f>
        <v>0.5776286452129937</v>
      </c>
      <c r="D30" s="44">
        <f t="shared" si="4"/>
        <v>0.5484342056054623</v>
      </c>
      <c r="E30" s="44">
        <f t="shared" si="4"/>
        <v>0.5179879369384316</v>
      </c>
      <c r="F30" s="44">
        <f t="shared" si="4"/>
        <v>0.5231417769421626</v>
      </c>
      <c r="G30" s="44">
        <f t="shared" si="4"/>
        <v>0.4931950774787125</v>
      </c>
      <c r="H30" s="44">
        <f t="shared" si="4"/>
        <v>0.46137448953860816</v>
      </c>
    </row>
    <row r="31" ht="12.75" customHeight="1">
      <c r="B31" t="s">
        <v>670</v>
      </c>
    </row>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spans="1:8" ht="12.75" customHeight="1">
      <c r="A44" s="258"/>
      <c r="B44" s="258"/>
      <c r="C44" s="258"/>
      <c r="D44" s="258"/>
      <c r="E44" s="258"/>
      <c r="F44" s="258"/>
      <c r="G44" s="258"/>
      <c r="H44" s="258"/>
    </row>
    <row r="45" spans="1:8" ht="12.75" customHeight="1">
      <c r="A45" s="73"/>
      <c r="B45" s="73"/>
      <c r="C45" s="73"/>
      <c r="D45" s="73"/>
      <c r="E45" s="73"/>
      <c r="F45" s="73"/>
      <c r="G45" s="73"/>
      <c r="H45" s="73"/>
    </row>
    <row r="46" spans="1:8" ht="12.75" customHeight="1">
      <c r="A46" s="73"/>
      <c r="B46" s="73"/>
      <c r="C46" s="73"/>
      <c r="D46" s="73"/>
      <c r="E46" s="73"/>
      <c r="F46" s="73"/>
      <c r="G46" s="73"/>
      <c r="H46" s="73"/>
    </row>
    <row r="47" spans="1:8" ht="17.25" customHeight="1">
      <c r="A47" s="254" t="s">
        <v>888</v>
      </c>
      <c r="B47" s="254"/>
      <c r="C47" s="200">
        <f aca="true" t="shared" si="5" ref="C47:H47">SUM(C48:C50)</f>
        <v>6779.823</v>
      </c>
      <c r="D47" s="200">
        <f t="shared" si="5"/>
        <v>13301.172999999999</v>
      </c>
      <c r="E47" s="200">
        <f t="shared" si="5"/>
        <v>16468.286</v>
      </c>
      <c r="F47" s="200">
        <f t="shared" si="5"/>
        <v>17918.735999999997</v>
      </c>
      <c r="G47" s="200">
        <f t="shared" si="5"/>
        <v>17936.136</v>
      </c>
      <c r="H47" s="200">
        <f t="shared" si="5"/>
        <v>17916.136</v>
      </c>
    </row>
    <row r="48" spans="1:8" ht="12.75" customHeight="1">
      <c r="A48" s="201"/>
      <c r="B48" s="202" t="s">
        <v>908</v>
      </c>
      <c r="C48" s="203">
        <v>5798</v>
      </c>
      <c r="D48" s="203">
        <v>5669.9</v>
      </c>
      <c r="E48" s="203">
        <v>5669.9</v>
      </c>
      <c r="F48" s="203">
        <v>5572.9</v>
      </c>
      <c r="G48" s="203">
        <v>5572.9</v>
      </c>
      <c r="H48" s="203">
        <v>5552.9</v>
      </c>
    </row>
    <row r="49" spans="1:8" ht="12.75">
      <c r="A49" s="201"/>
      <c r="B49" s="201" t="s">
        <v>909</v>
      </c>
      <c r="C49" s="203">
        <f aca="true" t="shared" si="6" ref="C49:H49">C19</f>
        <v>553</v>
      </c>
      <c r="D49" s="203">
        <f t="shared" si="6"/>
        <v>553</v>
      </c>
      <c r="E49" s="203">
        <f t="shared" si="6"/>
        <v>553</v>
      </c>
      <c r="F49" s="203">
        <f t="shared" si="6"/>
        <v>553</v>
      </c>
      <c r="G49" s="203">
        <f t="shared" si="6"/>
        <v>553</v>
      </c>
      <c r="H49" s="203">
        <f t="shared" si="6"/>
        <v>553</v>
      </c>
    </row>
    <row r="50" spans="1:8" ht="14.25" customHeight="1">
      <c r="A50" s="201"/>
      <c r="B50" s="202" t="s">
        <v>871</v>
      </c>
      <c r="C50" s="203">
        <f>WinterCapacities!B549+WinterCapacities!B554*0.087+WinterCapacities!B572+WinterCapacities!B634*0.087</f>
        <v>428.823</v>
      </c>
      <c r="D50" s="203">
        <f>WinterCapacities!C549+WinterCapacities!C554*0.087+WinterCapacities!C572+WinterCapacities!C634*0.087</f>
        <v>7078.273</v>
      </c>
      <c r="E50" s="203">
        <f>WinterCapacities!D549+WinterCapacities!D554*0.087+WinterCapacities!D572+WinterCapacities!D634*0.087</f>
        <v>10245.386</v>
      </c>
      <c r="F50" s="203">
        <f>WinterCapacities!E549+WinterCapacities!E554*0.087+WinterCapacities!E572+WinterCapacities!E634*0.087</f>
        <v>11792.836</v>
      </c>
      <c r="G50" s="203">
        <f>WinterCapacities!F549+WinterCapacities!F554*0.087+WinterCapacities!F572+WinterCapacities!F634*0.087</f>
        <v>11810.236</v>
      </c>
      <c r="H50" s="203">
        <f>WinterCapacities!G549+WinterCapacities!G554*0.087+WinterCapacities!G572+WinterCapacities!G634*0.087</f>
        <v>11810.236</v>
      </c>
    </row>
    <row r="51" spans="2:8" ht="12.75" customHeight="1">
      <c r="B51" s="119"/>
      <c r="C51" s="120"/>
      <c r="D51" s="120"/>
      <c r="E51" s="120"/>
      <c r="F51" s="120"/>
      <c r="G51" s="120"/>
      <c r="H51" s="120"/>
    </row>
    <row r="52" spans="1:8" ht="12.75" customHeight="1">
      <c r="A52" s="54"/>
      <c r="B52" s="119"/>
      <c r="C52" s="120"/>
      <c r="D52" s="120"/>
      <c r="E52" s="120"/>
      <c r="F52" s="120"/>
      <c r="G52" s="120"/>
      <c r="H52" s="120"/>
    </row>
    <row r="53" spans="1:28" ht="12.75" customHeight="1">
      <c r="A53" s="54"/>
      <c r="B53" s="119"/>
      <c r="C53" s="120"/>
      <c r="D53" s="120"/>
      <c r="E53" s="120"/>
      <c r="F53" s="120"/>
      <c r="G53" s="120"/>
      <c r="H53" s="120"/>
      <c r="V53" s="191">
        <v>0.125</v>
      </c>
      <c r="W53" s="191">
        <v>0.125</v>
      </c>
      <c r="X53" s="191">
        <v>0.125</v>
      </c>
      <c r="Y53" s="191">
        <v>0.125</v>
      </c>
      <c r="Z53" s="191">
        <v>0.125</v>
      </c>
      <c r="AA53" s="191">
        <v>0.125</v>
      </c>
      <c r="AB53" s="191">
        <v>0.125</v>
      </c>
    </row>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sheetData>
  <mergeCells count="8">
    <mergeCell ref="J4:Q5"/>
    <mergeCell ref="A4:H4"/>
    <mergeCell ref="A44:H44"/>
    <mergeCell ref="A47:B47"/>
    <mergeCell ref="J1:Q1"/>
    <mergeCell ref="J2:Q2"/>
    <mergeCell ref="A1:H1"/>
    <mergeCell ref="A2:H2"/>
  </mergeCells>
  <printOptions horizontalCentered="1"/>
  <pageMargins left="0.5" right="0.25" top="1" bottom="1" header="0.5" footer="0.5"/>
  <pageSetup fitToHeight="3" fitToWidth="2" horizontalDpi="300" verticalDpi="300" orientation="portrait" scale="87" r:id="rId2"/>
  <headerFooter alignWithMargins="0">
    <oddHeader>&amp;LCDR Report - Winter Summary&amp;RMay 2007</oddHeader>
    <oddFooter>&amp;CWinter Summary - &amp;P of &amp;N</oddFooter>
  </headerFooter>
  <colBreaks count="1" manualBreakCount="1">
    <brk id="8" max="39" man="1"/>
  </colBreaks>
  <drawing r:id="rId1"/>
</worksheet>
</file>

<file path=xl/worksheets/sheet8.xml><?xml version="1.0" encoding="utf-8"?>
<worksheet xmlns="http://schemas.openxmlformats.org/spreadsheetml/2006/main" xmlns:r="http://schemas.openxmlformats.org/officeDocument/2006/relationships">
  <sheetPr>
    <tabColor indexed="47"/>
    <pageSetUpPr fitToPage="1"/>
  </sheetPr>
  <dimension ref="A1:O1"/>
  <sheetViews>
    <sheetView showGridLines="0" workbookViewId="0" topLeftCell="A1">
      <selection activeCell="A1" sqref="A1:O1"/>
    </sheetView>
  </sheetViews>
  <sheetFormatPr defaultColWidth="9.140625" defaultRowHeight="12.75"/>
  <sheetData>
    <row r="1" spans="1:15" ht="30" customHeight="1">
      <c r="A1" s="259" t="s">
        <v>18</v>
      </c>
      <c r="B1" s="259"/>
      <c r="C1" s="259"/>
      <c r="D1" s="259"/>
      <c r="E1" s="259"/>
      <c r="F1" s="259"/>
      <c r="G1" s="259"/>
      <c r="H1" s="259"/>
      <c r="I1" s="259"/>
      <c r="J1" s="259"/>
      <c r="K1" s="259"/>
      <c r="L1" s="259"/>
      <c r="M1" s="259"/>
      <c r="N1" s="259"/>
      <c r="O1" s="259"/>
    </row>
  </sheetData>
  <mergeCells count="1">
    <mergeCell ref="A1:O1"/>
  </mergeCells>
  <printOptions/>
  <pageMargins left="0.5" right="0.25" top="1" bottom="1" header="0.5" footer="0.5"/>
  <pageSetup fitToHeight="1" fitToWidth="1" horizontalDpi="600" verticalDpi="600" orientation="portrait" scale="69" r:id="rId2"/>
  <headerFooter alignWithMargins="0">
    <oddHeader>&amp;L&amp;11CDR Report - Long-Term Projections&amp;R&amp;11May 2007</oddHeader>
    <oddFooter>&amp;C&amp;11Long-Term Projections - &amp;P of &amp;N</oddFooter>
  </headerFooter>
  <drawing r:id="rId1"/>
</worksheet>
</file>

<file path=xl/worksheets/sheet9.xml><?xml version="1.0" encoding="utf-8"?>
<worksheet xmlns="http://schemas.openxmlformats.org/spreadsheetml/2006/main" xmlns:r="http://schemas.openxmlformats.org/officeDocument/2006/relationships">
  <sheetPr>
    <tabColor indexed="50"/>
  </sheetPr>
  <dimension ref="B1:AT90"/>
  <sheetViews>
    <sheetView showGridLines="0" workbookViewId="0" topLeftCell="A1">
      <selection activeCell="A1" sqref="A1"/>
    </sheetView>
  </sheetViews>
  <sheetFormatPr defaultColWidth="9.140625" defaultRowHeight="12.75"/>
  <cols>
    <col min="1" max="1" width="4.140625" style="0" customWidth="1"/>
    <col min="2" max="2" width="14.57421875" style="0" customWidth="1"/>
    <col min="8" max="8" width="9.28125" style="0" customWidth="1"/>
    <col min="9" max="9" width="9.140625" style="0" hidden="1" customWidth="1"/>
    <col min="10" max="11" width="4.7109375" style="0" customWidth="1"/>
    <col min="12" max="12" width="14.57421875" style="0" customWidth="1"/>
    <col min="19" max="20" width="4.7109375" style="0" customWidth="1"/>
    <col min="21" max="21" width="14.57421875" style="0" customWidth="1"/>
    <col min="28" max="29" width="4.7109375" style="0" customWidth="1"/>
    <col min="30" max="30" width="14.57421875" style="0" customWidth="1"/>
    <col min="37" max="38" width="4.7109375" style="0" customWidth="1"/>
    <col min="39" max="39" width="14.57421875" style="0" customWidth="1"/>
    <col min="46" max="46" width="4.7109375" style="0" customWidth="1"/>
  </cols>
  <sheetData>
    <row r="1" spans="2:45" ht="12.75" customHeight="1">
      <c r="B1" s="235" t="s">
        <v>718</v>
      </c>
      <c r="C1" s="235"/>
      <c r="D1" s="235"/>
      <c r="E1" s="235"/>
      <c r="F1" s="235"/>
      <c r="G1" s="235"/>
      <c r="H1" s="235"/>
      <c r="L1" s="235" t="s">
        <v>720</v>
      </c>
      <c r="M1" s="235"/>
      <c r="N1" s="235"/>
      <c r="O1" s="235"/>
      <c r="P1" s="235"/>
      <c r="Q1" s="235"/>
      <c r="R1" s="235"/>
      <c r="S1" s="63"/>
      <c r="U1" s="235" t="s">
        <v>721</v>
      </c>
      <c r="V1" s="235"/>
      <c r="W1" s="235"/>
      <c r="X1" s="235"/>
      <c r="Y1" s="235"/>
      <c r="Z1" s="235"/>
      <c r="AA1" s="235"/>
      <c r="AB1" s="63"/>
      <c r="AD1" s="235" t="s">
        <v>722</v>
      </c>
      <c r="AE1" s="235"/>
      <c r="AF1" s="235"/>
      <c r="AG1" s="235"/>
      <c r="AH1" s="235"/>
      <c r="AI1" s="235"/>
      <c r="AJ1" s="235"/>
      <c r="AK1" s="63"/>
      <c r="AM1" s="235" t="s">
        <v>723</v>
      </c>
      <c r="AN1" s="235"/>
      <c r="AO1" s="235"/>
      <c r="AP1" s="235"/>
      <c r="AQ1" s="235"/>
      <c r="AR1" s="235"/>
      <c r="AS1" s="235"/>
    </row>
    <row r="2" spans="2:45" ht="12.75" customHeight="1">
      <c r="B2" s="235"/>
      <c r="C2" s="235"/>
      <c r="D2" s="235"/>
      <c r="E2" s="235"/>
      <c r="F2" s="235"/>
      <c r="G2" s="235"/>
      <c r="H2" s="235"/>
      <c r="L2" s="235"/>
      <c r="M2" s="235"/>
      <c r="N2" s="235"/>
      <c r="O2" s="235"/>
      <c r="P2" s="235"/>
      <c r="Q2" s="235"/>
      <c r="R2" s="235"/>
      <c r="S2" s="63"/>
      <c r="U2" s="235"/>
      <c r="V2" s="235"/>
      <c r="W2" s="235"/>
      <c r="X2" s="235"/>
      <c r="Y2" s="235"/>
      <c r="Z2" s="235"/>
      <c r="AA2" s="235"/>
      <c r="AB2" s="63"/>
      <c r="AD2" s="235"/>
      <c r="AE2" s="235"/>
      <c r="AF2" s="235"/>
      <c r="AG2" s="235"/>
      <c r="AH2" s="235"/>
      <c r="AI2" s="235"/>
      <c r="AJ2" s="235"/>
      <c r="AK2" s="63"/>
      <c r="AM2" s="235"/>
      <c r="AN2" s="235"/>
      <c r="AO2" s="235"/>
      <c r="AP2" s="235"/>
      <c r="AQ2" s="235"/>
      <c r="AR2" s="235"/>
      <c r="AS2" s="235"/>
    </row>
    <row r="3" spans="2:45" s="75" customFormat="1" ht="12.75" customHeight="1">
      <c r="B3" s="63"/>
      <c r="C3" s="63"/>
      <c r="D3" s="63"/>
      <c r="E3" s="63"/>
      <c r="F3" s="63"/>
      <c r="G3" s="63"/>
      <c r="H3" s="63"/>
      <c r="L3" s="63"/>
      <c r="M3" s="63"/>
      <c r="N3" s="63"/>
      <c r="O3" s="63"/>
      <c r="P3" s="63"/>
      <c r="Q3" s="63"/>
      <c r="R3" s="63"/>
      <c r="S3" s="63"/>
      <c r="U3" s="63"/>
      <c r="V3" s="63"/>
      <c r="W3" s="63"/>
      <c r="X3" s="63"/>
      <c r="Y3" s="63"/>
      <c r="Z3" s="63"/>
      <c r="AA3" s="63"/>
      <c r="AB3" s="63"/>
      <c r="AD3" s="63"/>
      <c r="AE3" s="63"/>
      <c r="AF3" s="63"/>
      <c r="AG3" s="63"/>
      <c r="AH3" s="63"/>
      <c r="AI3" s="63"/>
      <c r="AJ3" s="63"/>
      <c r="AK3" s="63"/>
      <c r="AM3" s="63"/>
      <c r="AN3" s="63"/>
      <c r="AO3" s="63"/>
      <c r="AP3" s="63"/>
      <c r="AQ3" s="63"/>
      <c r="AR3" s="63"/>
      <c r="AS3" s="63"/>
    </row>
    <row r="4" spans="2:46" s="75" customFormat="1" ht="66" customHeight="1">
      <c r="B4" s="258" t="s">
        <v>8</v>
      </c>
      <c r="C4" s="258"/>
      <c r="D4" s="258"/>
      <c r="E4" s="258"/>
      <c r="F4" s="258"/>
      <c r="G4" s="258"/>
      <c r="H4" s="258"/>
      <c r="I4" s="258"/>
      <c r="L4" s="258" t="s">
        <v>8</v>
      </c>
      <c r="M4" s="258"/>
      <c r="N4" s="258"/>
      <c r="O4" s="258"/>
      <c r="P4" s="258"/>
      <c r="Q4" s="258"/>
      <c r="R4" s="258"/>
      <c r="S4" s="258"/>
      <c r="U4" s="258" t="s">
        <v>8</v>
      </c>
      <c r="V4" s="258"/>
      <c r="W4" s="258"/>
      <c r="X4" s="258"/>
      <c r="Y4" s="258"/>
      <c r="Z4" s="258"/>
      <c r="AA4" s="258"/>
      <c r="AB4" s="73"/>
      <c r="AD4" s="258" t="s">
        <v>8</v>
      </c>
      <c r="AE4" s="258"/>
      <c r="AF4" s="258"/>
      <c r="AG4" s="258"/>
      <c r="AH4" s="258"/>
      <c r="AI4" s="258"/>
      <c r="AJ4" s="258"/>
      <c r="AK4" s="258"/>
      <c r="AM4" s="258" t="s">
        <v>8</v>
      </c>
      <c r="AN4" s="258"/>
      <c r="AO4" s="258"/>
      <c r="AP4" s="258"/>
      <c r="AQ4" s="258"/>
      <c r="AR4" s="258"/>
      <c r="AS4" s="258"/>
      <c r="AT4" s="27"/>
    </row>
    <row r="5" spans="2:46" s="75" customFormat="1" ht="12.75" customHeight="1">
      <c r="B5" s="258"/>
      <c r="C5" s="258"/>
      <c r="D5" s="258"/>
      <c r="E5" s="258"/>
      <c r="F5" s="258"/>
      <c r="G5" s="258"/>
      <c r="H5" s="258"/>
      <c r="I5" s="258"/>
      <c r="L5" s="258"/>
      <c r="M5" s="258"/>
      <c r="N5" s="258"/>
      <c r="O5" s="258"/>
      <c r="P5" s="258"/>
      <c r="Q5" s="258"/>
      <c r="R5" s="258"/>
      <c r="S5" s="258"/>
      <c r="U5" s="258"/>
      <c r="V5" s="258"/>
      <c r="W5" s="258"/>
      <c r="X5" s="258"/>
      <c r="Y5" s="258"/>
      <c r="Z5" s="258"/>
      <c r="AA5" s="258"/>
      <c r="AB5" s="205"/>
      <c r="AD5" s="258"/>
      <c r="AE5" s="258"/>
      <c r="AF5" s="258"/>
      <c r="AG5" s="258"/>
      <c r="AH5" s="258"/>
      <c r="AI5" s="258"/>
      <c r="AJ5" s="258"/>
      <c r="AK5" s="258"/>
      <c r="AM5" s="258"/>
      <c r="AN5" s="258"/>
      <c r="AO5" s="258"/>
      <c r="AP5" s="258"/>
      <c r="AQ5" s="258"/>
      <c r="AR5" s="258"/>
      <c r="AS5" s="258"/>
      <c r="AT5" s="27"/>
    </row>
    <row r="6" spans="2:46" s="75" customFormat="1" ht="12.75" customHeight="1">
      <c r="B6" s="258"/>
      <c r="C6" s="258"/>
      <c r="D6" s="258"/>
      <c r="E6" s="258"/>
      <c r="F6" s="258"/>
      <c r="G6" s="258"/>
      <c r="H6" s="258"/>
      <c r="I6" s="258"/>
      <c r="L6" s="258"/>
      <c r="M6" s="258"/>
      <c r="N6" s="258"/>
      <c r="O6" s="258"/>
      <c r="P6" s="258"/>
      <c r="Q6" s="258"/>
      <c r="R6" s="258"/>
      <c r="S6" s="258"/>
      <c r="U6" s="205"/>
      <c r="V6" s="205"/>
      <c r="W6" s="205"/>
      <c r="X6" s="205"/>
      <c r="Y6" s="205"/>
      <c r="Z6" s="205"/>
      <c r="AA6" s="205"/>
      <c r="AB6" s="205"/>
      <c r="AD6" s="258"/>
      <c r="AE6" s="258"/>
      <c r="AF6" s="258"/>
      <c r="AG6" s="258"/>
      <c r="AH6" s="258"/>
      <c r="AI6" s="258"/>
      <c r="AJ6" s="258"/>
      <c r="AK6" s="258"/>
      <c r="AM6" s="27"/>
      <c r="AN6" s="27"/>
      <c r="AO6" s="27"/>
      <c r="AP6" s="27"/>
      <c r="AQ6" s="27"/>
      <c r="AR6" s="27"/>
      <c r="AS6" s="27"/>
      <c r="AT6" s="27"/>
    </row>
    <row r="7" spans="2:45" ht="12.75" customHeight="1">
      <c r="B7" s="6"/>
      <c r="C7" s="236" t="s">
        <v>660</v>
      </c>
      <c r="D7" s="236"/>
      <c r="E7" s="236"/>
      <c r="F7" s="236"/>
      <c r="G7" s="236"/>
      <c r="H7" s="236"/>
      <c r="L7" s="6"/>
      <c r="M7" s="236" t="s">
        <v>660</v>
      </c>
      <c r="N7" s="236"/>
      <c r="O7" s="236"/>
      <c r="P7" s="236"/>
      <c r="Q7" s="236"/>
      <c r="R7" s="236"/>
      <c r="S7" s="107"/>
      <c r="U7" s="6"/>
      <c r="V7" s="236" t="s">
        <v>660</v>
      </c>
      <c r="W7" s="236"/>
      <c r="X7" s="236"/>
      <c r="Y7" s="236"/>
      <c r="Z7" s="236"/>
      <c r="AA7" s="236"/>
      <c r="AB7" s="107"/>
      <c r="AD7" s="6"/>
      <c r="AE7" s="236" t="s">
        <v>660</v>
      </c>
      <c r="AF7" s="236"/>
      <c r="AG7" s="236"/>
      <c r="AH7" s="236"/>
      <c r="AI7" s="236"/>
      <c r="AJ7" s="236"/>
      <c r="AK7" s="107"/>
      <c r="AM7" s="6"/>
      <c r="AN7" s="236" t="s">
        <v>660</v>
      </c>
      <c r="AO7" s="236"/>
      <c r="AP7" s="236"/>
      <c r="AQ7" s="236"/>
      <c r="AR7" s="236"/>
      <c r="AS7" s="236"/>
    </row>
    <row r="8" spans="2:45" ht="12.75" customHeight="1">
      <c r="B8" s="6" t="s">
        <v>659</v>
      </c>
      <c r="C8" s="23">
        <v>2007</v>
      </c>
      <c r="D8" s="23">
        <v>2008</v>
      </c>
      <c r="E8" s="23">
        <v>2009</v>
      </c>
      <c r="F8" s="23">
        <v>2010</v>
      </c>
      <c r="G8" s="23">
        <v>2011</v>
      </c>
      <c r="H8" s="26">
        <v>2012</v>
      </c>
      <c r="L8" s="6" t="s">
        <v>659</v>
      </c>
      <c r="M8" s="23">
        <v>2007</v>
      </c>
      <c r="N8" s="23">
        <v>2008</v>
      </c>
      <c r="O8" s="23">
        <v>2009</v>
      </c>
      <c r="P8" s="23">
        <v>2010</v>
      </c>
      <c r="Q8" s="23">
        <v>2011</v>
      </c>
      <c r="R8" s="26">
        <v>2012</v>
      </c>
      <c r="S8" s="23"/>
      <c r="U8" s="6" t="s">
        <v>659</v>
      </c>
      <c r="V8" s="23">
        <v>2007</v>
      </c>
      <c r="W8" s="23">
        <v>2008</v>
      </c>
      <c r="X8" s="23">
        <v>2009</v>
      </c>
      <c r="Y8" s="23">
        <v>2010</v>
      </c>
      <c r="Z8" s="23">
        <v>2011</v>
      </c>
      <c r="AA8" s="26">
        <v>2012</v>
      </c>
      <c r="AB8" s="23"/>
      <c r="AD8" s="6" t="s">
        <v>659</v>
      </c>
      <c r="AE8" s="23">
        <v>2007</v>
      </c>
      <c r="AF8" s="23">
        <v>2008</v>
      </c>
      <c r="AG8" s="23">
        <v>2009</v>
      </c>
      <c r="AH8" s="23">
        <v>2010</v>
      </c>
      <c r="AI8" s="23">
        <v>2011</v>
      </c>
      <c r="AJ8" s="26">
        <v>2012</v>
      </c>
      <c r="AK8" s="23"/>
      <c r="AM8" s="6" t="s">
        <v>659</v>
      </c>
      <c r="AN8" s="23">
        <v>2007</v>
      </c>
      <c r="AO8" s="23">
        <v>2008</v>
      </c>
      <c r="AP8" s="23">
        <v>2009</v>
      </c>
      <c r="AQ8" s="23">
        <v>2010</v>
      </c>
      <c r="AR8" s="23">
        <v>2011</v>
      </c>
      <c r="AS8" s="26">
        <v>2012</v>
      </c>
    </row>
    <row r="9" spans="2:45" ht="12.75">
      <c r="B9" s="6"/>
      <c r="C9" s="23"/>
      <c r="D9" s="23"/>
      <c r="E9" s="23"/>
      <c r="F9" s="23"/>
      <c r="G9" s="23"/>
      <c r="H9" s="23"/>
      <c r="L9" s="6"/>
      <c r="M9" s="23"/>
      <c r="N9" s="23"/>
      <c r="O9" s="23"/>
      <c r="P9" s="23"/>
      <c r="Q9" s="23"/>
      <c r="R9" s="23"/>
      <c r="S9" s="23"/>
      <c r="U9" s="6"/>
      <c r="V9" s="23"/>
      <c r="W9" s="23"/>
      <c r="X9" s="23"/>
      <c r="Y9" s="23"/>
      <c r="Z9" s="23"/>
      <c r="AA9" s="23"/>
      <c r="AB9" s="23"/>
      <c r="AD9" s="6"/>
      <c r="AE9" s="23"/>
      <c r="AF9" s="23"/>
      <c r="AG9" s="23"/>
      <c r="AH9" s="23"/>
      <c r="AI9" s="23"/>
      <c r="AJ9" s="23"/>
      <c r="AK9" s="23"/>
      <c r="AM9" s="6"/>
      <c r="AN9" s="23"/>
      <c r="AO9" s="23"/>
      <c r="AP9" s="23"/>
      <c r="AQ9" s="23"/>
      <c r="AR9" s="23"/>
      <c r="AS9" s="23"/>
    </row>
    <row r="10" spans="2:45" ht="12.75">
      <c r="B10" s="6" t="s">
        <v>662</v>
      </c>
      <c r="C10" s="10">
        <v>55093</v>
      </c>
      <c r="D10" s="10">
        <v>55099</v>
      </c>
      <c r="E10" s="10">
        <v>55041</v>
      </c>
      <c r="F10" s="10">
        <v>55358</v>
      </c>
      <c r="G10" s="10">
        <v>55358</v>
      </c>
      <c r="H10" s="10">
        <v>55358</v>
      </c>
      <c r="I10" s="10">
        <v>55626</v>
      </c>
      <c r="L10" s="6" t="s">
        <v>662</v>
      </c>
      <c r="M10" s="4">
        <v>14612</v>
      </c>
      <c r="N10" s="4">
        <v>14612</v>
      </c>
      <c r="O10" s="4">
        <v>14612</v>
      </c>
      <c r="P10" s="4">
        <v>14612</v>
      </c>
      <c r="Q10" s="4">
        <v>14612</v>
      </c>
      <c r="R10" s="4">
        <v>14612</v>
      </c>
      <c r="S10" s="4"/>
      <c r="U10" s="6" t="s">
        <v>662</v>
      </c>
      <c r="V10" s="4">
        <v>21981</v>
      </c>
      <c r="W10" s="4">
        <v>21822</v>
      </c>
      <c r="X10" s="4">
        <v>21822</v>
      </c>
      <c r="Y10" s="4">
        <v>22139</v>
      </c>
      <c r="Z10" s="4">
        <v>22139</v>
      </c>
      <c r="AA10" s="4">
        <v>22139</v>
      </c>
      <c r="AB10" s="4"/>
      <c r="AD10" s="6" t="s">
        <v>662</v>
      </c>
      <c r="AE10" s="4">
        <v>13782</v>
      </c>
      <c r="AF10" s="4">
        <v>13672</v>
      </c>
      <c r="AG10" s="4">
        <v>13614</v>
      </c>
      <c r="AH10" s="4">
        <v>13614</v>
      </c>
      <c r="AI10" s="4">
        <v>13614</v>
      </c>
      <c r="AJ10" s="4">
        <v>13614</v>
      </c>
      <c r="AK10" s="4"/>
      <c r="AM10" s="6" t="s">
        <v>662</v>
      </c>
      <c r="AN10" s="4">
        <v>4718</v>
      </c>
      <c r="AO10" s="4">
        <v>4993</v>
      </c>
      <c r="AP10" s="4">
        <v>4993</v>
      </c>
      <c r="AQ10" s="4">
        <v>4993</v>
      </c>
      <c r="AR10" s="4">
        <v>4993</v>
      </c>
      <c r="AS10" s="4">
        <v>4993</v>
      </c>
    </row>
    <row r="11" spans="2:45" ht="12.75" customHeight="1">
      <c r="B11" s="6" t="s">
        <v>661</v>
      </c>
      <c r="C11" s="10">
        <v>15709</v>
      </c>
      <c r="D11" s="10">
        <v>15709</v>
      </c>
      <c r="E11" s="10">
        <v>15709</v>
      </c>
      <c r="F11" s="10">
        <v>15709</v>
      </c>
      <c r="G11" s="10">
        <v>16459</v>
      </c>
      <c r="H11" s="10">
        <v>17259</v>
      </c>
      <c r="L11" s="6" t="s">
        <v>661</v>
      </c>
      <c r="M11" s="4">
        <v>2472</v>
      </c>
      <c r="N11" s="4">
        <v>2472</v>
      </c>
      <c r="O11" s="4">
        <v>2472</v>
      </c>
      <c r="P11" s="4">
        <v>2472</v>
      </c>
      <c r="Q11" s="4">
        <v>2472</v>
      </c>
      <c r="R11" s="4">
        <v>2472</v>
      </c>
      <c r="S11" s="4"/>
      <c r="U11" s="6" t="s">
        <v>661</v>
      </c>
      <c r="V11" s="4">
        <v>8001</v>
      </c>
      <c r="W11" s="4">
        <v>8001</v>
      </c>
      <c r="X11" s="4">
        <v>8001</v>
      </c>
      <c r="Y11" s="4">
        <v>8001</v>
      </c>
      <c r="Z11" s="4">
        <v>8001</v>
      </c>
      <c r="AA11" s="4">
        <v>8801</v>
      </c>
      <c r="AB11" s="4"/>
      <c r="AD11" s="6" t="s">
        <v>661</v>
      </c>
      <c r="AE11" s="4">
        <v>4607</v>
      </c>
      <c r="AF11" s="4">
        <v>4607</v>
      </c>
      <c r="AG11" s="4">
        <v>4607</v>
      </c>
      <c r="AH11" s="4">
        <v>4607</v>
      </c>
      <c r="AI11" s="4">
        <v>5357</v>
      </c>
      <c r="AJ11" s="4">
        <v>5357</v>
      </c>
      <c r="AK11" s="4"/>
      <c r="AM11" s="6" t="s">
        <v>661</v>
      </c>
      <c r="AN11" s="4">
        <v>629</v>
      </c>
      <c r="AO11" s="4">
        <v>629</v>
      </c>
      <c r="AP11" s="4">
        <v>629</v>
      </c>
      <c r="AQ11" s="4">
        <v>629</v>
      </c>
      <c r="AR11" s="4">
        <v>629</v>
      </c>
      <c r="AS11" s="4">
        <v>629</v>
      </c>
    </row>
    <row r="12" spans="2:45" ht="12.75" customHeight="1">
      <c r="B12" s="6" t="s">
        <v>663</v>
      </c>
      <c r="C12" s="10">
        <v>4892</v>
      </c>
      <c r="D12" s="10">
        <v>4892</v>
      </c>
      <c r="E12" s="10">
        <v>4892</v>
      </c>
      <c r="F12" s="10">
        <v>4892</v>
      </c>
      <c r="G12" s="10">
        <v>4892</v>
      </c>
      <c r="H12" s="10">
        <v>4892</v>
      </c>
      <c r="L12" s="6" t="s">
        <v>663</v>
      </c>
      <c r="M12" s="4">
        <v>0</v>
      </c>
      <c r="N12" s="4">
        <v>0</v>
      </c>
      <c r="O12" s="4">
        <v>0</v>
      </c>
      <c r="P12" s="4">
        <v>0</v>
      </c>
      <c r="Q12" s="4">
        <v>0</v>
      </c>
      <c r="R12" s="4">
        <v>0</v>
      </c>
      <c r="S12" s="4"/>
      <c r="U12" s="6" t="s">
        <v>663</v>
      </c>
      <c r="V12" s="4">
        <v>2328</v>
      </c>
      <c r="W12" s="4">
        <v>2328</v>
      </c>
      <c r="X12" s="4">
        <v>2328</v>
      </c>
      <c r="Y12" s="4">
        <v>2328</v>
      </c>
      <c r="Z12" s="4">
        <v>2328</v>
      </c>
      <c r="AA12" s="4">
        <v>2328</v>
      </c>
      <c r="AB12" s="4"/>
      <c r="AD12" s="6" t="s">
        <v>663</v>
      </c>
      <c r="AE12" s="4">
        <v>2564</v>
      </c>
      <c r="AF12" s="4">
        <v>2564</v>
      </c>
      <c r="AG12" s="4">
        <v>2564</v>
      </c>
      <c r="AH12" s="4">
        <v>2564</v>
      </c>
      <c r="AI12" s="4">
        <v>2564</v>
      </c>
      <c r="AJ12" s="4">
        <v>2564</v>
      </c>
      <c r="AK12" s="4"/>
      <c r="AM12" s="6" t="s">
        <v>663</v>
      </c>
      <c r="AN12" s="4">
        <v>0</v>
      </c>
      <c r="AO12" s="4">
        <v>0</v>
      </c>
      <c r="AP12" s="4">
        <v>0</v>
      </c>
      <c r="AQ12" s="4">
        <v>0</v>
      </c>
      <c r="AR12" s="4">
        <v>0</v>
      </c>
      <c r="AS12" s="4">
        <v>0</v>
      </c>
    </row>
    <row r="13" spans="2:45" ht="12.75" customHeight="1">
      <c r="B13" s="25" t="s">
        <v>666</v>
      </c>
      <c r="C13" s="110">
        <v>298</v>
      </c>
      <c r="D13" s="10">
        <v>469</v>
      </c>
      <c r="E13" s="10">
        <v>472</v>
      </c>
      <c r="F13" s="10">
        <v>472</v>
      </c>
      <c r="G13" s="10">
        <v>472</v>
      </c>
      <c r="H13" s="10">
        <v>472</v>
      </c>
      <c r="L13" s="25" t="s">
        <v>666</v>
      </c>
      <c r="M13" s="4">
        <v>0</v>
      </c>
      <c r="N13" s="4">
        <v>0</v>
      </c>
      <c r="O13" s="4">
        <v>0</v>
      </c>
      <c r="P13" s="4">
        <v>0</v>
      </c>
      <c r="Q13" s="4">
        <v>0</v>
      </c>
      <c r="R13" s="4">
        <v>0</v>
      </c>
      <c r="S13" s="4"/>
      <c r="U13" s="25" t="s">
        <v>666</v>
      </c>
      <c r="V13" s="4">
        <v>0</v>
      </c>
      <c r="W13" s="4">
        <v>10</v>
      </c>
      <c r="X13" s="4">
        <v>10</v>
      </c>
      <c r="Y13" s="4">
        <v>10</v>
      </c>
      <c r="Z13" s="4">
        <v>10</v>
      </c>
      <c r="AA13" s="4">
        <v>10</v>
      </c>
      <c r="AB13" s="4"/>
      <c r="AD13" s="25" t="s">
        <v>666</v>
      </c>
      <c r="AE13" s="4">
        <v>0</v>
      </c>
      <c r="AF13" s="4">
        <v>0</v>
      </c>
      <c r="AG13" s="4">
        <v>0</v>
      </c>
      <c r="AH13" s="4">
        <v>0</v>
      </c>
      <c r="AI13" s="4">
        <v>0</v>
      </c>
      <c r="AJ13" s="4">
        <v>0</v>
      </c>
      <c r="AK13" s="4"/>
      <c r="AM13" s="25" t="s">
        <v>666</v>
      </c>
      <c r="AN13" s="4">
        <v>298</v>
      </c>
      <c r="AO13" s="4">
        <v>458</v>
      </c>
      <c r="AP13" s="4">
        <v>462</v>
      </c>
      <c r="AQ13" s="4">
        <v>462</v>
      </c>
      <c r="AR13" s="4">
        <v>462</v>
      </c>
      <c r="AS13" s="4">
        <v>462</v>
      </c>
    </row>
    <row r="14" spans="2:45" ht="12.75" customHeight="1">
      <c r="B14" s="6" t="s">
        <v>665</v>
      </c>
      <c r="C14" s="10">
        <v>545</v>
      </c>
      <c r="D14" s="10">
        <v>545</v>
      </c>
      <c r="E14" s="10">
        <v>545</v>
      </c>
      <c r="F14" s="10">
        <v>545</v>
      </c>
      <c r="G14" s="10">
        <v>545</v>
      </c>
      <c r="H14" s="10">
        <v>545</v>
      </c>
      <c r="L14" s="6" t="s">
        <v>665</v>
      </c>
      <c r="M14" s="4">
        <v>0</v>
      </c>
      <c r="N14" s="4">
        <v>0</v>
      </c>
      <c r="O14" s="4">
        <v>0</v>
      </c>
      <c r="P14" s="4">
        <v>0</v>
      </c>
      <c r="Q14" s="4">
        <v>0</v>
      </c>
      <c r="R14" s="4">
        <v>0</v>
      </c>
      <c r="S14" s="4"/>
      <c r="U14" s="6" t="s">
        <v>665</v>
      </c>
      <c r="V14" s="4">
        <v>113</v>
      </c>
      <c r="W14" s="4">
        <v>113</v>
      </c>
      <c r="X14" s="4">
        <v>113</v>
      </c>
      <c r="Y14" s="4">
        <v>113</v>
      </c>
      <c r="Z14" s="4">
        <v>113</v>
      </c>
      <c r="AA14" s="4">
        <v>113</v>
      </c>
      <c r="AB14" s="4"/>
      <c r="AD14" s="6" t="s">
        <v>665</v>
      </c>
      <c r="AE14" s="4">
        <v>408</v>
      </c>
      <c r="AF14" s="4">
        <v>408</v>
      </c>
      <c r="AG14" s="4">
        <v>408</v>
      </c>
      <c r="AH14" s="4">
        <v>408</v>
      </c>
      <c r="AI14" s="4">
        <v>408</v>
      </c>
      <c r="AJ14" s="4">
        <v>408</v>
      </c>
      <c r="AK14" s="4"/>
      <c r="AM14" s="6" t="s">
        <v>665</v>
      </c>
      <c r="AN14" s="4">
        <v>24</v>
      </c>
      <c r="AO14" s="4">
        <v>24</v>
      </c>
      <c r="AP14" s="4">
        <v>24</v>
      </c>
      <c r="AQ14" s="4">
        <v>24</v>
      </c>
      <c r="AR14" s="4">
        <v>24</v>
      </c>
      <c r="AS14" s="4">
        <v>24</v>
      </c>
    </row>
    <row r="15" spans="2:45" ht="12.75" customHeight="1">
      <c r="B15" s="6" t="s">
        <v>664</v>
      </c>
      <c r="C15" s="10">
        <v>264</v>
      </c>
      <c r="D15" s="10">
        <v>264</v>
      </c>
      <c r="E15" s="10">
        <v>264</v>
      </c>
      <c r="F15" s="10">
        <v>264</v>
      </c>
      <c r="G15" s="10">
        <v>264</v>
      </c>
      <c r="H15" s="10">
        <v>264</v>
      </c>
      <c r="I15" s="10">
        <v>867</v>
      </c>
      <c r="L15" s="6" t="s">
        <v>664</v>
      </c>
      <c r="M15" s="4">
        <v>169</v>
      </c>
      <c r="N15" s="4">
        <v>169</v>
      </c>
      <c r="O15" s="4">
        <v>169</v>
      </c>
      <c r="P15" s="4">
        <v>169</v>
      </c>
      <c r="Q15" s="4">
        <v>169</v>
      </c>
      <c r="R15" s="4">
        <v>169</v>
      </c>
      <c r="S15" s="4"/>
      <c r="U15" s="6" t="s">
        <v>664</v>
      </c>
      <c r="V15" s="4">
        <v>41</v>
      </c>
      <c r="W15" s="4">
        <v>41</v>
      </c>
      <c r="X15" s="4">
        <v>41</v>
      </c>
      <c r="Y15" s="4">
        <v>41</v>
      </c>
      <c r="Z15" s="4">
        <v>41</v>
      </c>
      <c r="AA15" s="4">
        <v>41</v>
      </c>
      <c r="AB15" s="4"/>
      <c r="AD15" s="6" t="s">
        <v>664</v>
      </c>
      <c r="AE15" s="4">
        <v>39</v>
      </c>
      <c r="AF15" s="4">
        <v>39</v>
      </c>
      <c r="AG15" s="4">
        <v>39</v>
      </c>
      <c r="AH15" s="4">
        <v>39</v>
      </c>
      <c r="AI15" s="4">
        <v>39</v>
      </c>
      <c r="AJ15" s="4">
        <v>39</v>
      </c>
      <c r="AK15" s="4"/>
      <c r="AM15" s="6" t="s">
        <v>664</v>
      </c>
      <c r="AN15" s="4">
        <v>15</v>
      </c>
      <c r="AO15" s="4">
        <v>15</v>
      </c>
      <c r="AP15" s="4">
        <v>15</v>
      </c>
      <c r="AQ15" s="4">
        <v>15</v>
      </c>
      <c r="AR15" s="4">
        <v>15</v>
      </c>
      <c r="AS15" s="4">
        <v>15</v>
      </c>
    </row>
    <row r="16" spans="2:45" ht="12.75" customHeight="1">
      <c r="B16" s="25" t="s">
        <v>136</v>
      </c>
      <c r="C16" s="10">
        <f aca="true" t="shared" si="0" ref="C16:H16">SUM(C10:C15)</f>
        <v>76801</v>
      </c>
      <c r="D16" s="10">
        <f t="shared" si="0"/>
        <v>76978</v>
      </c>
      <c r="E16" s="10">
        <f t="shared" si="0"/>
        <v>76923</v>
      </c>
      <c r="F16" s="10">
        <f t="shared" si="0"/>
        <v>77240</v>
      </c>
      <c r="G16" s="10">
        <f t="shared" si="0"/>
        <v>77990</v>
      </c>
      <c r="H16" s="10">
        <f t="shared" si="0"/>
        <v>78790</v>
      </c>
      <c r="L16" s="25" t="s">
        <v>136</v>
      </c>
      <c r="M16" s="10">
        <f aca="true" t="shared" si="1" ref="M16:R16">SUM(M10:M15)</f>
        <v>17253</v>
      </c>
      <c r="N16" s="10">
        <f t="shared" si="1"/>
        <v>17253</v>
      </c>
      <c r="O16" s="10">
        <f t="shared" si="1"/>
        <v>17253</v>
      </c>
      <c r="P16" s="10">
        <f t="shared" si="1"/>
        <v>17253</v>
      </c>
      <c r="Q16" s="10">
        <f t="shared" si="1"/>
        <v>17253</v>
      </c>
      <c r="R16" s="10">
        <f t="shared" si="1"/>
        <v>17253</v>
      </c>
      <c r="S16" s="10"/>
      <c r="U16" s="25" t="s">
        <v>136</v>
      </c>
      <c r="V16" s="10">
        <f aca="true" t="shared" si="2" ref="V16:AA16">SUM(V10:V15)</f>
        <v>32464</v>
      </c>
      <c r="W16" s="10">
        <f t="shared" si="2"/>
        <v>32315</v>
      </c>
      <c r="X16" s="10">
        <f t="shared" si="2"/>
        <v>32315</v>
      </c>
      <c r="Y16" s="10">
        <f t="shared" si="2"/>
        <v>32632</v>
      </c>
      <c r="Z16" s="10">
        <f t="shared" si="2"/>
        <v>32632</v>
      </c>
      <c r="AA16" s="10">
        <f t="shared" si="2"/>
        <v>33432</v>
      </c>
      <c r="AB16" s="10"/>
      <c r="AD16" s="25" t="s">
        <v>136</v>
      </c>
      <c r="AE16" s="10">
        <f aca="true" t="shared" si="3" ref="AE16:AJ16">SUM(AE10:AE15)</f>
        <v>21400</v>
      </c>
      <c r="AF16" s="10">
        <f t="shared" si="3"/>
        <v>21290</v>
      </c>
      <c r="AG16" s="10">
        <f t="shared" si="3"/>
        <v>21232</v>
      </c>
      <c r="AH16" s="10">
        <f t="shared" si="3"/>
        <v>21232</v>
      </c>
      <c r="AI16" s="10">
        <f t="shared" si="3"/>
        <v>21982</v>
      </c>
      <c r="AJ16" s="10">
        <f t="shared" si="3"/>
        <v>21982</v>
      </c>
      <c r="AK16" s="10"/>
      <c r="AM16" s="25" t="s">
        <v>136</v>
      </c>
      <c r="AN16" s="10">
        <f aca="true" t="shared" si="4" ref="AN16:AS16">SUM(AN10:AN15)</f>
        <v>5684</v>
      </c>
      <c r="AO16" s="10">
        <f t="shared" si="4"/>
        <v>6119</v>
      </c>
      <c r="AP16" s="10">
        <f t="shared" si="4"/>
        <v>6123</v>
      </c>
      <c r="AQ16" s="10">
        <f t="shared" si="4"/>
        <v>6123</v>
      </c>
      <c r="AR16" s="10">
        <f t="shared" si="4"/>
        <v>6123</v>
      </c>
      <c r="AS16" s="10">
        <f t="shared" si="4"/>
        <v>6123</v>
      </c>
    </row>
    <row r="17" spans="2:39" ht="12.75" customHeight="1">
      <c r="B17" s="25"/>
      <c r="C17" s="10"/>
      <c r="D17" s="10"/>
      <c r="E17" s="10"/>
      <c r="F17" s="10"/>
      <c r="G17" s="10"/>
      <c r="H17" s="10"/>
      <c r="I17" s="10"/>
      <c r="J17" s="10"/>
      <c r="L17" s="25"/>
      <c r="U17" s="25"/>
      <c r="AD17" s="25"/>
      <c r="AM17" s="25"/>
    </row>
    <row r="18" spans="2:45" ht="12.75" customHeight="1">
      <c r="B18" s="2"/>
      <c r="C18" s="10"/>
      <c r="D18" s="10"/>
      <c r="E18" s="10"/>
      <c r="F18" s="10"/>
      <c r="G18" s="10"/>
      <c r="H18" s="10"/>
      <c r="L18" s="2"/>
      <c r="M18" s="10"/>
      <c r="N18" s="10"/>
      <c r="O18" s="10"/>
      <c r="P18" s="10"/>
      <c r="Q18" s="10"/>
      <c r="R18" s="10"/>
      <c r="S18" s="10"/>
      <c r="U18" s="2"/>
      <c r="V18" s="10"/>
      <c r="W18" s="10"/>
      <c r="X18" s="10"/>
      <c r="Y18" s="10"/>
      <c r="Z18" s="10"/>
      <c r="AA18" s="10"/>
      <c r="AB18" s="10"/>
      <c r="AD18" s="2"/>
      <c r="AE18" s="10"/>
      <c r="AF18" s="10"/>
      <c r="AG18" s="10"/>
      <c r="AH18" s="10"/>
      <c r="AI18" s="10"/>
      <c r="AJ18" s="10"/>
      <c r="AK18" s="10"/>
      <c r="AM18" s="2"/>
      <c r="AN18" s="10"/>
      <c r="AO18" s="10"/>
      <c r="AP18" s="10"/>
      <c r="AQ18" s="10"/>
      <c r="AR18" s="10"/>
      <c r="AS18" s="10"/>
    </row>
    <row r="19" spans="2:45" ht="12.75" customHeight="1">
      <c r="B19" s="6"/>
      <c r="C19" s="236" t="s">
        <v>667</v>
      </c>
      <c r="D19" s="236"/>
      <c r="E19" s="236"/>
      <c r="F19" s="236"/>
      <c r="G19" s="236"/>
      <c r="H19" s="236"/>
      <c r="L19" s="6"/>
      <c r="M19" s="236" t="s">
        <v>667</v>
      </c>
      <c r="N19" s="236"/>
      <c r="O19" s="236"/>
      <c r="P19" s="236"/>
      <c r="Q19" s="236"/>
      <c r="R19" s="236"/>
      <c r="S19" s="107"/>
      <c r="U19" s="6"/>
      <c r="V19" s="236" t="s">
        <v>667</v>
      </c>
      <c r="W19" s="236"/>
      <c r="X19" s="236"/>
      <c r="Y19" s="236"/>
      <c r="Z19" s="236"/>
      <c r="AA19" s="236"/>
      <c r="AB19" s="107"/>
      <c r="AD19" s="6"/>
      <c r="AE19" s="236" t="s">
        <v>667</v>
      </c>
      <c r="AF19" s="236"/>
      <c r="AG19" s="236"/>
      <c r="AH19" s="236"/>
      <c r="AI19" s="236"/>
      <c r="AJ19" s="236"/>
      <c r="AK19" s="107"/>
      <c r="AM19" s="6"/>
      <c r="AN19" s="236" t="s">
        <v>667</v>
      </c>
      <c r="AO19" s="236"/>
      <c r="AP19" s="236"/>
      <c r="AQ19" s="236"/>
      <c r="AR19" s="236"/>
      <c r="AS19" s="236"/>
    </row>
    <row r="20" spans="2:45" ht="12.75" customHeight="1">
      <c r="B20" s="6" t="s">
        <v>659</v>
      </c>
      <c r="C20" s="23">
        <f>C8</f>
        <v>2007</v>
      </c>
      <c r="D20" s="23">
        <f aca="true" t="shared" si="5" ref="D20:I20">D8</f>
        <v>2008</v>
      </c>
      <c r="E20" s="23">
        <f t="shared" si="5"/>
        <v>2009</v>
      </c>
      <c r="F20" s="23">
        <f t="shared" si="5"/>
        <v>2010</v>
      </c>
      <c r="G20" s="23">
        <f t="shared" si="5"/>
        <v>2011</v>
      </c>
      <c r="H20" s="23">
        <f t="shared" si="5"/>
        <v>2012</v>
      </c>
      <c r="I20" s="23">
        <f t="shared" si="5"/>
        <v>0</v>
      </c>
      <c r="L20" s="6" t="s">
        <v>659</v>
      </c>
      <c r="M20" s="23">
        <v>2007</v>
      </c>
      <c r="N20" s="23">
        <v>2008</v>
      </c>
      <c r="O20" s="23">
        <v>2009</v>
      </c>
      <c r="P20" s="23">
        <v>2010</v>
      </c>
      <c r="Q20" s="23">
        <v>2011</v>
      </c>
      <c r="R20" s="26">
        <v>2012</v>
      </c>
      <c r="S20" s="23"/>
      <c r="U20" s="6" t="s">
        <v>659</v>
      </c>
      <c r="V20" s="23">
        <v>2007</v>
      </c>
      <c r="W20" s="23">
        <v>2008</v>
      </c>
      <c r="X20" s="23">
        <v>2009</v>
      </c>
      <c r="Y20" s="23">
        <v>2010</v>
      </c>
      <c r="Z20" s="23">
        <v>2011</v>
      </c>
      <c r="AA20" s="26">
        <v>2012</v>
      </c>
      <c r="AB20" s="23"/>
      <c r="AD20" s="6" t="s">
        <v>659</v>
      </c>
      <c r="AE20" s="23">
        <v>2007</v>
      </c>
      <c r="AF20" s="23">
        <v>2008</v>
      </c>
      <c r="AG20" s="23">
        <v>2009</v>
      </c>
      <c r="AH20" s="23">
        <v>2010</v>
      </c>
      <c r="AI20" s="23">
        <v>2011</v>
      </c>
      <c r="AJ20" s="26">
        <v>2012</v>
      </c>
      <c r="AK20" s="23"/>
      <c r="AM20" s="6" t="s">
        <v>659</v>
      </c>
      <c r="AN20" s="23">
        <v>2007</v>
      </c>
      <c r="AO20" s="23">
        <v>2008</v>
      </c>
      <c r="AP20" s="23">
        <v>2009</v>
      </c>
      <c r="AQ20" s="23">
        <v>2010</v>
      </c>
      <c r="AR20" s="23">
        <v>2011</v>
      </c>
      <c r="AS20" s="26">
        <v>2012</v>
      </c>
    </row>
    <row r="21" spans="2:45" ht="12.75" customHeight="1">
      <c r="B21" s="6"/>
      <c r="C21" s="10"/>
      <c r="D21" s="10"/>
      <c r="E21" s="10"/>
      <c r="F21" s="10"/>
      <c r="G21" s="10"/>
      <c r="H21" s="10"/>
      <c r="L21" s="6"/>
      <c r="M21" s="10"/>
      <c r="N21" s="10"/>
      <c r="O21" s="10"/>
      <c r="P21" s="10"/>
      <c r="Q21" s="10"/>
      <c r="R21" s="10"/>
      <c r="S21" s="10"/>
      <c r="U21" s="6"/>
      <c r="V21" s="10"/>
      <c r="W21" s="10"/>
      <c r="X21" s="10"/>
      <c r="Y21" s="10"/>
      <c r="Z21" s="10"/>
      <c r="AA21" s="10"/>
      <c r="AB21" s="10"/>
      <c r="AD21" s="6"/>
      <c r="AE21" s="10"/>
      <c r="AF21" s="10"/>
      <c r="AG21" s="10"/>
      <c r="AH21" s="10"/>
      <c r="AI21" s="10"/>
      <c r="AJ21" s="10"/>
      <c r="AK21" s="10"/>
      <c r="AM21" s="6"/>
      <c r="AN21" s="10"/>
      <c r="AO21" s="10"/>
      <c r="AP21" s="10"/>
      <c r="AQ21" s="10"/>
      <c r="AR21" s="10"/>
      <c r="AS21" s="10"/>
    </row>
    <row r="22" spans="2:45" ht="12.75" customHeight="1">
      <c r="B22" s="6" t="s">
        <v>662</v>
      </c>
      <c r="C22" s="7">
        <f aca="true" t="shared" si="6" ref="C22:H27">C10/C$16</f>
        <v>0.7173474303720003</v>
      </c>
      <c r="D22" s="7">
        <f t="shared" si="6"/>
        <v>0.7157759359817091</v>
      </c>
      <c r="E22" s="7">
        <f t="shared" si="6"/>
        <v>0.7155337155337156</v>
      </c>
      <c r="F22" s="7">
        <f t="shared" si="6"/>
        <v>0.716701191092698</v>
      </c>
      <c r="G22" s="7">
        <f t="shared" si="6"/>
        <v>0.7098089498653674</v>
      </c>
      <c r="H22" s="7">
        <f t="shared" si="6"/>
        <v>0.7026018530270339</v>
      </c>
      <c r="L22" s="6" t="s">
        <v>662</v>
      </c>
      <c r="M22" s="7">
        <f aca="true" t="shared" si="7" ref="M22:R27">M10/M$16</f>
        <v>0.8469251724337796</v>
      </c>
      <c r="N22" s="7">
        <f t="shared" si="7"/>
        <v>0.8469251724337796</v>
      </c>
      <c r="O22" s="7">
        <f t="shared" si="7"/>
        <v>0.8469251724337796</v>
      </c>
      <c r="P22" s="7">
        <f t="shared" si="7"/>
        <v>0.8469251724337796</v>
      </c>
      <c r="Q22" s="7">
        <f t="shared" si="7"/>
        <v>0.8469251724337796</v>
      </c>
      <c r="R22" s="7">
        <f t="shared" si="7"/>
        <v>0.8469251724337796</v>
      </c>
      <c r="S22" s="7"/>
      <c r="U22" s="6" t="s">
        <v>662</v>
      </c>
      <c r="V22" s="7">
        <f aca="true" t="shared" si="8" ref="V22:AA27">V10/V$16</f>
        <v>0.6770884672252341</v>
      </c>
      <c r="W22" s="7">
        <f t="shared" si="8"/>
        <v>0.6752901129506421</v>
      </c>
      <c r="X22" s="7">
        <f t="shared" si="8"/>
        <v>0.6752901129506421</v>
      </c>
      <c r="Y22" s="7">
        <f t="shared" si="8"/>
        <v>0.6784444716842364</v>
      </c>
      <c r="Z22" s="7">
        <f t="shared" si="8"/>
        <v>0.6784444716842364</v>
      </c>
      <c r="AA22" s="7">
        <f t="shared" si="8"/>
        <v>0.6622098588178991</v>
      </c>
      <c r="AB22" s="7"/>
      <c r="AD22" s="6" t="s">
        <v>662</v>
      </c>
      <c r="AE22" s="7">
        <f aca="true" t="shared" si="9" ref="AE22:AJ27">AE10/AE$16</f>
        <v>0.644018691588785</v>
      </c>
      <c r="AF22" s="7">
        <f t="shared" si="9"/>
        <v>0.6421794269610146</v>
      </c>
      <c r="AG22" s="7">
        <f t="shared" si="9"/>
        <v>0.6412019593067069</v>
      </c>
      <c r="AH22" s="7">
        <f t="shared" si="9"/>
        <v>0.6412019593067069</v>
      </c>
      <c r="AI22" s="7">
        <f t="shared" si="9"/>
        <v>0.6193249021927031</v>
      </c>
      <c r="AJ22" s="7">
        <f t="shared" si="9"/>
        <v>0.6193249021927031</v>
      </c>
      <c r="AK22" s="7"/>
      <c r="AM22" s="6" t="s">
        <v>662</v>
      </c>
      <c r="AN22" s="7">
        <f aca="true" t="shared" si="10" ref="AN22:AS27">AN10/AN$16</f>
        <v>0.8300492610837439</v>
      </c>
      <c r="AO22" s="7">
        <f t="shared" si="10"/>
        <v>0.8159830037587841</v>
      </c>
      <c r="AP22" s="7">
        <f t="shared" si="10"/>
        <v>0.8154499428384778</v>
      </c>
      <c r="AQ22" s="7">
        <f t="shared" si="10"/>
        <v>0.8154499428384778</v>
      </c>
      <c r="AR22" s="7">
        <f t="shared" si="10"/>
        <v>0.8154499428384778</v>
      </c>
      <c r="AS22" s="7">
        <f t="shared" si="10"/>
        <v>0.8154499428384778</v>
      </c>
    </row>
    <row r="23" spans="2:45" ht="12.75" customHeight="1">
      <c r="B23" s="6" t="s">
        <v>661</v>
      </c>
      <c r="C23" s="7">
        <f t="shared" si="6"/>
        <v>0.20454160753115194</v>
      </c>
      <c r="D23" s="7">
        <f t="shared" si="6"/>
        <v>0.20407129309672895</v>
      </c>
      <c r="E23" s="7">
        <f t="shared" si="6"/>
        <v>0.2042172042172042</v>
      </c>
      <c r="F23" s="7">
        <f t="shared" si="6"/>
        <v>0.20337907819782497</v>
      </c>
      <c r="G23" s="7">
        <f t="shared" si="6"/>
        <v>0.2110398769072958</v>
      </c>
      <c r="H23" s="7">
        <f t="shared" si="6"/>
        <v>0.21905064094428228</v>
      </c>
      <c r="L23" s="6" t="s">
        <v>661</v>
      </c>
      <c r="M23" s="7">
        <f t="shared" si="7"/>
        <v>0.14327942966440618</v>
      </c>
      <c r="N23" s="7">
        <f t="shared" si="7"/>
        <v>0.14327942966440618</v>
      </c>
      <c r="O23" s="7">
        <f t="shared" si="7"/>
        <v>0.14327942966440618</v>
      </c>
      <c r="P23" s="7">
        <f t="shared" si="7"/>
        <v>0.14327942966440618</v>
      </c>
      <c r="Q23" s="7">
        <f t="shared" si="7"/>
        <v>0.14327942966440618</v>
      </c>
      <c r="R23" s="7">
        <f t="shared" si="7"/>
        <v>0.14327942966440618</v>
      </c>
      <c r="S23" s="7"/>
      <c r="U23" s="6" t="s">
        <v>661</v>
      </c>
      <c r="V23" s="7">
        <f t="shared" si="8"/>
        <v>0.24645761458846724</v>
      </c>
      <c r="W23" s="7">
        <f t="shared" si="8"/>
        <v>0.24759399659600806</v>
      </c>
      <c r="X23" s="7">
        <f t="shared" si="8"/>
        <v>0.24759399659600806</v>
      </c>
      <c r="Y23" s="7">
        <f t="shared" si="8"/>
        <v>0.24518877175778378</v>
      </c>
      <c r="Z23" s="7">
        <f t="shared" si="8"/>
        <v>0.24518877175778378</v>
      </c>
      <c r="AA23" s="7">
        <f t="shared" si="8"/>
        <v>0.26325077769801386</v>
      </c>
      <c r="AB23" s="7"/>
      <c r="AD23" s="6" t="s">
        <v>661</v>
      </c>
      <c r="AE23" s="7">
        <f t="shared" si="9"/>
        <v>0.2152803738317757</v>
      </c>
      <c r="AF23" s="7">
        <f t="shared" si="9"/>
        <v>0.21639267261625175</v>
      </c>
      <c r="AG23" s="7">
        <f t="shared" si="9"/>
        <v>0.2169837980406933</v>
      </c>
      <c r="AH23" s="7">
        <f t="shared" si="9"/>
        <v>0.2169837980406933</v>
      </c>
      <c r="AI23" s="7">
        <f t="shared" si="9"/>
        <v>0.24369939041033573</v>
      </c>
      <c r="AJ23" s="7">
        <f t="shared" si="9"/>
        <v>0.24369939041033573</v>
      </c>
      <c r="AK23" s="7"/>
      <c r="AM23" s="6" t="s">
        <v>661</v>
      </c>
      <c r="AN23" s="7">
        <f t="shared" si="10"/>
        <v>0.11066150598170303</v>
      </c>
      <c r="AO23" s="7">
        <f t="shared" si="10"/>
        <v>0.10279457427684262</v>
      </c>
      <c r="AP23" s="7">
        <f t="shared" si="10"/>
        <v>0.10272742119875877</v>
      </c>
      <c r="AQ23" s="7">
        <f t="shared" si="10"/>
        <v>0.10272742119875877</v>
      </c>
      <c r="AR23" s="7">
        <f t="shared" si="10"/>
        <v>0.10272742119875877</v>
      </c>
      <c r="AS23" s="7">
        <f t="shared" si="10"/>
        <v>0.10272742119875877</v>
      </c>
    </row>
    <row r="24" spans="2:45" ht="12.75" customHeight="1">
      <c r="B24" s="6" t="s">
        <v>663</v>
      </c>
      <c r="C24" s="7">
        <f t="shared" si="6"/>
        <v>0.0636970872775094</v>
      </c>
      <c r="D24" s="7">
        <f t="shared" si="6"/>
        <v>0.06355062485385435</v>
      </c>
      <c r="E24" s="7">
        <f t="shared" si="6"/>
        <v>0.0635960635960636</v>
      </c>
      <c r="F24" s="7">
        <f t="shared" si="6"/>
        <v>0.0633350595546349</v>
      </c>
      <c r="G24" s="7">
        <f t="shared" si="6"/>
        <v>0.06272599051160405</v>
      </c>
      <c r="H24" s="7">
        <f t="shared" si="6"/>
        <v>0.06208909760121843</v>
      </c>
      <c r="L24" s="6" t="s">
        <v>663</v>
      </c>
      <c r="M24" s="7">
        <f t="shared" si="7"/>
        <v>0</v>
      </c>
      <c r="N24" s="7">
        <f t="shared" si="7"/>
        <v>0</v>
      </c>
      <c r="O24" s="7">
        <f t="shared" si="7"/>
        <v>0</v>
      </c>
      <c r="P24" s="7">
        <f t="shared" si="7"/>
        <v>0</v>
      </c>
      <c r="Q24" s="7">
        <f t="shared" si="7"/>
        <v>0</v>
      </c>
      <c r="R24" s="7">
        <f t="shared" si="7"/>
        <v>0</v>
      </c>
      <c r="S24" s="7"/>
      <c r="U24" s="6" t="s">
        <v>663</v>
      </c>
      <c r="V24" s="7">
        <f t="shared" si="8"/>
        <v>0.07171020206998521</v>
      </c>
      <c r="W24" s="7">
        <f t="shared" si="8"/>
        <v>0.07204084790345042</v>
      </c>
      <c r="X24" s="7">
        <f t="shared" si="8"/>
        <v>0.07204084790345042</v>
      </c>
      <c r="Y24" s="7">
        <f t="shared" si="8"/>
        <v>0.07134101495464575</v>
      </c>
      <c r="Z24" s="7">
        <f t="shared" si="8"/>
        <v>0.07134101495464575</v>
      </c>
      <c r="AA24" s="7">
        <f t="shared" si="8"/>
        <v>0.06963388370423547</v>
      </c>
      <c r="AB24" s="7"/>
      <c r="AD24" s="6" t="s">
        <v>663</v>
      </c>
      <c r="AE24" s="7">
        <f t="shared" si="9"/>
        <v>0.11981308411214953</v>
      </c>
      <c r="AF24" s="7">
        <f t="shared" si="9"/>
        <v>0.12043212775951151</v>
      </c>
      <c r="AG24" s="7">
        <f t="shared" si="9"/>
        <v>0.12076111529766391</v>
      </c>
      <c r="AH24" s="7">
        <f t="shared" si="9"/>
        <v>0.12076111529766391</v>
      </c>
      <c r="AI24" s="7">
        <f t="shared" si="9"/>
        <v>0.11664088799927214</v>
      </c>
      <c r="AJ24" s="7">
        <f t="shared" si="9"/>
        <v>0.11664088799927214</v>
      </c>
      <c r="AK24" s="7"/>
      <c r="AM24" s="6" t="s">
        <v>663</v>
      </c>
      <c r="AN24" s="7">
        <f t="shared" si="10"/>
        <v>0</v>
      </c>
      <c r="AO24" s="7">
        <f t="shared" si="10"/>
        <v>0</v>
      </c>
      <c r="AP24" s="7">
        <f t="shared" si="10"/>
        <v>0</v>
      </c>
      <c r="AQ24" s="7">
        <f t="shared" si="10"/>
        <v>0</v>
      </c>
      <c r="AR24" s="7">
        <f t="shared" si="10"/>
        <v>0</v>
      </c>
      <c r="AS24" s="7">
        <f t="shared" si="10"/>
        <v>0</v>
      </c>
    </row>
    <row r="25" spans="2:45" ht="12.75">
      <c r="B25" s="25" t="s">
        <v>666</v>
      </c>
      <c r="C25" s="7">
        <f t="shared" si="6"/>
        <v>0.0038801578104451766</v>
      </c>
      <c r="D25" s="7">
        <f t="shared" si="6"/>
        <v>0.006092649848008522</v>
      </c>
      <c r="E25" s="7">
        <f t="shared" si="6"/>
        <v>0.006136006136006136</v>
      </c>
      <c r="F25" s="7">
        <f t="shared" si="6"/>
        <v>0.006110823407560849</v>
      </c>
      <c r="G25" s="7">
        <f t="shared" si="6"/>
        <v>0.006052057956148224</v>
      </c>
      <c r="H25" s="7">
        <f t="shared" si="6"/>
        <v>0.005990607945170707</v>
      </c>
      <c r="L25" s="25" t="s">
        <v>666</v>
      </c>
      <c r="M25" s="7">
        <f t="shared" si="7"/>
        <v>0</v>
      </c>
      <c r="N25" s="7">
        <f t="shared" si="7"/>
        <v>0</v>
      </c>
      <c r="O25" s="7">
        <f t="shared" si="7"/>
        <v>0</v>
      </c>
      <c r="P25" s="7">
        <f t="shared" si="7"/>
        <v>0</v>
      </c>
      <c r="Q25" s="7">
        <f t="shared" si="7"/>
        <v>0</v>
      </c>
      <c r="R25" s="7">
        <f t="shared" si="7"/>
        <v>0</v>
      </c>
      <c r="S25" s="7"/>
      <c r="U25" s="25" t="s">
        <v>666</v>
      </c>
      <c r="V25" s="7">
        <f t="shared" si="8"/>
        <v>0</v>
      </c>
      <c r="W25" s="7">
        <f t="shared" si="8"/>
        <v>0.00030945381401825775</v>
      </c>
      <c r="X25" s="7">
        <f t="shared" si="8"/>
        <v>0.00030945381401825775</v>
      </c>
      <c r="Y25" s="7">
        <f t="shared" si="8"/>
        <v>0.00030644765873988724</v>
      </c>
      <c r="Z25" s="7">
        <f t="shared" si="8"/>
        <v>0.00030644765873988724</v>
      </c>
      <c r="AA25" s="7">
        <f t="shared" si="8"/>
        <v>0.00029911462072266094</v>
      </c>
      <c r="AB25" s="7"/>
      <c r="AD25" s="25" t="s">
        <v>666</v>
      </c>
      <c r="AE25" s="7">
        <f t="shared" si="9"/>
        <v>0</v>
      </c>
      <c r="AF25" s="7">
        <f t="shared" si="9"/>
        <v>0</v>
      </c>
      <c r="AG25" s="7">
        <f t="shared" si="9"/>
        <v>0</v>
      </c>
      <c r="AH25" s="7">
        <f t="shared" si="9"/>
        <v>0</v>
      </c>
      <c r="AI25" s="7">
        <f t="shared" si="9"/>
        <v>0</v>
      </c>
      <c r="AJ25" s="7">
        <f t="shared" si="9"/>
        <v>0</v>
      </c>
      <c r="AK25" s="7"/>
      <c r="AM25" s="25" t="s">
        <v>666</v>
      </c>
      <c r="AN25" s="7">
        <f t="shared" si="10"/>
        <v>0.05242786769880366</v>
      </c>
      <c r="AO25" s="7">
        <f t="shared" si="10"/>
        <v>0.07484883150841641</v>
      </c>
      <c r="AP25" s="7">
        <f t="shared" si="10"/>
        <v>0.07545320921117099</v>
      </c>
      <c r="AQ25" s="7">
        <f t="shared" si="10"/>
        <v>0.07545320921117099</v>
      </c>
      <c r="AR25" s="7">
        <f t="shared" si="10"/>
        <v>0.07545320921117099</v>
      </c>
      <c r="AS25" s="7">
        <f t="shared" si="10"/>
        <v>0.07545320921117099</v>
      </c>
    </row>
    <row r="26" spans="2:45" ht="12.75">
      <c r="B26" s="6" t="s">
        <v>665</v>
      </c>
      <c r="C26" s="7">
        <f t="shared" si="6"/>
        <v>0.0070962617674249035</v>
      </c>
      <c r="D26" s="7">
        <f t="shared" si="6"/>
        <v>0.0070799449193276005</v>
      </c>
      <c r="E26" s="7">
        <f t="shared" si="6"/>
        <v>0.007085007085007085</v>
      </c>
      <c r="F26" s="7">
        <f t="shared" si="6"/>
        <v>0.007055929570170896</v>
      </c>
      <c r="G26" s="7">
        <f t="shared" si="6"/>
        <v>0.006988075394281318</v>
      </c>
      <c r="H26" s="7">
        <f t="shared" si="6"/>
        <v>0.006917121462114481</v>
      </c>
      <c r="L26" s="6" t="s">
        <v>665</v>
      </c>
      <c r="M26" s="7">
        <f t="shared" si="7"/>
        <v>0</v>
      </c>
      <c r="N26" s="7">
        <f t="shared" si="7"/>
        <v>0</v>
      </c>
      <c r="O26" s="7">
        <f t="shared" si="7"/>
        <v>0</v>
      </c>
      <c r="P26" s="7">
        <f t="shared" si="7"/>
        <v>0</v>
      </c>
      <c r="Q26" s="7">
        <f t="shared" si="7"/>
        <v>0</v>
      </c>
      <c r="R26" s="7">
        <f t="shared" si="7"/>
        <v>0</v>
      </c>
      <c r="S26" s="7"/>
      <c r="U26" s="6" t="s">
        <v>665</v>
      </c>
      <c r="V26" s="7">
        <f t="shared" si="8"/>
        <v>0.003480778708723509</v>
      </c>
      <c r="W26" s="7">
        <f t="shared" si="8"/>
        <v>0.003496828098406313</v>
      </c>
      <c r="X26" s="7">
        <f t="shared" si="8"/>
        <v>0.003496828098406313</v>
      </c>
      <c r="Y26" s="7">
        <f t="shared" si="8"/>
        <v>0.0034628585437607258</v>
      </c>
      <c r="Z26" s="7">
        <f t="shared" si="8"/>
        <v>0.0034628585437607258</v>
      </c>
      <c r="AA26" s="7">
        <f t="shared" si="8"/>
        <v>0.0033799952141660683</v>
      </c>
      <c r="AB26" s="7"/>
      <c r="AD26" s="6" t="s">
        <v>665</v>
      </c>
      <c r="AE26" s="7">
        <f t="shared" si="9"/>
        <v>0.019065420560747663</v>
      </c>
      <c r="AF26" s="7">
        <f t="shared" si="9"/>
        <v>0.019163926726162517</v>
      </c>
      <c r="AG26" s="7">
        <f t="shared" si="9"/>
        <v>0.01921627731725697</v>
      </c>
      <c r="AH26" s="7">
        <f t="shared" si="9"/>
        <v>0.01921627731725697</v>
      </c>
      <c r="AI26" s="7">
        <f t="shared" si="9"/>
        <v>0.018560640524065145</v>
      </c>
      <c r="AJ26" s="7">
        <f t="shared" si="9"/>
        <v>0.018560640524065145</v>
      </c>
      <c r="AK26" s="7"/>
      <c r="AM26" s="6" t="s">
        <v>665</v>
      </c>
      <c r="AN26" s="7">
        <f t="shared" si="10"/>
        <v>0.00422237860661506</v>
      </c>
      <c r="AO26" s="7">
        <f t="shared" si="10"/>
        <v>0.003922209511358065</v>
      </c>
      <c r="AP26" s="7">
        <f t="shared" si="10"/>
        <v>0.0039196472317491425</v>
      </c>
      <c r="AQ26" s="7">
        <f t="shared" si="10"/>
        <v>0.0039196472317491425</v>
      </c>
      <c r="AR26" s="7">
        <f t="shared" si="10"/>
        <v>0.0039196472317491425</v>
      </c>
      <c r="AS26" s="7">
        <f t="shared" si="10"/>
        <v>0.0039196472317491425</v>
      </c>
    </row>
    <row r="27" spans="2:45" ht="12.75">
      <c r="B27" s="6" t="s">
        <v>664</v>
      </c>
      <c r="C27" s="7">
        <f t="shared" si="6"/>
        <v>0.00343745524146821</v>
      </c>
      <c r="D27" s="7">
        <f t="shared" si="6"/>
        <v>0.003429551300371535</v>
      </c>
      <c r="E27" s="7">
        <f t="shared" si="6"/>
        <v>0.003432003432003432</v>
      </c>
      <c r="F27" s="7">
        <f t="shared" si="6"/>
        <v>0.0034179181771103054</v>
      </c>
      <c r="G27" s="7">
        <f t="shared" si="6"/>
        <v>0.003385049365303244</v>
      </c>
      <c r="H27" s="7">
        <f t="shared" si="6"/>
        <v>0.003350679020180226</v>
      </c>
      <c r="L27" s="6" t="s">
        <v>664</v>
      </c>
      <c r="M27" s="7">
        <f t="shared" si="7"/>
        <v>0.009795397901814178</v>
      </c>
      <c r="N27" s="7">
        <f t="shared" si="7"/>
        <v>0.009795397901814178</v>
      </c>
      <c r="O27" s="7">
        <f t="shared" si="7"/>
        <v>0.009795397901814178</v>
      </c>
      <c r="P27" s="7">
        <f t="shared" si="7"/>
        <v>0.009795397901814178</v>
      </c>
      <c r="Q27" s="7">
        <f t="shared" si="7"/>
        <v>0.009795397901814178</v>
      </c>
      <c r="R27" s="7">
        <f t="shared" si="7"/>
        <v>0.009795397901814178</v>
      </c>
      <c r="S27" s="7"/>
      <c r="U27" s="6" t="s">
        <v>664</v>
      </c>
      <c r="V27" s="7">
        <f t="shared" si="8"/>
        <v>0.0012629374075899457</v>
      </c>
      <c r="W27" s="7">
        <f t="shared" si="8"/>
        <v>0.0012687606374748568</v>
      </c>
      <c r="X27" s="7">
        <f t="shared" si="8"/>
        <v>0.0012687606374748568</v>
      </c>
      <c r="Y27" s="7">
        <f t="shared" si="8"/>
        <v>0.0012564354008335376</v>
      </c>
      <c r="Z27" s="7">
        <f t="shared" si="8"/>
        <v>0.0012564354008335376</v>
      </c>
      <c r="AA27" s="7">
        <f t="shared" si="8"/>
        <v>0.0012263699449629097</v>
      </c>
      <c r="AB27" s="7"/>
      <c r="AD27" s="6" t="s">
        <v>664</v>
      </c>
      <c r="AE27" s="7">
        <f t="shared" si="9"/>
        <v>0.001822429906542056</v>
      </c>
      <c r="AF27" s="7">
        <f t="shared" si="9"/>
        <v>0.0018318459370596524</v>
      </c>
      <c r="AG27" s="7">
        <f t="shared" si="9"/>
        <v>0.001836850037678975</v>
      </c>
      <c r="AH27" s="7">
        <f t="shared" si="9"/>
        <v>0.001836850037678975</v>
      </c>
      <c r="AI27" s="7">
        <f t="shared" si="9"/>
        <v>0.0017741788736238742</v>
      </c>
      <c r="AJ27" s="7">
        <f t="shared" si="9"/>
        <v>0.0017741788736238742</v>
      </c>
      <c r="AK27" s="7"/>
      <c r="AM27" s="6" t="s">
        <v>664</v>
      </c>
      <c r="AN27" s="7">
        <f t="shared" si="10"/>
        <v>0.0026389866291344124</v>
      </c>
      <c r="AO27" s="7">
        <f t="shared" si="10"/>
        <v>0.0024513809445987906</v>
      </c>
      <c r="AP27" s="7">
        <f t="shared" si="10"/>
        <v>0.002449779519843214</v>
      </c>
      <c r="AQ27" s="7">
        <f t="shared" si="10"/>
        <v>0.002449779519843214</v>
      </c>
      <c r="AR27" s="7">
        <f t="shared" si="10"/>
        <v>0.002449779519843214</v>
      </c>
      <c r="AS27" s="7">
        <f t="shared" si="10"/>
        <v>0.002449779519843214</v>
      </c>
    </row>
    <row r="28" spans="2:45" ht="12.75">
      <c r="B28" s="2"/>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M28" s="10"/>
      <c r="AN28" s="10"/>
      <c r="AO28" s="10"/>
      <c r="AP28" s="10"/>
      <c r="AQ28" s="10"/>
      <c r="AR28" s="10"/>
      <c r="AS28" s="10"/>
    </row>
    <row r="29" spans="2:8" ht="12.75" hidden="1">
      <c r="B29" s="24"/>
      <c r="C29" s="24"/>
      <c r="D29" s="24"/>
      <c r="E29" s="24"/>
      <c r="F29" s="24"/>
      <c r="G29" s="24"/>
      <c r="H29" s="24"/>
    </row>
    <row r="30" spans="2:8" ht="12.75" hidden="1">
      <c r="B30" s="6"/>
      <c r="C30" s="9"/>
      <c r="D30" s="9"/>
      <c r="E30" s="9"/>
      <c r="F30" s="9"/>
      <c r="G30" s="9"/>
      <c r="H30" s="9"/>
    </row>
    <row r="31" spans="2:39" ht="12.75" hidden="1">
      <c r="B31" s="8"/>
      <c r="C31" s="7"/>
      <c r="D31" s="7"/>
      <c r="E31" s="7"/>
      <c r="F31" s="7"/>
      <c r="G31" s="7"/>
      <c r="H31" s="7"/>
      <c r="L31" s="8"/>
      <c r="U31" s="8"/>
      <c r="AD31" s="8"/>
      <c r="AM31" s="8"/>
    </row>
    <row r="32" spans="2:46" ht="12.75" customHeight="1" hidden="1">
      <c r="B32" s="235" t="s">
        <v>718</v>
      </c>
      <c r="C32" s="235"/>
      <c r="D32" s="235"/>
      <c r="E32" s="235"/>
      <c r="F32" s="235"/>
      <c r="G32" s="235"/>
      <c r="H32" s="235"/>
      <c r="I32" s="235"/>
      <c r="J32" s="63"/>
      <c r="K32" s="105"/>
      <c r="L32" s="235" t="s">
        <v>720</v>
      </c>
      <c r="M32" s="235"/>
      <c r="N32" s="235"/>
      <c r="O32" s="235"/>
      <c r="P32" s="235"/>
      <c r="Q32" s="235"/>
      <c r="R32" s="235"/>
      <c r="S32" s="63"/>
      <c r="T32" s="105"/>
      <c r="U32" s="235" t="s">
        <v>721</v>
      </c>
      <c r="V32" s="235"/>
      <c r="W32" s="235"/>
      <c r="X32" s="235"/>
      <c r="Y32" s="235"/>
      <c r="Z32" s="235"/>
      <c r="AA32" s="235"/>
      <c r="AB32" s="63"/>
      <c r="AC32" s="105"/>
      <c r="AD32" s="235" t="s">
        <v>722</v>
      </c>
      <c r="AE32" s="235"/>
      <c r="AF32" s="235"/>
      <c r="AG32" s="235"/>
      <c r="AH32" s="235"/>
      <c r="AI32" s="235"/>
      <c r="AJ32" s="235"/>
      <c r="AK32" s="63"/>
      <c r="AL32" s="75"/>
      <c r="AM32" s="235" t="s">
        <v>723</v>
      </c>
      <c r="AN32" s="235"/>
      <c r="AO32" s="235"/>
      <c r="AP32" s="235"/>
      <c r="AQ32" s="235"/>
      <c r="AR32" s="235"/>
      <c r="AS32" s="235"/>
      <c r="AT32" s="105"/>
    </row>
    <row r="33" spans="2:46" ht="13.5" customHeight="1" hidden="1">
      <c r="B33" s="235"/>
      <c r="C33" s="235"/>
      <c r="D33" s="235"/>
      <c r="E33" s="235"/>
      <c r="F33" s="235"/>
      <c r="G33" s="235"/>
      <c r="H33" s="235"/>
      <c r="I33" s="235"/>
      <c r="J33" s="63"/>
      <c r="K33" s="105"/>
      <c r="L33" s="235"/>
      <c r="M33" s="235"/>
      <c r="N33" s="235"/>
      <c r="O33" s="235"/>
      <c r="P33" s="235"/>
      <c r="Q33" s="235"/>
      <c r="R33" s="235"/>
      <c r="S33" s="63"/>
      <c r="T33" s="105"/>
      <c r="U33" s="235"/>
      <c r="V33" s="235"/>
      <c r="W33" s="235"/>
      <c r="X33" s="235"/>
      <c r="Y33" s="235"/>
      <c r="Z33" s="235"/>
      <c r="AA33" s="235"/>
      <c r="AB33" s="63"/>
      <c r="AC33" s="105"/>
      <c r="AD33" s="235"/>
      <c r="AE33" s="235"/>
      <c r="AF33" s="235"/>
      <c r="AG33" s="235"/>
      <c r="AH33" s="235"/>
      <c r="AI33" s="235"/>
      <c r="AJ33" s="235"/>
      <c r="AK33" s="63"/>
      <c r="AL33" s="105"/>
      <c r="AM33" s="235"/>
      <c r="AN33" s="235"/>
      <c r="AO33" s="235"/>
      <c r="AP33" s="235"/>
      <c r="AQ33" s="235"/>
      <c r="AR33" s="235"/>
      <c r="AS33" s="235"/>
      <c r="AT33" s="105"/>
    </row>
    <row r="34" spans="2:44" ht="12.75" customHeight="1" hidden="1">
      <c r="B34" s="63"/>
      <c r="C34" s="63"/>
      <c r="D34" s="63"/>
      <c r="E34" s="63"/>
      <c r="F34" s="63"/>
      <c r="G34" s="63"/>
      <c r="H34" s="63"/>
      <c r="I34" s="63"/>
      <c r="J34" s="63"/>
      <c r="K34" s="63"/>
      <c r="L34" s="63"/>
      <c r="M34" s="63"/>
      <c r="N34" s="63"/>
      <c r="O34" s="63"/>
      <c r="P34" s="63"/>
      <c r="Q34" s="63"/>
      <c r="T34" s="63"/>
      <c r="U34" s="63"/>
      <c r="V34" s="63"/>
      <c r="W34" s="63"/>
      <c r="X34" s="63"/>
      <c r="Y34" s="63"/>
      <c r="Z34" s="63"/>
      <c r="AC34" s="63"/>
      <c r="AD34" s="63"/>
      <c r="AE34" s="63"/>
      <c r="AF34" s="63"/>
      <c r="AG34" s="63"/>
      <c r="AH34" s="63"/>
      <c r="AI34" s="63"/>
      <c r="AM34" s="63"/>
      <c r="AN34" s="63"/>
      <c r="AO34" s="63"/>
      <c r="AP34" s="63"/>
      <c r="AQ34" s="63"/>
      <c r="AR34" s="63"/>
    </row>
    <row r="35" spans="2:44" ht="66" customHeight="1" hidden="1">
      <c r="B35" s="63"/>
      <c r="C35" s="63"/>
      <c r="D35" s="63"/>
      <c r="E35" s="63"/>
      <c r="F35" s="63"/>
      <c r="G35" s="63"/>
      <c r="H35" s="63"/>
      <c r="I35" s="63"/>
      <c r="J35" s="63"/>
      <c r="K35" s="63"/>
      <c r="L35" s="63"/>
      <c r="M35" s="63"/>
      <c r="N35" s="63"/>
      <c r="O35" s="63"/>
      <c r="P35" s="63"/>
      <c r="Q35" s="63"/>
      <c r="T35" s="63"/>
      <c r="U35" s="63"/>
      <c r="V35" s="63"/>
      <c r="W35" s="63"/>
      <c r="X35" s="63"/>
      <c r="Y35" s="63"/>
      <c r="Z35" s="63"/>
      <c r="AC35" s="63"/>
      <c r="AD35" s="63"/>
      <c r="AE35" s="63"/>
      <c r="AF35" s="63"/>
      <c r="AG35" s="63"/>
      <c r="AH35" s="63"/>
      <c r="AI35" s="63"/>
      <c r="AM35" s="63"/>
      <c r="AN35" s="63"/>
      <c r="AO35" s="63"/>
      <c r="AP35" s="63"/>
      <c r="AQ35" s="63"/>
      <c r="AR35" s="63"/>
    </row>
    <row r="36" spans="2:45" ht="12.75" customHeight="1" hidden="1">
      <c r="B36" s="257"/>
      <c r="C36" s="257"/>
      <c r="D36" s="257"/>
      <c r="E36" s="257"/>
      <c r="F36" s="257"/>
      <c r="G36" s="257"/>
      <c r="H36" s="257"/>
      <c r="I36" s="257"/>
      <c r="J36" s="63"/>
      <c r="K36" s="63"/>
      <c r="L36" s="257"/>
      <c r="M36" s="257"/>
      <c r="N36" s="257"/>
      <c r="O36" s="257"/>
      <c r="P36" s="257"/>
      <c r="Q36" s="257"/>
      <c r="R36" s="257"/>
      <c r="S36" s="257"/>
      <c r="T36" s="63"/>
      <c r="U36" s="257"/>
      <c r="V36" s="257"/>
      <c r="W36" s="257"/>
      <c r="X36" s="257"/>
      <c r="Y36" s="257"/>
      <c r="Z36" s="257"/>
      <c r="AA36" s="257"/>
      <c r="AB36" s="257"/>
      <c r="AC36" s="63"/>
      <c r="AD36" s="63"/>
      <c r="AE36" s="63"/>
      <c r="AF36" s="63"/>
      <c r="AG36" s="63"/>
      <c r="AH36" s="63"/>
      <c r="AI36" s="63"/>
      <c r="AL36" s="257"/>
      <c r="AM36" s="257"/>
      <c r="AN36" s="257"/>
      <c r="AO36" s="257"/>
      <c r="AP36" s="257"/>
      <c r="AQ36" s="257"/>
      <c r="AR36" s="257"/>
      <c r="AS36" s="257"/>
    </row>
    <row r="37" spans="2:45" ht="12.75" customHeight="1" hidden="1">
      <c r="B37" s="257"/>
      <c r="C37" s="257"/>
      <c r="D37" s="257"/>
      <c r="E37" s="257"/>
      <c r="F37" s="257"/>
      <c r="G37" s="257"/>
      <c r="H37" s="257"/>
      <c r="I37" s="257"/>
      <c r="J37" s="63"/>
      <c r="K37" s="63"/>
      <c r="L37" s="257"/>
      <c r="M37" s="257"/>
      <c r="N37" s="257"/>
      <c r="O37" s="257"/>
      <c r="P37" s="257"/>
      <c r="Q37" s="257"/>
      <c r="R37" s="257"/>
      <c r="S37" s="257"/>
      <c r="T37" s="63"/>
      <c r="U37" s="257"/>
      <c r="V37" s="257"/>
      <c r="W37" s="257"/>
      <c r="X37" s="257"/>
      <c r="Y37" s="257"/>
      <c r="Z37" s="257"/>
      <c r="AA37" s="257"/>
      <c r="AB37" s="257"/>
      <c r="AC37" s="63"/>
      <c r="AD37" s="257"/>
      <c r="AE37" s="257"/>
      <c r="AF37" s="257"/>
      <c r="AG37" s="257"/>
      <c r="AH37" s="257"/>
      <c r="AI37" s="257"/>
      <c r="AJ37" s="257"/>
      <c r="AK37" s="257"/>
      <c r="AL37" s="257"/>
      <c r="AM37" s="257"/>
      <c r="AN37" s="257"/>
      <c r="AO37" s="257"/>
      <c r="AP37" s="257"/>
      <c r="AQ37" s="257"/>
      <c r="AR37" s="257"/>
      <c r="AS37" s="257"/>
    </row>
    <row r="38" spans="30:37" ht="12.75" customHeight="1" hidden="1">
      <c r="AD38" s="257"/>
      <c r="AE38" s="257"/>
      <c r="AF38" s="257"/>
      <c r="AG38" s="257"/>
      <c r="AH38" s="257"/>
      <c r="AI38" s="257"/>
      <c r="AJ38" s="257"/>
      <c r="AK38" s="257"/>
    </row>
    <row r="39" ht="12.75" customHeight="1" hidden="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84" spans="2:40" ht="12.75">
      <c r="B84" s="75" t="s">
        <v>662</v>
      </c>
      <c r="C84" s="77">
        <f>C22</f>
        <v>0.7173474303720003</v>
      </c>
      <c r="L84" s="75" t="s">
        <v>662</v>
      </c>
      <c r="M84" s="78">
        <f>M22</f>
        <v>0.8469251724337796</v>
      </c>
      <c r="U84" s="75" t="s">
        <v>662</v>
      </c>
      <c r="V84" s="78">
        <f>V22</f>
        <v>0.6770884672252341</v>
      </c>
      <c r="AD84" s="75" t="s">
        <v>662</v>
      </c>
      <c r="AE84" s="78">
        <f>AE22</f>
        <v>0.644018691588785</v>
      </c>
      <c r="AM84" s="75" t="s">
        <v>662</v>
      </c>
      <c r="AN84" s="78">
        <f>AN22</f>
        <v>0.8300492610837439</v>
      </c>
    </row>
    <row r="85" spans="2:40" ht="12.75">
      <c r="B85" s="25" t="s">
        <v>666</v>
      </c>
      <c r="C85" s="7">
        <f>C25</f>
        <v>0.0038801578104451766</v>
      </c>
      <c r="L85" s="25" t="s">
        <v>666</v>
      </c>
      <c r="M85" s="78">
        <f>M25</f>
        <v>0</v>
      </c>
      <c r="U85" s="25" t="s">
        <v>666</v>
      </c>
      <c r="V85" s="4">
        <f>V25</f>
        <v>0</v>
      </c>
      <c r="AD85" s="25" t="s">
        <v>666</v>
      </c>
      <c r="AE85" s="4">
        <f>AE25</f>
        <v>0</v>
      </c>
      <c r="AM85" s="25" t="s">
        <v>666</v>
      </c>
      <c r="AN85" s="4">
        <f>AN25</f>
        <v>0.05242786769880366</v>
      </c>
    </row>
    <row r="86" spans="2:40" ht="12.75">
      <c r="B86" s="6" t="s">
        <v>661</v>
      </c>
      <c r="C86" s="7">
        <f>C23</f>
        <v>0.20454160753115194</v>
      </c>
      <c r="L86" s="6" t="s">
        <v>661</v>
      </c>
      <c r="M86" s="78">
        <f>M23</f>
        <v>0.14327942966440618</v>
      </c>
      <c r="U86" s="6" t="s">
        <v>661</v>
      </c>
      <c r="V86" s="78">
        <f>V23</f>
        <v>0.24645761458846724</v>
      </c>
      <c r="AD86" s="6" t="s">
        <v>661</v>
      </c>
      <c r="AE86" s="78">
        <f>AE23</f>
        <v>0.2152803738317757</v>
      </c>
      <c r="AM86" s="6" t="s">
        <v>661</v>
      </c>
      <c r="AN86" s="78">
        <f>AN23</f>
        <v>0.11066150598170303</v>
      </c>
    </row>
    <row r="87" spans="2:40" ht="12.75">
      <c r="B87" s="6" t="s">
        <v>665</v>
      </c>
      <c r="C87" s="7">
        <f>C26</f>
        <v>0.0070962617674249035</v>
      </c>
      <c r="L87" s="6" t="s">
        <v>665</v>
      </c>
      <c r="M87" s="78">
        <f>M26</f>
        <v>0</v>
      </c>
      <c r="U87" s="6" t="s">
        <v>665</v>
      </c>
      <c r="V87" s="78">
        <f>V26</f>
        <v>0.003480778708723509</v>
      </c>
      <c r="AD87" s="6" t="s">
        <v>665</v>
      </c>
      <c r="AE87" s="78">
        <f>AE26</f>
        <v>0.019065420560747663</v>
      </c>
      <c r="AM87" s="6" t="s">
        <v>665</v>
      </c>
      <c r="AN87" s="78">
        <f>AN26</f>
        <v>0.00422237860661506</v>
      </c>
    </row>
    <row r="88" spans="2:40" ht="12.75">
      <c r="B88" s="6" t="s">
        <v>664</v>
      </c>
      <c r="C88" s="7">
        <f>C27</f>
        <v>0.00343745524146821</v>
      </c>
      <c r="L88" s="6" t="s">
        <v>664</v>
      </c>
      <c r="M88" s="78">
        <f>M27</f>
        <v>0.009795397901814178</v>
      </c>
      <c r="U88" s="6" t="s">
        <v>664</v>
      </c>
      <c r="V88" s="78">
        <f>V27</f>
        <v>0.0012629374075899457</v>
      </c>
      <c r="AD88" s="6" t="s">
        <v>664</v>
      </c>
      <c r="AE88" s="78">
        <f>AE27</f>
        <v>0.001822429906542056</v>
      </c>
      <c r="AM88" s="6" t="s">
        <v>664</v>
      </c>
      <c r="AN88" s="78">
        <f>AN27</f>
        <v>0.0026389866291344124</v>
      </c>
    </row>
    <row r="89" spans="2:40" ht="12.75">
      <c r="B89" s="6" t="s">
        <v>663</v>
      </c>
      <c r="C89" s="7">
        <f>C24</f>
        <v>0.0636970872775094</v>
      </c>
      <c r="L89" s="6" t="s">
        <v>663</v>
      </c>
      <c r="M89" s="78">
        <f>M24</f>
        <v>0</v>
      </c>
      <c r="U89" s="6" t="s">
        <v>663</v>
      </c>
      <c r="V89" s="78">
        <f>V24</f>
        <v>0.07171020206998521</v>
      </c>
      <c r="AD89" s="6" t="s">
        <v>663</v>
      </c>
      <c r="AE89" s="78">
        <f>AE24</f>
        <v>0.11981308411214953</v>
      </c>
      <c r="AM89" s="6" t="s">
        <v>663</v>
      </c>
      <c r="AN89" s="78">
        <f>AN24</f>
        <v>0</v>
      </c>
    </row>
    <row r="90" spans="3:31" ht="12.75">
      <c r="C90" s="78">
        <f>SUM(C84:C89)</f>
        <v>1</v>
      </c>
      <c r="M90" s="78">
        <f>SUM(M84:M89)</f>
        <v>1</v>
      </c>
      <c r="V90">
        <f>SUM(V84:V89)</f>
        <v>1</v>
      </c>
      <c r="AE90">
        <f>SUM(AE84:AE89)</f>
        <v>0.9999999999999999</v>
      </c>
    </row>
  </sheetData>
  <mergeCells count="30">
    <mergeCell ref="AL36:AS37"/>
    <mergeCell ref="AD37:AK38"/>
    <mergeCell ref="AM32:AS33"/>
    <mergeCell ref="AD32:AJ33"/>
    <mergeCell ref="AE19:AJ19"/>
    <mergeCell ref="AN19:AS19"/>
    <mergeCell ref="U36:AB37"/>
    <mergeCell ref="B36:I37"/>
    <mergeCell ref="L36:S37"/>
    <mergeCell ref="M19:R19"/>
    <mergeCell ref="L32:R33"/>
    <mergeCell ref="U32:AA33"/>
    <mergeCell ref="C19:H19"/>
    <mergeCell ref="B32:I33"/>
    <mergeCell ref="V19:AA19"/>
    <mergeCell ref="AD1:AJ2"/>
    <mergeCell ref="AE7:AJ7"/>
    <mergeCell ref="AM1:AS2"/>
    <mergeCell ref="AN7:AS7"/>
    <mergeCell ref="AD4:AK6"/>
    <mergeCell ref="AM4:AS5"/>
    <mergeCell ref="U1:AA2"/>
    <mergeCell ref="V7:AA7"/>
    <mergeCell ref="U4:AA5"/>
    <mergeCell ref="L1:R2"/>
    <mergeCell ref="M7:R7"/>
    <mergeCell ref="B1:H2"/>
    <mergeCell ref="C7:H7"/>
    <mergeCell ref="B4:I6"/>
    <mergeCell ref="L4:S6"/>
  </mergeCells>
  <printOptions horizontalCentered="1"/>
  <pageMargins left="0.5" right="0.25" top="1" bottom="1" header="0.5" footer="0.5"/>
  <pageSetup fitToWidth="6" horizontalDpi="300" verticalDpi="300" orientation="portrait" scale="85" r:id="rId2"/>
  <headerFooter alignWithMargins="0">
    <oddHeader>&amp;LCDR Report - Summer Fuel Types&amp;RMay 2007
</oddHeader>
    <oddFooter xml:space="preserve">&amp;CSummer Fuel Types - &amp;P of &amp;N </oddFooter>
  </headerFooter>
  <colBreaks count="4" manualBreakCount="4">
    <brk id="10" max="67" man="1"/>
    <brk id="19" max="67" man="1"/>
    <brk id="28" max="67" man="1"/>
    <brk id="37" max="67"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2005 Capacity Demand Reseve Report</dc:title>
  <dc:subject>Generation and Demand Projections</dc:subject>
  <dc:creator/>
  <cp:keywords/>
  <dc:description/>
  <cp:lastModifiedBy/>
  <cp:lastPrinted>2007-05-17T19:36:47Z</cp:lastPrinted>
  <dcterms:created xsi:type="dcterms:W3CDTF">2003-03-19T21:38:32Z</dcterms:created>
  <dcterms:modified xsi:type="dcterms:W3CDTF">2007-05-17T19:37:02Z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