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Wind-Solar Peak Ave Capacity Percentage Files\2017\2017_February Updates\"/>
    </mc:Choice>
  </mc:AlternateContent>
  <bookViews>
    <workbookView xWindow="-15" yWindow="420" windowWidth="28830" windowHeight="7725" tabRatio="596" activeTab="1"/>
  </bookViews>
  <sheets>
    <sheet name="Summary" sheetId="17" r:id="rId1"/>
    <sheet name="Graphs" sheetId="21" r:id="rId2"/>
    <sheet name="F2016-NC" sheetId="35" r:id="rId3"/>
    <sheet name="F2016-C" sheetId="36" r:id="rId4"/>
    <sheet name="F2015-NC" sheetId="34" r:id="rId5"/>
    <sheet name="F2015-C" sheetId="33" r:id="rId6"/>
    <sheet name="F2014-NC" sheetId="19" r:id="rId7"/>
    <sheet name="F2014-C" sheetId="20" r:id="rId8"/>
    <sheet name="F2013-NC" sheetId="5" r:id="rId9"/>
    <sheet name="F2013-C" sheetId="6" r:id="rId10"/>
    <sheet name="F2012-NC" sheetId="9" r:id="rId11"/>
    <sheet name="F2012-C" sheetId="10" r:id="rId12"/>
    <sheet name="F2011-NC" sheetId="13" r:id="rId13"/>
    <sheet name="F2011-C" sheetId="14" r:id="rId14"/>
    <sheet name="F2010-NC" sheetId="24" r:id="rId15"/>
    <sheet name="F2009-NC" sheetId="28" r:id="rId16"/>
  </sheets>
  <calcPr calcId="152511"/>
</workbook>
</file>

<file path=xl/calcChain.xml><?xml version="1.0" encoding="utf-8"?>
<calcChain xmlns="http://schemas.openxmlformats.org/spreadsheetml/2006/main">
  <c r="E34" i="21" l="1"/>
  <c r="D34" i="21"/>
  <c r="C34" i="21"/>
  <c r="E28" i="21"/>
  <c r="D28" i="21"/>
  <c r="C28" i="21"/>
  <c r="C29" i="21"/>
  <c r="C6" i="21"/>
  <c r="D6" i="21"/>
  <c r="E6" i="21"/>
  <c r="E5" i="21"/>
  <c r="D5" i="21"/>
  <c r="C5" i="21"/>
  <c r="D6" i="17" l="1"/>
  <c r="B6" i="36" l="1"/>
  <c r="C5" i="36"/>
  <c r="D5" i="36"/>
  <c r="E5" i="36"/>
  <c r="F5" i="36"/>
  <c r="G5" i="36"/>
  <c r="H5" i="36"/>
  <c r="I5" i="36"/>
  <c r="J5" i="36"/>
  <c r="K5" i="36"/>
  <c r="L5" i="36"/>
  <c r="M5" i="36"/>
  <c r="N5" i="36"/>
  <c r="O5" i="36"/>
  <c r="P5" i="36"/>
  <c r="Q5" i="36"/>
  <c r="R5" i="36"/>
  <c r="S5" i="36"/>
  <c r="T5" i="36"/>
  <c r="U5" i="36"/>
  <c r="B5" i="36"/>
  <c r="C5" i="35"/>
  <c r="B6" i="35" s="1"/>
  <c r="C6" i="17" s="1"/>
  <c r="D5" i="35"/>
  <c r="E5" i="35"/>
  <c r="F5" i="35"/>
  <c r="G5" i="35"/>
  <c r="H5" i="35"/>
  <c r="I5" i="35"/>
  <c r="J5" i="35"/>
  <c r="K5" i="35"/>
  <c r="L5" i="35"/>
  <c r="M5" i="35"/>
  <c r="N5" i="35"/>
  <c r="O5" i="35"/>
  <c r="P5" i="35"/>
  <c r="Q5" i="35"/>
  <c r="R5" i="35"/>
  <c r="S5" i="35"/>
  <c r="T5" i="35"/>
  <c r="U5" i="35"/>
  <c r="B5" i="35"/>
  <c r="E12" i="21" l="1"/>
  <c r="D12" i="21"/>
  <c r="C12" i="21"/>
  <c r="C12" i="17"/>
  <c r="C13" i="17" l="1"/>
  <c r="D12" i="17"/>
  <c r="D7" i="17"/>
  <c r="C7" i="17"/>
  <c r="D8" i="17" l="1"/>
  <c r="E33" i="21"/>
  <c r="D33" i="21"/>
  <c r="C33" i="21"/>
  <c r="E11" i="21"/>
  <c r="D11" i="21"/>
  <c r="C11" i="21"/>
  <c r="D13" i="17" l="1"/>
  <c r="D11" i="17"/>
  <c r="D10" i="17"/>
  <c r="G5" i="17" s="1"/>
  <c r="D9" i="17"/>
  <c r="C11" i="17"/>
  <c r="C10" i="17"/>
  <c r="C9" i="17"/>
  <c r="C8" i="17"/>
  <c r="F5" i="17" s="1"/>
  <c r="E27" i="21" l="1"/>
  <c r="D27" i="21"/>
  <c r="C27" i="21"/>
  <c r="C10" i="21" l="1"/>
  <c r="D10" i="21"/>
  <c r="E10" i="21"/>
  <c r="C32" i="21"/>
  <c r="E32" i="21"/>
  <c r="D32" i="21"/>
  <c r="C30" i="21" l="1"/>
  <c r="C26" i="21" s="1"/>
  <c r="D30" i="21"/>
  <c r="D26" i="21" s="1"/>
  <c r="E30" i="21"/>
  <c r="E26" i="21" s="1"/>
  <c r="E29" i="21"/>
  <c r="D29" i="21"/>
  <c r="D7" i="21"/>
  <c r="C7" i="21"/>
  <c r="E7" i="21"/>
  <c r="E8" i="21"/>
  <c r="D8" i="21"/>
  <c r="C8" i="21"/>
  <c r="D9" i="21" l="1"/>
  <c r="D4" i="21" s="1"/>
  <c r="C9" i="21"/>
  <c r="C4" i="21" s="1"/>
  <c r="E9" i="21"/>
  <c r="E4" i="21" s="1"/>
  <c r="E31" i="21"/>
  <c r="D31" i="21"/>
  <c r="C31" i="21"/>
</calcChain>
</file>

<file path=xl/sharedStrings.xml><?xml version="1.0" encoding="utf-8"?>
<sst xmlns="http://schemas.openxmlformats.org/spreadsheetml/2006/main" count="443" uniqueCount="215">
  <si>
    <t>SEASON</t>
  </si>
  <si>
    <t>COASTAL</t>
  </si>
  <si>
    <t>NON-COASTAL</t>
  </si>
  <si>
    <t>CAPACITY FACTOR</t>
  </si>
  <si>
    <t>CAPACITY FACTOR AVG</t>
  </si>
  <si>
    <t>Coastal</t>
  </si>
  <si>
    <t>Year</t>
  </si>
  <si>
    <t>High</t>
  </si>
  <si>
    <t>Low</t>
  </si>
  <si>
    <t>Average</t>
  </si>
  <si>
    <t>Coastal Capacity Factors</t>
  </si>
  <si>
    <t>Non-Coastal Capacity Factors</t>
  </si>
  <si>
    <t>Non-Coastal</t>
  </si>
  <si>
    <t>HOUR</t>
  </si>
  <si>
    <t>WIND HSL (MW)</t>
  </si>
  <si>
    <t>WIND CAPACITY (MW)</t>
  </si>
  <si>
    <t>ERCOT LOAD (MW)</t>
  </si>
  <si>
    <t>Top Twenty Peak Hours for Each year</t>
  </si>
  <si>
    <t>HOUR ENDING</t>
  </si>
  <si>
    <t>WINDPEAKPCT Values *</t>
  </si>
  <si>
    <t>WIND METERED (MW)</t>
  </si>
  <si>
    <t>2015-10-1 HE17</t>
  </si>
  <si>
    <t>2015-10-7 HE17</t>
  </si>
  <si>
    <t>2015-10-11 HE17</t>
  </si>
  <si>
    <t>2015-10-12 HE14</t>
  </si>
  <si>
    <t>2015-10-12 HE15</t>
  </si>
  <si>
    <t>2015-10-12 HE16</t>
  </si>
  <si>
    <t>2015-10-12 HE17</t>
  </si>
  <si>
    <t>2015-10-12 HE18</t>
  </si>
  <si>
    <t>2015-10-12 HE19</t>
  </si>
  <si>
    <t>2015-10-12 HE20</t>
  </si>
  <si>
    <t>2015-10-12 HE21</t>
  </si>
  <si>
    <t>2015-10-13 HE16</t>
  </si>
  <si>
    <t>2015-10-13 HE17</t>
  </si>
  <si>
    <t>2015-10-13 HE18</t>
  </si>
  <si>
    <t>2015-10-14 HE16</t>
  </si>
  <si>
    <t>2015-10-14 HE17</t>
  </si>
  <si>
    <t>2015-10-14 HE18</t>
  </si>
  <si>
    <t>2015-10-15 HE16</t>
  </si>
  <si>
    <t>2015-10-15 HE17</t>
  </si>
  <si>
    <t>2015-10-15 HE18</t>
  </si>
  <si>
    <t>2014-10-1 HE15</t>
  </si>
  <si>
    <t>2014-10-1 HE16</t>
  </si>
  <si>
    <t>2014-10-1 HE17</t>
  </si>
  <si>
    <t>2014-10-1 HE18</t>
  </si>
  <si>
    <t>2014-10-1 HE19</t>
  </si>
  <si>
    <t>2014-10-2 HE14</t>
  </si>
  <si>
    <t>2014-10-2 HE15</t>
  </si>
  <si>
    <t>2014-10-2 HE16</t>
  </si>
  <si>
    <t>2014-10-2 HE17</t>
  </si>
  <si>
    <t>2014-10-7 HE15</t>
  </si>
  <si>
    <t>2014-10-7 HE16</t>
  </si>
  <si>
    <t>2014-10-7 HE17</t>
  </si>
  <si>
    <t>2014-10-7 HE18</t>
  </si>
  <si>
    <t>2014-10-8 HE16</t>
  </si>
  <si>
    <t>2014-10-8 HE17</t>
  </si>
  <si>
    <t>2014-10-9 HE16</t>
  </si>
  <si>
    <t>2014-10-9 HE17</t>
  </si>
  <si>
    <t>2014-10-9 HE18</t>
  </si>
  <si>
    <t>2014-10-10 HE16</t>
  </si>
  <si>
    <t>2014-10-10 HE17</t>
  </si>
  <si>
    <t>2013-10-1 HE15</t>
  </si>
  <si>
    <t>2013-10-1 HE16</t>
  </si>
  <si>
    <t>2013-10-1 HE17</t>
  </si>
  <si>
    <t>2013-10-1 HE18</t>
  </si>
  <si>
    <t>2013-10-2 HE16</t>
  </si>
  <si>
    <t>2013-10-2 HE17</t>
  </si>
  <si>
    <t>2013-10-2 HE18</t>
  </si>
  <si>
    <t>2013-10-3 HE14</t>
  </si>
  <si>
    <t>2013-10-3 HE15</t>
  </si>
  <si>
    <t>2013-10-3 HE16</t>
  </si>
  <si>
    <t>2013-10-3 HE17</t>
  </si>
  <si>
    <t>2013-10-3 HE18</t>
  </si>
  <si>
    <t>2013-10-3 HE19</t>
  </si>
  <si>
    <t>2013-10-3 HE20</t>
  </si>
  <si>
    <t>2013-10-4 HE14</t>
  </si>
  <si>
    <t>2013-10-4 HE15</t>
  </si>
  <si>
    <t>2013-10-4 HE16</t>
  </si>
  <si>
    <t>2013-10-4 HE17</t>
  </si>
  <si>
    <t>2013-10-4 HE18</t>
  </si>
  <si>
    <t>2013-10-4 HE19</t>
  </si>
  <si>
    <t>2012-10-4 HE15</t>
  </si>
  <si>
    <t>2012-10-4 HE16</t>
  </si>
  <si>
    <t>2012-10-4 HE17</t>
  </si>
  <si>
    <t>2012-10-4 HE18</t>
  </si>
  <si>
    <t>2012-10-5 HE15</t>
  </si>
  <si>
    <t>2012-10-5 HE16</t>
  </si>
  <si>
    <t>2012-10-5 HE17</t>
  </si>
  <si>
    <t>2012-10-5 HE18</t>
  </si>
  <si>
    <t>2012-10-12 HE15</t>
  </si>
  <si>
    <t>2012-10-12 HE16</t>
  </si>
  <si>
    <t>2012-10-12 HE17</t>
  </si>
  <si>
    <t>2012-10-12 HE18</t>
  </si>
  <si>
    <t>2012-10-17 HE17</t>
  </si>
  <si>
    <t>2012-10-17 HE18</t>
  </si>
  <si>
    <t>2012-10-21 HE17</t>
  </si>
  <si>
    <t>2012-10-22 HE16</t>
  </si>
  <si>
    <t>2012-10-22 HE17</t>
  </si>
  <si>
    <t>2012-10-23 HE17</t>
  </si>
  <si>
    <t>2012-10-24 HE16</t>
  </si>
  <si>
    <t>2012-10-24 HE17</t>
  </si>
  <si>
    <t>2011-10-6 HE15</t>
  </si>
  <si>
    <t>2011-10-6 HE16</t>
  </si>
  <si>
    <t>2011-10-6 HE17</t>
  </si>
  <si>
    <t>2011-10-6 HE18</t>
  </si>
  <si>
    <t>2011-10-6 HE19</t>
  </si>
  <si>
    <t>2011-10-6 HE20</t>
  </si>
  <si>
    <t>2011-10-6 HE21</t>
  </si>
  <si>
    <t>2011-10-7 HE14</t>
  </si>
  <si>
    <t>2011-10-7 HE15</t>
  </si>
  <si>
    <t>2011-10-7 HE16</t>
  </si>
  <si>
    <t>2011-10-7 HE17</t>
  </si>
  <si>
    <t>2011-10-7 HE18</t>
  </si>
  <si>
    <t>2011-10-7 HE19</t>
  </si>
  <si>
    <t>2011-10-12 HE17</t>
  </si>
  <si>
    <t>2011-10-17 HE15</t>
  </si>
  <si>
    <t>2011-10-17 HE16</t>
  </si>
  <si>
    <t>2011-10-17 HE17</t>
  </si>
  <si>
    <t>2011-10-17 HE18</t>
  </si>
  <si>
    <t>2011-10-17 HE19</t>
  </si>
  <si>
    <t>2011-10-17 HE20</t>
  </si>
  <si>
    <t>2010-10-1 HE16</t>
  </si>
  <si>
    <t>2010-10-1 HE17</t>
  </si>
  <si>
    <t>2010-10-1 HE18</t>
  </si>
  <si>
    <t>2010-10-11 HE16</t>
  </si>
  <si>
    <t>2010-10-11 HE17</t>
  </si>
  <si>
    <t>2010-10-11 HE18</t>
  </si>
  <si>
    <t>2010-10-12 HE17</t>
  </si>
  <si>
    <t>2010-10-19 HE17</t>
  </si>
  <si>
    <t>2010-10-20 HE16</t>
  </si>
  <si>
    <t>2010-10-20 HE17</t>
  </si>
  <si>
    <t>2010-10-20 HE18</t>
  </si>
  <si>
    <t>2010-10-21 HE16</t>
  </si>
  <si>
    <t>2010-10-21 HE17</t>
  </si>
  <si>
    <t>2010-10-25 HE16</t>
  </si>
  <si>
    <t>2010-10-25 HE17</t>
  </si>
  <si>
    <t>2010-10-25 HE18</t>
  </si>
  <si>
    <t>2010-10-25 HE20</t>
  </si>
  <si>
    <t>2010-10-27 HE16</t>
  </si>
  <si>
    <t>2010-10-27 HE17</t>
  </si>
  <si>
    <t>2010-10-27 HE18</t>
  </si>
  <si>
    <t>2009-10-1 HE15</t>
  </si>
  <si>
    <t>2009-10-1 HE16</t>
  </si>
  <si>
    <t>2009-10-1 HE17</t>
  </si>
  <si>
    <t>2009-10-1 HE18</t>
  </si>
  <si>
    <t>2009-10-6 HE14</t>
  </si>
  <si>
    <t>2009-10-6 HE15</t>
  </si>
  <si>
    <t>2009-10-6 HE16</t>
  </si>
  <si>
    <t>2009-10-6 HE17</t>
  </si>
  <si>
    <t>2009-10-6 HE18</t>
  </si>
  <si>
    <t>2009-10-8 HE14</t>
  </si>
  <si>
    <t>2009-10-8 HE15</t>
  </si>
  <si>
    <t>2009-10-8 HE16</t>
  </si>
  <si>
    <t>2009-10-8 HE17</t>
  </si>
  <si>
    <t>2009-10-8 HE18</t>
  </si>
  <si>
    <t>2009-10-8 HE19</t>
  </si>
  <si>
    <t>2009-10-8 HE20</t>
  </si>
  <si>
    <t>2009-10-8 HE21</t>
  </si>
  <si>
    <t>2009-10-14 HE16</t>
  </si>
  <si>
    <t>2009-10-14 HE17</t>
  </si>
  <si>
    <t>2009-10-14 HE18</t>
  </si>
  <si>
    <t>Fall, Non-Coastal</t>
  </si>
  <si>
    <t>Fall, Coastal</t>
  </si>
  <si>
    <t>Fall Peak Ave. Wind Capacity Percentages</t>
  </si>
  <si>
    <t>PEAK AVERAGE WIND CAPACITY PERCENTAGES, FALL PEAK SEASON</t>
  </si>
  <si>
    <t>2016-10-4 HE17</t>
  </si>
  <si>
    <t>2016-10-5 HE17</t>
  </si>
  <si>
    <t>2016-10-5 HE16</t>
  </si>
  <si>
    <t>2016-10-5 HE18</t>
  </si>
  <si>
    <t>2016-10-5 HE15</t>
  </si>
  <si>
    <t>2016-10-5 HE19</t>
  </si>
  <si>
    <t>2016-10-6 HE17</t>
  </si>
  <si>
    <t>2016-10-6 HE16</t>
  </si>
  <si>
    <t>2016-10-6 HE18</t>
  </si>
  <si>
    <t>2016-10-6 HE15</t>
  </si>
  <si>
    <t>2016-10-17 HE17</t>
  </si>
  <si>
    <t>2016-10-17 HE16</t>
  </si>
  <si>
    <t>2016-10-17 HE18</t>
  </si>
  <si>
    <t>2016-10-17 HE15</t>
  </si>
  <si>
    <t>2016-10-18 HE17</t>
  </si>
  <si>
    <t>2016-10-18 HE16</t>
  </si>
  <si>
    <t>2016-10-18 HE18</t>
  </si>
  <si>
    <t>2016-10-18 HE15</t>
  </si>
  <si>
    <t>2016-10-19 HE17</t>
  </si>
  <si>
    <t>2016-10-19 HE16</t>
  </si>
  <si>
    <t>FALL 2016</t>
  </si>
  <si>
    <t>* The methodology for calculating WINDPEAKPCT values is outlined in ERCOT Protocol Section 3.2.6.2.2. See: http://www.ercot.com/content/wcm/current_guides/53528/03-010117_Nodal.doc</t>
  </si>
  <si>
    <t>Fall 2009-C</t>
  </si>
  <si>
    <t>Fall 2010-C</t>
  </si>
  <si>
    <t>Fall 2011-C</t>
  </si>
  <si>
    <t>Fall 2012-C</t>
  </si>
  <si>
    <t>Fall 2013-C</t>
  </si>
  <si>
    <t>Fall 2014-C</t>
  </si>
  <si>
    <t>Fall 2015-C</t>
  </si>
  <si>
    <t>Fall 2009-NC</t>
  </si>
  <si>
    <t>Fall 2010-NC</t>
  </si>
  <si>
    <t>Fall 2011-NC</t>
  </si>
  <si>
    <t>Fall 2012-NC</t>
  </si>
  <si>
    <t>Fall 2013-NC</t>
  </si>
  <si>
    <t>Fall 2014-NC</t>
  </si>
  <si>
    <t>Fall 2015-NC</t>
  </si>
  <si>
    <t>FALL 2009</t>
  </si>
  <si>
    <t>Fall 2016-NC</t>
  </si>
  <si>
    <t>Fall 2009-2016-NC</t>
  </si>
  <si>
    <t>Fall 2016-C</t>
  </si>
  <si>
    <t>FALL 2012</t>
  </si>
  <si>
    <t>Fall 2011-2016-C</t>
  </si>
  <si>
    <t>FALL 2015</t>
  </si>
  <si>
    <t>FALL 2014</t>
  </si>
  <si>
    <t>FALL 2013</t>
  </si>
  <si>
    <t>FALL 2011</t>
  </si>
  <si>
    <t>FALL 2010</t>
  </si>
  <si>
    <t>HISTORICAL WIND CAPACITY CONTRIBUTION - FALL</t>
  </si>
  <si>
    <t>TOTAL HSL (MW)</t>
  </si>
  <si>
    <t>TOTAL CAPACITY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</si>
</sst>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  <scheme val="minor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5" applyNumberFormat="0" applyFont="0" applyAlignment="0" applyProtection="0"/>
    <xf numFmtId="0" fontId="13" fillId="3" borderId="5" applyNumberFormat="0" applyFon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2" applyNumberFormat="1" applyFont="1"/>
    <xf numFmtId="165" fontId="5" fillId="0" borderId="0" xfId="2" applyNumberFormat="1" applyFont="1"/>
    <xf numFmtId="9" fontId="6" fillId="0" borderId="1" xfId="0" applyNumberFormat="1" applyFont="1" applyBorder="1" applyAlignment="1">
      <alignment horizontal="center" vertical="center"/>
    </xf>
    <xf numFmtId="0" fontId="0" fillId="0" borderId="0" xfId="0"/>
    <xf numFmtId="164" fontId="2" fillId="0" borderId="0" xfId="1" applyNumberFormat="1" applyFont="1"/>
    <xf numFmtId="0" fontId="7" fillId="0" borderId="0" xfId="0" applyFont="1"/>
    <xf numFmtId="165" fontId="7" fillId="0" borderId="0" xfId="2" applyNumberFormat="1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165" fontId="7" fillId="0" borderId="0" xfId="2" applyNumberFormat="1" applyFont="1" applyAlignment="1">
      <alignment horizontal="right"/>
    </xf>
    <xf numFmtId="0" fontId="14" fillId="0" borderId="0" xfId="0" applyFont="1"/>
    <xf numFmtId="49" fontId="14" fillId="0" borderId="0" xfId="2" applyNumberFormat="1" applyFont="1"/>
    <xf numFmtId="9" fontId="6" fillId="4" borderId="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6" fillId="0" borderId="1" xfId="0" applyFont="1" applyFill="1" applyBorder="1" applyAlignment="1">
      <alignment horizontal="left" vertical="center"/>
    </xf>
    <xf numFmtId="166" fontId="2" fillId="0" borderId="0" xfId="0" applyNumberFormat="1" applyFont="1"/>
    <xf numFmtId="9" fontId="2" fillId="0" borderId="0" xfId="2" applyFont="1"/>
    <xf numFmtId="165" fontId="2" fillId="0" borderId="0" xfId="0" applyNumberFormat="1" applyFont="1"/>
    <xf numFmtId="9" fontId="14" fillId="0" borderId="6" xfId="2" applyNumberFormat="1" applyFont="1" applyBorder="1"/>
    <xf numFmtId="9" fontId="14" fillId="0" borderId="0" xfId="2" applyNumberFormat="1" applyFont="1" applyFill="1" applyBorder="1"/>
    <xf numFmtId="0" fontId="8" fillId="0" borderId="7" xfId="0" applyFont="1" applyFill="1" applyBorder="1" applyAlignment="1">
      <alignment horizontal="left" vertical="center"/>
    </xf>
    <xf numFmtId="9" fontId="2" fillId="0" borderId="0" xfId="0" applyNumberFormat="1" applyFont="1"/>
    <xf numFmtId="9" fontId="6" fillId="0" borderId="1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22" fontId="2" fillId="0" borderId="0" xfId="0" applyNumberFormat="1" applyFont="1"/>
    <xf numFmtId="0" fontId="0" fillId="0" borderId="0" xfId="0" applyFont="1"/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5" fontId="7" fillId="0" borderId="0" xfId="2" applyNumberFormat="1" applyFont="1" applyAlignment="1">
      <alignment horizontal="left" vertical="top" wrapText="1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0"/>
              <a:t>ERCOT</a:t>
            </a:r>
            <a:r>
              <a:rPr lang="en-US" sz="1050" b="0" baseline="0"/>
              <a:t> Non-Coastal Wind - Historical Fall Capacity Factors - Top 20 Hours</a:t>
            </a:r>
            <a:endParaRPr lang="en-US" sz="1050" b="0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Graphs!$B$4:$B$10</c:f>
              <c:strCache>
                <c:ptCount val="7"/>
                <c:pt idx="0">
                  <c:v>Fall 2009-2016-NC</c:v>
                </c:pt>
                <c:pt idx="1">
                  <c:v>Fall 2009-NC</c:v>
                </c:pt>
                <c:pt idx="2">
                  <c:v>Fall 2010-NC</c:v>
                </c:pt>
                <c:pt idx="3">
                  <c:v>Fall 2011-NC</c:v>
                </c:pt>
                <c:pt idx="4">
                  <c:v>Fall 2012-NC</c:v>
                </c:pt>
                <c:pt idx="5">
                  <c:v>Fall 2013-NC</c:v>
                </c:pt>
                <c:pt idx="6">
                  <c:v>Fall 2014-NC</c:v>
                </c:pt>
              </c:strCache>
            </c:strRef>
          </c:cat>
          <c:val>
            <c:numRef>
              <c:f>Graphs!$C$4:$C$10</c:f>
              <c:numCache>
                <c:formatCode>0.0%</c:formatCode>
                <c:ptCount val="7"/>
                <c:pt idx="0">
                  <c:v>0.90446105072463778</c:v>
                </c:pt>
                <c:pt idx="1">
                  <c:v>0.37364065882305508</c:v>
                </c:pt>
                <c:pt idx="2">
                  <c:v>0.55779944225829636</c:v>
                </c:pt>
                <c:pt idx="3">
                  <c:v>0.90446105072463778</c:v>
                </c:pt>
                <c:pt idx="4">
                  <c:v>0.73027677211308306</c:v>
                </c:pt>
                <c:pt idx="5">
                  <c:v>0.67987056720438788</c:v>
                </c:pt>
                <c:pt idx="6">
                  <c:v>0.45467258337795413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Graphs!$B$4:$B$10</c:f>
              <c:strCache>
                <c:ptCount val="7"/>
                <c:pt idx="0">
                  <c:v>Fall 2009-2016-NC</c:v>
                </c:pt>
                <c:pt idx="1">
                  <c:v>Fall 2009-NC</c:v>
                </c:pt>
                <c:pt idx="2">
                  <c:v>Fall 2010-NC</c:v>
                </c:pt>
                <c:pt idx="3">
                  <c:v>Fall 2011-NC</c:v>
                </c:pt>
                <c:pt idx="4">
                  <c:v>Fall 2012-NC</c:v>
                </c:pt>
                <c:pt idx="5">
                  <c:v>Fall 2013-NC</c:v>
                </c:pt>
                <c:pt idx="6">
                  <c:v>Fall 2014-NC</c:v>
                </c:pt>
              </c:strCache>
            </c:strRef>
          </c:cat>
          <c:val>
            <c:numRef>
              <c:f>Graphs!$D$4:$D$10</c:f>
              <c:numCache>
                <c:formatCode>0.0%</c:formatCode>
                <c:ptCount val="7"/>
                <c:pt idx="0">
                  <c:v>2.8742646155166737E-3</c:v>
                </c:pt>
                <c:pt idx="1">
                  <c:v>7.9269013045203993E-2</c:v>
                </c:pt>
                <c:pt idx="2">
                  <c:v>2.8742646155166737E-3</c:v>
                </c:pt>
                <c:pt idx="3">
                  <c:v>0.25248785408432156</c:v>
                </c:pt>
                <c:pt idx="4">
                  <c:v>8.5425445624863986E-3</c:v>
                </c:pt>
                <c:pt idx="5">
                  <c:v>0.24231302460047077</c:v>
                </c:pt>
                <c:pt idx="6">
                  <c:v>0.13067423910225054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Graphs!$B$4:$B$10</c:f>
              <c:strCache>
                <c:ptCount val="7"/>
                <c:pt idx="0">
                  <c:v>Fall 2009-2016-NC</c:v>
                </c:pt>
                <c:pt idx="1">
                  <c:v>Fall 2009-NC</c:v>
                </c:pt>
                <c:pt idx="2">
                  <c:v>Fall 2010-NC</c:v>
                </c:pt>
                <c:pt idx="3">
                  <c:v>Fall 2011-NC</c:v>
                </c:pt>
                <c:pt idx="4">
                  <c:v>Fall 2012-NC</c:v>
                </c:pt>
                <c:pt idx="5">
                  <c:v>Fall 2013-NC</c:v>
                </c:pt>
                <c:pt idx="6">
                  <c:v>Fall 2014-NC</c:v>
                </c:pt>
              </c:strCache>
            </c:strRef>
          </c:cat>
          <c:val>
            <c:numRef>
              <c:f>Graphs!$E$4:$E$10</c:f>
              <c:numCache>
                <c:formatCode>0.0%</c:formatCode>
                <c:ptCount val="7"/>
                <c:pt idx="0">
                  <c:v>0.35014213099808994</c:v>
                </c:pt>
                <c:pt idx="1">
                  <c:v>0.27827591779437177</c:v>
                </c:pt>
                <c:pt idx="2">
                  <c:v>0.18026775309869961</c:v>
                </c:pt>
                <c:pt idx="3">
                  <c:v>0.73370436967923391</c:v>
                </c:pt>
                <c:pt idx="4">
                  <c:v>0.30399388002940142</c:v>
                </c:pt>
                <c:pt idx="5">
                  <c:v>0.42641989173930028</c:v>
                </c:pt>
                <c:pt idx="6">
                  <c:v>0.27723176495107932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474084680"/>
        <c:axId val="474085072"/>
      </c:stockChart>
      <c:catAx>
        <c:axId val="47408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085072"/>
        <c:crosses val="autoZero"/>
        <c:auto val="0"/>
        <c:lblAlgn val="ctr"/>
        <c:lblOffset val="100"/>
        <c:noMultiLvlLbl val="0"/>
      </c:catAx>
      <c:valAx>
        <c:axId val="4740850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408468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ERCOT Coastal</a:t>
            </a:r>
            <a:r>
              <a:rPr lang="en-US" sz="1050" b="0" baseline="0"/>
              <a:t> </a:t>
            </a:r>
            <a:r>
              <a:rPr lang="en-US" sz="1050" b="0"/>
              <a:t>Wind - Historical Fall</a:t>
            </a:r>
            <a:r>
              <a:rPr lang="en-US" sz="1050" b="0" baseline="0"/>
              <a:t> </a:t>
            </a:r>
            <a:r>
              <a:rPr lang="en-US" sz="1050" b="0"/>
              <a:t>Capacity Factors - Top 20 Hours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Graphs!$C$25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Graphs!$B$26:$B$32</c:f>
              <c:strCache>
                <c:ptCount val="7"/>
                <c:pt idx="0">
                  <c:v>Fall 2011-2016-C</c:v>
                </c:pt>
                <c:pt idx="1">
                  <c:v>Fall 2009-C</c:v>
                </c:pt>
                <c:pt idx="2">
                  <c:v>Fall 2010-C</c:v>
                </c:pt>
                <c:pt idx="3">
                  <c:v>Fall 2011-C</c:v>
                </c:pt>
                <c:pt idx="4">
                  <c:v>Fall 2012-C</c:v>
                </c:pt>
                <c:pt idx="5">
                  <c:v>Fall 2013-C</c:v>
                </c:pt>
                <c:pt idx="6">
                  <c:v>Fall 2014-C</c:v>
                </c:pt>
              </c:strCache>
            </c:strRef>
          </c:cat>
          <c:val>
            <c:numRef>
              <c:f>Graphs!$C$26:$C$32</c:f>
              <c:numCache>
                <c:formatCode>0.0%</c:formatCode>
                <c:ptCount val="7"/>
                <c:pt idx="0">
                  <c:v>0.96215460115028772</c:v>
                </c:pt>
                <c:pt idx="1">
                  <c:v>#N/A</c:v>
                </c:pt>
                <c:pt idx="2">
                  <c:v>#N/A</c:v>
                </c:pt>
                <c:pt idx="3">
                  <c:v>0.92332919083126208</c:v>
                </c:pt>
                <c:pt idx="4">
                  <c:v>0.96215460115028772</c:v>
                </c:pt>
                <c:pt idx="5">
                  <c:v>0.65474784069727776</c:v>
                </c:pt>
                <c:pt idx="6">
                  <c:v>0.73152795463121689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Graphs!$D$25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Graphs!$B$26:$B$32</c:f>
              <c:strCache>
                <c:ptCount val="7"/>
                <c:pt idx="0">
                  <c:v>Fall 2011-2016-C</c:v>
                </c:pt>
                <c:pt idx="1">
                  <c:v>Fall 2009-C</c:v>
                </c:pt>
                <c:pt idx="2">
                  <c:v>Fall 2010-C</c:v>
                </c:pt>
                <c:pt idx="3">
                  <c:v>Fall 2011-C</c:v>
                </c:pt>
                <c:pt idx="4">
                  <c:v>Fall 2012-C</c:v>
                </c:pt>
                <c:pt idx="5">
                  <c:v>Fall 2013-C</c:v>
                </c:pt>
                <c:pt idx="6">
                  <c:v>Fall 2014-C</c:v>
                </c:pt>
              </c:strCache>
            </c:strRef>
          </c:cat>
          <c:val>
            <c:numRef>
              <c:f>Graphs!$D$26:$D$32</c:f>
              <c:numCache>
                <c:formatCode>0.0%</c:formatCode>
                <c:ptCount val="7"/>
                <c:pt idx="0">
                  <c:v>5.3973349903341621E-2</c:v>
                </c:pt>
                <c:pt idx="1">
                  <c:v>#N/A</c:v>
                </c:pt>
                <c:pt idx="2">
                  <c:v>#N/A</c:v>
                </c:pt>
                <c:pt idx="3">
                  <c:v>5.3973349903341621E-2</c:v>
                </c:pt>
                <c:pt idx="4">
                  <c:v>0.1950848288995326</c:v>
                </c:pt>
                <c:pt idx="5">
                  <c:v>0.27898322438371281</c:v>
                </c:pt>
                <c:pt idx="6">
                  <c:v>0.14442326575380954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Graphs!$E$25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Graphs!$B$26:$B$32</c:f>
              <c:strCache>
                <c:ptCount val="7"/>
                <c:pt idx="0">
                  <c:v>Fall 2011-2016-C</c:v>
                </c:pt>
                <c:pt idx="1">
                  <c:v>Fall 2009-C</c:v>
                </c:pt>
                <c:pt idx="2">
                  <c:v>Fall 2010-C</c:v>
                </c:pt>
                <c:pt idx="3">
                  <c:v>Fall 2011-C</c:v>
                </c:pt>
                <c:pt idx="4">
                  <c:v>Fall 2012-C</c:v>
                </c:pt>
                <c:pt idx="5">
                  <c:v>Fall 2013-C</c:v>
                </c:pt>
                <c:pt idx="6">
                  <c:v>Fall 2014-C</c:v>
                </c:pt>
              </c:strCache>
            </c:strRef>
          </c:cat>
          <c:val>
            <c:numRef>
              <c:f>Graphs!$E$26:$E$32</c:f>
              <c:numCache>
                <c:formatCode>0.0%</c:formatCode>
                <c:ptCount val="7"/>
                <c:pt idx="0">
                  <c:v>0.43779828392426817</c:v>
                </c:pt>
                <c:pt idx="1">
                  <c:v>#N/A</c:v>
                </c:pt>
                <c:pt idx="2">
                  <c:v>#N/A</c:v>
                </c:pt>
                <c:pt idx="3">
                  <c:v>0.51760191617275297</c:v>
                </c:pt>
                <c:pt idx="4">
                  <c:v>0.60470649513339902</c:v>
                </c:pt>
                <c:pt idx="5">
                  <c:v>0.42220012601401924</c:v>
                </c:pt>
                <c:pt idx="6">
                  <c:v>0.41868288079658367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474085856"/>
        <c:axId val="474086248"/>
      </c:stockChart>
      <c:catAx>
        <c:axId val="4740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086248"/>
        <c:crosses val="autoZero"/>
        <c:auto val="1"/>
        <c:lblAlgn val="ctr"/>
        <c:lblOffset val="100"/>
        <c:noMultiLvlLbl val="0"/>
      </c:catAx>
      <c:valAx>
        <c:axId val="4740862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40858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23811</xdr:rowOff>
    </xdr:from>
    <xdr:to>
      <xdr:col>15</xdr:col>
      <xdr:colOff>133350</xdr:colOff>
      <xdr:row>22</xdr:row>
      <xdr:rowOff>9524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285749</xdr:colOff>
      <xdr:row>23</xdr:row>
      <xdr:rowOff>166687</xdr:rowOff>
    </xdr:from>
    <xdr:to>
      <xdr:col>15</xdr:col>
      <xdr:colOff>161924</xdr:colOff>
      <xdr:row>42</xdr:row>
      <xdr:rowOff>104775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7"/>
  <sheetViews>
    <sheetView zoomScaleNormal="100" workbookViewId="0">
      <selection activeCell="F24" sqref="F24"/>
    </sheetView>
  </sheetViews>
  <sheetFormatPr defaultColWidth="9.140625" defaultRowHeight="15" x14ac:dyDescent="0.25"/>
  <cols>
    <col min="1" max="1" width="4" style="11" customWidth="1"/>
    <col min="2" max="3" width="13.42578125" style="11" customWidth="1"/>
    <col min="4" max="4" width="13.7109375" style="11" customWidth="1"/>
    <col min="5" max="5" width="4.28515625" style="11" customWidth="1"/>
    <col min="6" max="6" width="19.7109375" style="11" bestFit="1" customWidth="1"/>
    <col min="7" max="7" width="17.42578125" style="11" customWidth="1"/>
    <col min="8" max="16384" width="9.140625" style="11"/>
  </cols>
  <sheetData>
    <row r="1" spans="2:25" x14ac:dyDescent="0.25">
      <c r="B1" s="21" t="s">
        <v>164</v>
      </c>
    </row>
    <row r="3" spans="2:25" x14ac:dyDescent="0.25">
      <c r="B3" s="38" t="s">
        <v>163</v>
      </c>
      <c r="C3" s="39"/>
      <c r="D3" s="40"/>
      <c r="F3" s="22" t="s">
        <v>19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ht="15" customHeight="1" x14ac:dyDescent="0.25">
      <c r="B4" s="38" t="s">
        <v>17</v>
      </c>
      <c r="C4" s="39"/>
      <c r="D4" s="40"/>
      <c r="F4" s="13" t="s">
        <v>161</v>
      </c>
      <c r="G4" s="13" t="s">
        <v>162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5" x14ac:dyDescent="0.25">
      <c r="B5" s="13" t="s">
        <v>6</v>
      </c>
      <c r="C5" s="14" t="s">
        <v>12</v>
      </c>
      <c r="D5" s="14" t="s">
        <v>5</v>
      </c>
      <c r="F5" s="30">
        <f>AVERAGE(C$6:C13)</f>
        <v>0.35014213099808983</v>
      </c>
      <c r="G5" s="30">
        <f>AVERAGE(D$6:D11)</f>
        <v>0.43779828392426801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 x14ac:dyDescent="0.25">
      <c r="B6" s="26">
        <v>2016</v>
      </c>
      <c r="C6" s="34">
        <f>'F2016-NC'!B6</f>
        <v>0.27916043469012652</v>
      </c>
      <c r="D6" s="35">
        <f>'F2016-C'!B6</f>
        <v>0.41023558983162323</v>
      </c>
      <c r="F6" s="32"/>
      <c r="G6" s="3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 x14ac:dyDescent="0.25">
      <c r="B7" s="26">
        <v>2015</v>
      </c>
      <c r="C7" s="8">
        <f>'F2015-NC'!B6</f>
        <v>0.32208303600250643</v>
      </c>
      <c r="D7" s="8">
        <f>'F2015-C'!B6</f>
        <v>0.2533626955972304</v>
      </c>
      <c r="F7" s="31"/>
      <c r="G7" s="3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x14ac:dyDescent="0.25">
      <c r="B8" s="15">
        <v>2014</v>
      </c>
      <c r="C8" s="8">
        <f>+'F2014-NC'!B$6</f>
        <v>0.27723176495107921</v>
      </c>
      <c r="D8" s="8">
        <f>+'F2014-C'!B$6</f>
        <v>0.41868288079658345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ht="14.45" customHeight="1" x14ac:dyDescent="0.25">
      <c r="B9" s="15">
        <v>2013</v>
      </c>
      <c r="C9" s="8">
        <f>+'F2013-NC'!B$6</f>
        <v>0.42641989173930017</v>
      </c>
      <c r="D9" s="8">
        <f>+'F2013-C'!B$6</f>
        <v>0.42220012601401913</v>
      </c>
      <c r="F9" s="41" t="s">
        <v>186</v>
      </c>
      <c r="G9" s="41"/>
      <c r="H9" s="41"/>
      <c r="I9" s="41"/>
      <c r="J9" s="41"/>
      <c r="K9" s="4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 x14ac:dyDescent="0.25">
      <c r="B10" s="15">
        <v>2012</v>
      </c>
      <c r="C10" s="8">
        <f>+'F2012-NC'!B$6</f>
        <v>0.30399388002940153</v>
      </c>
      <c r="D10" s="8">
        <f>+'F2012-C'!B$6</f>
        <v>0.60470649513339869</v>
      </c>
      <c r="F10" s="41"/>
      <c r="G10" s="41"/>
      <c r="H10" s="41"/>
      <c r="I10" s="41"/>
      <c r="J10" s="41"/>
      <c r="K10" s="4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 x14ac:dyDescent="0.25">
      <c r="B11" s="15">
        <v>2011</v>
      </c>
      <c r="C11" s="8">
        <f>+'F2011-NC'!B$6</f>
        <v>0.73370436967923391</v>
      </c>
      <c r="D11" s="8">
        <f>+'F2011-C'!B$6</f>
        <v>0.51760191617275297</v>
      </c>
      <c r="F11" s="41"/>
      <c r="G11" s="41"/>
      <c r="H11" s="41"/>
      <c r="I11" s="41"/>
      <c r="J11" s="41"/>
      <c r="K11" s="41"/>
    </row>
    <row r="12" spans="2:25" x14ac:dyDescent="0.25">
      <c r="B12" s="15">
        <v>2010</v>
      </c>
      <c r="C12" s="8">
        <f>'F2010-NC'!B6</f>
        <v>0.18026775309869955</v>
      </c>
      <c r="D12" s="23" t="e">
        <f>NA()</f>
        <v>#N/A</v>
      </c>
      <c r="F12" s="41"/>
      <c r="G12" s="41"/>
      <c r="H12" s="41"/>
      <c r="I12" s="41"/>
      <c r="J12" s="41"/>
      <c r="K12" s="41"/>
    </row>
    <row r="13" spans="2:25" x14ac:dyDescent="0.25">
      <c r="B13" s="15">
        <v>2009</v>
      </c>
      <c r="C13" s="8">
        <f>'F2009-NC'!B6</f>
        <v>0.27827591779437161</v>
      </c>
      <c r="D13" s="23" t="e">
        <f>NA()</f>
        <v>#N/A</v>
      </c>
      <c r="F13" s="12"/>
    </row>
    <row r="16" spans="2:25" x14ac:dyDescent="0.25">
      <c r="C16" s="24"/>
      <c r="D16" s="24"/>
    </row>
    <row r="17" spans="3:4" x14ac:dyDescent="0.25">
      <c r="C17" s="24"/>
      <c r="D17" s="25"/>
    </row>
  </sheetData>
  <mergeCells count="3">
    <mergeCell ref="B4:D4"/>
    <mergeCell ref="B3:D3"/>
    <mergeCell ref="F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B1" sqref="B1:U1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9" customFormat="1" x14ac:dyDescent="0.25">
      <c r="A1" s="3" t="s">
        <v>13</v>
      </c>
      <c r="B1" s="3" t="s">
        <v>61</v>
      </c>
      <c r="C1" s="3" t="s">
        <v>62</v>
      </c>
      <c r="D1" s="3" t="s">
        <v>63</v>
      </c>
      <c r="E1" s="3" t="s">
        <v>64</v>
      </c>
      <c r="F1" s="3" t="s">
        <v>65</v>
      </c>
      <c r="G1" s="3" t="s">
        <v>66</v>
      </c>
      <c r="H1" s="3" t="s">
        <v>67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 t="s">
        <v>78</v>
      </c>
      <c r="T1" s="3" t="s">
        <v>79</v>
      </c>
      <c r="U1" s="3" t="s">
        <v>80</v>
      </c>
    </row>
    <row r="2" spans="1:21" s="9" customFormat="1" x14ac:dyDescent="0.25">
      <c r="A2" s="3" t="s">
        <v>16</v>
      </c>
      <c r="B2" s="3">
        <v>50528</v>
      </c>
      <c r="C2" s="3">
        <v>52054</v>
      </c>
      <c r="D2" s="3">
        <v>52741</v>
      </c>
      <c r="E2" s="3">
        <v>52103</v>
      </c>
      <c r="F2" s="3">
        <v>51111</v>
      </c>
      <c r="G2" s="3">
        <v>51874</v>
      </c>
      <c r="H2" s="3">
        <v>51468</v>
      </c>
      <c r="I2" s="3">
        <v>51359</v>
      </c>
      <c r="J2" s="3">
        <v>53179</v>
      </c>
      <c r="K2" s="3">
        <v>54249</v>
      </c>
      <c r="L2" s="3">
        <v>54710</v>
      </c>
      <c r="M2" s="3">
        <v>53945</v>
      </c>
      <c r="N2" s="3">
        <v>51823</v>
      </c>
      <c r="O2" s="3">
        <v>50638</v>
      </c>
      <c r="P2" s="3">
        <v>50874</v>
      </c>
      <c r="Q2" s="3">
        <v>52804</v>
      </c>
      <c r="R2" s="3">
        <v>54076</v>
      </c>
      <c r="S2" s="3">
        <v>54532</v>
      </c>
      <c r="T2" s="3">
        <v>53392</v>
      </c>
      <c r="U2" s="3">
        <v>50807</v>
      </c>
    </row>
    <row r="3" spans="1:21" x14ac:dyDescent="0.25">
      <c r="A3" s="4" t="s">
        <v>14</v>
      </c>
      <c r="B3" s="5">
        <v>551.83333333333337</v>
      </c>
      <c r="C3" s="5">
        <v>516.36666666666667</v>
      </c>
      <c r="D3" s="5">
        <v>517.54166666666663</v>
      </c>
      <c r="E3" s="5">
        <v>592.0333333333333</v>
      </c>
      <c r="F3" s="5">
        <v>362.97500000000002</v>
      </c>
      <c r="G3" s="5">
        <v>523.01666666666665</v>
      </c>
      <c r="H3" s="5">
        <v>636.18333333333339</v>
      </c>
      <c r="I3" s="5">
        <v>354.22500000000002</v>
      </c>
      <c r="J3" s="5">
        <v>422.78333333333336</v>
      </c>
      <c r="K3" s="5">
        <v>473.15</v>
      </c>
      <c r="L3" s="5">
        <v>458.84166666666664</v>
      </c>
      <c r="M3" s="5">
        <v>480.19166666666661</v>
      </c>
      <c r="N3" s="5">
        <v>507.85833333333335</v>
      </c>
      <c r="O3" s="5">
        <v>480.5333333333333</v>
      </c>
      <c r="P3" s="5">
        <v>358.75833333333327</v>
      </c>
      <c r="Q3" s="5">
        <v>535.74999999999989</v>
      </c>
      <c r="R3" s="5">
        <v>628.76666666666654</v>
      </c>
      <c r="S3" s="5">
        <v>693.49166666666667</v>
      </c>
      <c r="T3" s="5">
        <v>831.33333333333326</v>
      </c>
      <c r="U3" s="5">
        <v>795.71666666666681</v>
      </c>
    </row>
    <row r="4" spans="1:21" x14ac:dyDescent="0.25">
      <c r="A4" s="4" t="s">
        <v>15</v>
      </c>
      <c r="B4" s="5">
        <v>1269.6999999999996</v>
      </c>
      <c r="C4" s="5">
        <v>1269.6999999999996</v>
      </c>
      <c r="D4" s="5">
        <v>1269.6999999999996</v>
      </c>
      <c r="E4" s="5">
        <v>1269.6999999999996</v>
      </c>
      <c r="F4" s="5">
        <v>1269.6999999999996</v>
      </c>
      <c r="G4" s="5">
        <v>1269.6999999999996</v>
      </c>
      <c r="H4" s="5">
        <v>1269.6999999999996</v>
      </c>
      <c r="I4" s="5">
        <v>1269.6999999999996</v>
      </c>
      <c r="J4" s="5">
        <v>1269.6999999999996</v>
      </c>
      <c r="K4" s="5">
        <v>1269.6999999999996</v>
      </c>
      <c r="L4" s="5">
        <v>1269.6999999999996</v>
      </c>
      <c r="M4" s="5">
        <v>1269.6999999999996</v>
      </c>
      <c r="N4" s="5">
        <v>1269.6999999999996</v>
      </c>
      <c r="O4" s="5">
        <v>1269.6999999999996</v>
      </c>
      <c r="P4" s="5">
        <v>1269.6999999999996</v>
      </c>
      <c r="Q4" s="5">
        <v>1269.6999999999996</v>
      </c>
      <c r="R4" s="5">
        <v>1269.6999999999996</v>
      </c>
      <c r="S4" s="5">
        <v>1269.6999999999996</v>
      </c>
      <c r="T4" s="5">
        <v>1269.6999999999996</v>
      </c>
      <c r="U4" s="5">
        <v>1269.6999999999996</v>
      </c>
    </row>
    <row r="5" spans="1:21" x14ac:dyDescent="0.25">
      <c r="A5" s="3" t="s">
        <v>3</v>
      </c>
      <c r="B5" s="6">
        <v>0.4346171011525034</v>
      </c>
      <c r="C5" s="6">
        <v>0.40668399359428747</v>
      </c>
      <c r="D5" s="6">
        <v>0.40760940904675658</v>
      </c>
      <c r="E5" s="6">
        <v>0.46627812344123298</v>
      </c>
      <c r="F5" s="6">
        <v>0.28587461605103581</v>
      </c>
      <c r="G5" s="6">
        <v>0.41192145126145296</v>
      </c>
      <c r="H5" s="6">
        <v>0.50105011682549705</v>
      </c>
      <c r="I5" s="6">
        <v>0.27898322438371281</v>
      </c>
      <c r="J5" s="6">
        <v>0.3329789189047283</v>
      </c>
      <c r="K5" s="6">
        <v>0.37264708198787128</v>
      </c>
      <c r="L5" s="6">
        <v>0.36137801580425832</v>
      </c>
      <c r="M5" s="6">
        <v>0.37819301147252637</v>
      </c>
      <c r="N5" s="6">
        <v>0.39998293560158582</v>
      </c>
      <c r="O5" s="6">
        <v>0.37846210390905999</v>
      </c>
      <c r="P5" s="6">
        <v>0.28255362159040198</v>
      </c>
      <c r="Q5" s="6">
        <v>0.42195006694494769</v>
      </c>
      <c r="R5" s="6">
        <v>0.49520884198367077</v>
      </c>
      <c r="S5" s="6">
        <v>0.54618545063138291</v>
      </c>
      <c r="T5" s="6">
        <v>0.65474784069727776</v>
      </c>
      <c r="U5" s="6">
        <v>0.62669659499619368</v>
      </c>
    </row>
    <row r="6" spans="1:21" x14ac:dyDescent="0.25">
      <c r="A6" s="3" t="s">
        <v>4</v>
      </c>
      <c r="B6" s="7">
        <v>0.42220012601401913</v>
      </c>
    </row>
    <row r="8" spans="1:21" x14ac:dyDescent="0.25">
      <c r="A8" s="3" t="s">
        <v>0</v>
      </c>
      <c r="B8" s="3" t="s">
        <v>209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D37" sqref="D37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9" customFormat="1" x14ac:dyDescent="0.25">
      <c r="A1" s="3" t="s">
        <v>13</v>
      </c>
      <c r="B1" s="3" t="s">
        <v>81</v>
      </c>
      <c r="C1" s="3" t="s">
        <v>82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3" t="s">
        <v>89</v>
      </c>
      <c r="K1" s="3" t="s">
        <v>90</v>
      </c>
      <c r="L1" s="3" t="s">
        <v>91</v>
      </c>
      <c r="M1" s="3" t="s">
        <v>92</v>
      </c>
      <c r="N1" s="3" t="s">
        <v>93</v>
      </c>
      <c r="O1" s="3" t="s">
        <v>94</v>
      </c>
      <c r="P1" s="3" t="s">
        <v>95</v>
      </c>
      <c r="Q1" s="3" t="s">
        <v>96</v>
      </c>
      <c r="R1" s="3" t="s">
        <v>97</v>
      </c>
      <c r="S1" s="3" t="s">
        <v>98</v>
      </c>
      <c r="T1" s="3" t="s">
        <v>99</v>
      </c>
      <c r="U1" s="3" t="s">
        <v>100</v>
      </c>
    </row>
    <row r="2" spans="1:21" s="9" customFormat="1" x14ac:dyDescent="0.25">
      <c r="A2" s="3" t="s">
        <v>16</v>
      </c>
      <c r="B2" s="10">
        <v>46149</v>
      </c>
      <c r="C2" s="10">
        <v>47520</v>
      </c>
      <c r="D2" s="10">
        <v>48274</v>
      </c>
      <c r="E2" s="10">
        <v>47517</v>
      </c>
      <c r="F2" s="10">
        <v>46738</v>
      </c>
      <c r="G2" s="10">
        <v>47797</v>
      </c>
      <c r="H2" s="10">
        <v>48043</v>
      </c>
      <c r="I2" s="10">
        <v>46709</v>
      </c>
      <c r="J2" s="10">
        <v>46524</v>
      </c>
      <c r="K2" s="10">
        <v>47558</v>
      </c>
      <c r="L2" s="10">
        <v>48010</v>
      </c>
      <c r="M2" s="10">
        <v>46891</v>
      </c>
      <c r="N2" s="10">
        <v>46998</v>
      </c>
      <c r="O2" s="10">
        <v>46499</v>
      </c>
      <c r="P2" s="10">
        <v>46420</v>
      </c>
      <c r="Q2" s="10">
        <v>46169</v>
      </c>
      <c r="R2" s="10">
        <v>46163</v>
      </c>
      <c r="S2" s="10">
        <v>46516</v>
      </c>
      <c r="T2" s="10">
        <v>46390</v>
      </c>
      <c r="U2" s="10">
        <v>46860</v>
      </c>
    </row>
    <row r="3" spans="1:21" x14ac:dyDescent="0.25">
      <c r="A3" s="4" t="s">
        <v>14</v>
      </c>
      <c r="B3" s="5">
        <v>2789.1083333333327</v>
      </c>
      <c r="C3" s="5">
        <v>2203.0416666666665</v>
      </c>
      <c r="D3" s="5">
        <v>1728.1333333333341</v>
      </c>
      <c r="E3" s="5">
        <v>1375.541666666667</v>
      </c>
      <c r="F3" s="5">
        <v>71.966666666666669</v>
      </c>
      <c r="G3" s="5">
        <v>73.558333333333323</v>
      </c>
      <c r="H3" s="5">
        <v>173.85384615384612</v>
      </c>
      <c r="I3" s="5">
        <v>609.97499999999991</v>
      </c>
      <c r="J3" s="5">
        <v>4644.7250000000022</v>
      </c>
      <c r="K3" s="5">
        <v>4498.6500000000015</v>
      </c>
      <c r="L3" s="5">
        <v>4478.5250000000005</v>
      </c>
      <c r="M3" s="5">
        <v>4281.9833333333327</v>
      </c>
      <c r="N3" s="5">
        <v>799.92499999999995</v>
      </c>
      <c r="O3" s="5">
        <v>1022.4416666666667</v>
      </c>
      <c r="P3" s="5">
        <v>2576.0500000000002</v>
      </c>
      <c r="Q3" s="5">
        <v>2893.2500000000005</v>
      </c>
      <c r="R3" s="5">
        <v>2769.7083333333335</v>
      </c>
      <c r="S3" s="5">
        <v>2023.766666666666</v>
      </c>
      <c r="T3" s="5">
        <v>6053.508333333335</v>
      </c>
      <c r="U3" s="5">
        <v>6152.2166666666681</v>
      </c>
    </row>
    <row r="4" spans="1:21" x14ac:dyDescent="0.25">
      <c r="A4" s="4" t="s">
        <v>15</v>
      </c>
      <c r="B4" s="5">
        <v>8424.5</v>
      </c>
      <c r="C4" s="5">
        <v>8424.5</v>
      </c>
      <c r="D4" s="5">
        <v>8424.5</v>
      </c>
      <c r="E4" s="5">
        <v>8424.5</v>
      </c>
      <c r="F4" s="5">
        <v>8424.5</v>
      </c>
      <c r="G4" s="5">
        <v>8424.5</v>
      </c>
      <c r="H4" s="5">
        <v>8424.5</v>
      </c>
      <c r="I4" s="5">
        <v>8424.5</v>
      </c>
      <c r="J4" s="5">
        <v>8424.5</v>
      </c>
      <c r="K4" s="5">
        <v>8424.5</v>
      </c>
      <c r="L4" s="5">
        <v>8424.5</v>
      </c>
      <c r="M4" s="5">
        <v>8424.5</v>
      </c>
      <c r="N4" s="5">
        <v>8424.5</v>
      </c>
      <c r="O4" s="5">
        <v>8424.5</v>
      </c>
      <c r="P4" s="5">
        <v>8424.5</v>
      </c>
      <c r="Q4" s="5">
        <v>8424.5</v>
      </c>
      <c r="R4" s="5">
        <v>8424.5</v>
      </c>
      <c r="S4" s="5">
        <v>8424.5</v>
      </c>
      <c r="T4" s="5">
        <v>8424.5</v>
      </c>
      <c r="U4" s="5">
        <v>8424.5</v>
      </c>
    </row>
    <row r="5" spans="1:21" x14ac:dyDescent="0.25">
      <c r="A5" s="3" t="s">
        <v>3</v>
      </c>
      <c r="B5" s="6">
        <v>0.33107108235899252</v>
      </c>
      <c r="C5" s="6">
        <v>0.26150414465744748</v>
      </c>
      <c r="D5" s="6">
        <v>0.20513185747917789</v>
      </c>
      <c r="E5" s="6">
        <v>0.16327873068629201</v>
      </c>
      <c r="F5" s="6">
        <v>8.5425445624863986E-3</v>
      </c>
      <c r="G5" s="6">
        <v>8.7314776346766355E-3</v>
      </c>
      <c r="H5" s="6">
        <v>2.0636696083310122E-2</v>
      </c>
      <c r="I5" s="6">
        <v>7.2404890497952387E-2</v>
      </c>
      <c r="J5" s="6">
        <v>0.55133539082438154</v>
      </c>
      <c r="K5" s="6">
        <v>0.53399608285358202</v>
      </c>
      <c r="L5" s="6">
        <v>0.53160721704552205</v>
      </c>
      <c r="M5" s="6">
        <v>0.50827744475438696</v>
      </c>
      <c r="N5" s="6">
        <v>9.4952222683838794E-2</v>
      </c>
      <c r="O5" s="6">
        <v>0.12136526401171188</v>
      </c>
      <c r="P5" s="6">
        <v>0.30578075850198827</v>
      </c>
      <c r="Q5" s="6">
        <v>0.34343284467920948</v>
      </c>
      <c r="R5" s="6">
        <v>0.32876827507072626</v>
      </c>
      <c r="S5" s="6">
        <v>0.24022394998714061</v>
      </c>
      <c r="T5" s="6">
        <v>0.71855995410212303</v>
      </c>
      <c r="U5" s="6">
        <v>0.73027677211308306</v>
      </c>
    </row>
    <row r="6" spans="1:21" x14ac:dyDescent="0.25">
      <c r="A6" s="3" t="s">
        <v>4</v>
      </c>
      <c r="B6" s="7">
        <v>0.30399388002940153</v>
      </c>
    </row>
    <row r="8" spans="1:21" x14ac:dyDescent="0.25">
      <c r="A8" s="3" t="s">
        <v>0</v>
      </c>
      <c r="B8" s="3" t="s">
        <v>205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sortState ref="B12:F31">
    <sortCondition ref="C12:C31"/>
    <sortCondition ref="D12:D3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C21" sqref="C21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9" customFormat="1" x14ac:dyDescent="0.25">
      <c r="A1" s="3" t="s">
        <v>13</v>
      </c>
      <c r="B1" s="3" t="s">
        <v>81</v>
      </c>
      <c r="C1" s="3" t="s">
        <v>82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3" t="s">
        <v>89</v>
      </c>
      <c r="K1" s="3" t="s">
        <v>90</v>
      </c>
      <c r="L1" s="3" t="s">
        <v>91</v>
      </c>
      <c r="M1" s="3" t="s">
        <v>92</v>
      </c>
      <c r="N1" s="3" t="s">
        <v>93</v>
      </c>
      <c r="O1" s="3" t="s">
        <v>94</v>
      </c>
      <c r="P1" s="3" t="s">
        <v>95</v>
      </c>
      <c r="Q1" s="3" t="s">
        <v>96</v>
      </c>
      <c r="R1" s="3" t="s">
        <v>97</v>
      </c>
      <c r="S1" s="3" t="s">
        <v>98</v>
      </c>
      <c r="T1" s="3" t="s">
        <v>99</v>
      </c>
      <c r="U1" s="3" t="s">
        <v>100</v>
      </c>
    </row>
    <row r="2" spans="1:21" s="9" customFormat="1" x14ac:dyDescent="0.25">
      <c r="A2" s="3" t="s">
        <v>16</v>
      </c>
      <c r="B2" s="10">
        <v>46149</v>
      </c>
      <c r="C2" s="10">
        <v>47520</v>
      </c>
      <c r="D2" s="10">
        <v>48274</v>
      </c>
      <c r="E2" s="10">
        <v>47517</v>
      </c>
      <c r="F2" s="10">
        <v>46738</v>
      </c>
      <c r="G2" s="10">
        <v>47797</v>
      </c>
      <c r="H2" s="10">
        <v>48043</v>
      </c>
      <c r="I2" s="10">
        <v>46709</v>
      </c>
      <c r="J2" s="10">
        <v>46524</v>
      </c>
      <c r="K2" s="10">
        <v>47558</v>
      </c>
      <c r="L2" s="10">
        <v>48010</v>
      </c>
      <c r="M2" s="10">
        <v>46891</v>
      </c>
      <c r="N2" s="10">
        <v>46998</v>
      </c>
      <c r="O2" s="10">
        <v>46499</v>
      </c>
      <c r="P2" s="10">
        <v>46420</v>
      </c>
      <c r="Q2" s="10">
        <v>46169</v>
      </c>
      <c r="R2" s="10">
        <v>46163</v>
      </c>
      <c r="S2" s="10">
        <v>46516</v>
      </c>
      <c r="T2" s="10">
        <v>46390</v>
      </c>
      <c r="U2" s="10">
        <v>46860</v>
      </c>
    </row>
    <row r="3" spans="1:21" x14ac:dyDescent="0.25">
      <c r="A3" s="4" t="s">
        <v>213</v>
      </c>
      <c r="B3" s="5">
        <v>996.97500000000002</v>
      </c>
      <c r="C3" s="5">
        <v>1026.0416666666667</v>
      </c>
      <c r="D3" s="5">
        <v>1022.6750000000002</v>
      </c>
      <c r="E3" s="5">
        <v>1025.5583333333334</v>
      </c>
      <c r="F3" s="5">
        <v>232.6166666666667</v>
      </c>
      <c r="G3" s="5">
        <v>210.82500000000002</v>
      </c>
      <c r="H3" s="5">
        <v>208.03846153846155</v>
      </c>
      <c r="I3" s="5">
        <v>242.14166666666662</v>
      </c>
      <c r="J3" s="5">
        <v>711.83333333333326</v>
      </c>
      <c r="K3" s="5">
        <v>786.78333333333342</v>
      </c>
      <c r="L3" s="5">
        <v>849.94999999999993</v>
      </c>
      <c r="M3" s="5">
        <v>865.69999999999993</v>
      </c>
      <c r="N3" s="5">
        <v>232.5</v>
      </c>
      <c r="O3" s="5">
        <v>266.48333333333341</v>
      </c>
      <c r="P3" s="5">
        <v>996.625</v>
      </c>
      <c r="Q3" s="5">
        <v>940.10833333333335</v>
      </c>
      <c r="R3" s="5">
        <v>958.02499999999998</v>
      </c>
      <c r="S3" s="5">
        <v>532.35833333333335</v>
      </c>
      <c r="T3" s="5">
        <v>366.08333333333331</v>
      </c>
      <c r="U3" s="5">
        <v>425.85833333333335</v>
      </c>
    </row>
    <row r="4" spans="1:21" x14ac:dyDescent="0.25">
      <c r="A4" s="4" t="s">
        <v>214</v>
      </c>
      <c r="B4" s="5">
        <v>1066.3999999999999</v>
      </c>
      <c r="C4" s="5">
        <v>1066.3999999999999</v>
      </c>
      <c r="D4" s="5">
        <v>1066.3999999999999</v>
      </c>
      <c r="E4" s="5">
        <v>1066.3999999999999</v>
      </c>
      <c r="F4" s="5">
        <v>1066.3999999999999</v>
      </c>
      <c r="G4" s="5">
        <v>1066.3999999999999</v>
      </c>
      <c r="H4" s="5">
        <v>1066.3999999999999</v>
      </c>
      <c r="I4" s="5">
        <v>1066.3999999999999</v>
      </c>
      <c r="J4" s="5">
        <v>1066.3999999999999</v>
      </c>
      <c r="K4" s="5">
        <v>1066.3999999999999</v>
      </c>
      <c r="L4" s="5">
        <v>1066.3999999999999</v>
      </c>
      <c r="M4" s="5">
        <v>1066.3999999999999</v>
      </c>
      <c r="N4" s="5">
        <v>1066.3999999999999</v>
      </c>
      <c r="O4" s="5">
        <v>1066.3999999999999</v>
      </c>
      <c r="P4" s="5">
        <v>1066.3999999999999</v>
      </c>
      <c r="Q4" s="5">
        <v>1066.3999999999999</v>
      </c>
      <c r="R4" s="5">
        <v>1066.3999999999999</v>
      </c>
      <c r="S4" s="5">
        <v>1066.3999999999999</v>
      </c>
      <c r="T4" s="5">
        <v>1066.3999999999999</v>
      </c>
      <c r="U4" s="5">
        <v>1066.3999999999999</v>
      </c>
    </row>
    <row r="5" spans="1:21" x14ac:dyDescent="0.25">
      <c r="A5" s="3" t="s">
        <v>3</v>
      </c>
      <c r="B5" s="6">
        <v>0.93489778694673686</v>
      </c>
      <c r="C5" s="6">
        <v>0.96215460115028772</v>
      </c>
      <c r="D5" s="6">
        <v>0.95899756189047292</v>
      </c>
      <c r="E5" s="6">
        <v>0.96170136284071039</v>
      </c>
      <c r="F5" s="6">
        <v>0.21813265816454119</v>
      </c>
      <c r="G5" s="6">
        <v>0.19769786196549141</v>
      </c>
      <c r="H5" s="6">
        <v>0.1950848288995326</v>
      </c>
      <c r="I5" s="6">
        <v>0.22706457864466115</v>
      </c>
      <c r="J5" s="6">
        <v>0.66751062765691427</v>
      </c>
      <c r="K5" s="6">
        <v>0.73779382345586408</v>
      </c>
      <c r="L5" s="6">
        <v>0.7970273818454614</v>
      </c>
      <c r="M5" s="6">
        <v>0.81179669917479369</v>
      </c>
      <c r="N5" s="6">
        <v>0.21802325581395351</v>
      </c>
      <c r="O5" s="6">
        <v>0.24989059764941246</v>
      </c>
      <c r="P5" s="6">
        <v>0.93456957989497391</v>
      </c>
      <c r="Q5" s="6">
        <v>0.88157195548887235</v>
      </c>
      <c r="R5" s="6">
        <v>0.89837303075768948</v>
      </c>
      <c r="S5" s="6">
        <v>0.49921074018504635</v>
      </c>
      <c r="T5" s="6">
        <v>0.34328894723680925</v>
      </c>
      <c r="U5" s="6">
        <v>0.3993420230057515</v>
      </c>
    </row>
    <row r="6" spans="1:21" x14ac:dyDescent="0.25">
      <c r="A6" s="3" t="s">
        <v>4</v>
      </c>
      <c r="B6" s="7">
        <v>0.60470649513339869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A8" s="3" t="s">
        <v>0</v>
      </c>
      <c r="B8" s="3" t="s">
        <v>205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1" sqref="B1:U1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9" customFormat="1" x14ac:dyDescent="0.25">
      <c r="A1" s="3" t="s">
        <v>13</v>
      </c>
      <c r="B1" s="3" t="s">
        <v>101</v>
      </c>
      <c r="C1" s="3" t="s">
        <v>102</v>
      </c>
      <c r="D1" s="3" t="s">
        <v>103</v>
      </c>
      <c r="E1" s="3" t="s">
        <v>104</v>
      </c>
      <c r="F1" s="3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  <c r="O1" s="3" t="s">
        <v>114</v>
      </c>
      <c r="P1" s="3" t="s">
        <v>115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</row>
    <row r="2" spans="1:21" s="9" customFormat="1" x14ac:dyDescent="0.25">
      <c r="A2" s="3" t="s">
        <v>16</v>
      </c>
      <c r="B2" s="10">
        <v>46783</v>
      </c>
      <c r="C2" s="10">
        <v>48178</v>
      </c>
      <c r="D2" s="10">
        <v>48785</v>
      </c>
      <c r="E2" s="10">
        <v>48146</v>
      </c>
      <c r="F2" s="10">
        <v>46485</v>
      </c>
      <c r="G2" s="10">
        <v>46301</v>
      </c>
      <c r="H2" s="10">
        <v>45956</v>
      </c>
      <c r="I2" s="10">
        <v>46951</v>
      </c>
      <c r="J2" s="10">
        <v>48390</v>
      </c>
      <c r="K2" s="10">
        <v>49345</v>
      </c>
      <c r="L2" s="10">
        <v>49710</v>
      </c>
      <c r="M2" s="10">
        <v>48931</v>
      </c>
      <c r="N2" s="10">
        <v>46658</v>
      </c>
      <c r="O2" s="10">
        <v>46052</v>
      </c>
      <c r="P2" s="10">
        <v>46357</v>
      </c>
      <c r="Q2" s="10">
        <v>48002</v>
      </c>
      <c r="R2" s="10">
        <v>48889</v>
      </c>
      <c r="S2" s="10">
        <v>48186</v>
      </c>
      <c r="T2" s="10">
        <v>46388</v>
      </c>
      <c r="U2" s="10">
        <v>46028</v>
      </c>
    </row>
    <row r="3" spans="1:21" x14ac:dyDescent="0.25">
      <c r="A3" s="4" t="s">
        <v>14</v>
      </c>
      <c r="B3" s="5">
        <v>7052.5666666666666</v>
      </c>
      <c r="C3" s="5">
        <v>7057.1583333333301</v>
      </c>
      <c r="D3" s="5">
        <v>7129.9083333333319</v>
      </c>
      <c r="E3" s="5">
        <v>7137.9</v>
      </c>
      <c r="F3" s="5">
        <v>7157.5666666666657</v>
      </c>
      <c r="G3" s="5">
        <v>7068.0333333333328</v>
      </c>
      <c r="H3" s="5">
        <v>7047.2692307692296</v>
      </c>
      <c r="I3" s="5">
        <v>7047.1250000000009</v>
      </c>
      <c r="J3" s="5">
        <v>6999.4666666666644</v>
      </c>
      <c r="K3" s="5">
        <v>7088.9749999999995</v>
      </c>
      <c r="L3" s="5">
        <v>7193.9583333333348</v>
      </c>
      <c r="M3" s="5">
        <v>7322.5166666666655</v>
      </c>
      <c r="N3" s="5">
        <v>7316.8166666666666</v>
      </c>
      <c r="O3" s="5">
        <v>2044.1416666666669</v>
      </c>
      <c r="P3" s="5">
        <v>2600.4499999999994</v>
      </c>
      <c r="Q3" s="5">
        <v>2812.6000000000004</v>
      </c>
      <c r="R3" s="5">
        <v>4019.1833333333343</v>
      </c>
      <c r="S3" s="5">
        <v>4560.9923076923096</v>
      </c>
      <c r="T3" s="5">
        <v>4592.4833333333354</v>
      </c>
      <c r="U3" s="5">
        <v>5552.3</v>
      </c>
    </row>
    <row r="4" spans="1:21" x14ac:dyDescent="0.25">
      <c r="A4" s="4" t="s">
        <v>15</v>
      </c>
      <c r="B4" s="5">
        <v>8095.9999999999982</v>
      </c>
      <c r="C4" s="5">
        <v>8095.9999999999982</v>
      </c>
      <c r="D4" s="5">
        <v>8095.9999999999982</v>
      </c>
      <c r="E4" s="5">
        <v>8095.9999999999982</v>
      </c>
      <c r="F4" s="5">
        <v>8095.9999999999982</v>
      </c>
      <c r="G4" s="5">
        <v>8095.9999999999982</v>
      </c>
      <c r="H4" s="5">
        <v>8095.9999999999982</v>
      </c>
      <c r="I4" s="5">
        <v>8095.9999999999982</v>
      </c>
      <c r="J4" s="5">
        <v>8095.9999999999982</v>
      </c>
      <c r="K4" s="5">
        <v>8095.9999999999982</v>
      </c>
      <c r="L4" s="5">
        <v>8095.9999999999982</v>
      </c>
      <c r="M4" s="5">
        <v>8095.9999999999982</v>
      </c>
      <c r="N4" s="5">
        <v>8095.9999999999982</v>
      </c>
      <c r="O4" s="5">
        <v>8095.9999999999982</v>
      </c>
      <c r="P4" s="5">
        <v>8095.9999999999982</v>
      </c>
      <c r="Q4" s="5">
        <v>8095.9999999999982</v>
      </c>
      <c r="R4" s="5">
        <v>8095.9999999999982</v>
      </c>
      <c r="S4" s="5">
        <v>8095.9999999999982</v>
      </c>
      <c r="T4" s="5">
        <v>8095.9999999999982</v>
      </c>
      <c r="U4" s="5">
        <v>8095.9999999999982</v>
      </c>
    </row>
    <row r="5" spans="1:21" x14ac:dyDescent="0.25">
      <c r="A5" s="3" t="s">
        <v>3</v>
      </c>
      <c r="B5" s="6">
        <v>0.87111742424242444</v>
      </c>
      <c r="C5" s="6">
        <v>0.87168457674571787</v>
      </c>
      <c r="D5" s="6">
        <v>0.88067049571805012</v>
      </c>
      <c r="E5" s="6">
        <v>0.88165760869565235</v>
      </c>
      <c r="F5" s="6">
        <v>0.88408679183135708</v>
      </c>
      <c r="G5" s="6">
        <v>0.87302783267457196</v>
      </c>
      <c r="H5" s="6">
        <v>0.87046309668592281</v>
      </c>
      <c r="I5" s="6">
        <v>0.87044528162055368</v>
      </c>
      <c r="J5" s="6">
        <v>0.86455862977602105</v>
      </c>
      <c r="K5" s="6">
        <v>0.87561450098814242</v>
      </c>
      <c r="L5" s="6">
        <v>0.88858180994729952</v>
      </c>
      <c r="M5" s="6">
        <v>0.90446105072463778</v>
      </c>
      <c r="N5" s="6">
        <v>0.90375699934123865</v>
      </c>
      <c r="O5" s="6">
        <v>0.25248785408432156</v>
      </c>
      <c r="P5" s="6">
        <v>0.3212018280632411</v>
      </c>
      <c r="Q5" s="6">
        <v>0.34740612648221358</v>
      </c>
      <c r="R5" s="6">
        <v>0.49644062911725978</v>
      </c>
      <c r="S5" s="6">
        <v>0.5633636743691095</v>
      </c>
      <c r="T5" s="6">
        <v>0.56725337615283311</v>
      </c>
      <c r="U5" s="6">
        <v>0.68580780632411087</v>
      </c>
    </row>
    <row r="6" spans="1:21" x14ac:dyDescent="0.25">
      <c r="A6" s="3" t="s">
        <v>4</v>
      </c>
      <c r="B6" s="7">
        <v>0.73370436967923391</v>
      </c>
    </row>
    <row r="8" spans="1:21" x14ac:dyDescent="0.25">
      <c r="A8" s="3" t="s">
        <v>0</v>
      </c>
      <c r="B8" s="3" t="s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sortState ref="B12:F31">
    <sortCondition ref="C12:C31"/>
    <sortCondition ref="D12:D3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B1" sqref="B1:U1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9" customFormat="1" x14ac:dyDescent="0.25">
      <c r="A1" s="3" t="s">
        <v>13</v>
      </c>
      <c r="B1" s="3" t="s">
        <v>101</v>
      </c>
      <c r="C1" s="3" t="s">
        <v>102</v>
      </c>
      <c r="D1" s="3" t="s">
        <v>103</v>
      </c>
      <c r="E1" s="3" t="s">
        <v>104</v>
      </c>
      <c r="F1" s="3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  <c r="O1" s="3" t="s">
        <v>114</v>
      </c>
      <c r="P1" s="3" t="s">
        <v>115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</row>
    <row r="2" spans="1:21" s="9" customFormat="1" x14ac:dyDescent="0.25">
      <c r="A2" s="3" t="s">
        <v>16</v>
      </c>
      <c r="B2" s="10">
        <v>46783</v>
      </c>
      <c r="C2" s="10">
        <v>48178</v>
      </c>
      <c r="D2" s="10">
        <v>48785</v>
      </c>
      <c r="E2" s="10">
        <v>48146</v>
      </c>
      <c r="F2" s="10">
        <v>46485</v>
      </c>
      <c r="G2" s="10">
        <v>46301</v>
      </c>
      <c r="H2" s="10">
        <v>45956</v>
      </c>
      <c r="I2" s="10">
        <v>46951</v>
      </c>
      <c r="J2" s="10">
        <v>48390</v>
      </c>
      <c r="K2" s="10">
        <v>49345</v>
      </c>
      <c r="L2" s="10">
        <v>49710</v>
      </c>
      <c r="M2" s="10">
        <v>48931</v>
      </c>
      <c r="N2" s="10">
        <v>46658</v>
      </c>
      <c r="O2" s="10">
        <v>46052</v>
      </c>
      <c r="P2" s="10">
        <v>46357</v>
      </c>
      <c r="Q2" s="10">
        <v>48002</v>
      </c>
      <c r="R2" s="10">
        <v>48889</v>
      </c>
      <c r="S2" s="10">
        <v>48186</v>
      </c>
      <c r="T2" s="10">
        <v>46388</v>
      </c>
      <c r="U2" s="10">
        <v>46028</v>
      </c>
    </row>
    <row r="3" spans="1:21" x14ac:dyDescent="0.25">
      <c r="A3" s="4" t="s">
        <v>14</v>
      </c>
      <c r="B3" s="5">
        <v>246.07500000000002</v>
      </c>
      <c r="C3" s="5">
        <v>295.92500000000001</v>
      </c>
      <c r="D3" s="5">
        <v>364.11666666666662</v>
      </c>
      <c r="E3" s="5">
        <v>411.65833333333336</v>
      </c>
      <c r="F3" s="5">
        <v>554.65</v>
      </c>
      <c r="G3" s="5">
        <v>663.89166666666654</v>
      </c>
      <c r="H3" s="5">
        <v>482.76923076923077</v>
      </c>
      <c r="I3" s="5">
        <v>812.32500000000005</v>
      </c>
      <c r="J3" s="5">
        <v>836.07499999999993</v>
      </c>
      <c r="K3" s="5">
        <v>878.43333333333328</v>
      </c>
      <c r="L3" s="5">
        <v>891.56666666666661</v>
      </c>
      <c r="M3" s="5">
        <v>881.48333333333335</v>
      </c>
      <c r="N3" s="5">
        <v>809.35833333333335</v>
      </c>
      <c r="O3" s="5">
        <v>139.25833333333333</v>
      </c>
      <c r="P3" s="5">
        <v>52.116666666666667</v>
      </c>
      <c r="Q3" s="5">
        <v>145.87500000000003</v>
      </c>
      <c r="R3" s="5">
        <v>271.98333333333335</v>
      </c>
      <c r="S3" s="5">
        <v>390.19230769230774</v>
      </c>
      <c r="T3" s="5">
        <v>437.93333333333334</v>
      </c>
      <c r="U3" s="5">
        <v>430.24166666666667</v>
      </c>
    </row>
    <row r="4" spans="1:21" x14ac:dyDescent="0.25">
      <c r="A4" s="4" t="s">
        <v>15</v>
      </c>
      <c r="B4" s="5">
        <v>965.59999999999991</v>
      </c>
      <c r="C4" s="5">
        <v>965.59999999999991</v>
      </c>
      <c r="D4" s="5">
        <v>965.59999999999991</v>
      </c>
      <c r="E4" s="5">
        <v>965.59999999999991</v>
      </c>
      <c r="F4" s="5">
        <v>965.59999999999991</v>
      </c>
      <c r="G4" s="5">
        <v>965.59999999999991</v>
      </c>
      <c r="H4" s="5">
        <v>965.59999999999991</v>
      </c>
      <c r="I4" s="5">
        <v>965.59999999999991</v>
      </c>
      <c r="J4" s="5">
        <v>965.59999999999991</v>
      </c>
      <c r="K4" s="5">
        <v>965.59999999999991</v>
      </c>
      <c r="L4" s="5">
        <v>965.59999999999991</v>
      </c>
      <c r="M4" s="5">
        <v>965.59999999999991</v>
      </c>
      <c r="N4" s="5">
        <v>965.59999999999991</v>
      </c>
      <c r="O4" s="5">
        <v>965.59999999999991</v>
      </c>
      <c r="P4" s="5">
        <v>965.59999999999991</v>
      </c>
      <c r="Q4" s="5">
        <v>965.59999999999991</v>
      </c>
      <c r="R4" s="5">
        <v>965.59999999999991</v>
      </c>
      <c r="S4" s="5">
        <v>965.59999999999991</v>
      </c>
      <c r="T4" s="5">
        <v>965.59999999999991</v>
      </c>
      <c r="U4" s="5">
        <v>965.59999999999991</v>
      </c>
    </row>
    <row r="5" spans="1:21" x14ac:dyDescent="0.25">
      <c r="A5" s="3" t="s">
        <v>3</v>
      </c>
      <c r="B5" s="6">
        <v>0.25484154929577468</v>
      </c>
      <c r="C5" s="6">
        <v>0.30646748135874075</v>
      </c>
      <c r="D5" s="6">
        <v>0.37708851146092237</v>
      </c>
      <c r="E5" s="6">
        <v>0.42632387462027072</v>
      </c>
      <c r="F5" s="6">
        <v>0.57440969345484671</v>
      </c>
      <c r="G5" s="6">
        <v>0.68754315106324215</v>
      </c>
      <c r="H5" s="6">
        <v>0.49996813459945194</v>
      </c>
      <c r="I5" s="6">
        <v>0.84126449875724951</v>
      </c>
      <c r="J5" s="6">
        <v>0.86586060480530236</v>
      </c>
      <c r="K5" s="6">
        <v>0.90972797569732122</v>
      </c>
      <c r="L5" s="6">
        <v>0.92332919083126208</v>
      </c>
      <c r="M5" s="6">
        <v>0.91288663352665023</v>
      </c>
      <c r="N5" s="6">
        <v>0.83819214305440493</v>
      </c>
      <c r="O5" s="6">
        <v>0.14421948356807512</v>
      </c>
      <c r="P5" s="6">
        <v>5.3973349903341621E-2</v>
      </c>
      <c r="Q5" s="6">
        <v>0.15107187241093625</v>
      </c>
      <c r="R5" s="6">
        <v>0.28167288041977356</v>
      </c>
      <c r="S5" s="6">
        <v>0.4040931107004016</v>
      </c>
      <c r="T5" s="6">
        <v>0.45353493510080095</v>
      </c>
      <c r="U5" s="6">
        <v>0.44556924882629112</v>
      </c>
    </row>
    <row r="6" spans="1:21" x14ac:dyDescent="0.25">
      <c r="A6" s="3" t="s">
        <v>4</v>
      </c>
      <c r="B6" s="7">
        <v>0.51760191617275297</v>
      </c>
    </row>
    <row r="8" spans="1:21" x14ac:dyDescent="0.25">
      <c r="A8" s="3" t="s">
        <v>0</v>
      </c>
      <c r="B8" s="3" t="s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3" sqref="B3:U3"/>
    </sheetView>
  </sheetViews>
  <sheetFormatPr defaultColWidth="9.140625" defaultRowHeight="15" x14ac:dyDescent="0.25"/>
  <cols>
    <col min="1" max="1" width="22" style="9" bestFit="1" customWidth="1"/>
    <col min="2" max="21" width="12" style="9" customWidth="1"/>
    <col min="22" max="16384" width="9.140625" style="9"/>
  </cols>
  <sheetData>
    <row r="1" spans="1:21" x14ac:dyDescent="0.25">
      <c r="A1" s="3" t="s">
        <v>18</v>
      </c>
      <c r="B1" s="36" t="s">
        <v>121</v>
      </c>
      <c r="C1" s="36" t="s">
        <v>122</v>
      </c>
      <c r="D1" s="36" t="s">
        <v>123</v>
      </c>
      <c r="E1" s="36" t="s">
        <v>124</v>
      </c>
      <c r="F1" s="36" t="s">
        <v>125</v>
      </c>
      <c r="G1" s="36" t="s">
        <v>126</v>
      </c>
      <c r="H1" s="36" t="s">
        <v>127</v>
      </c>
      <c r="I1" s="36" t="s">
        <v>128</v>
      </c>
      <c r="J1" s="36" t="s">
        <v>129</v>
      </c>
      <c r="K1" s="36" t="s">
        <v>130</v>
      </c>
      <c r="L1" s="36" t="s">
        <v>131</v>
      </c>
      <c r="M1" s="36" t="s">
        <v>132</v>
      </c>
      <c r="N1" s="36" t="s">
        <v>133</v>
      </c>
      <c r="O1" s="36" t="s">
        <v>134</v>
      </c>
      <c r="P1" s="36" t="s">
        <v>135</v>
      </c>
      <c r="Q1" s="36" t="s">
        <v>136</v>
      </c>
      <c r="R1" s="36" t="s">
        <v>137</v>
      </c>
      <c r="S1" s="36" t="s">
        <v>138</v>
      </c>
      <c r="T1" s="36" t="s">
        <v>139</v>
      </c>
      <c r="U1" s="36" t="s">
        <v>140</v>
      </c>
    </row>
    <row r="2" spans="1:21" x14ac:dyDescent="0.25">
      <c r="A2" s="3" t="s">
        <v>16</v>
      </c>
      <c r="B2" s="37">
        <v>44455</v>
      </c>
      <c r="C2" s="37">
        <v>45125</v>
      </c>
      <c r="D2" s="37">
        <v>44243</v>
      </c>
      <c r="E2" s="37">
        <v>44181</v>
      </c>
      <c r="F2" s="37">
        <v>44843</v>
      </c>
      <c r="G2" s="37">
        <v>44045</v>
      </c>
      <c r="H2" s="37">
        <v>44233</v>
      </c>
      <c r="I2" s="37">
        <v>44337</v>
      </c>
      <c r="J2" s="37">
        <v>44317</v>
      </c>
      <c r="K2" s="37">
        <v>44943</v>
      </c>
      <c r="L2" s="37">
        <v>44421</v>
      </c>
      <c r="M2" s="37">
        <v>44001</v>
      </c>
      <c r="N2" s="37">
        <v>44415</v>
      </c>
      <c r="O2" s="37">
        <v>45076</v>
      </c>
      <c r="P2" s="37">
        <v>45456</v>
      </c>
      <c r="Q2" s="37">
        <v>44533</v>
      </c>
      <c r="R2" s="37">
        <v>44014</v>
      </c>
      <c r="S2" s="37">
        <v>44722</v>
      </c>
      <c r="T2" s="37">
        <v>45258</v>
      </c>
      <c r="U2" s="37">
        <v>44488</v>
      </c>
    </row>
    <row r="3" spans="1:21" x14ac:dyDescent="0.25">
      <c r="A3" s="4" t="s">
        <v>20</v>
      </c>
      <c r="B3" s="27">
        <v>22.654091420117766</v>
      </c>
      <c r="C3" s="27">
        <v>32.749368317890912</v>
      </c>
      <c r="D3" s="27">
        <v>57.384495258331299</v>
      </c>
      <c r="E3" s="27">
        <v>71.635158940218389</v>
      </c>
      <c r="F3" s="27">
        <v>37.675256107933819</v>
      </c>
      <c r="G3" s="27">
        <v>106.3218750404194</v>
      </c>
      <c r="H3" s="27">
        <v>1084.0451179146767</v>
      </c>
      <c r="I3" s="27">
        <v>397.56500012986362</v>
      </c>
      <c r="J3" s="27">
        <v>346.56133598834276</v>
      </c>
      <c r="K3" s="27">
        <v>569.95673107355833</v>
      </c>
      <c r="L3" s="27">
        <v>720.78054581582546</v>
      </c>
      <c r="M3" s="27">
        <v>2728.3325579166412</v>
      </c>
      <c r="N3" s="27">
        <v>2763.2499580383301</v>
      </c>
      <c r="O3" s="27">
        <v>4396.4078640472144</v>
      </c>
      <c r="P3" s="27">
        <v>4255.94419310987</v>
      </c>
      <c r="Q3" s="27">
        <v>4062.8220852166414</v>
      </c>
      <c r="R3" s="27">
        <v>4218.1596071720123</v>
      </c>
      <c r="S3" s="27">
        <v>1018.2256552278996</v>
      </c>
      <c r="T3" s="27">
        <v>763.98985169827938</v>
      </c>
      <c r="U3" s="27">
        <v>761.86624352633953</v>
      </c>
    </row>
    <row r="4" spans="1:21" x14ac:dyDescent="0.25">
      <c r="A4" s="4" t="s">
        <v>15</v>
      </c>
      <c r="B4" s="27">
        <v>7881.7</v>
      </c>
      <c r="C4" s="27">
        <v>7881.7</v>
      </c>
      <c r="D4" s="27">
        <v>7881.7</v>
      </c>
      <c r="E4" s="27">
        <v>7881.7</v>
      </c>
      <c r="F4" s="27">
        <v>7881.7</v>
      </c>
      <c r="G4" s="27">
        <v>7881.7</v>
      </c>
      <c r="H4" s="27">
        <v>7881.7</v>
      </c>
      <c r="I4" s="27">
        <v>7881.7</v>
      </c>
      <c r="J4" s="27">
        <v>7881.7</v>
      </c>
      <c r="K4" s="27">
        <v>7881.7</v>
      </c>
      <c r="L4" s="27">
        <v>7881.7</v>
      </c>
      <c r="M4" s="27">
        <v>7881.7</v>
      </c>
      <c r="N4" s="27">
        <v>7881.7</v>
      </c>
      <c r="O4" s="27">
        <v>7881.7</v>
      </c>
      <c r="P4" s="27">
        <v>7881.7</v>
      </c>
      <c r="Q4" s="27">
        <v>7881.7</v>
      </c>
      <c r="R4" s="27">
        <v>7881.7</v>
      </c>
      <c r="S4" s="27">
        <v>7881.7</v>
      </c>
      <c r="T4" s="27">
        <v>7881.7</v>
      </c>
      <c r="U4" s="27">
        <v>7881.7</v>
      </c>
    </row>
    <row r="5" spans="1:21" x14ac:dyDescent="0.25">
      <c r="A5" s="3" t="s">
        <v>3</v>
      </c>
      <c r="B5" s="28">
        <v>2.8742646155166737E-3</v>
      </c>
      <c r="C5" s="28">
        <v>4.1551147998389829E-3</v>
      </c>
      <c r="D5" s="28">
        <v>7.2807256376582847E-3</v>
      </c>
      <c r="E5" s="28">
        <v>9.0887954299476489E-3</v>
      </c>
      <c r="F5" s="28">
        <v>4.7800926333067513E-3</v>
      </c>
      <c r="G5" s="28">
        <v>1.3489713518710355E-2</v>
      </c>
      <c r="H5" s="28">
        <v>0.13753950517206651</v>
      </c>
      <c r="I5" s="28">
        <v>5.0441529128216457E-2</v>
      </c>
      <c r="J5" s="28">
        <v>4.3970378977675216E-2</v>
      </c>
      <c r="K5" s="28">
        <v>7.23139336784651E-2</v>
      </c>
      <c r="L5" s="28">
        <v>9.1449883377421812E-2</v>
      </c>
      <c r="M5" s="28">
        <v>0.34616041690455629</v>
      </c>
      <c r="N5" s="28">
        <v>0.35059060330110636</v>
      </c>
      <c r="O5" s="28">
        <v>0.55779944225829636</v>
      </c>
      <c r="P5" s="28">
        <v>0.53997794804545596</v>
      </c>
      <c r="Q5" s="28">
        <v>0.51547535242608089</v>
      </c>
      <c r="R5" s="28">
        <v>0.53518398406080059</v>
      </c>
      <c r="S5" s="28">
        <v>0.12918858307571965</v>
      </c>
      <c r="T5" s="28">
        <v>9.6932115114541209E-2</v>
      </c>
      <c r="U5" s="28">
        <v>9.6662679818610139E-2</v>
      </c>
    </row>
    <row r="6" spans="1:21" x14ac:dyDescent="0.25">
      <c r="A6" s="3" t="s">
        <v>4</v>
      </c>
      <c r="B6" s="29">
        <v>0.18026775309869955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8" spans="1:21" x14ac:dyDescent="0.25">
      <c r="A8" s="3" t="s">
        <v>0</v>
      </c>
      <c r="B8" s="3" t="s">
        <v>211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sortState ref="D11:H30">
    <sortCondition ref="E11:E30"/>
    <sortCondition ref="F11:F3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C22" sqref="C22"/>
    </sheetView>
  </sheetViews>
  <sheetFormatPr defaultColWidth="9.140625" defaultRowHeight="15" x14ac:dyDescent="0.25"/>
  <cols>
    <col min="1" max="1" width="22" style="9" bestFit="1" customWidth="1"/>
    <col min="2" max="21" width="12" style="9" customWidth="1"/>
    <col min="22" max="16384" width="9.140625" style="9"/>
  </cols>
  <sheetData>
    <row r="1" spans="1:21" x14ac:dyDescent="0.25">
      <c r="A1" s="3" t="s">
        <v>18</v>
      </c>
      <c r="B1" s="36" t="s">
        <v>141</v>
      </c>
      <c r="C1" s="36" t="s">
        <v>142</v>
      </c>
      <c r="D1" s="36" t="s">
        <v>143</v>
      </c>
      <c r="E1" s="36" t="s">
        <v>144</v>
      </c>
      <c r="F1" s="36" t="s">
        <v>145</v>
      </c>
      <c r="G1" s="36" t="s">
        <v>146</v>
      </c>
      <c r="H1" s="36" t="s">
        <v>147</v>
      </c>
      <c r="I1" s="36" t="s">
        <v>148</v>
      </c>
      <c r="J1" s="36" t="s">
        <v>149</v>
      </c>
      <c r="K1" s="36" t="s">
        <v>150</v>
      </c>
      <c r="L1" s="36" t="s">
        <v>151</v>
      </c>
      <c r="M1" s="36" t="s">
        <v>152</v>
      </c>
      <c r="N1" s="36" t="s">
        <v>153</v>
      </c>
      <c r="O1" s="36" t="s">
        <v>154</v>
      </c>
      <c r="P1" s="36" t="s">
        <v>155</v>
      </c>
      <c r="Q1" s="36" t="s">
        <v>156</v>
      </c>
      <c r="R1" s="36" t="s">
        <v>157</v>
      </c>
      <c r="S1" s="36" t="s">
        <v>158</v>
      </c>
      <c r="T1" s="36" t="s">
        <v>159</v>
      </c>
      <c r="U1" s="36" t="s">
        <v>160</v>
      </c>
    </row>
    <row r="2" spans="1:21" x14ac:dyDescent="0.25">
      <c r="A2" s="3" t="s">
        <v>16</v>
      </c>
      <c r="B2" s="3">
        <v>46488</v>
      </c>
      <c r="C2" s="3">
        <v>47433</v>
      </c>
      <c r="D2" s="3">
        <v>47859</v>
      </c>
      <c r="E2" s="3">
        <v>46896</v>
      </c>
      <c r="F2" s="3">
        <v>45021</v>
      </c>
      <c r="G2" s="3">
        <v>45622</v>
      </c>
      <c r="H2" s="3">
        <v>45956</v>
      </c>
      <c r="I2" s="3">
        <v>45939</v>
      </c>
      <c r="J2" s="3">
        <v>45023</v>
      </c>
      <c r="K2" s="3">
        <v>46600</v>
      </c>
      <c r="L2" s="3">
        <v>47775</v>
      </c>
      <c r="M2" s="3">
        <v>48599</v>
      </c>
      <c r="N2" s="3">
        <v>49052</v>
      </c>
      <c r="O2" s="3">
        <v>48311</v>
      </c>
      <c r="P2" s="3">
        <v>46909</v>
      </c>
      <c r="Q2" s="3">
        <v>47319</v>
      </c>
      <c r="R2" s="3">
        <v>46688</v>
      </c>
      <c r="S2" s="3">
        <v>45994</v>
      </c>
      <c r="T2" s="3">
        <v>46736</v>
      </c>
      <c r="U2" s="3">
        <v>46206</v>
      </c>
    </row>
    <row r="3" spans="1:21" x14ac:dyDescent="0.25">
      <c r="A3" s="4" t="s">
        <v>20</v>
      </c>
      <c r="B3" s="5">
        <v>1610.0097614526749</v>
      </c>
      <c r="C3" s="5">
        <v>1776.3256086409092</v>
      </c>
      <c r="D3" s="5">
        <v>2015.3863172233105</v>
      </c>
      <c r="E3" s="5">
        <v>2267.1688253581524</v>
      </c>
      <c r="F3" s="5">
        <v>2547.3325555920601</v>
      </c>
      <c r="G3" s="5">
        <v>2473.7507079318166</v>
      </c>
      <c r="H3" s="5">
        <v>2377.0129826068878</v>
      </c>
      <c r="I3" s="5">
        <v>2299.60977602005</v>
      </c>
      <c r="J3" s="5">
        <v>1870.6492711082101</v>
      </c>
      <c r="K3" s="5">
        <v>2259.9028183221817</v>
      </c>
      <c r="L3" s="5">
        <v>2322.1100478172302</v>
      </c>
      <c r="M3" s="5">
        <v>2197.0140956044197</v>
      </c>
      <c r="N3" s="5">
        <v>2123.4087858200073</v>
      </c>
      <c r="O3" s="5">
        <v>1983.1647822856903</v>
      </c>
      <c r="P3" s="5">
        <v>1746.9659752249718</v>
      </c>
      <c r="Q3" s="5">
        <v>1935.0382121931762</v>
      </c>
      <c r="R3" s="5">
        <v>1917.0539689064026</v>
      </c>
      <c r="S3" s="5">
        <v>674.49058896303177</v>
      </c>
      <c r="T3" s="5">
        <v>540.42442333698273</v>
      </c>
      <c r="U3" s="5">
        <v>1006.6584386900067</v>
      </c>
    </row>
    <row r="4" spans="1:21" x14ac:dyDescent="0.25">
      <c r="A4" s="4" t="s">
        <v>15</v>
      </c>
      <c r="B4" s="5">
        <v>6817.5999999999995</v>
      </c>
      <c r="C4" s="5">
        <v>6817.5999999999995</v>
      </c>
      <c r="D4" s="5">
        <v>6817.5999999999995</v>
      </c>
      <c r="E4" s="5">
        <v>6817.5999999999995</v>
      </c>
      <c r="F4" s="5">
        <v>6817.5999999999995</v>
      </c>
      <c r="G4" s="5">
        <v>6817.5999999999995</v>
      </c>
      <c r="H4" s="5">
        <v>6817.5999999999995</v>
      </c>
      <c r="I4" s="5">
        <v>6817.5999999999995</v>
      </c>
      <c r="J4" s="5">
        <v>6817.5999999999995</v>
      </c>
      <c r="K4" s="5">
        <v>6817.5999999999995</v>
      </c>
      <c r="L4" s="5">
        <v>6817.5999999999995</v>
      </c>
      <c r="M4" s="5">
        <v>6817.5999999999995</v>
      </c>
      <c r="N4" s="5">
        <v>6817.5999999999995</v>
      </c>
      <c r="O4" s="5">
        <v>6817.5999999999995</v>
      </c>
      <c r="P4" s="5">
        <v>6817.5999999999995</v>
      </c>
      <c r="Q4" s="5">
        <v>6817.5999999999995</v>
      </c>
      <c r="R4" s="5">
        <v>6817.5999999999995</v>
      </c>
      <c r="S4" s="5">
        <v>6817.5999999999995</v>
      </c>
      <c r="T4" s="5">
        <v>6817.5999999999995</v>
      </c>
      <c r="U4" s="5">
        <v>6817.5999999999995</v>
      </c>
    </row>
    <row r="5" spans="1:21" x14ac:dyDescent="0.25">
      <c r="A5" s="3" t="s">
        <v>3</v>
      </c>
      <c r="B5" s="6">
        <v>0.23615491689930107</v>
      </c>
      <c r="C5" s="6">
        <v>0.26054998953310687</v>
      </c>
      <c r="D5" s="6">
        <v>0.29561521902477567</v>
      </c>
      <c r="E5" s="6">
        <v>0.33254647168477947</v>
      </c>
      <c r="F5" s="6">
        <v>0.37364065882305508</v>
      </c>
      <c r="G5" s="6">
        <v>0.36284773350325872</v>
      </c>
      <c r="H5" s="6">
        <v>0.3486583229592361</v>
      </c>
      <c r="I5" s="6">
        <v>0.33730488383302781</v>
      </c>
      <c r="J5" s="6">
        <v>0.27438530730876121</v>
      </c>
      <c r="K5" s="6">
        <v>0.33148069970696165</v>
      </c>
      <c r="L5" s="6">
        <v>0.34060520532404809</v>
      </c>
      <c r="M5" s="6">
        <v>0.32225623322054975</v>
      </c>
      <c r="N5" s="6">
        <v>0.31145986649554203</v>
      </c>
      <c r="O5" s="6">
        <v>0.29088899059576545</v>
      </c>
      <c r="P5" s="6">
        <v>0.25624354248195436</v>
      </c>
      <c r="Q5" s="6">
        <v>0.28382982460003175</v>
      </c>
      <c r="R5" s="6">
        <v>0.28119191048263359</v>
      </c>
      <c r="S5" s="6">
        <v>9.893372872609596E-2</v>
      </c>
      <c r="T5" s="6">
        <v>7.9269013045203993E-2</v>
      </c>
      <c r="U5" s="6">
        <v>0.14765583763934623</v>
      </c>
    </row>
    <row r="6" spans="1:21" x14ac:dyDescent="0.25">
      <c r="A6" s="3" t="s">
        <v>4</v>
      </c>
      <c r="B6" s="7">
        <v>0.27827591779437161</v>
      </c>
    </row>
    <row r="8" spans="1:21" x14ac:dyDescent="0.25">
      <c r="A8" s="3" t="s">
        <v>0</v>
      </c>
      <c r="B8" s="3" t="s">
        <v>201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x14ac:dyDescent="0.25">
      <c r="B10" s="2"/>
    </row>
    <row r="11" spans="1:21" x14ac:dyDescent="0.25">
      <c r="B11" s="2"/>
    </row>
  </sheetData>
  <sortState ref="B13:F32">
    <sortCondition ref="C13:C32"/>
    <sortCondition ref="D13:D3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3.5703125" style="11" customWidth="1"/>
    <col min="2" max="2" width="27" style="11" bestFit="1" customWidth="1"/>
    <col min="3" max="5" width="9.5703125" style="11" bestFit="1" customWidth="1"/>
    <col min="6" max="16384" width="9.140625" style="11"/>
  </cols>
  <sheetData>
    <row r="1" spans="2:10" x14ac:dyDescent="0.25">
      <c r="B1" s="21" t="s">
        <v>212</v>
      </c>
    </row>
    <row r="3" spans="2:10" x14ac:dyDescent="0.25">
      <c r="B3" s="16" t="s">
        <v>11</v>
      </c>
      <c r="C3" s="17" t="s">
        <v>7</v>
      </c>
      <c r="D3" s="17" t="s">
        <v>8</v>
      </c>
      <c r="E3" s="17" t="s">
        <v>9</v>
      </c>
      <c r="G3" s="16"/>
      <c r="H3" s="17"/>
      <c r="I3" s="17"/>
      <c r="J3" s="17"/>
    </row>
    <row r="4" spans="2:10" x14ac:dyDescent="0.25">
      <c r="B4" s="11" t="s">
        <v>203</v>
      </c>
      <c r="C4" s="18">
        <f>MAX(C5:C12)</f>
        <v>0.90446105072463778</v>
      </c>
      <c r="D4" s="18">
        <f>MIN(D5:D12)</f>
        <v>2.8742646155166737E-3</v>
      </c>
      <c r="E4" s="18">
        <f>AVERAGE(E5:E12)</f>
        <v>0.35014213099808994</v>
      </c>
      <c r="G4" s="19"/>
      <c r="H4" s="12"/>
      <c r="I4" s="12"/>
      <c r="J4" s="12"/>
    </row>
    <row r="5" spans="2:10" x14ac:dyDescent="0.25">
      <c r="B5" s="11" t="s">
        <v>194</v>
      </c>
      <c r="C5" s="20">
        <f>MAX('F2009-NC'!B5:U5)</f>
        <v>0.37364065882305508</v>
      </c>
      <c r="D5" s="20">
        <f>MIN('F2009-NC'!B5:U5)</f>
        <v>7.9269013045203993E-2</v>
      </c>
      <c r="E5" s="20">
        <f>AVERAGE('F2009-NC'!B5:U5)</f>
        <v>0.27827591779437177</v>
      </c>
    </row>
    <row r="6" spans="2:10" x14ac:dyDescent="0.25">
      <c r="B6" s="11" t="s">
        <v>195</v>
      </c>
      <c r="C6" s="20">
        <f>MAX('F2010-NC'!$B$5:$U$5)</f>
        <v>0.55779944225829636</v>
      </c>
      <c r="D6" s="20">
        <f>MIN('F2010-NC'!$B$5:$U$5)</f>
        <v>2.8742646155166737E-3</v>
      </c>
      <c r="E6" s="20">
        <f>AVERAGE('F2010-NC'!$B$5:$U$5)</f>
        <v>0.18026775309869961</v>
      </c>
    </row>
    <row r="7" spans="2:10" x14ac:dyDescent="0.25">
      <c r="B7" s="19" t="s">
        <v>196</v>
      </c>
      <c r="C7" s="20">
        <f>MAX('F2011-NC'!$B$5:$U$5)</f>
        <v>0.90446105072463778</v>
      </c>
      <c r="D7" s="20">
        <f>MIN('F2011-NC'!$B$5:$U$5)</f>
        <v>0.25248785408432156</v>
      </c>
      <c r="E7" s="20">
        <f>AVERAGE('F2011-NC'!$B$5:$U$5)</f>
        <v>0.73370436967923391</v>
      </c>
    </row>
    <row r="8" spans="2:10" x14ac:dyDescent="0.25">
      <c r="B8" s="19" t="s">
        <v>197</v>
      </c>
      <c r="C8" s="20">
        <f>MAX('F2012-NC'!$B$5:$U$5)</f>
        <v>0.73027677211308306</v>
      </c>
      <c r="D8" s="20">
        <f>MIN('F2012-NC'!$B$5:$U$5)</f>
        <v>8.5425445624863986E-3</v>
      </c>
      <c r="E8" s="20">
        <f>AVERAGE('F2012-NC'!$B$5:$U$5)</f>
        <v>0.30399388002940142</v>
      </c>
    </row>
    <row r="9" spans="2:10" x14ac:dyDescent="0.25">
      <c r="B9" s="19" t="s">
        <v>198</v>
      </c>
      <c r="C9" s="20">
        <f>MAX('F2013-NC'!$B$5:$U$5)</f>
        <v>0.67987056720438788</v>
      </c>
      <c r="D9" s="20">
        <f>MIN('F2013-NC'!$B$5:$U$5)</f>
        <v>0.24231302460047077</v>
      </c>
      <c r="E9" s="20">
        <f>AVERAGE('F2013-NC'!$B$5:$U$5)</f>
        <v>0.42641989173930028</v>
      </c>
    </row>
    <row r="10" spans="2:10" x14ac:dyDescent="0.25">
      <c r="B10" s="19" t="s">
        <v>199</v>
      </c>
      <c r="C10" s="20">
        <f>MAX('F2014-NC'!$B$5:$U$5)</f>
        <v>0.45467258337795413</v>
      </c>
      <c r="D10" s="20">
        <f>MIN('F2014-NC'!$B$5:$U$5)</f>
        <v>0.13067423910225054</v>
      </c>
      <c r="E10" s="20">
        <f>AVERAGE('F2014-NC'!$B$5:$U$5)</f>
        <v>0.27723176495107932</v>
      </c>
    </row>
    <row r="11" spans="2:10" x14ac:dyDescent="0.25">
      <c r="B11" s="19" t="s">
        <v>200</v>
      </c>
      <c r="C11" s="20">
        <f>MAX('F2015-NC'!$B$5:$U$5)</f>
        <v>0.68285775700855722</v>
      </c>
      <c r="D11" s="20">
        <f>MIN('F2015-NC'!$B$5:$U$5)</f>
        <v>3.1531324458802766E-2</v>
      </c>
      <c r="E11" s="20">
        <f>AVERAGE('F2015-NC'!$B$5:$U$5)</f>
        <v>0.3220830360025066</v>
      </c>
    </row>
    <row r="12" spans="2:10" x14ac:dyDescent="0.25">
      <c r="B12" s="19" t="s">
        <v>202</v>
      </c>
      <c r="C12" s="20">
        <f>MAX('F2016-NC'!$B$5:$U$5)</f>
        <v>0.65633396690835144</v>
      </c>
      <c r="D12" s="20">
        <f>MIN('F2016-NC'!$B$5:$U$5)</f>
        <v>4.2489340625287225E-2</v>
      </c>
      <c r="E12" s="20">
        <f>AVERAGE('F2016-NC'!$B$5:$U$5)</f>
        <v>0.27916043469012652</v>
      </c>
    </row>
    <row r="25" spans="2:5" x14ac:dyDescent="0.25">
      <c r="B25" s="16" t="s">
        <v>10</v>
      </c>
      <c r="C25" s="17" t="s">
        <v>7</v>
      </c>
      <c r="D25" s="17" t="s">
        <v>8</v>
      </c>
      <c r="E25" s="17" t="s">
        <v>9</v>
      </c>
    </row>
    <row r="26" spans="2:5" x14ac:dyDescent="0.25">
      <c r="B26" s="11" t="s">
        <v>206</v>
      </c>
      <c r="C26" s="18">
        <f>MAX(C29:C34)</f>
        <v>0.96215460115028772</v>
      </c>
      <c r="D26" s="18">
        <f>MIN(D29:D34)</f>
        <v>5.3973349903341621E-2</v>
      </c>
      <c r="E26" s="18">
        <f>AVERAGE(E29:E34)</f>
        <v>0.43779828392426817</v>
      </c>
    </row>
    <row r="27" spans="2:5" x14ac:dyDescent="0.25">
      <c r="B27" s="11" t="s">
        <v>187</v>
      </c>
      <c r="C27" s="18" t="e">
        <f>NA()</f>
        <v>#N/A</v>
      </c>
      <c r="D27" s="18" t="e">
        <f>NA()</f>
        <v>#N/A</v>
      </c>
      <c r="E27" s="18" t="e">
        <f>NA()</f>
        <v>#N/A</v>
      </c>
    </row>
    <row r="28" spans="2:5" x14ac:dyDescent="0.25">
      <c r="B28" s="11" t="s">
        <v>188</v>
      </c>
      <c r="C28" s="18" t="e">
        <f>NA()</f>
        <v>#N/A</v>
      </c>
      <c r="D28" s="18" t="e">
        <f>NA()</f>
        <v>#N/A</v>
      </c>
      <c r="E28" s="18" t="e">
        <f>NA()</f>
        <v>#N/A</v>
      </c>
    </row>
    <row r="29" spans="2:5" x14ac:dyDescent="0.25">
      <c r="B29" s="19" t="s">
        <v>189</v>
      </c>
      <c r="C29" s="20">
        <f>MAX('F2011-C'!$B$5:$U$5)</f>
        <v>0.92332919083126208</v>
      </c>
      <c r="D29" s="20">
        <f>MIN('F2011-C'!$B$5:$U$5)</f>
        <v>5.3973349903341621E-2</v>
      </c>
      <c r="E29" s="20">
        <f>AVERAGE('F2011-C'!$B$5:$U$5)</f>
        <v>0.51760191617275297</v>
      </c>
    </row>
    <row r="30" spans="2:5" x14ac:dyDescent="0.25">
      <c r="B30" s="19" t="s">
        <v>190</v>
      </c>
      <c r="C30" s="20">
        <f>MAX('F2012-C'!$B$5:$U$5)</f>
        <v>0.96215460115028772</v>
      </c>
      <c r="D30" s="20">
        <f>MIN('F2012-C'!$B$5:$U$5)</f>
        <v>0.1950848288995326</v>
      </c>
      <c r="E30" s="20">
        <f>AVERAGE('F2012-C'!$B$5:$U$5)</f>
        <v>0.60470649513339902</v>
      </c>
    </row>
    <row r="31" spans="2:5" x14ac:dyDescent="0.25">
      <c r="B31" s="19" t="s">
        <v>191</v>
      </c>
      <c r="C31" s="20">
        <f>MAX('F2013-C'!$B$5:$U$5)</f>
        <v>0.65474784069727776</v>
      </c>
      <c r="D31" s="20">
        <f>MIN('F2013-C'!$B$5:$U$5)</f>
        <v>0.27898322438371281</v>
      </c>
      <c r="E31" s="20">
        <f>AVERAGE('F2013-C'!$B$5:$U$5)</f>
        <v>0.42220012601401924</v>
      </c>
    </row>
    <row r="32" spans="2:5" x14ac:dyDescent="0.25">
      <c r="B32" s="19" t="s">
        <v>192</v>
      </c>
      <c r="C32" s="20">
        <f>MAX('F2014-C'!$B$5:$U$5)</f>
        <v>0.73152795463121689</v>
      </c>
      <c r="D32" s="20">
        <f>MIN('F2014-C'!$B$5:$U$5)</f>
        <v>0.14442326575380954</v>
      </c>
      <c r="E32" s="20">
        <f>AVERAGE('F2014-C'!$B$5:$U$5)</f>
        <v>0.41868288079658367</v>
      </c>
    </row>
    <row r="33" spans="2:5" x14ac:dyDescent="0.25">
      <c r="B33" s="19" t="s">
        <v>193</v>
      </c>
      <c r="C33" s="20">
        <f>MAX('F2015-C'!$B$5:$U$5)</f>
        <v>0.41432100319573062</v>
      </c>
      <c r="D33" s="20">
        <f>MIN('F2015-C'!$B$5:$U$5)</f>
        <v>7.5274558560829624E-2</v>
      </c>
      <c r="E33" s="20">
        <f>AVERAGE('F2015-C'!$B$5:$U$5)</f>
        <v>0.25336269559723057</v>
      </c>
    </row>
    <row r="34" spans="2:5" x14ac:dyDescent="0.25">
      <c r="B34" s="19" t="s">
        <v>204</v>
      </c>
      <c r="C34" s="12">
        <f>MAX('F2016-C'!$B$5:$U$5)</f>
        <v>0.71508411891173906</v>
      </c>
      <c r="D34" s="12">
        <f>MIN('F2016-C'!$B$5:$U$5)</f>
        <v>0.18444148831042662</v>
      </c>
      <c r="E34" s="12">
        <f>AVERAGE('F2016-C'!$B$5:$U$5)</f>
        <v>0.41023558983162323</v>
      </c>
    </row>
  </sheetData>
  <sortState ref="B26:E30">
    <sortCondition ref="B30:B34"/>
  </sortState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9" sqref="B9"/>
    </sheetView>
  </sheetViews>
  <sheetFormatPr defaultRowHeight="15" x14ac:dyDescent="0.25"/>
  <cols>
    <col min="1" max="1" width="22" bestFit="1" customWidth="1"/>
    <col min="2" max="11" width="15.7109375" bestFit="1" customWidth="1"/>
    <col min="12" max="21" width="16.7109375" bestFit="1" customWidth="1"/>
  </cols>
  <sheetData>
    <row r="1" spans="1:21" x14ac:dyDescent="0.25">
      <c r="A1" s="3" t="s">
        <v>13</v>
      </c>
      <c r="B1" s="5" t="s">
        <v>165</v>
      </c>
      <c r="C1" s="5" t="s">
        <v>169</v>
      </c>
      <c r="D1" s="5" t="s">
        <v>167</v>
      </c>
      <c r="E1" s="5" t="s">
        <v>166</v>
      </c>
      <c r="F1" s="5" t="s">
        <v>168</v>
      </c>
      <c r="G1" s="5" t="s">
        <v>170</v>
      </c>
      <c r="H1" s="5" t="s">
        <v>174</v>
      </c>
      <c r="I1" s="5" t="s">
        <v>172</v>
      </c>
      <c r="J1" s="5" t="s">
        <v>171</v>
      </c>
      <c r="K1" s="5" t="s">
        <v>173</v>
      </c>
      <c r="L1" s="5" t="s">
        <v>178</v>
      </c>
      <c r="M1" s="5" t="s">
        <v>176</v>
      </c>
      <c r="N1" s="5" t="s">
        <v>175</v>
      </c>
      <c r="O1" s="5" t="s">
        <v>177</v>
      </c>
      <c r="P1" s="5" t="s">
        <v>182</v>
      </c>
      <c r="Q1" s="5" t="s">
        <v>180</v>
      </c>
      <c r="R1" s="5" t="s">
        <v>179</v>
      </c>
      <c r="S1" s="5" t="s">
        <v>181</v>
      </c>
      <c r="T1" s="5" t="s">
        <v>184</v>
      </c>
      <c r="U1" s="5" t="s">
        <v>183</v>
      </c>
    </row>
    <row r="2" spans="1:21" x14ac:dyDescent="0.25">
      <c r="A2" s="3" t="s">
        <v>16</v>
      </c>
      <c r="B2" s="3">
        <v>55784</v>
      </c>
      <c r="C2" s="3">
        <v>57800</v>
      </c>
      <c r="D2" s="3">
        <v>59400</v>
      </c>
      <c r="E2" s="3">
        <v>59864</v>
      </c>
      <c r="F2" s="3">
        <v>58714</v>
      </c>
      <c r="G2" s="3">
        <v>56237</v>
      </c>
      <c r="H2" s="3">
        <v>56060</v>
      </c>
      <c r="I2" s="3">
        <v>57118</v>
      </c>
      <c r="J2" s="3">
        <v>57352</v>
      </c>
      <c r="K2" s="3">
        <v>56446</v>
      </c>
      <c r="L2" s="3">
        <v>55885</v>
      </c>
      <c r="M2" s="3">
        <v>57361</v>
      </c>
      <c r="N2" s="3">
        <v>57960</v>
      </c>
      <c r="O2" s="3">
        <v>56966</v>
      </c>
      <c r="P2" s="3">
        <v>56162</v>
      </c>
      <c r="Q2" s="3">
        <v>57585</v>
      </c>
      <c r="R2" s="3">
        <v>58070</v>
      </c>
      <c r="S2" s="3">
        <v>56900</v>
      </c>
      <c r="T2" s="3">
        <v>56211</v>
      </c>
      <c r="U2" s="3">
        <v>56488</v>
      </c>
    </row>
    <row r="3" spans="1:21" x14ac:dyDescent="0.25">
      <c r="A3" s="4" t="s">
        <v>14</v>
      </c>
      <c r="B3" s="3">
        <v>5911.2459696227043</v>
      </c>
      <c r="C3" s="3">
        <v>1578.4619361262485</v>
      </c>
      <c r="D3" s="3">
        <v>2095.4100581455673</v>
      </c>
      <c r="E3" s="3">
        <v>2756.4695613570502</v>
      </c>
      <c r="F3" s="3">
        <v>3339.1337583232662</v>
      </c>
      <c r="G3" s="3">
        <v>3769.909861090905</v>
      </c>
      <c r="H3" s="3">
        <v>4078.7384313251805</v>
      </c>
      <c r="I3" s="3">
        <v>3360.2521766865498</v>
      </c>
      <c r="J3" s="3">
        <v>3193.4147713718316</v>
      </c>
      <c r="K3" s="3">
        <v>4088.6956763043995</v>
      </c>
      <c r="L3" s="3">
        <v>8811.137718910968</v>
      </c>
      <c r="M3" s="3">
        <v>9080.6429657638073</v>
      </c>
      <c r="N3" s="3">
        <v>8947.0625212043578</v>
      </c>
      <c r="O3" s="3">
        <v>8408.5553580994438</v>
      </c>
      <c r="P3" s="3">
        <v>603.73980014584959</v>
      </c>
      <c r="Q3" s="3">
        <v>587.85702328709897</v>
      </c>
      <c r="R3" s="3">
        <v>721.57281947710226</v>
      </c>
      <c r="S3" s="3">
        <v>1120.3815525428702</v>
      </c>
      <c r="T3" s="3">
        <v>2389.419621465418</v>
      </c>
      <c r="U3" s="3">
        <v>2403.8239809849224</v>
      </c>
    </row>
    <row r="4" spans="1:21" x14ac:dyDescent="0.25">
      <c r="A4" s="4" t="s">
        <v>15</v>
      </c>
      <c r="B4" s="3">
        <v>13835.400000000003</v>
      </c>
      <c r="C4" s="3">
        <v>13835.400000000003</v>
      </c>
      <c r="D4" s="3">
        <v>13835.400000000003</v>
      </c>
      <c r="E4" s="3">
        <v>13835.400000000003</v>
      </c>
      <c r="F4" s="3">
        <v>13835.400000000003</v>
      </c>
      <c r="G4" s="3">
        <v>13835.400000000003</v>
      </c>
      <c r="H4" s="3">
        <v>13835.400000000003</v>
      </c>
      <c r="I4" s="3">
        <v>13835.400000000003</v>
      </c>
      <c r="J4" s="3">
        <v>13835.400000000003</v>
      </c>
      <c r="K4" s="3">
        <v>13835.400000000003</v>
      </c>
      <c r="L4" s="3">
        <v>13835.400000000003</v>
      </c>
      <c r="M4" s="3">
        <v>13835.400000000003</v>
      </c>
      <c r="N4" s="3">
        <v>13835.400000000003</v>
      </c>
      <c r="O4" s="3">
        <v>13835.400000000003</v>
      </c>
      <c r="P4" s="3">
        <v>13835.400000000003</v>
      </c>
      <c r="Q4" s="3">
        <v>13835.400000000003</v>
      </c>
      <c r="R4" s="3">
        <v>13835.400000000003</v>
      </c>
      <c r="S4" s="3">
        <v>13835.400000000003</v>
      </c>
      <c r="T4" s="3">
        <v>13835.400000000003</v>
      </c>
      <c r="U4" s="3">
        <v>13835.400000000003</v>
      </c>
    </row>
    <row r="5" spans="1:21" x14ac:dyDescent="0.25">
      <c r="A5" s="3" t="s">
        <v>3</v>
      </c>
      <c r="B5" s="28">
        <f>B3/B4</f>
        <v>0.42725515486525167</v>
      </c>
      <c r="C5" s="28">
        <f t="shared" ref="C5:U5" si="0">C3/C4</f>
        <v>0.1140886375620689</v>
      </c>
      <c r="D5" s="28">
        <f t="shared" si="0"/>
        <v>0.15145279920678598</v>
      </c>
      <c r="E5" s="28">
        <f t="shared" si="0"/>
        <v>0.19923309491283589</v>
      </c>
      <c r="F5" s="28">
        <f t="shared" si="0"/>
        <v>0.24134710657612107</v>
      </c>
      <c r="G5" s="28">
        <f t="shared" si="0"/>
        <v>0.27248289612811366</v>
      </c>
      <c r="H5" s="28">
        <f t="shared" si="0"/>
        <v>0.29480451821596626</v>
      </c>
      <c r="I5" s="28">
        <f t="shared" si="0"/>
        <v>0.24287351118771766</v>
      </c>
      <c r="J5" s="28">
        <f t="shared" si="0"/>
        <v>0.23081477740953141</v>
      </c>
      <c r="K5" s="28">
        <f t="shared" si="0"/>
        <v>0.2955242115373895</v>
      </c>
      <c r="L5" s="28">
        <f t="shared" si="0"/>
        <v>0.63685457008188895</v>
      </c>
      <c r="M5" s="28">
        <f t="shared" si="0"/>
        <v>0.65633396690835144</v>
      </c>
      <c r="N5" s="28">
        <f t="shared" si="0"/>
        <v>0.64667899165939224</v>
      </c>
      <c r="O5" s="28">
        <f t="shared" si="0"/>
        <v>0.60775657791602999</v>
      </c>
      <c r="P5" s="28">
        <f t="shared" si="0"/>
        <v>4.3637321663692372E-2</v>
      </c>
      <c r="Q5" s="28">
        <f t="shared" si="0"/>
        <v>4.2489340625287225E-2</v>
      </c>
      <c r="R5" s="28">
        <f t="shared" si="0"/>
        <v>5.2154098867911454E-2</v>
      </c>
      <c r="S5" s="28">
        <f t="shared" si="0"/>
        <v>8.0979339415041846E-2</v>
      </c>
      <c r="T5" s="28">
        <f t="shared" si="0"/>
        <v>0.17270332780153935</v>
      </c>
      <c r="U5" s="28">
        <f t="shared" si="0"/>
        <v>0.17374445126161309</v>
      </c>
    </row>
    <row r="6" spans="1:21" x14ac:dyDescent="0.25">
      <c r="A6" s="3" t="s">
        <v>4</v>
      </c>
      <c r="B6" s="33">
        <f>AVERAGE(B5:U5)</f>
        <v>0.27916043469012652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9"/>
    </row>
    <row r="8" spans="1:21" x14ac:dyDescent="0.25">
      <c r="A8" s="3" t="s">
        <v>0</v>
      </c>
      <c r="B8" s="3" t="s">
        <v>185</v>
      </c>
    </row>
    <row r="9" spans="1:21" x14ac:dyDescent="0.25">
      <c r="A9" s="3" t="s">
        <v>2</v>
      </c>
    </row>
  </sheetData>
  <sortState ref="B13:G32">
    <sortCondition ref="C13:C32"/>
    <sortCondition ref="D13:D3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9" sqref="B9"/>
    </sheetView>
  </sheetViews>
  <sheetFormatPr defaultRowHeight="15" x14ac:dyDescent="0.25"/>
  <sheetData>
    <row r="1" spans="1:21" x14ac:dyDescent="0.25">
      <c r="A1" s="3" t="s">
        <v>13</v>
      </c>
      <c r="B1" s="5" t="s">
        <v>165</v>
      </c>
      <c r="C1" s="5" t="s">
        <v>169</v>
      </c>
      <c r="D1" s="5" t="s">
        <v>167</v>
      </c>
      <c r="E1" s="5" t="s">
        <v>166</v>
      </c>
      <c r="F1" s="5" t="s">
        <v>168</v>
      </c>
      <c r="G1" s="5" t="s">
        <v>170</v>
      </c>
      <c r="H1" s="5" t="s">
        <v>174</v>
      </c>
      <c r="I1" s="5" t="s">
        <v>172</v>
      </c>
      <c r="J1" s="5" t="s">
        <v>171</v>
      </c>
      <c r="K1" s="5" t="s">
        <v>173</v>
      </c>
      <c r="L1" s="5" t="s">
        <v>178</v>
      </c>
      <c r="M1" s="5" t="s">
        <v>176</v>
      </c>
      <c r="N1" s="5" t="s">
        <v>175</v>
      </c>
      <c r="O1" s="5" t="s">
        <v>177</v>
      </c>
      <c r="P1" s="5" t="s">
        <v>182</v>
      </c>
      <c r="Q1" s="5" t="s">
        <v>180</v>
      </c>
      <c r="R1" s="5" t="s">
        <v>179</v>
      </c>
      <c r="S1" s="5" t="s">
        <v>181</v>
      </c>
      <c r="T1" s="5" t="s">
        <v>184</v>
      </c>
      <c r="U1" s="5" t="s">
        <v>183</v>
      </c>
    </row>
    <row r="2" spans="1:21" x14ac:dyDescent="0.25">
      <c r="A2" s="3" t="s">
        <v>16</v>
      </c>
      <c r="B2" s="3">
        <v>55784</v>
      </c>
      <c r="C2" s="3">
        <v>57800</v>
      </c>
      <c r="D2" s="3">
        <v>59400</v>
      </c>
      <c r="E2" s="3">
        <v>59864</v>
      </c>
      <c r="F2" s="3">
        <v>58714</v>
      </c>
      <c r="G2" s="3">
        <v>56237</v>
      </c>
      <c r="H2" s="3">
        <v>56060</v>
      </c>
      <c r="I2" s="3">
        <v>57118</v>
      </c>
      <c r="J2" s="3">
        <v>57352</v>
      </c>
      <c r="K2" s="3">
        <v>56446</v>
      </c>
      <c r="L2" s="3">
        <v>55885</v>
      </c>
      <c r="M2" s="3">
        <v>57361</v>
      </c>
      <c r="N2" s="3">
        <v>57960</v>
      </c>
      <c r="O2" s="3">
        <v>56966</v>
      </c>
      <c r="P2" s="3">
        <v>56162</v>
      </c>
      <c r="Q2" s="3">
        <v>57585</v>
      </c>
      <c r="R2" s="3">
        <v>58070</v>
      </c>
      <c r="S2" s="3">
        <v>56900</v>
      </c>
      <c r="T2" s="3">
        <v>56211</v>
      </c>
      <c r="U2" s="3">
        <v>56488</v>
      </c>
    </row>
    <row r="3" spans="1:21" x14ac:dyDescent="0.25">
      <c r="A3" s="4" t="s">
        <v>14</v>
      </c>
      <c r="B3" s="5">
        <v>522.32195246219669</v>
      </c>
      <c r="C3" s="5">
        <v>308.27550356204699</v>
      </c>
      <c r="D3" s="5">
        <v>520.98353707790375</v>
      </c>
      <c r="E3" s="5">
        <v>641.83118589719129</v>
      </c>
      <c r="F3" s="5">
        <v>737.76982307434082</v>
      </c>
      <c r="G3" s="5">
        <v>763.63228241602599</v>
      </c>
      <c r="H3" s="5">
        <v>343.78860449790949</v>
      </c>
      <c r="I3" s="5">
        <v>529.94999445401709</v>
      </c>
      <c r="J3" s="5">
        <v>581.1704092025758</v>
      </c>
      <c r="K3" s="5">
        <v>588.96534776687633</v>
      </c>
      <c r="L3" s="5">
        <v>439.00383229576983</v>
      </c>
      <c r="M3" s="5">
        <v>595.27385852904979</v>
      </c>
      <c r="N3" s="5">
        <v>674.73586924870813</v>
      </c>
      <c r="O3" s="5">
        <v>717.97036759058642</v>
      </c>
      <c r="P3" s="5">
        <v>759.04354270299291</v>
      </c>
      <c r="Q3" s="5">
        <v>979.51087236404419</v>
      </c>
      <c r="R3" s="5">
        <v>1105.5293264389038</v>
      </c>
      <c r="S3" s="5">
        <v>1195.1915963490803</v>
      </c>
      <c r="T3" s="5">
        <v>764.65448284149193</v>
      </c>
      <c r="U3" s="5">
        <v>943.75290811978857</v>
      </c>
    </row>
    <row r="4" spans="1:21" x14ac:dyDescent="0.25">
      <c r="A4" s="4" t="s">
        <v>15</v>
      </c>
      <c r="B4" s="5">
        <v>1671.3999999999996</v>
      </c>
      <c r="C4" s="5">
        <v>1671.3999999999996</v>
      </c>
      <c r="D4" s="5">
        <v>1671.3999999999996</v>
      </c>
      <c r="E4" s="5">
        <v>1671.3999999999996</v>
      </c>
      <c r="F4" s="5">
        <v>1671.3999999999996</v>
      </c>
      <c r="G4" s="5">
        <v>1671.3999999999996</v>
      </c>
      <c r="H4" s="5">
        <v>1671.3999999999996</v>
      </c>
      <c r="I4" s="5">
        <v>1671.3999999999996</v>
      </c>
      <c r="J4" s="5">
        <v>1671.3999999999996</v>
      </c>
      <c r="K4" s="5">
        <v>1671.3999999999996</v>
      </c>
      <c r="L4" s="5">
        <v>1671.3999999999996</v>
      </c>
      <c r="M4" s="5">
        <v>1671.3999999999996</v>
      </c>
      <c r="N4" s="5">
        <v>1671.3999999999996</v>
      </c>
      <c r="O4" s="5">
        <v>1671.3999999999996</v>
      </c>
      <c r="P4" s="5">
        <v>1671.3999999999996</v>
      </c>
      <c r="Q4" s="5">
        <v>1671.3999999999996</v>
      </c>
      <c r="R4" s="5">
        <v>1671.3999999999996</v>
      </c>
      <c r="S4" s="5">
        <v>1671.3999999999996</v>
      </c>
      <c r="T4" s="5">
        <v>1671.3999999999996</v>
      </c>
      <c r="U4" s="5">
        <v>1671.3999999999996</v>
      </c>
    </row>
    <row r="5" spans="1:21" x14ac:dyDescent="0.25">
      <c r="A5" s="3" t="s">
        <v>3</v>
      </c>
      <c r="B5" s="6">
        <f>B3/B4</f>
        <v>0.31250565541593683</v>
      </c>
      <c r="C5" s="6">
        <f t="shared" ref="C5:U5" si="0">C3/C4</f>
        <v>0.18444148831042662</v>
      </c>
      <c r="D5" s="6">
        <f t="shared" si="0"/>
        <v>0.31170488038644484</v>
      </c>
      <c r="E5" s="6">
        <f t="shared" si="0"/>
        <v>0.3840081284535069</v>
      </c>
      <c r="F5" s="6">
        <f t="shared" si="0"/>
        <v>0.44140829428882433</v>
      </c>
      <c r="G5" s="6">
        <f t="shared" si="0"/>
        <v>0.45688182506642705</v>
      </c>
      <c r="H5" s="6">
        <f t="shared" si="0"/>
        <v>0.20568900592192746</v>
      </c>
      <c r="I5" s="6">
        <f t="shared" si="0"/>
        <v>0.31706951923777504</v>
      </c>
      <c r="J5" s="6">
        <f t="shared" si="0"/>
        <v>0.34771473567223643</v>
      </c>
      <c r="K5" s="6">
        <f t="shared" si="0"/>
        <v>0.35237845385118849</v>
      </c>
      <c r="L5" s="6">
        <f t="shared" si="0"/>
        <v>0.26265635532832948</v>
      </c>
      <c r="M5" s="6">
        <f t="shared" si="0"/>
        <v>0.3561528410488512</v>
      </c>
      <c r="N5" s="6">
        <f t="shared" si="0"/>
        <v>0.40369502767064036</v>
      </c>
      <c r="O5" s="6">
        <f t="shared" si="0"/>
        <v>0.42956226372537187</v>
      </c>
      <c r="P5" s="6">
        <f t="shared" si="0"/>
        <v>0.45413637830740283</v>
      </c>
      <c r="Q5" s="6">
        <f t="shared" si="0"/>
        <v>0.58604216367359363</v>
      </c>
      <c r="R5" s="6">
        <f t="shared" si="0"/>
        <v>0.6614391087943664</v>
      </c>
      <c r="S5" s="6">
        <f t="shared" si="0"/>
        <v>0.71508411891173906</v>
      </c>
      <c r="T5" s="6">
        <f t="shared" si="0"/>
        <v>0.45749340842496833</v>
      </c>
      <c r="U5" s="6">
        <f t="shared" si="0"/>
        <v>0.56464814414250852</v>
      </c>
    </row>
    <row r="6" spans="1:21" x14ac:dyDescent="0.25">
      <c r="A6" s="3" t="s">
        <v>4</v>
      </c>
      <c r="B6" s="7">
        <f>AVERAGE(B5:U5)</f>
        <v>0.41023558983162323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A8" s="3" t="s">
        <v>0</v>
      </c>
      <c r="B8" s="3" t="s">
        <v>185</v>
      </c>
    </row>
    <row r="9" spans="1:21" x14ac:dyDescent="0.25">
      <c r="A9" s="3" t="s">
        <v>1</v>
      </c>
      <c r="B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D17" sqref="D17"/>
    </sheetView>
  </sheetViews>
  <sheetFormatPr defaultRowHeight="15" x14ac:dyDescent="0.25"/>
  <cols>
    <col min="1" max="1" width="22" bestFit="1" customWidth="1"/>
    <col min="2" max="2" width="14.140625" bestFit="1" customWidth="1"/>
    <col min="3" max="21" width="10.5703125" bestFit="1" customWidth="1"/>
  </cols>
  <sheetData>
    <row r="1" spans="1:21" x14ac:dyDescent="0.25">
      <c r="A1" s="3" t="s">
        <v>13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5" t="s">
        <v>34</v>
      </c>
      <c r="P1" s="5" t="s">
        <v>35</v>
      </c>
      <c r="Q1" s="5" t="s">
        <v>36</v>
      </c>
      <c r="R1" s="5" t="s">
        <v>37</v>
      </c>
      <c r="S1" s="5" t="s">
        <v>38</v>
      </c>
      <c r="T1" s="5" t="s">
        <v>39</v>
      </c>
      <c r="U1" s="5" t="s">
        <v>40</v>
      </c>
    </row>
    <row r="2" spans="1:21" x14ac:dyDescent="0.25">
      <c r="A2" s="3" t="s">
        <v>16</v>
      </c>
      <c r="B2" s="3">
        <v>52695</v>
      </c>
      <c r="C2" s="3">
        <v>51978</v>
      </c>
      <c r="D2" s="3">
        <v>52192</v>
      </c>
      <c r="E2" s="3">
        <v>54572</v>
      </c>
      <c r="F2" s="3">
        <v>57056</v>
      </c>
      <c r="G2" s="3">
        <v>58705</v>
      </c>
      <c r="H2" s="3">
        <v>59187</v>
      </c>
      <c r="I2" s="3">
        <v>58231</v>
      </c>
      <c r="J2" s="3">
        <v>55670</v>
      </c>
      <c r="K2" s="3">
        <v>54505</v>
      </c>
      <c r="L2" s="3">
        <v>52300</v>
      </c>
      <c r="M2" s="3">
        <v>53055</v>
      </c>
      <c r="N2" s="3">
        <v>53656</v>
      </c>
      <c r="O2" s="3">
        <v>52797</v>
      </c>
      <c r="P2" s="3">
        <v>52636</v>
      </c>
      <c r="Q2" s="3">
        <v>54021</v>
      </c>
      <c r="R2" s="3">
        <v>53438</v>
      </c>
      <c r="S2" s="3">
        <v>53046</v>
      </c>
      <c r="T2" s="3">
        <v>53965</v>
      </c>
      <c r="U2" s="3">
        <v>53050</v>
      </c>
    </row>
    <row r="3" spans="1:21" x14ac:dyDescent="0.25">
      <c r="A3" s="4" t="s">
        <v>14</v>
      </c>
      <c r="B3" s="5">
        <v>536.66575206301309</v>
      </c>
      <c r="C3" s="5">
        <v>1923.9893153416917</v>
      </c>
      <c r="D3" s="5">
        <v>4719.9796656306526</v>
      </c>
      <c r="E3" s="5">
        <v>7589.3493971688067</v>
      </c>
      <c r="F3" s="5">
        <v>7381.9089356001914</v>
      </c>
      <c r="G3" s="5">
        <v>7224.6762760902448</v>
      </c>
      <c r="H3" s="5">
        <v>7031.1241988015054</v>
      </c>
      <c r="I3" s="5">
        <v>6620.8160558814825</v>
      </c>
      <c r="J3" s="5">
        <v>5426.6480018993234</v>
      </c>
      <c r="K3" s="5">
        <v>4201.6083969697384</v>
      </c>
      <c r="L3" s="5">
        <v>4003.8453906998052</v>
      </c>
      <c r="M3" s="5">
        <v>419.61703740572568</v>
      </c>
      <c r="N3" s="5">
        <v>376.83857005116693</v>
      </c>
      <c r="O3" s="5">
        <v>350.44229316757992</v>
      </c>
      <c r="P3" s="5">
        <v>1983.7382419093819</v>
      </c>
      <c r="Q3" s="5">
        <v>2080.7953328808462</v>
      </c>
      <c r="R3" s="5">
        <v>2115.7225731772678</v>
      </c>
      <c r="S3" s="5">
        <v>2676.4711210317914</v>
      </c>
      <c r="T3" s="5">
        <v>2413.5608399882922</v>
      </c>
      <c r="U3" s="5">
        <v>2515.4640129506597</v>
      </c>
    </row>
    <row r="4" spans="1:21" x14ac:dyDescent="0.25">
      <c r="A4" s="4" t="s">
        <v>15</v>
      </c>
      <c r="B4" s="5">
        <v>11114.100000000002</v>
      </c>
      <c r="C4" s="5">
        <v>11114.100000000002</v>
      </c>
      <c r="D4" s="5">
        <v>11114.100000000002</v>
      </c>
      <c r="E4" s="5">
        <v>11114.100000000002</v>
      </c>
      <c r="F4" s="5">
        <v>11114.100000000002</v>
      </c>
      <c r="G4" s="5">
        <v>11114.100000000002</v>
      </c>
      <c r="H4" s="5">
        <v>11114.100000000002</v>
      </c>
      <c r="I4" s="5">
        <v>11114.100000000002</v>
      </c>
      <c r="J4" s="5">
        <v>11114.100000000002</v>
      </c>
      <c r="K4" s="5">
        <v>11114.100000000002</v>
      </c>
      <c r="L4" s="5">
        <v>11114.100000000002</v>
      </c>
      <c r="M4" s="5">
        <v>11114.100000000002</v>
      </c>
      <c r="N4" s="5">
        <v>11114.100000000002</v>
      </c>
      <c r="O4" s="5">
        <v>11114.100000000002</v>
      </c>
      <c r="P4" s="5">
        <v>11114.100000000002</v>
      </c>
      <c r="Q4" s="5">
        <v>11114.100000000002</v>
      </c>
      <c r="R4" s="5">
        <v>11114.100000000002</v>
      </c>
      <c r="S4" s="5">
        <v>11114.100000000002</v>
      </c>
      <c r="T4" s="5">
        <v>11114.100000000002</v>
      </c>
      <c r="U4" s="5">
        <v>11114.100000000002</v>
      </c>
    </row>
    <row r="5" spans="1:21" x14ac:dyDescent="0.25">
      <c r="A5" s="3" t="s">
        <v>3</v>
      </c>
      <c r="B5" s="6">
        <v>4.8286928501904157E-2</v>
      </c>
      <c r="C5" s="6">
        <v>0.17311247112601932</v>
      </c>
      <c r="D5" s="6">
        <v>0.42468392992960757</v>
      </c>
      <c r="E5" s="6">
        <v>0.68285775700855722</v>
      </c>
      <c r="F5" s="6">
        <v>0.6641931362503658</v>
      </c>
      <c r="G5" s="6">
        <v>0.65004600247345656</v>
      </c>
      <c r="H5" s="6">
        <v>0.63263100015309415</v>
      </c>
      <c r="I5" s="6">
        <v>0.59571319817902313</v>
      </c>
      <c r="J5" s="6">
        <v>0.48826697635429972</v>
      </c>
      <c r="K5" s="6">
        <v>0.37804306214355976</v>
      </c>
      <c r="L5" s="6">
        <v>0.36024917813406432</v>
      </c>
      <c r="M5" s="6">
        <v>3.7755377170056559E-2</v>
      </c>
      <c r="N5" s="6">
        <v>3.3906350496321506E-2</v>
      </c>
      <c r="O5" s="6">
        <v>3.1531324458802766E-2</v>
      </c>
      <c r="P5" s="6">
        <v>0.17848842838460888</v>
      </c>
      <c r="Q5" s="6">
        <v>0.18722121745178158</v>
      </c>
      <c r="R5" s="6">
        <v>0.19036382371737409</v>
      </c>
      <c r="S5" s="6">
        <v>0.24081762095282488</v>
      </c>
      <c r="T5" s="6">
        <v>0.21716205900507388</v>
      </c>
      <c r="U5" s="6">
        <v>0.22633087815933448</v>
      </c>
    </row>
    <row r="6" spans="1:21" x14ac:dyDescent="0.25">
      <c r="A6" s="3" t="s">
        <v>4</v>
      </c>
      <c r="B6" s="7">
        <v>0.32208303600250643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9"/>
    </row>
    <row r="8" spans="1:21" x14ac:dyDescent="0.25">
      <c r="A8" s="3" t="s">
        <v>0</v>
      </c>
      <c r="B8" s="3" t="s">
        <v>207</v>
      </c>
    </row>
    <row r="9" spans="1:21" x14ac:dyDescent="0.25">
      <c r="A9" s="3" t="s">
        <v>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F34" sqref="F34"/>
    </sheetView>
  </sheetViews>
  <sheetFormatPr defaultRowHeight="15" x14ac:dyDescent="0.25"/>
  <cols>
    <col min="1" max="1" width="22" bestFit="1" customWidth="1"/>
    <col min="2" max="2" width="13.85546875" bestFit="1" customWidth="1"/>
    <col min="3" max="5" width="12.42578125" bestFit="1" customWidth="1"/>
    <col min="6" max="6" width="16.7109375" bestFit="1" customWidth="1"/>
    <col min="7" max="21" width="12.42578125" bestFit="1" customWidth="1"/>
  </cols>
  <sheetData>
    <row r="1" spans="1:21" x14ac:dyDescent="0.25">
      <c r="A1" s="3" t="s">
        <v>13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5" t="s">
        <v>34</v>
      </c>
      <c r="P1" s="5" t="s">
        <v>35</v>
      </c>
      <c r="Q1" s="5" t="s">
        <v>36</v>
      </c>
      <c r="R1" s="5" t="s">
        <v>37</v>
      </c>
      <c r="S1" s="5" t="s">
        <v>38</v>
      </c>
      <c r="T1" s="5" t="s">
        <v>39</v>
      </c>
      <c r="U1" s="5" t="s">
        <v>40</v>
      </c>
    </row>
    <row r="2" spans="1:21" x14ac:dyDescent="0.25">
      <c r="A2" s="3" t="s">
        <v>16</v>
      </c>
      <c r="B2" s="3">
        <v>52695</v>
      </c>
      <c r="C2" s="3">
        <v>51978</v>
      </c>
      <c r="D2" s="3">
        <v>52192</v>
      </c>
      <c r="E2" s="3">
        <v>54572</v>
      </c>
      <c r="F2" s="3">
        <v>57056</v>
      </c>
      <c r="G2" s="3">
        <v>58705</v>
      </c>
      <c r="H2" s="3">
        <v>59187</v>
      </c>
      <c r="I2" s="3">
        <v>58231</v>
      </c>
      <c r="J2" s="3">
        <v>55670</v>
      </c>
      <c r="K2" s="3">
        <v>54505</v>
      </c>
      <c r="L2" s="3">
        <v>52300</v>
      </c>
      <c r="M2" s="3">
        <v>53055</v>
      </c>
      <c r="N2" s="3">
        <v>53656</v>
      </c>
      <c r="O2" s="3">
        <v>52797</v>
      </c>
      <c r="P2" s="3">
        <v>52636</v>
      </c>
      <c r="Q2" s="3">
        <v>54021</v>
      </c>
      <c r="R2" s="3">
        <v>53438</v>
      </c>
      <c r="S2" s="3">
        <v>53046</v>
      </c>
      <c r="T2" s="3">
        <v>53965</v>
      </c>
      <c r="U2" s="3">
        <v>53050</v>
      </c>
    </row>
    <row r="3" spans="1:21" x14ac:dyDescent="0.25">
      <c r="A3" s="4" t="s">
        <v>14</v>
      </c>
      <c r="B3" s="5">
        <v>141.01935800785819</v>
      </c>
      <c r="C3" s="5">
        <v>604.08214632670092</v>
      </c>
      <c r="D3" s="5">
        <v>262.52395256360376</v>
      </c>
      <c r="E3" s="5">
        <v>483.15561413764965</v>
      </c>
      <c r="F3" s="5">
        <v>492.45166953404748</v>
      </c>
      <c r="G3" s="5">
        <v>576.4360021750133</v>
      </c>
      <c r="H3" s="5">
        <v>634.78120891253138</v>
      </c>
      <c r="I3" s="5">
        <v>726.51036087671901</v>
      </c>
      <c r="J3" s="5">
        <v>699.80877637863159</v>
      </c>
      <c r="K3" s="5">
        <v>697.91277456283592</v>
      </c>
      <c r="L3" s="5">
        <v>776.18896738688159</v>
      </c>
      <c r="M3" s="5">
        <v>141.66338526442027</v>
      </c>
      <c r="N3" s="5">
        <v>160.11691641807553</v>
      </c>
      <c r="O3" s="5">
        <v>185.14341857035959</v>
      </c>
      <c r="P3" s="5">
        <v>335.24588835239416</v>
      </c>
      <c r="Q3" s="5">
        <v>421.32535942395532</v>
      </c>
      <c r="R3" s="5">
        <v>400.6545530160268</v>
      </c>
      <c r="S3" s="5">
        <v>499.27969559033716</v>
      </c>
      <c r="T3" s="5">
        <v>600.79637980461121</v>
      </c>
      <c r="U3" s="5">
        <v>653.8970513343811</v>
      </c>
    </row>
    <row r="4" spans="1:21" x14ac:dyDescent="0.25">
      <c r="A4" s="4" t="s">
        <v>15</v>
      </c>
      <c r="B4" s="5">
        <v>1873.3999999999996</v>
      </c>
      <c r="C4" s="5">
        <v>1873.3999999999996</v>
      </c>
      <c r="D4" s="5">
        <v>1873.3999999999996</v>
      </c>
      <c r="E4" s="5">
        <v>1873.3999999999996</v>
      </c>
      <c r="F4" s="5">
        <v>1873.3999999999996</v>
      </c>
      <c r="G4" s="5">
        <v>1873.3999999999996</v>
      </c>
      <c r="H4" s="5">
        <v>1873.3999999999996</v>
      </c>
      <c r="I4" s="5">
        <v>1873.3999999999996</v>
      </c>
      <c r="J4" s="5">
        <v>1873.3999999999996</v>
      </c>
      <c r="K4" s="5">
        <v>1873.3999999999996</v>
      </c>
      <c r="L4" s="5">
        <v>1873.3999999999996</v>
      </c>
      <c r="M4" s="5">
        <v>1873.3999999999996</v>
      </c>
      <c r="N4" s="5">
        <v>1873.3999999999996</v>
      </c>
      <c r="O4" s="5">
        <v>1873.3999999999996</v>
      </c>
      <c r="P4" s="5">
        <v>1873.3999999999996</v>
      </c>
      <c r="Q4" s="5">
        <v>1873.3999999999996</v>
      </c>
      <c r="R4" s="5">
        <v>1873.3999999999996</v>
      </c>
      <c r="S4" s="5">
        <v>1873.3999999999996</v>
      </c>
      <c r="T4" s="5">
        <v>1873.3999999999996</v>
      </c>
      <c r="U4" s="5">
        <v>1873.3999999999996</v>
      </c>
    </row>
    <row r="5" spans="1:21" x14ac:dyDescent="0.25">
      <c r="A5" s="3" t="s">
        <v>3</v>
      </c>
      <c r="B5" s="6">
        <v>7.5274558560829624E-2</v>
      </c>
      <c r="C5" s="6">
        <v>0.32245230400699321</v>
      </c>
      <c r="D5" s="6">
        <v>0.14013235430959955</v>
      </c>
      <c r="E5" s="6">
        <v>0.25790307149442177</v>
      </c>
      <c r="F5" s="6">
        <v>0.26286520205724756</v>
      </c>
      <c r="G5" s="6">
        <v>0.30769510097950969</v>
      </c>
      <c r="H5" s="6">
        <v>0.33883912080310213</v>
      </c>
      <c r="I5" s="6">
        <v>0.38780311779476839</v>
      </c>
      <c r="J5" s="6">
        <v>0.37355011016260903</v>
      </c>
      <c r="K5" s="6">
        <v>0.37253804556572867</v>
      </c>
      <c r="L5" s="6">
        <v>0.41432100319573062</v>
      </c>
      <c r="M5" s="6">
        <v>7.5618333118618708E-2</v>
      </c>
      <c r="N5" s="6">
        <v>8.5468621980396911E-2</v>
      </c>
      <c r="O5" s="6">
        <v>9.8827489361780513E-2</v>
      </c>
      <c r="P5" s="6">
        <v>0.17895051155780625</v>
      </c>
      <c r="Q5" s="6">
        <v>0.2248987719781976</v>
      </c>
      <c r="R5" s="6">
        <v>0.21386492634569598</v>
      </c>
      <c r="S5" s="6">
        <v>0.26650992611846763</v>
      </c>
      <c r="T5" s="6">
        <v>0.32069839852920429</v>
      </c>
      <c r="U5" s="6">
        <v>0.34904294402390373</v>
      </c>
    </row>
    <row r="6" spans="1:21" x14ac:dyDescent="0.25">
      <c r="A6" s="3" t="s">
        <v>4</v>
      </c>
      <c r="B6" s="7">
        <v>0.2533626955972304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A8" s="3" t="s">
        <v>0</v>
      </c>
      <c r="B8" s="3" t="s">
        <v>207</v>
      </c>
    </row>
    <row r="9" spans="1:21" x14ac:dyDescent="0.25">
      <c r="A9" s="3" t="s">
        <v>1</v>
      </c>
      <c r="B9" s="3"/>
    </row>
  </sheetData>
  <sortState ref="B14:E33">
    <sortCondition ref="C14:C33"/>
    <sortCondition ref="D14:D33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C14" sqref="C14"/>
    </sheetView>
  </sheetViews>
  <sheetFormatPr defaultColWidth="9.140625" defaultRowHeight="15" x14ac:dyDescent="0.25"/>
  <cols>
    <col min="1" max="1" width="22" style="9" bestFit="1" customWidth="1"/>
    <col min="2" max="21" width="12" style="9" customWidth="1"/>
    <col min="22" max="16384" width="9.140625" style="9"/>
  </cols>
  <sheetData>
    <row r="1" spans="1:21" x14ac:dyDescent="0.25">
      <c r="A1" s="3" t="s">
        <v>13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47</v>
      </c>
      <c r="I1" s="3" t="s">
        <v>48</v>
      </c>
      <c r="J1" s="3" t="s">
        <v>49</v>
      </c>
      <c r="K1" s="3" t="s">
        <v>50</v>
      </c>
      <c r="L1" s="3" t="s">
        <v>51</v>
      </c>
      <c r="M1" s="3" t="s">
        <v>52</v>
      </c>
      <c r="N1" s="3" t="s">
        <v>53</v>
      </c>
      <c r="O1" s="3" t="s">
        <v>54</v>
      </c>
      <c r="P1" s="3" t="s">
        <v>55</v>
      </c>
      <c r="Q1" s="3" t="s">
        <v>56</v>
      </c>
      <c r="R1" s="3" t="s">
        <v>57</v>
      </c>
      <c r="S1" s="3" t="s">
        <v>58</v>
      </c>
      <c r="T1" s="3" t="s">
        <v>59</v>
      </c>
      <c r="U1" s="3" t="s">
        <v>60</v>
      </c>
    </row>
    <row r="2" spans="1:21" x14ac:dyDescent="0.25">
      <c r="A2" s="3" t="s">
        <v>16</v>
      </c>
      <c r="B2" s="10">
        <v>56148</v>
      </c>
      <c r="C2" s="10">
        <v>57586</v>
      </c>
      <c r="D2" s="10">
        <v>58419</v>
      </c>
      <c r="E2" s="10">
        <v>57845</v>
      </c>
      <c r="F2" s="10">
        <v>55613</v>
      </c>
      <c r="G2" s="10">
        <v>54365</v>
      </c>
      <c r="H2" s="10">
        <v>56354</v>
      </c>
      <c r="I2" s="10">
        <v>57286</v>
      </c>
      <c r="J2" s="10">
        <v>54605</v>
      </c>
      <c r="K2" s="10">
        <v>54680</v>
      </c>
      <c r="L2" s="10">
        <v>56665</v>
      </c>
      <c r="M2" s="10">
        <v>57564</v>
      </c>
      <c r="N2" s="10">
        <v>56775</v>
      </c>
      <c r="O2" s="10">
        <v>54147</v>
      </c>
      <c r="P2" s="10">
        <v>54332</v>
      </c>
      <c r="Q2" s="10">
        <v>54947</v>
      </c>
      <c r="R2" s="10">
        <v>55543</v>
      </c>
      <c r="S2" s="10">
        <v>54553</v>
      </c>
      <c r="T2" s="10">
        <v>54751</v>
      </c>
      <c r="U2" s="10">
        <v>55055</v>
      </c>
    </row>
    <row r="3" spans="1:21" x14ac:dyDescent="0.25">
      <c r="A3" s="4" t="s">
        <v>14</v>
      </c>
      <c r="B3" s="5">
        <v>1469.9325262769128</v>
      </c>
      <c r="C3" s="5">
        <v>1764.8357376086831</v>
      </c>
      <c r="D3" s="5">
        <v>1972.0771306091926</v>
      </c>
      <c r="E3" s="5">
        <v>2132.3605743596945</v>
      </c>
      <c r="F3" s="5">
        <v>2144.3887989049158</v>
      </c>
      <c r="G3" s="5">
        <v>2840.8541485567903</v>
      </c>
      <c r="H3" s="5">
        <v>3435.9302211006484</v>
      </c>
      <c r="I3" s="5">
        <v>3624.4053142468142</v>
      </c>
      <c r="J3" s="5">
        <v>3765.6328512839964</v>
      </c>
      <c r="K3" s="5">
        <v>1549.8519053923278</v>
      </c>
      <c r="L3" s="5">
        <v>1680.57236300564</v>
      </c>
      <c r="M3" s="5">
        <v>1821.9853283793975</v>
      </c>
      <c r="N3" s="5">
        <v>1817.9806387548638</v>
      </c>
      <c r="O3" s="5">
        <v>2993.6088327627922</v>
      </c>
      <c r="P3" s="5">
        <v>3148.0114407142</v>
      </c>
      <c r="Q3" s="5">
        <v>3776.5382796128606</v>
      </c>
      <c r="R3" s="5">
        <v>3868.018933157126</v>
      </c>
      <c r="S3" s="5">
        <v>4230.5919865568494</v>
      </c>
      <c r="T3" s="5">
        <v>1215.8845925747105</v>
      </c>
      <c r="U3" s="5">
        <v>2337.7064629477295</v>
      </c>
    </row>
    <row r="4" spans="1:21" x14ac:dyDescent="0.25">
      <c r="A4" s="4" t="s">
        <v>15</v>
      </c>
      <c r="B4" s="5">
        <v>9304.6999999999989</v>
      </c>
      <c r="C4" s="5">
        <v>9304.6999999999989</v>
      </c>
      <c r="D4" s="5">
        <v>9304.6999999999989</v>
      </c>
      <c r="E4" s="5">
        <v>9304.6999999999989</v>
      </c>
      <c r="F4" s="5">
        <v>9304.6999999999989</v>
      </c>
      <c r="G4" s="5">
        <v>9304.6999999999989</v>
      </c>
      <c r="H4" s="5">
        <v>9304.6999999999989</v>
      </c>
      <c r="I4" s="5">
        <v>9304.6999999999989</v>
      </c>
      <c r="J4" s="5">
        <v>9304.6999999999989</v>
      </c>
      <c r="K4" s="5">
        <v>9304.6999999999989</v>
      </c>
      <c r="L4" s="5">
        <v>9304.6999999999989</v>
      </c>
      <c r="M4" s="5">
        <v>9304.6999999999989</v>
      </c>
      <c r="N4" s="5">
        <v>9304.6999999999989</v>
      </c>
      <c r="O4" s="5">
        <v>9304.6999999999989</v>
      </c>
      <c r="P4" s="5">
        <v>9304.6999999999989</v>
      </c>
      <c r="Q4" s="5">
        <v>9304.6999999999989</v>
      </c>
      <c r="R4" s="5">
        <v>9304.6999999999989</v>
      </c>
      <c r="S4" s="5">
        <v>9304.6999999999989</v>
      </c>
      <c r="T4" s="5">
        <v>9304.6999999999989</v>
      </c>
      <c r="U4" s="5">
        <v>9304.6999999999989</v>
      </c>
    </row>
    <row r="5" spans="1:21" x14ac:dyDescent="0.25">
      <c r="A5" s="3" t="s">
        <v>3</v>
      </c>
      <c r="B5" s="6">
        <v>0.15797742283758884</v>
      </c>
      <c r="C5" s="6">
        <v>0.18967142816089538</v>
      </c>
      <c r="D5" s="6">
        <v>0.21194419278527979</v>
      </c>
      <c r="E5" s="6">
        <v>0.22917026603326221</v>
      </c>
      <c r="F5" s="6">
        <v>0.23046297020913259</v>
      </c>
      <c r="G5" s="6">
        <v>0.3053138895995347</v>
      </c>
      <c r="H5" s="6">
        <v>0.36926824304928141</v>
      </c>
      <c r="I5" s="6">
        <v>0.38952414524345919</v>
      </c>
      <c r="J5" s="6">
        <v>0.40470223126849836</v>
      </c>
      <c r="K5" s="6">
        <v>0.16656656371428719</v>
      </c>
      <c r="L5" s="6">
        <v>0.18061542693538107</v>
      </c>
      <c r="M5" s="6">
        <v>0.19581344141986284</v>
      </c>
      <c r="N5" s="6">
        <v>0.19538304714336455</v>
      </c>
      <c r="O5" s="6">
        <v>0.32173082772822259</v>
      </c>
      <c r="P5" s="6">
        <v>0.3383248724530829</v>
      </c>
      <c r="Q5" s="6">
        <v>0.40587426565207485</v>
      </c>
      <c r="R5" s="6">
        <v>0.41570592637668347</v>
      </c>
      <c r="S5" s="6">
        <v>0.45467258337795413</v>
      </c>
      <c r="T5" s="6">
        <v>0.13067423910225054</v>
      </c>
      <c r="U5" s="6">
        <v>0.25123931593148946</v>
      </c>
    </row>
    <row r="6" spans="1:21" x14ac:dyDescent="0.25">
      <c r="A6" s="3" t="s">
        <v>4</v>
      </c>
      <c r="B6" s="7">
        <v>0.27723176495107921</v>
      </c>
    </row>
    <row r="8" spans="1:21" x14ac:dyDescent="0.25">
      <c r="A8" s="3" t="s">
        <v>0</v>
      </c>
      <c r="B8" s="3" t="s">
        <v>208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sortState ref="C13:G32">
    <sortCondition ref="D13:D32"/>
    <sortCondition ref="E13:E3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1" sqref="B1:U1"/>
    </sheetView>
  </sheetViews>
  <sheetFormatPr defaultColWidth="9.140625" defaultRowHeight="15" x14ac:dyDescent="0.25"/>
  <cols>
    <col min="1" max="1" width="22" style="9" bestFit="1" customWidth="1"/>
    <col min="2" max="21" width="12" style="9" customWidth="1"/>
    <col min="22" max="16384" width="9.140625" style="9"/>
  </cols>
  <sheetData>
    <row r="1" spans="1:21" x14ac:dyDescent="0.25">
      <c r="A1" s="3" t="s">
        <v>13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47</v>
      </c>
      <c r="I1" s="3" t="s">
        <v>48</v>
      </c>
      <c r="J1" s="3" t="s">
        <v>49</v>
      </c>
      <c r="K1" s="3" t="s">
        <v>50</v>
      </c>
      <c r="L1" s="3" t="s">
        <v>51</v>
      </c>
      <c r="M1" s="3" t="s">
        <v>52</v>
      </c>
      <c r="N1" s="3" t="s">
        <v>53</v>
      </c>
      <c r="O1" s="3" t="s">
        <v>54</v>
      </c>
      <c r="P1" s="3" t="s">
        <v>55</v>
      </c>
      <c r="Q1" s="3" t="s">
        <v>56</v>
      </c>
      <c r="R1" s="3" t="s">
        <v>57</v>
      </c>
      <c r="S1" s="3" t="s">
        <v>58</v>
      </c>
      <c r="T1" s="3" t="s">
        <v>59</v>
      </c>
      <c r="U1" s="3" t="s">
        <v>60</v>
      </c>
    </row>
    <row r="2" spans="1:21" x14ac:dyDescent="0.25">
      <c r="A2" s="3" t="s">
        <v>16</v>
      </c>
      <c r="B2" s="10">
        <v>56148</v>
      </c>
      <c r="C2" s="10">
        <v>57586</v>
      </c>
      <c r="D2" s="10">
        <v>58419</v>
      </c>
      <c r="E2" s="10">
        <v>57845</v>
      </c>
      <c r="F2" s="10">
        <v>55613</v>
      </c>
      <c r="G2" s="10">
        <v>54365</v>
      </c>
      <c r="H2" s="10">
        <v>56354</v>
      </c>
      <c r="I2" s="10">
        <v>57286</v>
      </c>
      <c r="J2" s="10">
        <v>54605</v>
      </c>
      <c r="K2" s="10">
        <v>54680</v>
      </c>
      <c r="L2" s="10">
        <v>56665</v>
      </c>
      <c r="M2" s="10">
        <v>57564</v>
      </c>
      <c r="N2" s="10">
        <v>56775</v>
      </c>
      <c r="O2" s="10">
        <v>54147</v>
      </c>
      <c r="P2" s="10">
        <v>54332</v>
      </c>
      <c r="Q2" s="10">
        <v>54947</v>
      </c>
      <c r="R2" s="10">
        <v>55543</v>
      </c>
      <c r="S2" s="10">
        <v>54553</v>
      </c>
      <c r="T2" s="10">
        <v>54751</v>
      </c>
      <c r="U2" s="10">
        <v>55055</v>
      </c>
    </row>
    <row r="3" spans="1:21" x14ac:dyDescent="0.25">
      <c r="A3" s="4" t="s">
        <v>14</v>
      </c>
      <c r="B3" s="5">
        <v>247.5962797403335</v>
      </c>
      <c r="C3" s="5">
        <v>436.08745272954309</v>
      </c>
      <c r="D3" s="5">
        <v>579.78911256790161</v>
      </c>
      <c r="E3" s="5">
        <v>677.53709236780799</v>
      </c>
      <c r="F3" s="5">
        <v>666.95111319422733</v>
      </c>
      <c r="G3" s="5">
        <v>848.75289666652691</v>
      </c>
      <c r="H3" s="5">
        <v>809.69586110115063</v>
      </c>
      <c r="I3" s="5">
        <v>846.02086249987292</v>
      </c>
      <c r="J3" s="5">
        <v>902.81989550590492</v>
      </c>
      <c r="K3" s="5">
        <v>241.38904638091722</v>
      </c>
      <c r="L3" s="5">
        <v>360.18550602595013</v>
      </c>
      <c r="M3" s="5">
        <v>320.89464390277863</v>
      </c>
      <c r="N3" s="5">
        <v>365.54064957300818</v>
      </c>
      <c r="O3" s="5">
        <v>625.90208229651819</v>
      </c>
      <c r="P3" s="5">
        <v>789.86912027994822</v>
      </c>
      <c r="Q3" s="5">
        <v>888.62846676508593</v>
      </c>
      <c r="R3" s="5">
        <v>998.66224670410145</v>
      </c>
      <c r="S3" s="5">
        <v>982.73878121376003</v>
      </c>
      <c r="T3" s="5">
        <v>1222.6758233706157</v>
      </c>
      <c r="U3" s="5">
        <v>1183.9944063822429</v>
      </c>
    </row>
    <row r="4" spans="1:21" x14ac:dyDescent="0.25">
      <c r="A4" s="4" t="s">
        <v>15</v>
      </c>
      <c r="B4" s="5">
        <v>1671.3999999999996</v>
      </c>
      <c r="C4" s="5">
        <v>1671.3999999999996</v>
      </c>
      <c r="D4" s="5">
        <v>1671.3999999999996</v>
      </c>
      <c r="E4" s="5">
        <v>1671.3999999999996</v>
      </c>
      <c r="F4" s="5">
        <v>1671.3999999999996</v>
      </c>
      <c r="G4" s="5">
        <v>1671.3999999999996</v>
      </c>
      <c r="H4" s="5">
        <v>1671.3999999999996</v>
      </c>
      <c r="I4" s="5">
        <v>1671.3999999999996</v>
      </c>
      <c r="J4" s="5">
        <v>1671.3999999999996</v>
      </c>
      <c r="K4" s="5">
        <v>1671.3999999999996</v>
      </c>
      <c r="L4" s="5">
        <v>1671.3999999999996</v>
      </c>
      <c r="M4" s="5">
        <v>1671.3999999999996</v>
      </c>
      <c r="N4" s="5">
        <v>1671.3999999999996</v>
      </c>
      <c r="O4" s="5">
        <v>1671.3999999999996</v>
      </c>
      <c r="P4" s="5">
        <v>1671.3999999999996</v>
      </c>
      <c r="Q4" s="5">
        <v>1671.3999999999996</v>
      </c>
      <c r="R4" s="5">
        <v>1671.3999999999996</v>
      </c>
      <c r="S4" s="5">
        <v>1671.3999999999996</v>
      </c>
      <c r="T4" s="5">
        <v>1671.3999999999996</v>
      </c>
      <c r="U4" s="5">
        <v>1671.3999999999996</v>
      </c>
    </row>
    <row r="5" spans="1:21" x14ac:dyDescent="0.25">
      <c r="A5" s="3" t="s">
        <v>3</v>
      </c>
      <c r="B5" s="6">
        <v>0.14813705859778242</v>
      </c>
      <c r="C5" s="6">
        <v>0.26091148302593226</v>
      </c>
      <c r="D5" s="6">
        <v>0.34688830475523619</v>
      </c>
      <c r="E5" s="6">
        <v>0.40537100177564206</v>
      </c>
      <c r="F5" s="6">
        <v>0.39903740169572066</v>
      </c>
      <c r="G5" s="6">
        <v>0.50780955885277435</v>
      </c>
      <c r="H5" s="6">
        <v>0.48444170222636762</v>
      </c>
      <c r="I5" s="6">
        <v>0.5061749805551472</v>
      </c>
      <c r="J5" s="6">
        <v>0.54015788889906968</v>
      </c>
      <c r="K5" s="6">
        <v>0.14442326575380954</v>
      </c>
      <c r="L5" s="6">
        <v>0.2154992856443402</v>
      </c>
      <c r="M5" s="6">
        <v>0.19199153039534445</v>
      </c>
      <c r="N5" s="6">
        <v>0.21870327245004684</v>
      </c>
      <c r="O5" s="6">
        <v>0.3744777326172779</v>
      </c>
      <c r="P5" s="6">
        <v>0.47257934682299174</v>
      </c>
      <c r="Q5" s="6">
        <v>0.53166714536621162</v>
      </c>
      <c r="R5" s="6">
        <v>0.59750044675368053</v>
      </c>
      <c r="S5" s="6">
        <v>0.58797342420351817</v>
      </c>
      <c r="T5" s="6">
        <v>0.73152795463121689</v>
      </c>
      <c r="U5" s="6">
        <v>0.70838483090956272</v>
      </c>
    </row>
    <row r="6" spans="1:21" x14ac:dyDescent="0.25">
      <c r="A6" s="3" t="s">
        <v>4</v>
      </c>
      <c r="B6" s="7">
        <v>0.41868288079658345</v>
      </c>
    </row>
    <row r="8" spans="1:21" x14ac:dyDescent="0.25">
      <c r="A8" s="3" t="s">
        <v>0</v>
      </c>
      <c r="B8" s="3" t="s">
        <v>208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1" sqref="B1:U1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9" customFormat="1" x14ac:dyDescent="0.25">
      <c r="A1" s="3" t="s">
        <v>13</v>
      </c>
      <c r="B1" s="3" t="s">
        <v>61</v>
      </c>
      <c r="C1" s="3" t="s">
        <v>62</v>
      </c>
      <c r="D1" s="3" t="s">
        <v>63</v>
      </c>
      <c r="E1" s="3" t="s">
        <v>64</v>
      </c>
      <c r="F1" s="3" t="s">
        <v>65</v>
      </c>
      <c r="G1" s="3" t="s">
        <v>66</v>
      </c>
      <c r="H1" s="3" t="s">
        <v>67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 t="s">
        <v>78</v>
      </c>
      <c r="T1" s="3" t="s">
        <v>79</v>
      </c>
      <c r="U1" s="3" t="s">
        <v>80</v>
      </c>
    </row>
    <row r="2" spans="1:21" s="9" customFormat="1" x14ac:dyDescent="0.25">
      <c r="A2" s="3" t="s">
        <v>16</v>
      </c>
      <c r="B2" s="3">
        <v>50528</v>
      </c>
      <c r="C2" s="3">
        <v>52054</v>
      </c>
      <c r="D2" s="3">
        <v>52741</v>
      </c>
      <c r="E2" s="3">
        <v>52103</v>
      </c>
      <c r="F2" s="3">
        <v>51111</v>
      </c>
      <c r="G2" s="3">
        <v>51874</v>
      </c>
      <c r="H2" s="3">
        <v>51468</v>
      </c>
      <c r="I2" s="3">
        <v>51359</v>
      </c>
      <c r="J2" s="3">
        <v>53179</v>
      </c>
      <c r="K2" s="3">
        <v>54249</v>
      </c>
      <c r="L2" s="3">
        <v>54710</v>
      </c>
      <c r="M2" s="3">
        <v>53945</v>
      </c>
      <c r="N2" s="3">
        <v>51823</v>
      </c>
      <c r="O2" s="3">
        <v>50638</v>
      </c>
      <c r="P2" s="3">
        <v>50874</v>
      </c>
      <c r="Q2" s="3">
        <v>52804</v>
      </c>
      <c r="R2" s="3">
        <v>54076</v>
      </c>
      <c r="S2" s="3">
        <v>54532</v>
      </c>
      <c r="T2" s="3">
        <v>53392</v>
      </c>
      <c r="U2" s="3">
        <v>50807</v>
      </c>
    </row>
    <row r="3" spans="1:21" x14ac:dyDescent="0.25">
      <c r="A3" s="4" t="s">
        <v>14</v>
      </c>
      <c r="B3" s="5">
        <v>2393.4749999999995</v>
      </c>
      <c r="C3" s="5">
        <v>2416.1333333333332</v>
      </c>
      <c r="D3" s="5">
        <v>2254.65</v>
      </c>
      <c r="E3" s="5">
        <v>2273.8249999999994</v>
      </c>
      <c r="F3" s="5">
        <v>2929.9250000000002</v>
      </c>
      <c r="G3" s="5">
        <v>3024.2500000000005</v>
      </c>
      <c r="H3" s="5">
        <v>3181.6000000000008</v>
      </c>
      <c r="I3" s="5">
        <v>4825.8416666666681</v>
      </c>
      <c r="J3" s="5">
        <v>4872.8583333333318</v>
      </c>
      <c r="K3" s="5">
        <v>5279.9749999999985</v>
      </c>
      <c r="L3" s="5">
        <v>5847.708333333333</v>
      </c>
      <c r="M3" s="5">
        <v>6304.7000000000007</v>
      </c>
      <c r="N3" s="5">
        <v>6325.9916666666668</v>
      </c>
      <c r="O3" s="5">
        <v>6199.9</v>
      </c>
      <c r="P3" s="5">
        <v>4502.8666666666695</v>
      </c>
      <c r="Q3" s="5">
        <v>3730.7916666666674</v>
      </c>
      <c r="R3" s="5">
        <v>3321.1499999999987</v>
      </c>
      <c r="S3" s="5">
        <v>3083.5416666666688</v>
      </c>
      <c r="T3" s="5">
        <v>3216.9083333333333</v>
      </c>
      <c r="U3" s="5">
        <v>3368.0916666666667</v>
      </c>
    </row>
    <row r="4" spans="1:21" x14ac:dyDescent="0.25">
      <c r="A4" s="4" t="s">
        <v>15</v>
      </c>
      <c r="B4" s="5">
        <v>9304.6999999999989</v>
      </c>
      <c r="C4" s="5">
        <v>9304.6999999999989</v>
      </c>
      <c r="D4" s="5">
        <v>9304.6999999999989</v>
      </c>
      <c r="E4" s="5">
        <v>9304.6999999999989</v>
      </c>
      <c r="F4" s="5">
        <v>9304.6999999999989</v>
      </c>
      <c r="G4" s="5">
        <v>9304.6999999999989</v>
      </c>
      <c r="H4" s="5">
        <v>9304.6999999999989</v>
      </c>
      <c r="I4" s="5">
        <v>9304.6999999999989</v>
      </c>
      <c r="J4" s="5">
        <v>9304.6999999999989</v>
      </c>
      <c r="K4" s="5">
        <v>9304.6999999999989</v>
      </c>
      <c r="L4" s="5">
        <v>9304.6999999999989</v>
      </c>
      <c r="M4" s="5">
        <v>9304.6999999999989</v>
      </c>
      <c r="N4" s="5">
        <v>9304.6999999999989</v>
      </c>
      <c r="O4" s="5">
        <v>9304.6999999999989</v>
      </c>
      <c r="P4" s="5">
        <v>9304.6999999999989</v>
      </c>
      <c r="Q4" s="5">
        <v>9304.6999999999989</v>
      </c>
      <c r="R4" s="5">
        <v>9304.6999999999989</v>
      </c>
      <c r="S4" s="5">
        <v>9304.6999999999989</v>
      </c>
      <c r="T4" s="5">
        <v>9304.6999999999989</v>
      </c>
      <c r="U4" s="5">
        <v>9304.6999999999989</v>
      </c>
    </row>
    <row r="5" spans="1:21" x14ac:dyDescent="0.25">
      <c r="A5" s="3" t="s">
        <v>3</v>
      </c>
      <c r="B5" s="6">
        <v>0.2572329038013047</v>
      </c>
      <c r="C5" s="6">
        <v>0.25966805306278906</v>
      </c>
      <c r="D5" s="6">
        <v>0.24231302460047077</v>
      </c>
      <c r="E5" s="6">
        <v>0.24437381108472059</v>
      </c>
      <c r="F5" s="6">
        <v>0.31488656270486964</v>
      </c>
      <c r="G5" s="6">
        <v>0.3250239126462971</v>
      </c>
      <c r="H5" s="6">
        <v>0.34193472116242341</v>
      </c>
      <c r="I5" s="6">
        <v>0.51864559487857409</v>
      </c>
      <c r="J5" s="6">
        <v>0.52369859676650854</v>
      </c>
      <c r="K5" s="6">
        <v>0.56745247025696677</v>
      </c>
      <c r="L5" s="6">
        <v>0.6284682293178</v>
      </c>
      <c r="M5" s="6">
        <v>0.67758229711866058</v>
      </c>
      <c r="N5" s="6">
        <v>0.67987056720438788</v>
      </c>
      <c r="O5" s="6">
        <v>0.66631917203133906</v>
      </c>
      <c r="P5" s="6">
        <v>0.48393464234920741</v>
      </c>
      <c r="Q5" s="6">
        <v>0.40095775969850378</v>
      </c>
      <c r="R5" s="6">
        <v>0.35693251797478687</v>
      </c>
      <c r="S5" s="6">
        <v>0.33139614030185488</v>
      </c>
      <c r="T5" s="6">
        <v>0.34572939840439065</v>
      </c>
      <c r="U5" s="6">
        <v>0.36197745942014969</v>
      </c>
    </row>
    <row r="6" spans="1:21" x14ac:dyDescent="0.25">
      <c r="A6" s="3" t="s">
        <v>4</v>
      </c>
      <c r="B6" s="7">
        <v>0.42641989173930017</v>
      </c>
    </row>
    <row r="8" spans="1:21" x14ac:dyDescent="0.25">
      <c r="A8" s="3" t="s">
        <v>0</v>
      </c>
      <c r="B8" s="3" t="s">
        <v>209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sortState ref="B13:F32">
    <sortCondition ref="C13:C32"/>
    <sortCondition ref="D13:D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Graphs</vt:lpstr>
      <vt:lpstr>F2016-NC</vt:lpstr>
      <vt:lpstr>F2016-C</vt:lpstr>
      <vt:lpstr>F2015-NC</vt:lpstr>
      <vt:lpstr>F2015-C</vt:lpstr>
      <vt:lpstr>F2014-NC</vt:lpstr>
      <vt:lpstr>F2014-C</vt:lpstr>
      <vt:lpstr>F2013-NC</vt:lpstr>
      <vt:lpstr>F2013-C</vt:lpstr>
      <vt:lpstr>F2012-NC</vt:lpstr>
      <vt:lpstr>F2012-C</vt:lpstr>
      <vt:lpstr>F2011-NC</vt:lpstr>
      <vt:lpstr>F2011-C</vt:lpstr>
      <vt:lpstr>F2010-NC</vt:lpstr>
      <vt:lpstr>F2009-NC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Matevosjana, Julia</cp:lastModifiedBy>
  <cp:lastPrinted>2014-10-15T15:37:15Z</cp:lastPrinted>
  <dcterms:created xsi:type="dcterms:W3CDTF">2014-09-15T20:46:38Z</dcterms:created>
  <dcterms:modified xsi:type="dcterms:W3CDTF">2017-01-27T21:47:29Z</dcterms:modified>
</cp:coreProperties>
</file>