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eak Ave Capacity Contributions (Wind, Solar, PUN, DC-tie, Hydro)\Posted Wind-Solar Peak Ave Capacity Percentage Files\2017\2017_February Updates\"/>
    </mc:Choice>
  </mc:AlternateContent>
  <bookViews>
    <workbookView xWindow="-15" yWindow="420" windowWidth="28830" windowHeight="7725" tabRatio="596" activeTab="5"/>
  </bookViews>
  <sheets>
    <sheet name="Summary" sheetId="17" r:id="rId1"/>
    <sheet name="Graphs" sheetId="21" r:id="rId2"/>
    <sheet name="F2016" sheetId="34" r:id="rId3"/>
    <sheet name="F2015" sheetId="33" r:id="rId4"/>
    <sheet name="F2014" sheetId="19" r:id="rId5"/>
    <sheet name="F2013" sheetId="5" r:id="rId6"/>
    <sheet name="F2012" sheetId="9" r:id="rId7"/>
  </sheets>
  <calcPr calcId="152511"/>
</workbook>
</file>

<file path=xl/calcChain.xml><?xml version="1.0" encoding="utf-8"?>
<calcChain xmlns="http://schemas.openxmlformats.org/spreadsheetml/2006/main">
  <c r="E6" i="21" l="1"/>
  <c r="E5" i="21"/>
  <c r="E4" i="21"/>
  <c r="D6" i="21"/>
  <c r="D5" i="21"/>
  <c r="D4" i="21"/>
  <c r="C6" i="21"/>
  <c r="C5" i="21"/>
  <c r="C4" i="21"/>
  <c r="C7" i="21"/>
  <c r="D7" i="21"/>
  <c r="E7" i="21"/>
  <c r="C5" i="34" l="1"/>
  <c r="D5" i="34"/>
  <c r="E5" i="34"/>
  <c r="F5" i="34"/>
  <c r="G5" i="34"/>
  <c r="H5" i="34"/>
  <c r="I5" i="34"/>
  <c r="J5" i="34"/>
  <c r="K5" i="34"/>
  <c r="L5" i="34"/>
  <c r="M5" i="34"/>
  <c r="N5" i="34"/>
  <c r="O5" i="34"/>
  <c r="P5" i="34"/>
  <c r="Q5" i="34"/>
  <c r="R5" i="34"/>
  <c r="S5" i="34"/>
  <c r="T5" i="34"/>
  <c r="U5" i="34"/>
  <c r="B5" i="34"/>
  <c r="E8" i="21" l="1"/>
  <c r="E3" i="21" s="1"/>
  <c r="C8" i="21"/>
  <c r="C3" i="21" s="1"/>
  <c r="D8" i="21"/>
  <c r="D3" i="21" s="1"/>
  <c r="B6" i="34"/>
  <c r="C10" i="17"/>
  <c r="C9" i="17"/>
  <c r="C8" i="17"/>
  <c r="C7" i="17"/>
  <c r="F5" i="17" l="1"/>
</calcChain>
</file>

<file path=xl/sharedStrings.xml><?xml version="1.0" encoding="utf-8"?>
<sst xmlns="http://schemas.openxmlformats.org/spreadsheetml/2006/main" count="162" uniqueCount="130">
  <si>
    <t>SEASON</t>
  </si>
  <si>
    <t>CAPACITY FACTOR</t>
  </si>
  <si>
    <t>CAPACITY FACTOR AVG</t>
  </si>
  <si>
    <t>Year</t>
  </si>
  <si>
    <t>High</t>
  </si>
  <si>
    <t>Low</t>
  </si>
  <si>
    <t>Average</t>
  </si>
  <si>
    <t>HOUR</t>
  </si>
  <si>
    <t>ERCOT LOAD (MW)</t>
  </si>
  <si>
    <t>Top Twenty Peak Hours for Each year</t>
  </si>
  <si>
    <t>2015-10-1 HE17</t>
  </si>
  <si>
    <t>2015-10-7 HE17</t>
  </si>
  <si>
    <t>2015-10-11 HE17</t>
  </si>
  <si>
    <t>2015-10-12 HE14</t>
  </si>
  <si>
    <t>2015-10-12 HE15</t>
  </si>
  <si>
    <t>2015-10-12 HE16</t>
  </si>
  <si>
    <t>2015-10-12 HE17</t>
  </si>
  <si>
    <t>2015-10-12 HE18</t>
  </si>
  <si>
    <t>2015-10-12 HE19</t>
  </si>
  <si>
    <t>2015-10-12 HE20</t>
  </si>
  <si>
    <t>2015-10-12 HE21</t>
  </si>
  <si>
    <t>2015-10-13 HE16</t>
  </si>
  <si>
    <t>2015-10-13 HE17</t>
  </si>
  <si>
    <t>2015-10-13 HE18</t>
  </si>
  <si>
    <t>2015-10-14 HE16</t>
  </si>
  <si>
    <t>2015-10-14 HE17</t>
  </si>
  <si>
    <t>2015-10-14 HE18</t>
  </si>
  <si>
    <t>2015-10-15 HE16</t>
  </si>
  <si>
    <t>2015-10-15 HE17</t>
  </si>
  <si>
    <t>2015-10-15 HE18</t>
  </si>
  <si>
    <t>2014-10-1 HE15</t>
  </si>
  <si>
    <t>2014-10-1 HE16</t>
  </si>
  <si>
    <t>2014-10-1 HE17</t>
  </si>
  <si>
    <t>2014-10-1 HE18</t>
  </si>
  <si>
    <t>2014-10-1 HE19</t>
  </si>
  <si>
    <t>2014-10-2 HE14</t>
  </si>
  <si>
    <t>2014-10-2 HE15</t>
  </si>
  <si>
    <t>2014-10-2 HE16</t>
  </si>
  <si>
    <t>2014-10-2 HE17</t>
  </si>
  <si>
    <t>2014-10-7 HE15</t>
  </si>
  <si>
    <t>2014-10-7 HE16</t>
  </si>
  <si>
    <t>2014-10-7 HE17</t>
  </si>
  <si>
    <t>2014-10-7 HE18</t>
  </si>
  <si>
    <t>2014-10-8 HE16</t>
  </si>
  <si>
    <t>2014-10-8 HE17</t>
  </si>
  <si>
    <t>2014-10-9 HE16</t>
  </si>
  <si>
    <t>2014-10-9 HE17</t>
  </si>
  <si>
    <t>2014-10-9 HE18</t>
  </si>
  <si>
    <t>2014-10-10 HE16</t>
  </si>
  <si>
    <t>2014-10-10 HE17</t>
  </si>
  <si>
    <t>2013-10-1 HE15</t>
  </si>
  <si>
    <t>2013-10-1 HE16</t>
  </si>
  <si>
    <t>2013-10-1 HE17</t>
  </si>
  <si>
    <t>2013-10-1 HE18</t>
  </si>
  <si>
    <t>2013-10-2 HE16</t>
  </si>
  <si>
    <t>2013-10-2 HE17</t>
  </si>
  <si>
    <t>2013-10-2 HE18</t>
  </si>
  <si>
    <t>2013-10-3 HE14</t>
  </si>
  <si>
    <t>2013-10-3 HE15</t>
  </si>
  <si>
    <t>2013-10-3 HE16</t>
  </si>
  <si>
    <t>2013-10-3 HE17</t>
  </si>
  <si>
    <t>2013-10-3 HE18</t>
  </si>
  <si>
    <t>2013-10-3 HE19</t>
  </si>
  <si>
    <t>2013-10-3 HE20</t>
  </si>
  <si>
    <t>2013-10-4 HE14</t>
  </si>
  <si>
    <t>2013-10-4 HE15</t>
  </si>
  <si>
    <t>2013-10-4 HE16</t>
  </si>
  <si>
    <t>2013-10-4 HE17</t>
  </si>
  <si>
    <t>2013-10-4 HE18</t>
  </si>
  <si>
    <t>2013-10-4 HE19</t>
  </si>
  <si>
    <t>2012-10-4 HE15</t>
  </si>
  <si>
    <t>2012-10-4 HE16</t>
  </si>
  <si>
    <t>2012-10-4 HE17</t>
  </si>
  <si>
    <t>2012-10-4 HE18</t>
  </si>
  <si>
    <t>2012-10-5 HE15</t>
  </si>
  <si>
    <t>2012-10-5 HE16</t>
  </si>
  <si>
    <t>2012-10-5 HE17</t>
  </si>
  <si>
    <t>2012-10-5 HE18</t>
  </si>
  <si>
    <t>2012-10-12 HE15</t>
  </si>
  <si>
    <t>2012-10-12 HE16</t>
  </si>
  <si>
    <t>2012-10-12 HE17</t>
  </si>
  <si>
    <t>2012-10-12 HE18</t>
  </si>
  <si>
    <t>2012-10-17 HE17</t>
  </si>
  <si>
    <t>2012-10-17 HE18</t>
  </si>
  <si>
    <t>2012-10-21 HE17</t>
  </si>
  <si>
    <t>2012-10-22 HE16</t>
  </si>
  <si>
    <t>2012-10-22 HE17</t>
  </si>
  <si>
    <t>2012-10-23 HE17</t>
  </si>
  <si>
    <t>2012-10-24 HE16</t>
  </si>
  <si>
    <t>2012-10-24 HE17</t>
  </si>
  <si>
    <t>TOTAL CAPACITY (MW)</t>
  </si>
  <si>
    <t>TOTAL HSL (MW)</t>
  </si>
  <si>
    <t>FALL 2015</t>
  </si>
  <si>
    <t>SOLAR</t>
  </si>
  <si>
    <t>FALL 2014</t>
  </si>
  <si>
    <t>FALL 2012</t>
  </si>
  <si>
    <t>FALL 2013</t>
  </si>
  <si>
    <t>Fall Peak Ave. Solar Capacity Percentages</t>
  </si>
  <si>
    <t>SOLARPEAKPCT Values *</t>
  </si>
  <si>
    <t>2016-10-4 HE17</t>
  </si>
  <si>
    <t>2016-10-5 HE15</t>
  </si>
  <si>
    <t>2016-10-5 HE16</t>
  </si>
  <si>
    <t>2016-10-5 HE17</t>
  </si>
  <si>
    <t>2016-10-5 HE18</t>
  </si>
  <si>
    <t>2016-10-5 HE19</t>
  </si>
  <si>
    <t>2016-10-6 HE15</t>
  </si>
  <si>
    <t>2016-10-6 HE16</t>
  </si>
  <si>
    <t>2016-10-6 HE17</t>
  </si>
  <si>
    <t>2016-10-6 HE18</t>
  </si>
  <si>
    <t>2016-10-17 HE15</t>
  </si>
  <si>
    <t>2016-10-17 HE16</t>
  </si>
  <si>
    <t>2016-10-17 HE17</t>
  </si>
  <si>
    <t>2016-10-17 HE18</t>
  </si>
  <si>
    <t>2016-10-18 HE15</t>
  </si>
  <si>
    <t>2016-10-18 HE16</t>
  </si>
  <si>
    <t>2016-10-18 HE17</t>
  </si>
  <si>
    <t>2016-10-18 HE18</t>
  </si>
  <si>
    <t>2016-10-19 HE16</t>
  </si>
  <si>
    <t>2016-10-19 HE17</t>
  </si>
  <si>
    <t>Fall 2014-2016</t>
  </si>
  <si>
    <t>Fall 2012-2016</t>
  </si>
  <si>
    <t>Fall 2012</t>
  </si>
  <si>
    <t>Fall 2013</t>
  </si>
  <si>
    <t>Fall 2014</t>
  </si>
  <si>
    <t>Fall 2015</t>
  </si>
  <si>
    <t>Fall 2016</t>
  </si>
  <si>
    <t>Solar Capacity Factors</t>
  </si>
  <si>
    <t>FALL 2016</t>
  </si>
  <si>
    <t>* The methodology for calculating SOLARCAP percentages values is outlined in ERCOT Protocol Section 3.2.6.2.2. See: http://www.ercot.com/content/wcm/current_guides/53528/03-010117_Nodal.doc</t>
  </si>
  <si>
    <t>PEAK AVERAGE SOLAR CAPACITY PERCENTAGES, FALL PEAK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</si>
</sst>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  <scheme val="minor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5" applyNumberFormat="0" applyFont="0" applyAlignment="0" applyProtection="0"/>
    <xf numFmtId="0" fontId="13" fillId="3" borderId="5" applyNumberFormat="0" applyFon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2" applyNumberFormat="1" applyFont="1"/>
    <xf numFmtId="165" fontId="5" fillId="0" borderId="0" xfId="2" applyNumberFormat="1" applyFont="1"/>
    <xf numFmtId="9" fontId="6" fillId="0" borderId="1" xfId="0" applyNumberFormat="1" applyFont="1" applyBorder="1" applyAlignment="1">
      <alignment horizontal="center" vertical="center"/>
    </xf>
    <xf numFmtId="0" fontId="0" fillId="0" borderId="0" xfId="0"/>
    <xf numFmtId="164" fontId="2" fillId="0" borderId="0" xfId="1" applyNumberFormat="1" applyFont="1"/>
    <xf numFmtId="0" fontId="7" fillId="0" borderId="0" xfId="0" applyFont="1"/>
    <xf numFmtId="165" fontId="7" fillId="0" borderId="0" xfId="2" applyNumberFormat="1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4" fontId="7" fillId="0" borderId="0" xfId="0" applyNumberFormat="1" applyFont="1"/>
    <xf numFmtId="165" fontId="7" fillId="0" borderId="0" xfId="2" applyNumberFormat="1" applyFont="1" applyAlignment="1">
      <alignment horizontal="right"/>
    </xf>
    <xf numFmtId="0" fontId="14" fillId="0" borderId="0" xfId="0" applyFont="1"/>
    <xf numFmtId="49" fontId="14" fillId="0" borderId="0" xfId="2" applyNumberFormat="1" applyFont="1"/>
    <xf numFmtId="9" fontId="14" fillId="0" borderId="1" xfId="2" applyNumberFormat="1" applyFont="1" applyBorder="1"/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6" fillId="0" borderId="1" xfId="0" applyFont="1" applyFill="1" applyBorder="1" applyAlignment="1">
      <alignment horizontal="left" vertical="center"/>
    </xf>
    <xf numFmtId="165" fontId="7" fillId="0" borderId="0" xfId="2" applyNumberFormat="1" applyFont="1" applyAlignment="1">
      <alignment horizontal="left" vertical="top" wrapText="1"/>
    </xf>
    <xf numFmtId="166" fontId="2" fillId="0" borderId="0" xfId="0" applyNumberFormat="1" applyFont="1"/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5" fontId="7" fillId="0" borderId="0" xfId="2" applyNumberFormat="1" applyFont="1" applyAlignment="1">
      <alignment horizontal="left" vertical="top" wrapText="1"/>
    </xf>
  </cellXfs>
  <cellStyles count="110">
    <cellStyle name="Comma" xfId="1" builtinId="3"/>
    <cellStyle name="Hyperlink 2 10" xfId="5"/>
    <cellStyle name="Hyperlink 2 10 2" xfId="6"/>
    <cellStyle name="Hyperlink 2 11" xfId="7"/>
    <cellStyle name="Hyperlink 2 11 2" xfId="8"/>
    <cellStyle name="Hyperlink 2 12" xfId="9"/>
    <cellStyle name="Hyperlink 2 12 2" xfId="10"/>
    <cellStyle name="Hyperlink 2 13" xfId="11"/>
    <cellStyle name="Hyperlink 2 13 2" xfId="12"/>
    <cellStyle name="Hyperlink 2 14" xfId="13"/>
    <cellStyle name="Hyperlink 2 14 2" xfId="14"/>
    <cellStyle name="Hyperlink 2 15" xfId="15"/>
    <cellStyle name="Hyperlink 2 15 2" xfId="16"/>
    <cellStyle name="Hyperlink 2 16" xfId="17"/>
    <cellStyle name="Hyperlink 2 16 2" xfId="18"/>
    <cellStyle name="Hyperlink 2 17" xfId="19"/>
    <cellStyle name="Hyperlink 2 17 2" xfId="20"/>
    <cellStyle name="Hyperlink 2 18" xfId="21"/>
    <cellStyle name="Hyperlink 2 18 2" xfId="22"/>
    <cellStyle name="Hyperlink 2 19" xfId="23"/>
    <cellStyle name="Hyperlink 2 19 2" xfId="24"/>
    <cellStyle name="Hyperlink 2 2" xfId="25"/>
    <cellStyle name="Hyperlink 2 2 2" xfId="26"/>
    <cellStyle name="Hyperlink 2 20" xfId="27"/>
    <cellStyle name="Hyperlink 2 20 2" xfId="28"/>
    <cellStyle name="Hyperlink 2 21" xfId="29"/>
    <cellStyle name="Hyperlink 2 21 2" xfId="30"/>
    <cellStyle name="Hyperlink 2 22" xfId="31"/>
    <cellStyle name="Hyperlink 2 22 2" xfId="32"/>
    <cellStyle name="Hyperlink 2 23" xfId="33"/>
    <cellStyle name="Hyperlink 2 23 2" xfId="34"/>
    <cellStyle name="Hyperlink 2 24" xfId="35"/>
    <cellStyle name="Hyperlink 2 24 2" xfId="36"/>
    <cellStyle name="Hyperlink 2 25" xfId="37"/>
    <cellStyle name="Hyperlink 2 25 2" xfId="38"/>
    <cellStyle name="Hyperlink 2 26" xfId="39"/>
    <cellStyle name="Hyperlink 2 26 2" xfId="40"/>
    <cellStyle name="Hyperlink 2 27" xfId="41"/>
    <cellStyle name="Hyperlink 2 27 2" xfId="42"/>
    <cellStyle name="Hyperlink 2 3" xfId="43"/>
    <cellStyle name="Hyperlink 2 3 2" xfId="44"/>
    <cellStyle name="Hyperlink 2 4" xfId="45"/>
    <cellStyle name="Hyperlink 2 4 2" xfId="46"/>
    <cellStyle name="Hyperlink 2 5" xfId="47"/>
    <cellStyle name="Hyperlink 2 5 2" xfId="48"/>
    <cellStyle name="Hyperlink 2 6" xfId="49"/>
    <cellStyle name="Hyperlink 2 6 2" xfId="50"/>
    <cellStyle name="Hyperlink 2 7" xfId="51"/>
    <cellStyle name="Hyperlink 2 7 2" xfId="52"/>
    <cellStyle name="Hyperlink 2 8" xfId="53"/>
    <cellStyle name="Hyperlink 2 8 2" xfId="54"/>
    <cellStyle name="Hyperlink 2 9" xfId="55"/>
    <cellStyle name="Hyperlink 2 9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3"/>
    <cellStyle name="Normal 2 2" xfId="4"/>
    <cellStyle name="Normal 2 2 2" xfId="67"/>
    <cellStyle name="Normal 2 3" xfId="68"/>
    <cellStyle name="Normal 2 4" xfId="69"/>
    <cellStyle name="Normal 2 5" xfId="70"/>
    <cellStyle name="Normal 2 6" xfId="109"/>
    <cellStyle name="Normal 2_2014 HSL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0" xfId="94"/>
    <cellStyle name="Normal 41" xfId="95"/>
    <cellStyle name="Normal 42" xfId="96"/>
    <cellStyle name="Normal 43" xfId="97"/>
    <cellStyle name="Normal 5" xfId="98"/>
    <cellStyle name="Normal 6" xfId="99"/>
    <cellStyle name="Normal 7" xfId="100"/>
    <cellStyle name="Normal 8" xfId="101"/>
    <cellStyle name="Normal 9" xfId="102"/>
    <cellStyle name="Note 2" xfId="103"/>
    <cellStyle name="Note 2 2" xfId="104"/>
    <cellStyle name="Percent" xfId="2" builtinId="5"/>
    <cellStyle name="Percent 2" xfId="105"/>
    <cellStyle name="Percent 2 2" xfId="106"/>
    <cellStyle name="Percent 3" xfId="107"/>
    <cellStyle name="Percent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sz="1050" b="0"/>
              <a:t>ERCOT Solar - Historical Fall Capacity Factors - Top 20 Hours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Graphs!$C$2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Graphs!$B$3:$B$6</c:f>
              <c:strCache>
                <c:ptCount val="4"/>
                <c:pt idx="0">
                  <c:v>Fall 2012-2016</c:v>
                </c:pt>
                <c:pt idx="1">
                  <c:v>Fall 2012</c:v>
                </c:pt>
                <c:pt idx="2">
                  <c:v>Fall 2013</c:v>
                </c:pt>
                <c:pt idx="3">
                  <c:v>Fall 2014</c:v>
                </c:pt>
              </c:strCache>
            </c:strRef>
          </c:cat>
          <c:val>
            <c:numRef>
              <c:f>Graphs!$C$3:$C$6</c:f>
              <c:numCache>
                <c:formatCode>0.0%</c:formatCode>
                <c:ptCount val="4"/>
                <c:pt idx="0">
                  <c:v>0.90355805243445686</c:v>
                </c:pt>
                <c:pt idx="1">
                  <c:v>0.90355805243445686</c:v>
                </c:pt>
                <c:pt idx="2">
                  <c:v>0.83832709113608006</c:v>
                </c:pt>
                <c:pt idx="3">
                  <c:v>0.84637183159001894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Graphs!$B$3:$B$6</c:f>
              <c:strCache>
                <c:ptCount val="4"/>
                <c:pt idx="0">
                  <c:v>Fall 2012-2016</c:v>
                </c:pt>
                <c:pt idx="1">
                  <c:v>Fall 2012</c:v>
                </c:pt>
                <c:pt idx="2">
                  <c:v>Fall 2013</c:v>
                </c:pt>
                <c:pt idx="3">
                  <c:v>Fall 2014</c:v>
                </c:pt>
              </c:strCache>
            </c:strRef>
          </c:cat>
          <c:val>
            <c:numRef>
              <c:f>Graphs!$D$3:$D$6</c:f>
              <c:numCache>
                <c:formatCode>0.0%</c:formatCode>
                <c:ptCount val="4"/>
                <c:pt idx="0">
                  <c:v>0</c:v>
                </c:pt>
                <c:pt idx="1">
                  <c:v>0.23970037453183518</c:v>
                </c:pt>
                <c:pt idx="2">
                  <c:v>9.3632958801498118E-4</c:v>
                </c:pt>
                <c:pt idx="3">
                  <c:v>0.21737297549353873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Graphs!$B$3:$B$6</c:f>
              <c:strCache>
                <c:ptCount val="4"/>
                <c:pt idx="0">
                  <c:v>Fall 2012-2016</c:v>
                </c:pt>
                <c:pt idx="1">
                  <c:v>Fall 2012</c:v>
                </c:pt>
                <c:pt idx="2">
                  <c:v>Fall 2013</c:v>
                </c:pt>
                <c:pt idx="3">
                  <c:v>Fall 2014</c:v>
                </c:pt>
              </c:strCache>
            </c:strRef>
          </c:cat>
          <c:val>
            <c:numRef>
              <c:f>Graphs!$E$3:$E$6</c:f>
              <c:numCache>
                <c:formatCode>0.0%</c:formatCode>
                <c:ptCount val="4"/>
                <c:pt idx="0">
                  <c:v>0.64213174333500878</c:v>
                </c:pt>
                <c:pt idx="1">
                  <c:v>0.72166762700470577</c:v>
                </c:pt>
                <c:pt idx="2">
                  <c:v>0.61000312109862675</c:v>
                </c:pt>
                <c:pt idx="3">
                  <c:v>0.68394364895824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19292040"/>
        <c:axId val="219292432"/>
      </c:stockChart>
      <c:catAx>
        <c:axId val="219292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292432"/>
        <c:crosses val="autoZero"/>
        <c:auto val="1"/>
        <c:lblAlgn val="ctr"/>
        <c:lblOffset val="100"/>
        <c:noMultiLvlLbl val="0"/>
      </c:catAx>
      <c:valAx>
        <c:axId val="21929243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9292040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323849</xdr:colOff>
      <xdr:row>0</xdr:row>
      <xdr:rowOff>100012</xdr:rowOff>
    </xdr:from>
    <xdr:to>
      <xdr:col>15</xdr:col>
      <xdr:colOff>200024</xdr:colOff>
      <xdr:row>16</xdr:row>
      <xdr:rowOff>38100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zoomScaleNormal="100" workbookViewId="0">
      <selection activeCell="A10" sqref="A10"/>
    </sheetView>
  </sheetViews>
  <sheetFormatPr defaultColWidth="9.140625" defaultRowHeight="15" x14ac:dyDescent="0.25"/>
  <cols>
    <col min="1" max="1" width="4" style="10" customWidth="1"/>
    <col min="2" max="3" width="13.42578125" style="10" customWidth="1"/>
    <col min="4" max="4" width="13.7109375" style="10" customWidth="1"/>
    <col min="5" max="5" width="4.28515625" style="10" customWidth="1"/>
    <col min="6" max="6" width="19.7109375" style="10" bestFit="1" customWidth="1"/>
    <col min="7" max="16384" width="9.140625" style="10"/>
  </cols>
  <sheetData>
    <row r="1" spans="2:24" x14ac:dyDescent="0.25">
      <c r="B1" s="20" t="s">
        <v>129</v>
      </c>
    </row>
    <row r="3" spans="2:24" x14ac:dyDescent="0.25">
      <c r="B3" s="28" t="s">
        <v>97</v>
      </c>
      <c r="C3" s="29"/>
      <c r="D3" s="30"/>
      <c r="F3" s="21" t="s">
        <v>98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ht="15" customHeight="1" x14ac:dyDescent="0.25">
      <c r="B4" s="28" t="s">
        <v>9</v>
      </c>
      <c r="C4" s="29"/>
      <c r="D4" s="30"/>
      <c r="F4" s="12" t="s">
        <v>119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4" x14ac:dyDescent="0.25">
      <c r="B5" s="12" t="s">
        <v>3</v>
      </c>
      <c r="C5" s="13"/>
      <c r="D5" s="13"/>
      <c r="F5" s="22">
        <f>AVERAGE(C$6:C8)</f>
        <v>0.62632932285723708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4" x14ac:dyDescent="0.25">
      <c r="B6" s="25">
        <v>2016</v>
      </c>
      <c r="C6" s="7">
        <v>0.62691125580995266</v>
      </c>
      <c r="D6" s="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 ht="15" customHeight="1" x14ac:dyDescent="0.25">
      <c r="B7" s="25">
        <v>2015</v>
      </c>
      <c r="C7" s="7">
        <f>'F2015'!B6</f>
        <v>0.56813306380351891</v>
      </c>
      <c r="D7" s="7"/>
      <c r="F7" s="31" t="s">
        <v>128</v>
      </c>
      <c r="G7" s="31"/>
      <c r="H7" s="31"/>
      <c r="I7" s="31"/>
      <c r="J7" s="31"/>
      <c r="K7" s="31"/>
      <c r="L7" s="3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4" x14ac:dyDescent="0.25">
      <c r="B8" s="14">
        <v>2014</v>
      </c>
      <c r="C8" s="7">
        <f>'F2014'!B6</f>
        <v>0.68394364895823989</v>
      </c>
      <c r="D8" s="7"/>
      <c r="F8" s="31"/>
      <c r="G8" s="31"/>
      <c r="H8" s="31"/>
      <c r="I8" s="31"/>
      <c r="J8" s="31"/>
      <c r="K8" s="31"/>
      <c r="L8" s="3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4.45" customHeight="1" x14ac:dyDescent="0.25">
      <c r="B9" s="14">
        <v>2013</v>
      </c>
      <c r="C9" s="7">
        <f>'F2013'!B6</f>
        <v>0.61000312109862687</v>
      </c>
      <c r="D9" s="7"/>
      <c r="F9" s="31"/>
      <c r="G9" s="31"/>
      <c r="H9" s="31"/>
      <c r="I9" s="31"/>
      <c r="J9" s="31"/>
      <c r="K9" s="31"/>
      <c r="L9" s="3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x14ac:dyDescent="0.25">
      <c r="B10" s="14">
        <v>2012</v>
      </c>
      <c r="C10" s="7">
        <f>'F2012'!B6</f>
        <v>0.72166762700470588</v>
      </c>
      <c r="D10" s="7"/>
      <c r="E10" s="26"/>
      <c r="F10" s="31"/>
      <c r="G10" s="31"/>
      <c r="H10" s="31"/>
      <c r="I10" s="31"/>
      <c r="J10" s="31"/>
      <c r="K10" s="31"/>
      <c r="L10" s="31"/>
      <c r="M10" s="11"/>
      <c r="N10" s="11"/>
      <c r="O10" s="11"/>
      <c r="P10" s="11"/>
      <c r="Q10" s="11"/>
      <c r="R10" s="11"/>
      <c r="S10" s="11"/>
      <c r="T10" s="11"/>
      <c r="U10" s="11"/>
    </row>
    <row r="11" spans="2:24" x14ac:dyDescent="0.25">
      <c r="C11" s="26"/>
      <c r="D11" s="26"/>
      <c r="E11" s="26"/>
      <c r="F11" s="11"/>
      <c r="G11" s="26"/>
    </row>
    <row r="12" spans="2:24" x14ac:dyDescent="0.25">
      <c r="C12" s="26"/>
      <c r="D12" s="26"/>
      <c r="E12" s="26"/>
      <c r="G12" s="26"/>
    </row>
    <row r="14" spans="2:24" x14ac:dyDescent="0.25">
      <c r="C14" s="23"/>
      <c r="D14" s="23"/>
    </row>
    <row r="15" spans="2:24" x14ac:dyDescent="0.25">
      <c r="C15" s="23"/>
      <c r="D15" s="24"/>
    </row>
  </sheetData>
  <mergeCells count="3">
    <mergeCell ref="B4:D4"/>
    <mergeCell ref="B3:D3"/>
    <mergeCell ref="F7:L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workbookViewId="0">
      <selection activeCell="D13" sqref="D13"/>
    </sheetView>
  </sheetViews>
  <sheetFormatPr defaultColWidth="9.140625" defaultRowHeight="15" x14ac:dyDescent="0.25"/>
  <cols>
    <col min="1" max="1" width="3.5703125" style="10" customWidth="1"/>
    <col min="2" max="2" width="27" style="10" bestFit="1" customWidth="1"/>
    <col min="3" max="5" width="9.5703125" style="10" bestFit="1" customWidth="1"/>
    <col min="6" max="16384" width="9.140625" style="10"/>
  </cols>
  <sheetData>
    <row r="2" spans="2:5" x14ac:dyDescent="0.25">
      <c r="B2" s="15" t="s">
        <v>126</v>
      </c>
      <c r="C2" s="16" t="s">
        <v>4</v>
      </c>
      <c r="D2" s="16" t="s">
        <v>5</v>
      </c>
      <c r="E2" s="16" t="s">
        <v>6</v>
      </c>
    </row>
    <row r="3" spans="2:5" x14ac:dyDescent="0.25">
      <c r="B3" s="10" t="s">
        <v>120</v>
      </c>
      <c r="C3" s="17">
        <f>MAX(C4:C8)</f>
        <v>0.90355805243445686</v>
      </c>
      <c r="D3" s="17">
        <f>MIN(D4:D8)</f>
        <v>0</v>
      </c>
      <c r="E3" s="17">
        <f>AVERAGE(E4:E8)</f>
        <v>0.64213174333500878</v>
      </c>
    </row>
    <row r="4" spans="2:5" x14ac:dyDescent="0.25">
      <c r="B4" s="18" t="s">
        <v>121</v>
      </c>
      <c r="C4" s="19">
        <f>MAX('F2012'!$B$5:$U$5)</f>
        <v>0.90355805243445686</v>
      </c>
      <c r="D4" s="19">
        <f>MIN('F2012'!$B$5:$U$5)</f>
        <v>0.23970037453183518</v>
      </c>
      <c r="E4" s="19">
        <f>AVERAGE('F2012'!$B$5:$U$5)</f>
        <v>0.72166762700470577</v>
      </c>
    </row>
    <row r="5" spans="2:5" x14ac:dyDescent="0.25">
      <c r="B5" s="18" t="s">
        <v>122</v>
      </c>
      <c r="C5" s="19">
        <f>MAX('F2013'!$B$5:$U$5)</f>
        <v>0.83832709113608006</v>
      </c>
      <c r="D5" s="19">
        <f>MIN('F2013'!$B$5:$U$5)</f>
        <v>9.3632958801498118E-4</v>
      </c>
      <c r="E5" s="19">
        <f>AVERAGE('F2013'!$B$5:$U$5)</f>
        <v>0.61000312109862675</v>
      </c>
    </row>
    <row r="6" spans="2:5" x14ac:dyDescent="0.25">
      <c r="B6" s="18" t="s">
        <v>123</v>
      </c>
      <c r="C6" s="19">
        <f>MAX('F2014'!$B$5:$U$5)</f>
        <v>0.84637183159001894</v>
      </c>
      <c r="D6" s="19">
        <f>MIN('F2014'!$B$5:$U$5)</f>
        <v>0.21737297549353873</v>
      </c>
      <c r="E6" s="19">
        <f>AVERAGE('F2014'!$B$5:$U$5)</f>
        <v>0.68394364895824</v>
      </c>
    </row>
    <row r="7" spans="2:5" x14ac:dyDescent="0.25">
      <c r="B7" s="18" t="s">
        <v>124</v>
      </c>
      <c r="C7" s="19">
        <f>MAX('F2015'!$B$5:$U$5)</f>
        <v>0.85010542749250384</v>
      </c>
      <c r="D7" s="19">
        <f>MIN('F2015'!$B$5:$U$5)</f>
        <v>0</v>
      </c>
      <c r="E7" s="19">
        <f>AVERAGE('F2015'!$B$5:$U$5)</f>
        <v>0.56813306380351891</v>
      </c>
    </row>
    <row r="8" spans="2:5" x14ac:dyDescent="0.25">
      <c r="B8" s="18" t="s">
        <v>125</v>
      </c>
      <c r="C8" s="19">
        <f>MAX('F2016'!$B$5:$U$5)</f>
        <v>0.77787937977324262</v>
      </c>
      <c r="D8" s="19">
        <f>MIN('F2016'!$B$5:$U$5)</f>
        <v>0.15476161276077097</v>
      </c>
      <c r="E8" s="19">
        <f>AVERAGE('F2016'!$B$5:$U$5)</f>
        <v>0.62691125580995266</v>
      </c>
    </row>
  </sheetData>
  <sortState ref="B26:E30">
    <sortCondition ref="B30:B34"/>
  </sortState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E14" sqref="E14"/>
    </sheetView>
  </sheetViews>
  <sheetFormatPr defaultRowHeight="15" x14ac:dyDescent="0.25"/>
  <cols>
    <col min="1" max="1" width="22" bestFit="1" customWidth="1"/>
  </cols>
  <sheetData>
    <row r="1" spans="1:21" x14ac:dyDescent="0.25">
      <c r="A1" s="2" t="s">
        <v>7</v>
      </c>
      <c r="B1" s="4" t="s">
        <v>99</v>
      </c>
      <c r="C1" s="4" t="s">
        <v>100</v>
      </c>
      <c r="D1" s="4" t="s">
        <v>101</v>
      </c>
      <c r="E1" s="4" t="s">
        <v>102</v>
      </c>
      <c r="F1" s="4" t="s">
        <v>103</v>
      </c>
      <c r="G1" s="4" t="s">
        <v>104</v>
      </c>
      <c r="H1" s="4" t="s">
        <v>105</v>
      </c>
      <c r="I1" s="4" t="s">
        <v>106</v>
      </c>
      <c r="J1" s="4" t="s">
        <v>107</v>
      </c>
      <c r="K1" s="4" t="s">
        <v>108</v>
      </c>
      <c r="L1" s="4" t="s">
        <v>109</v>
      </c>
      <c r="M1" s="4" t="s">
        <v>110</v>
      </c>
      <c r="N1" s="4" t="s">
        <v>111</v>
      </c>
      <c r="O1" s="4" t="s">
        <v>112</v>
      </c>
      <c r="P1" s="4" t="s">
        <v>113</v>
      </c>
      <c r="Q1" s="4" t="s">
        <v>114</v>
      </c>
      <c r="R1" s="4" t="s">
        <v>115</v>
      </c>
      <c r="S1" s="4" t="s">
        <v>116</v>
      </c>
      <c r="T1" s="4" t="s">
        <v>117</v>
      </c>
      <c r="U1" s="4" t="s">
        <v>118</v>
      </c>
    </row>
    <row r="2" spans="1:21" x14ac:dyDescent="0.25">
      <c r="A2" s="2" t="s">
        <v>8</v>
      </c>
      <c r="B2" s="2">
        <v>55784</v>
      </c>
      <c r="C2" s="2">
        <v>57800</v>
      </c>
      <c r="D2" s="2">
        <v>59400</v>
      </c>
      <c r="E2" s="2">
        <v>59864</v>
      </c>
      <c r="F2" s="2">
        <v>58714</v>
      </c>
      <c r="G2" s="2">
        <v>56237</v>
      </c>
      <c r="H2" s="2">
        <v>56060</v>
      </c>
      <c r="I2" s="2">
        <v>57118</v>
      </c>
      <c r="J2" s="2">
        <v>57352</v>
      </c>
      <c r="K2" s="2">
        <v>56446</v>
      </c>
      <c r="L2" s="2">
        <v>55885</v>
      </c>
      <c r="M2" s="2">
        <v>57361</v>
      </c>
      <c r="N2" s="2">
        <v>57960</v>
      </c>
      <c r="O2" s="2">
        <v>56966</v>
      </c>
      <c r="P2" s="2">
        <v>56162</v>
      </c>
      <c r="Q2" s="2">
        <v>57585</v>
      </c>
      <c r="R2" s="2">
        <v>58070</v>
      </c>
      <c r="S2" s="2">
        <v>56900</v>
      </c>
      <c r="T2" s="2">
        <v>56211</v>
      </c>
      <c r="U2" s="2">
        <v>56488</v>
      </c>
    </row>
    <row r="3" spans="1:21" x14ac:dyDescent="0.25">
      <c r="A3" s="3" t="s">
        <v>91</v>
      </c>
      <c r="B3" s="2">
        <v>161.04674418499999</v>
      </c>
      <c r="C3" s="2">
        <v>170.92626571692307</v>
      </c>
      <c r="D3" s="2">
        <v>166.16228072000001</v>
      </c>
      <c r="E3" s="2">
        <v>160.10423723916668</v>
      </c>
      <c r="F3" s="2">
        <v>109.50733661666666</v>
      </c>
      <c r="G3" s="2">
        <v>34.124935613749997</v>
      </c>
      <c r="H3" s="2">
        <v>151.95123843466666</v>
      </c>
      <c r="I3" s="2">
        <v>163.60089470846154</v>
      </c>
      <c r="J3" s="2">
        <v>149.80879843183334</v>
      </c>
      <c r="K3" s="2">
        <v>111.78555937466666</v>
      </c>
      <c r="L3" s="2">
        <v>171.52240323999999</v>
      </c>
      <c r="M3" s="2">
        <v>166.02245390799999</v>
      </c>
      <c r="N3" s="2">
        <v>161.37982924666665</v>
      </c>
      <c r="O3" s="2">
        <v>110.21900065533333</v>
      </c>
      <c r="P3" s="2">
        <v>129.80854177508334</v>
      </c>
      <c r="Q3" s="2">
        <v>137.82290991349998</v>
      </c>
      <c r="R3" s="2">
        <v>144.82562128574997</v>
      </c>
      <c r="S3" s="2">
        <v>101.85529994949999</v>
      </c>
      <c r="T3" s="2">
        <v>153.75385737400001</v>
      </c>
      <c r="U3" s="2">
        <v>108.45042973292308</v>
      </c>
    </row>
    <row r="4" spans="1:21" x14ac:dyDescent="0.25">
      <c r="A4" s="3" t="s">
        <v>90</v>
      </c>
      <c r="B4" s="2">
        <v>220.5</v>
      </c>
      <c r="C4" s="2">
        <v>220.5</v>
      </c>
      <c r="D4" s="2">
        <v>220.5</v>
      </c>
      <c r="E4" s="2">
        <v>220.5</v>
      </c>
      <c r="F4" s="2">
        <v>220.5</v>
      </c>
      <c r="G4" s="2">
        <v>220.5</v>
      </c>
      <c r="H4" s="2">
        <v>220.5</v>
      </c>
      <c r="I4" s="2">
        <v>220.5</v>
      </c>
      <c r="J4" s="2">
        <v>220.5</v>
      </c>
      <c r="K4" s="2">
        <v>220.5</v>
      </c>
      <c r="L4" s="2">
        <v>220.5</v>
      </c>
      <c r="M4" s="2">
        <v>220.5</v>
      </c>
      <c r="N4" s="2">
        <v>220.5</v>
      </c>
      <c r="O4" s="2">
        <v>220.5</v>
      </c>
      <c r="P4" s="2">
        <v>220.5</v>
      </c>
      <c r="Q4" s="2">
        <v>220.5</v>
      </c>
      <c r="R4" s="2">
        <v>220.5</v>
      </c>
      <c r="S4" s="2">
        <v>220.5</v>
      </c>
      <c r="T4" s="2">
        <v>220.5</v>
      </c>
      <c r="U4" s="2">
        <v>220.5</v>
      </c>
    </row>
    <row r="5" spans="1:21" x14ac:dyDescent="0.25">
      <c r="A5" s="2" t="s">
        <v>1</v>
      </c>
      <c r="B5" s="5">
        <f>B3/B4</f>
        <v>0.73037072192743757</v>
      </c>
      <c r="C5" s="5">
        <f t="shared" ref="C5:U5" si="0">C3/C4</f>
        <v>0.77517580824001397</v>
      </c>
      <c r="D5" s="5">
        <f t="shared" si="0"/>
        <v>0.75357043410430846</v>
      </c>
      <c r="E5" s="5">
        <f t="shared" si="0"/>
        <v>0.72609631400982622</v>
      </c>
      <c r="F5" s="5">
        <f t="shared" si="0"/>
        <v>0.49663191209372637</v>
      </c>
      <c r="G5" s="5">
        <f t="shared" si="0"/>
        <v>0.15476161276077097</v>
      </c>
      <c r="H5" s="5">
        <f t="shared" si="0"/>
        <v>0.68912126274225249</v>
      </c>
      <c r="I5" s="5">
        <f t="shared" si="0"/>
        <v>0.74195417101343097</v>
      </c>
      <c r="J5" s="5">
        <f t="shared" si="0"/>
        <v>0.67940498155026452</v>
      </c>
      <c r="K5" s="5">
        <f t="shared" si="0"/>
        <v>0.50696398809372634</v>
      </c>
      <c r="L5" s="5">
        <f t="shared" si="0"/>
        <v>0.77787937977324262</v>
      </c>
      <c r="M5" s="5">
        <f t="shared" si="0"/>
        <v>0.75293629890249425</v>
      </c>
      <c r="N5" s="5">
        <f t="shared" si="0"/>
        <v>0.73188131177626592</v>
      </c>
      <c r="O5" s="5">
        <f t="shared" si="0"/>
        <v>0.49985941340287227</v>
      </c>
      <c r="P5" s="5">
        <f t="shared" si="0"/>
        <v>0.58870086972826907</v>
      </c>
      <c r="Q5" s="5">
        <f t="shared" si="0"/>
        <v>0.62504721049206347</v>
      </c>
      <c r="R5" s="5">
        <f t="shared" si="0"/>
        <v>0.65680553871088421</v>
      </c>
      <c r="S5" s="5">
        <f t="shared" si="0"/>
        <v>0.46192879795691605</v>
      </c>
      <c r="T5" s="5">
        <f t="shared" si="0"/>
        <v>0.69729640532426307</v>
      </c>
      <c r="U5" s="5">
        <f t="shared" si="0"/>
        <v>0.49183868359602306</v>
      </c>
    </row>
    <row r="6" spans="1:21" x14ac:dyDescent="0.25">
      <c r="A6" s="2" t="s">
        <v>2</v>
      </c>
      <c r="B6" s="6">
        <f>AVERAGE(B5:U5)</f>
        <v>0.62691125580995266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8" spans="1:21" x14ac:dyDescent="0.25">
      <c r="A8" s="2" t="s">
        <v>0</v>
      </c>
      <c r="B8" s="2" t="s">
        <v>127</v>
      </c>
    </row>
    <row r="9" spans="1:21" x14ac:dyDescent="0.25">
      <c r="A9" s="2" t="s">
        <v>93</v>
      </c>
      <c r="B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8" sqref="A8:B9"/>
    </sheetView>
  </sheetViews>
  <sheetFormatPr defaultRowHeight="15" x14ac:dyDescent="0.25"/>
  <cols>
    <col min="1" max="1" width="22" bestFit="1" customWidth="1"/>
    <col min="2" max="2" width="14" bestFit="1" customWidth="1"/>
    <col min="3" max="4" width="12.5703125" bestFit="1" customWidth="1"/>
    <col min="5" max="6" width="13.7109375" bestFit="1" customWidth="1"/>
    <col min="7" max="12" width="12.5703125" bestFit="1" customWidth="1"/>
    <col min="13" max="13" width="13.7109375" bestFit="1" customWidth="1"/>
    <col min="14" max="15" width="12.5703125" bestFit="1" customWidth="1"/>
    <col min="16" max="16" width="13.7109375" bestFit="1" customWidth="1"/>
    <col min="17" max="21" width="12.5703125" bestFit="1" customWidth="1"/>
  </cols>
  <sheetData>
    <row r="1" spans="1:21" x14ac:dyDescent="0.25">
      <c r="A1" s="2" t="s">
        <v>7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</row>
    <row r="2" spans="1:21" x14ac:dyDescent="0.25">
      <c r="A2" s="2" t="s">
        <v>8</v>
      </c>
      <c r="B2" s="2">
        <v>52695</v>
      </c>
      <c r="C2" s="2">
        <v>51978</v>
      </c>
      <c r="D2" s="2">
        <v>52192</v>
      </c>
      <c r="E2" s="2">
        <v>54572</v>
      </c>
      <c r="F2" s="2">
        <v>57056</v>
      </c>
      <c r="G2" s="2">
        <v>58705</v>
      </c>
      <c r="H2" s="2">
        <v>59187</v>
      </c>
      <c r="I2" s="2">
        <v>58231</v>
      </c>
      <c r="J2" s="2">
        <v>55670</v>
      </c>
      <c r="K2" s="2">
        <v>54505</v>
      </c>
      <c r="L2" s="2">
        <v>52300</v>
      </c>
      <c r="M2" s="2">
        <v>53055</v>
      </c>
      <c r="N2" s="2">
        <v>53656</v>
      </c>
      <c r="O2" s="2">
        <v>52797</v>
      </c>
      <c r="P2" s="2">
        <v>52636</v>
      </c>
      <c r="Q2" s="2">
        <v>54021</v>
      </c>
      <c r="R2" s="2">
        <v>53438</v>
      </c>
      <c r="S2" s="2">
        <v>53046</v>
      </c>
      <c r="T2" s="2">
        <v>53965</v>
      </c>
      <c r="U2" s="2">
        <v>53050</v>
      </c>
    </row>
    <row r="3" spans="1:21" x14ac:dyDescent="0.25">
      <c r="A3" s="3" t="s">
        <v>91</v>
      </c>
      <c r="B3" s="27">
        <v>91.404015461603791</v>
      </c>
      <c r="C3" s="27">
        <v>91.344813625017835</v>
      </c>
      <c r="D3" s="27">
        <v>96.391231934229594</v>
      </c>
      <c r="E3" s="27">
        <v>106.68823115030925</v>
      </c>
      <c r="F3" s="27">
        <v>101.76776949564618</v>
      </c>
      <c r="G3" s="27">
        <v>86.449845711390182</v>
      </c>
      <c r="H3" s="27">
        <v>72.286419828732832</v>
      </c>
      <c r="I3" s="27">
        <v>46.307179212570176</v>
      </c>
      <c r="J3" s="27">
        <v>11.272163875401016</v>
      </c>
      <c r="K3" s="27">
        <v>7.0833332836627919E-2</v>
      </c>
      <c r="L3" s="27">
        <v>0</v>
      </c>
      <c r="M3" s="27">
        <v>105.40175914764406</v>
      </c>
      <c r="N3" s="27">
        <v>97.236259380976378</v>
      </c>
      <c r="O3" s="27">
        <v>73.47720710436505</v>
      </c>
      <c r="P3" s="27">
        <v>103.21893850962324</v>
      </c>
      <c r="Q3" s="27">
        <v>96.093487421671554</v>
      </c>
      <c r="R3" s="27">
        <v>79.927939282523283</v>
      </c>
      <c r="S3" s="27">
        <v>68.989106645186737</v>
      </c>
      <c r="T3" s="27">
        <v>64.914016801243037</v>
      </c>
      <c r="U3" s="27">
        <v>32.772772225861758</v>
      </c>
    </row>
    <row r="4" spans="1:21" x14ac:dyDescent="0.25">
      <c r="A4" s="3" t="s">
        <v>90</v>
      </c>
      <c r="B4" s="2">
        <v>125.50000000000001</v>
      </c>
      <c r="C4" s="2">
        <v>125.50000000000001</v>
      </c>
      <c r="D4" s="2">
        <v>125.50000000000001</v>
      </c>
      <c r="E4" s="2">
        <v>125.50000000000001</v>
      </c>
      <c r="F4" s="2">
        <v>125.50000000000001</v>
      </c>
      <c r="G4" s="2">
        <v>125.50000000000001</v>
      </c>
      <c r="H4" s="2">
        <v>125.50000000000001</v>
      </c>
      <c r="I4" s="2">
        <v>125.50000000000001</v>
      </c>
      <c r="J4" s="2">
        <v>125.50000000000001</v>
      </c>
      <c r="K4" s="2">
        <v>125.50000000000001</v>
      </c>
      <c r="L4" s="2">
        <v>125.50000000000001</v>
      </c>
      <c r="M4" s="2">
        <v>125.50000000000001</v>
      </c>
      <c r="N4" s="2">
        <v>125.50000000000001</v>
      </c>
      <c r="O4" s="2">
        <v>125.50000000000001</v>
      </c>
      <c r="P4" s="2">
        <v>125.50000000000001</v>
      </c>
      <c r="Q4" s="2">
        <v>125.50000000000001</v>
      </c>
      <c r="R4" s="2">
        <v>125.50000000000001</v>
      </c>
      <c r="S4" s="2">
        <v>125.50000000000001</v>
      </c>
      <c r="T4" s="2">
        <v>125.50000000000001</v>
      </c>
      <c r="U4" s="2">
        <v>125.50000000000001</v>
      </c>
    </row>
    <row r="5" spans="1:21" x14ac:dyDescent="0.25">
      <c r="A5" s="2" t="s">
        <v>1</v>
      </c>
      <c r="B5" s="5">
        <v>0.72831884829963167</v>
      </c>
      <c r="C5" s="5">
        <v>0.72784712051807032</v>
      </c>
      <c r="D5" s="5">
        <v>0.76805762497394092</v>
      </c>
      <c r="E5" s="5">
        <v>0.85010542749250384</v>
      </c>
      <c r="F5" s="5">
        <v>0.81089856171829611</v>
      </c>
      <c r="G5" s="5">
        <v>0.6888433921226309</v>
      </c>
      <c r="H5" s="5">
        <v>0.57598740899388701</v>
      </c>
      <c r="I5" s="5">
        <v>0.36898150766988186</v>
      </c>
      <c r="J5" s="5">
        <v>8.9818038847816861E-2</v>
      </c>
      <c r="K5" s="5">
        <v>5.6440902658667653E-4</v>
      </c>
      <c r="L5" s="5">
        <v>0</v>
      </c>
      <c r="M5" s="5">
        <v>0.83985465456290076</v>
      </c>
      <c r="N5" s="5">
        <v>0.77479091140220213</v>
      </c>
      <c r="O5" s="5">
        <v>0.58547575381964179</v>
      </c>
      <c r="P5" s="5">
        <v>0.82246166143126076</v>
      </c>
      <c r="Q5" s="5">
        <v>0.76568515873841869</v>
      </c>
      <c r="R5" s="5">
        <v>0.63687601021930895</v>
      </c>
      <c r="S5" s="5">
        <v>0.54971399717280267</v>
      </c>
      <c r="T5" s="5">
        <v>0.51724316176289264</v>
      </c>
      <c r="U5" s="5">
        <v>0.26113762729770323</v>
      </c>
    </row>
    <row r="6" spans="1:21" x14ac:dyDescent="0.25">
      <c r="A6" s="2" t="s">
        <v>2</v>
      </c>
      <c r="B6" s="6">
        <v>0.56813306380351891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8" spans="1:21" x14ac:dyDescent="0.25">
      <c r="A8" s="2" t="s">
        <v>0</v>
      </c>
      <c r="B8" s="2" t="s">
        <v>92</v>
      </c>
    </row>
    <row r="9" spans="1:21" x14ac:dyDescent="0.25">
      <c r="A9" s="2" t="s">
        <v>93</v>
      </c>
      <c r="B9" s="2"/>
    </row>
  </sheetData>
  <sortState ref="B14:E33">
    <sortCondition ref="C14:C33"/>
    <sortCondition ref="D14:D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C14" sqref="C14"/>
    </sheetView>
  </sheetViews>
  <sheetFormatPr defaultColWidth="9.140625" defaultRowHeight="15" x14ac:dyDescent="0.25"/>
  <cols>
    <col min="1" max="1" width="22" style="8" bestFit="1" customWidth="1"/>
    <col min="2" max="21" width="12" style="8" customWidth="1"/>
    <col min="22" max="16384" width="9.140625" style="8"/>
  </cols>
  <sheetData>
    <row r="1" spans="1:21" x14ac:dyDescent="0.25">
      <c r="A1" s="2" t="s">
        <v>7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</row>
    <row r="2" spans="1:21" x14ac:dyDescent="0.25">
      <c r="A2" s="2" t="s">
        <v>8</v>
      </c>
      <c r="B2" s="9">
        <v>56148</v>
      </c>
      <c r="C2" s="9">
        <v>57586</v>
      </c>
      <c r="D2" s="9">
        <v>58419</v>
      </c>
      <c r="E2" s="9">
        <v>57845</v>
      </c>
      <c r="F2" s="9">
        <v>55613</v>
      </c>
      <c r="G2" s="9">
        <v>54365</v>
      </c>
      <c r="H2" s="9">
        <v>56354</v>
      </c>
      <c r="I2" s="9">
        <v>57286</v>
      </c>
      <c r="J2" s="9">
        <v>54605</v>
      </c>
      <c r="K2" s="9">
        <v>54680</v>
      </c>
      <c r="L2" s="9">
        <v>56665</v>
      </c>
      <c r="M2" s="9">
        <v>57564</v>
      </c>
      <c r="N2" s="9">
        <v>56775</v>
      </c>
      <c r="O2" s="9">
        <v>54147</v>
      </c>
      <c r="P2" s="9">
        <v>54332</v>
      </c>
      <c r="Q2" s="9">
        <v>54947</v>
      </c>
      <c r="R2" s="9">
        <v>55543</v>
      </c>
      <c r="S2" s="9">
        <v>54553</v>
      </c>
      <c r="T2" s="9">
        <v>54751</v>
      </c>
      <c r="U2" s="9">
        <v>55055</v>
      </c>
    </row>
    <row r="3" spans="1:21" x14ac:dyDescent="0.25">
      <c r="A3" s="3" t="s">
        <v>91</v>
      </c>
      <c r="B3" s="4">
        <v>45.998826464017228</v>
      </c>
      <c r="C3" s="4">
        <v>50.625769694646195</v>
      </c>
      <c r="D3" s="4">
        <v>44.797000149885818</v>
      </c>
      <c r="E3" s="4">
        <v>46.435938676198319</v>
      </c>
      <c r="F3" s="4">
        <v>14.324879085024204</v>
      </c>
      <c r="G3" s="4">
        <v>39.219139178593956</v>
      </c>
      <c r="H3" s="4">
        <v>41.071642597516373</v>
      </c>
      <c r="I3" s="4">
        <v>46.165992259979262</v>
      </c>
      <c r="J3" s="4">
        <v>51.281594753265409</v>
      </c>
      <c r="K3" s="4">
        <v>55.437158584594741</v>
      </c>
      <c r="L3" s="4">
        <v>55.775903701782255</v>
      </c>
      <c r="M3" s="4">
        <v>54.409165700276716</v>
      </c>
      <c r="N3" s="4">
        <v>44.043861230214446</v>
      </c>
      <c r="O3" s="4">
        <v>51.286435567415687</v>
      </c>
      <c r="P3" s="4">
        <v>44.531207958857209</v>
      </c>
      <c r="Q3" s="4">
        <v>54.240077892939269</v>
      </c>
      <c r="R3" s="4">
        <v>48.426986406246805</v>
      </c>
      <c r="S3" s="4">
        <v>37.63434000809989</v>
      </c>
      <c r="T3" s="4">
        <v>44.249905745188407</v>
      </c>
      <c r="U3" s="4">
        <v>31.48190367221833</v>
      </c>
    </row>
    <row r="4" spans="1:21" x14ac:dyDescent="0.25">
      <c r="A4" s="3" t="s">
        <v>90</v>
      </c>
      <c r="B4" s="4">
        <v>65.900000000000006</v>
      </c>
      <c r="C4" s="4">
        <v>65.900000000000006</v>
      </c>
      <c r="D4" s="4">
        <v>65.900000000000006</v>
      </c>
      <c r="E4" s="4">
        <v>65.900000000000006</v>
      </c>
      <c r="F4" s="4">
        <v>65.900000000000006</v>
      </c>
      <c r="G4" s="4">
        <v>65.900000000000006</v>
      </c>
      <c r="H4" s="4">
        <v>65.900000000000006</v>
      </c>
      <c r="I4" s="4">
        <v>65.900000000000006</v>
      </c>
      <c r="J4" s="4">
        <v>65.900000000000006</v>
      </c>
      <c r="K4" s="4">
        <v>65.900000000000006</v>
      </c>
      <c r="L4" s="4">
        <v>65.900000000000006</v>
      </c>
      <c r="M4" s="4">
        <v>65.900000000000006</v>
      </c>
      <c r="N4" s="4">
        <v>65.900000000000006</v>
      </c>
      <c r="O4" s="4">
        <v>65.900000000000006</v>
      </c>
      <c r="P4" s="4">
        <v>65.900000000000006</v>
      </c>
      <c r="Q4" s="4">
        <v>65.900000000000006</v>
      </c>
      <c r="R4" s="4">
        <v>65.900000000000006</v>
      </c>
      <c r="S4" s="4">
        <v>65.900000000000006</v>
      </c>
      <c r="T4" s="4">
        <v>65.900000000000006</v>
      </c>
      <c r="U4" s="4">
        <v>65.900000000000006</v>
      </c>
    </row>
    <row r="5" spans="1:21" x14ac:dyDescent="0.25">
      <c r="A5" s="2" t="s">
        <v>1</v>
      </c>
      <c r="B5" s="5">
        <v>0.69800950628250713</v>
      </c>
      <c r="C5" s="5">
        <v>0.76822108793089816</v>
      </c>
      <c r="D5" s="5">
        <v>0.6797723846720154</v>
      </c>
      <c r="E5" s="5">
        <v>0.70464246853108214</v>
      </c>
      <c r="F5" s="5">
        <v>0.21737297549353873</v>
      </c>
      <c r="G5" s="5">
        <v>0.59513109527456676</v>
      </c>
      <c r="H5" s="5">
        <v>0.62324192105487664</v>
      </c>
      <c r="I5" s="5">
        <v>0.70054616479482945</v>
      </c>
      <c r="J5" s="5">
        <v>0.77817290976123532</v>
      </c>
      <c r="K5" s="5">
        <v>0.84123154149612644</v>
      </c>
      <c r="L5" s="5">
        <v>0.84637183159001894</v>
      </c>
      <c r="M5" s="5">
        <v>0.82563225645336435</v>
      </c>
      <c r="N5" s="5">
        <v>0.66834387299263187</v>
      </c>
      <c r="O5" s="5">
        <v>0.77824636672861425</v>
      </c>
      <c r="P5" s="5">
        <v>0.67573911925428232</v>
      </c>
      <c r="Q5" s="5">
        <v>0.82306643236630139</v>
      </c>
      <c r="R5" s="5">
        <v>0.73485563590662828</v>
      </c>
      <c r="S5" s="5">
        <v>0.57108254944005898</v>
      </c>
      <c r="T5" s="5">
        <v>0.67147049689208504</v>
      </c>
      <c r="U5" s="5">
        <v>0.47772236224914</v>
      </c>
    </row>
    <row r="6" spans="1:21" x14ac:dyDescent="0.25">
      <c r="A6" s="2" t="s">
        <v>2</v>
      </c>
      <c r="B6" s="6">
        <v>0.68394364895823989</v>
      </c>
    </row>
    <row r="8" spans="1:21" x14ac:dyDescent="0.25">
      <c r="A8" s="2" t="s">
        <v>0</v>
      </c>
      <c r="B8" s="2" t="s">
        <v>94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 t="s">
        <v>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</sheetData>
  <sortState ref="C13:G32">
    <sortCondition ref="D13:D32"/>
    <sortCondition ref="E13:E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8" customFormat="1" x14ac:dyDescent="0.25">
      <c r="A1" s="2" t="s">
        <v>7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  <c r="L1" s="2" t="s">
        <v>60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65</v>
      </c>
      <c r="R1" s="2" t="s">
        <v>66</v>
      </c>
      <c r="S1" s="2" t="s">
        <v>67</v>
      </c>
      <c r="T1" s="2" t="s">
        <v>68</v>
      </c>
      <c r="U1" s="2" t="s">
        <v>69</v>
      </c>
    </row>
    <row r="2" spans="1:21" s="8" customFormat="1" x14ac:dyDescent="0.25">
      <c r="A2" s="2" t="s">
        <v>8</v>
      </c>
      <c r="B2" s="2">
        <v>50528</v>
      </c>
      <c r="C2" s="2">
        <v>52054</v>
      </c>
      <c r="D2" s="2">
        <v>52741</v>
      </c>
      <c r="E2" s="2">
        <v>52103</v>
      </c>
      <c r="F2" s="2">
        <v>51111</v>
      </c>
      <c r="G2" s="2">
        <v>51874</v>
      </c>
      <c r="H2" s="2">
        <v>51468</v>
      </c>
      <c r="I2" s="2">
        <v>51359</v>
      </c>
      <c r="J2" s="2">
        <v>53179</v>
      </c>
      <c r="K2" s="2">
        <v>54249</v>
      </c>
      <c r="L2" s="2">
        <v>54710</v>
      </c>
      <c r="M2" s="2">
        <v>53945</v>
      </c>
      <c r="N2" s="2">
        <v>51823</v>
      </c>
      <c r="O2" s="2">
        <v>50638</v>
      </c>
      <c r="P2" s="2">
        <v>50874</v>
      </c>
      <c r="Q2" s="2">
        <v>52804</v>
      </c>
      <c r="R2" s="2">
        <v>54076</v>
      </c>
      <c r="S2" s="2">
        <v>54532</v>
      </c>
      <c r="T2" s="2">
        <v>53392</v>
      </c>
      <c r="U2" s="2">
        <v>50807</v>
      </c>
    </row>
    <row r="3" spans="1:21" x14ac:dyDescent="0.25">
      <c r="A3" s="3" t="s">
        <v>91</v>
      </c>
      <c r="B3" s="4">
        <v>20.733333333333338</v>
      </c>
      <c r="C3" s="4">
        <v>21.683333333333334</v>
      </c>
      <c r="D3" s="4">
        <v>19.633333333333333</v>
      </c>
      <c r="E3" s="4">
        <v>19.533333333333335</v>
      </c>
      <c r="F3" s="4">
        <v>16.549999999999997</v>
      </c>
      <c r="G3" s="4">
        <v>12.008333333333333</v>
      </c>
      <c r="H3" s="4">
        <v>16.608333333333334</v>
      </c>
      <c r="I3" s="4">
        <v>20.766666666666666</v>
      </c>
      <c r="J3" s="4">
        <v>22.383333333333336</v>
      </c>
      <c r="K3" s="4">
        <v>17.658333333333335</v>
      </c>
      <c r="L3" s="4">
        <v>20.466666666666665</v>
      </c>
      <c r="M3" s="4">
        <v>16.291666666666668</v>
      </c>
      <c r="N3" s="4">
        <v>4.4083333333333341</v>
      </c>
      <c r="O3" s="4">
        <v>2.4999999999999998E-2</v>
      </c>
      <c r="P3" s="4">
        <v>21.674999999999997</v>
      </c>
      <c r="Q3" s="4">
        <v>18.641666666666666</v>
      </c>
      <c r="R3" s="4">
        <v>17.025000000000002</v>
      </c>
      <c r="S3" s="4">
        <v>15.81666666666667</v>
      </c>
      <c r="T3" s="4">
        <v>18.108333333333334</v>
      </c>
      <c r="U3" s="4">
        <v>5.7250000000000005</v>
      </c>
    </row>
    <row r="4" spans="1:21" x14ac:dyDescent="0.25">
      <c r="A4" s="3" t="s">
        <v>90</v>
      </c>
      <c r="B4" s="4">
        <v>26.7</v>
      </c>
      <c r="C4" s="4">
        <v>26.7</v>
      </c>
      <c r="D4" s="4">
        <v>26.7</v>
      </c>
      <c r="E4" s="4">
        <v>26.7</v>
      </c>
      <c r="F4" s="4">
        <v>26.7</v>
      </c>
      <c r="G4" s="4">
        <v>26.7</v>
      </c>
      <c r="H4" s="4">
        <v>26.7</v>
      </c>
      <c r="I4" s="4">
        <v>26.7</v>
      </c>
      <c r="J4" s="4">
        <v>26.7</v>
      </c>
      <c r="K4" s="4">
        <v>26.7</v>
      </c>
      <c r="L4" s="4">
        <v>26.7</v>
      </c>
      <c r="M4" s="4">
        <v>26.7</v>
      </c>
      <c r="N4" s="4">
        <v>26.7</v>
      </c>
      <c r="O4" s="4">
        <v>26.7</v>
      </c>
      <c r="P4" s="4">
        <v>26.7</v>
      </c>
      <c r="Q4" s="4">
        <v>26.7</v>
      </c>
      <c r="R4" s="4">
        <v>26.7</v>
      </c>
      <c r="S4" s="4">
        <v>26.7</v>
      </c>
      <c r="T4" s="4">
        <v>26.7</v>
      </c>
      <c r="U4" s="4">
        <v>26.7</v>
      </c>
    </row>
    <row r="5" spans="1:21" x14ac:dyDescent="0.25">
      <c r="A5" s="2" t="s">
        <v>1</v>
      </c>
      <c r="B5" s="5">
        <v>0.77652933832709137</v>
      </c>
      <c r="C5" s="5">
        <v>0.81210986267166041</v>
      </c>
      <c r="D5" s="5">
        <v>0.73533083645443198</v>
      </c>
      <c r="E5" s="5">
        <v>0.73158551810237216</v>
      </c>
      <c r="F5" s="5">
        <v>0.61985018726591756</v>
      </c>
      <c r="G5" s="5">
        <v>0.44975031210986266</v>
      </c>
      <c r="H5" s="5">
        <v>0.62203495630461925</v>
      </c>
      <c r="I5" s="5">
        <v>0.77777777777777779</v>
      </c>
      <c r="J5" s="5">
        <v>0.83832709113608006</v>
      </c>
      <c r="K5" s="5">
        <v>0.66136079900124856</v>
      </c>
      <c r="L5" s="5">
        <v>0.76654182272159799</v>
      </c>
      <c r="M5" s="5">
        <v>0.61017478152309623</v>
      </c>
      <c r="N5" s="5">
        <v>0.16510611735330841</v>
      </c>
      <c r="O5" s="5">
        <v>9.3632958801498118E-4</v>
      </c>
      <c r="P5" s="5">
        <v>0.81179775280898869</v>
      </c>
      <c r="Q5" s="5">
        <v>0.69818976279650435</v>
      </c>
      <c r="R5" s="5">
        <v>0.63764044943820231</v>
      </c>
      <c r="S5" s="5">
        <v>0.5923845193508116</v>
      </c>
      <c r="T5" s="5">
        <v>0.67821473158551815</v>
      </c>
      <c r="U5" s="5">
        <v>0.21441947565543074</v>
      </c>
    </row>
    <row r="6" spans="1:21" x14ac:dyDescent="0.25">
      <c r="A6" s="2" t="s">
        <v>2</v>
      </c>
      <c r="B6" s="6">
        <v>0.61000312109862687</v>
      </c>
    </row>
    <row r="8" spans="1:21" x14ac:dyDescent="0.25">
      <c r="A8" s="2" t="s">
        <v>0</v>
      </c>
      <c r="B8" s="2" t="s">
        <v>96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 t="s">
        <v>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</sheetData>
  <sortState ref="C13:G32">
    <sortCondition ref="D13:D32"/>
    <sortCondition ref="E13:E3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D17" sqref="D17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8" customFormat="1" x14ac:dyDescent="0.25">
      <c r="A1" s="2" t="s">
        <v>7</v>
      </c>
      <c r="B1" s="2" t="s">
        <v>70</v>
      </c>
      <c r="C1" s="2" t="s">
        <v>71</v>
      </c>
      <c r="D1" s="2" t="s">
        <v>72</v>
      </c>
      <c r="E1" s="2" t="s">
        <v>73</v>
      </c>
      <c r="F1" s="2" t="s">
        <v>74</v>
      </c>
      <c r="G1" s="2" t="s">
        <v>75</v>
      </c>
      <c r="H1" s="2" t="s">
        <v>76</v>
      </c>
      <c r="I1" s="2" t="s">
        <v>77</v>
      </c>
      <c r="J1" s="2" t="s">
        <v>78</v>
      </c>
      <c r="K1" s="2" t="s">
        <v>79</v>
      </c>
      <c r="L1" s="2" t="s">
        <v>80</v>
      </c>
      <c r="M1" s="2" t="s">
        <v>81</v>
      </c>
      <c r="N1" s="2" t="s">
        <v>82</v>
      </c>
      <c r="O1" s="2" t="s">
        <v>83</v>
      </c>
      <c r="P1" s="2" t="s">
        <v>84</v>
      </c>
      <c r="Q1" s="2" t="s">
        <v>85</v>
      </c>
      <c r="R1" s="2" t="s">
        <v>86</v>
      </c>
      <c r="S1" s="2" t="s">
        <v>87</v>
      </c>
      <c r="T1" s="2" t="s">
        <v>88</v>
      </c>
      <c r="U1" s="2" t="s">
        <v>89</v>
      </c>
    </row>
    <row r="2" spans="1:21" s="8" customFormat="1" x14ac:dyDescent="0.25">
      <c r="A2" s="2" t="s">
        <v>8</v>
      </c>
      <c r="B2" s="9">
        <v>46149</v>
      </c>
      <c r="C2" s="9">
        <v>47520</v>
      </c>
      <c r="D2" s="9">
        <v>48274</v>
      </c>
      <c r="E2" s="9">
        <v>47517</v>
      </c>
      <c r="F2" s="9">
        <v>46738</v>
      </c>
      <c r="G2" s="9">
        <v>47797</v>
      </c>
      <c r="H2" s="9">
        <v>48043</v>
      </c>
      <c r="I2" s="9">
        <v>46709</v>
      </c>
      <c r="J2" s="9">
        <v>46524</v>
      </c>
      <c r="K2" s="9">
        <v>47558</v>
      </c>
      <c r="L2" s="9">
        <v>48010</v>
      </c>
      <c r="M2" s="9">
        <v>46891</v>
      </c>
      <c r="N2" s="9">
        <v>46998</v>
      </c>
      <c r="O2" s="9">
        <v>46499</v>
      </c>
      <c r="P2" s="9">
        <v>46420</v>
      </c>
      <c r="Q2" s="9">
        <v>46169</v>
      </c>
      <c r="R2" s="9">
        <v>46163</v>
      </c>
      <c r="S2" s="9">
        <v>46516</v>
      </c>
      <c r="T2" s="9">
        <v>46390</v>
      </c>
      <c r="U2" s="9">
        <v>46860</v>
      </c>
    </row>
    <row r="3" spans="1:21" x14ac:dyDescent="0.25">
      <c r="A3" s="3" t="s">
        <v>91</v>
      </c>
      <c r="B3" s="4">
        <v>23.516666666666669</v>
      </c>
      <c r="C3" s="4">
        <v>23.700000000000003</v>
      </c>
      <c r="D3" s="4">
        <v>18.5</v>
      </c>
      <c r="E3" s="4">
        <v>18.108333333333331</v>
      </c>
      <c r="F3" s="4">
        <v>24.124999999999996</v>
      </c>
      <c r="G3" s="4">
        <v>23.950000000000003</v>
      </c>
      <c r="H3" s="4">
        <v>23.253846153846155</v>
      </c>
      <c r="I3" s="4">
        <v>19.675000000000001</v>
      </c>
      <c r="J3" s="4">
        <v>20.400000000000002</v>
      </c>
      <c r="K3" s="4">
        <v>21.658333333333335</v>
      </c>
      <c r="L3" s="4">
        <v>18.758333333333333</v>
      </c>
      <c r="M3" s="4">
        <v>13.158333333333333</v>
      </c>
      <c r="N3" s="4">
        <v>22.375</v>
      </c>
      <c r="O3" s="4">
        <v>8.9083333333333332</v>
      </c>
      <c r="P3" s="4">
        <v>20.991666666666667</v>
      </c>
      <c r="Q3" s="4">
        <v>23.074999999999999</v>
      </c>
      <c r="R3" s="4">
        <v>22.358333333333331</v>
      </c>
      <c r="S3" s="4">
        <v>6.3999999999999995</v>
      </c>
      <c r="T3" s="4">
        <v>18.625</v>
      </c>
      <c r="U3" s="4">
        <v>13.833333333333336</v>
      </c>
    </row>
    <row r="4" spans="1:21" x14ac:dyDescent="0.25">
      <c r="A4" s="3" t="s">
        <v>90</v>
      </c>
      <c r="B4" s="4">
        <v>26.7</v>
      </c>
      <c r="C4" s="4">
        <v>26.7</v>
      </c>
      <c r="D4" s="4">
        <v>26.7</v>
      </c>
      <c r="E4" s="4">
        <v>26.7</v>
      </c>
      <c r="F4" s="4">
        <v>26.7</v>
      </c>
      <c r="G4" s="4">
        <v>26.7</v>
      </c>
      <c r="H4" s="4">
        <v>26.7</v>
      </c>
      <c r="I4" s="4">
        <v>26.7</v>
      </c>
      <c r="J4" s="4">
        <v>26.7</v>
      </c>
      <c r="K4" s="4">
        <v>26.7</v>
      </c>
      <c r="L4" s="4">
        <v>26.7</v>
      </c>
      <c r="M4" s="4">
        <v>26.7</v>
      </c>
      <c r="N4" s="4">
        <v>26.7</v>
      </c>
      <c r="O4" s="4">
        <v>26.7</v>
      </c>
      <c r="P4" s="4">
        <v>26.7</v>
      </c>
      <c r="Q4" s="4">
        <v>26.7</v>
      </c>
      <c r="R4" s="4">
        <v>26.7</v>
      </c>
      <c r="S4" s="4">
        <v>26.7</v>
      </c>
      <c r="T4" s="4">
        <v>26.7</v>
      </c>
      <c r="U4" s="4">
        <v>26.7</v>
      </c>
    </row>
    <row r="5" spans="1:21" x14ac:dyDescent="0.25">
      <c r="A5" s="2" t="s">
        <v>1</v>
      </c>
      <c r="B5" s="5">
        <v>0.88077403245942587</v>
      </c>
      <c r="C5" s="5">
        <v>0.88764044943820242</v>
      </c>
      <c r="D5" s="5">
        <v>0.69288389513108617</v>
      </c>
      <c r="E5" s="5">
        <v>0.67821473158551804</v>
      </c>
      <c r="F5" s="5">
        <v>0.90355805243445686</v>
      </c>
      <c r="G5" s="5">
        <v>0.89700374531835214</v>
      </c>
      <c r="H5" s="5">
        <v>0.87093056755978104</v>
      </c>
      <c r="I5" s="5">
        <v>0.73689138576779034</v>
      </c>
      <c r="J5" s="5">
        <v>0.76404494382022481</v>
      </c>
      <c r="K5" s="5">
        <v>0.81117353308364548</v>
      </c>
      <c r="L5" s="5">
        <v>0.70255930087390761</v>
      </c>
      <c r="M5" s="5">
        <v>0.49282147315855179</v>
      </c>
      <c r="N5" s="5">
        <v>0.83801498127340823</v>
      </c>
      <c r="O5" s="5">
        <v>0.33364544319600498</v>
      </c>
      <c r="P5" s="5">
        <v>0.7862047440699127</v>
      </c>
      <c r="Q5" s="5">
        <v>0.86423220973782766</v>
      </c>
      <c r="R5" s="5">
        <v>0.8373907615480648</v>
      </c>
      <c r="S5" s="5">
        <v>0.23970037453183518</v>
      </c>
      <c r="T5" s="5">
        <v>0.69756554307116103</v>
      </c>
      <c r="U5" s="5">
        <v>0.51810237203495646</v>
      </c>
    </row>
    <row r="6" spans="1:21" x14ac:dyDescent="0.25">
      <c r="A6" s="2" t="s">
        <v>2</v>
      </c>
      <c r="B6" s="6">
        <v>0.72166762700470588</v>
      </c>
    </row>
    <row r="8" spans="1:21" x14ac:dyDescent="0.25">
      <c r="A8" s="2" t="s">
        <v>0</v>
      </c>
      <c r="B8" s="2" t="s">
        <v>95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 t="s">
        <v>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</sheetData>
  <sortState ref="C12:G31">
    <sortCondition ref="D12:D31"/>
    <sortCondition ref="E12:E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Graphs</vt:lpstr>
      <vt:lpstr>F2016</vt:lpstr>
      <vt:lpstr>F2015</vt:lpstr>
      <vt:lpstr>F2014</vt:lpstr>
      <vt:lpstr>F2013</vt:lpstr>
      <vt:lpstr>F2012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Matevosjana, Julia</cp:lastModifiedBy>
  <cp:lastPrinted>2014-10-15T15:37:15Z</cp:lastPrinted>
  <dcterms:created xsi:type="dcterms:W3CDTF">2014-09-15T20:46:38Z</dcterms:created>
  <dcterms:modified xsi:type="dcterms:W3CDTF">2017-01-27T21:51:50Z</dcterms:modified>
</cp:coreProperties>
</file>