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970" windowWidth="19230" windowHeight="6015"/>
  </bookViews>
  <sheets>
    <sheet name="Net_Metering_States-TX" sheetId="4" r:id="rId1"/>
  </sheets>
  <definedNames>
    <definedName name="_xlnm._FilterDatabase" localSheetId="0" hidden="1">'Net_Metering_States-TX'!$A$3:$O$61</definedName>
    <definedName name="_xlnm.Print_Titles" localSheetId="0">'Net_Metering_States-TX'!$1:$3</definedName>
  </definedNames>
  <calcPr calcId="145621"/>
</workbook>
</file>

<file path=xl/calcChain.xml><?xml version="1.0" encoding="utf-8"?>
<calcChain xmlns="http://schemas.openxmlformats.org/spreadsheetml/2006/main">
  <c r="N74" i="4" l="1"/>
  <c r="M74" i="4"/>
  <c r="K74" i="4"/>
  <c r="I74" i="4"/>
  <c r="H74" i="4"/>
  <c r="L72" i="4"/>
  <c r="K72" i="4"/>
  <c r="L71" i="4"/>
  <c r="K71" i="4"/>
  <c r="L70" i="4"/>
  <c r="O70" i="4" s="1"/>
  <c r="K70" i="4"/>
  <c r="L69" i="4"/>
  <c r="O69" i="4" s="1"/>
  <c r="K69" i="4"/>
  <c r="L74" i="4" l="1"/>
  <c r="O72" i="4"/>
  <c r="O71" i="4"/>
  <c r="O74" i="4" s="1"/>
  <c r="G65" i="4"/>
  <c r="N65" i="4"/>
  <c r="N4" i="4" s="1"/>
  <c r="M65" i="4"/>
  <c r="M4" i="4" s="1"/>
  <c r="L65" i="4"/>
  <c r="L4" i="4" s="1"/>
  <c r="K65" i="4"/>
  <c r="K4" i="4" s="1"/>
  <c r="I65" i="4"/>
  <c r="I4" i="4" s="1"/>
  <c r="H65" i="4"/>
  <c r="H4" i="4" s="1"/>
  <c r="G66" i="4" l="1"/>
  <c r="J65" i="4"/>
  <c r="F65" i="4"/>
  <c r="O65" i="4"/>
  <c r="O4" i="4" s="1"/>
  <c r="H66" i="4"/>
  <c r="H5" i="4" s="1"/>
  <c r="G70" i="4" l="1"/>
  <c r="G69" i="4"/>
  <c r="G72" i="4"/>
  <c r="G71" i="4"/>
  <c r="F66" i="4"/>
  <c r="J66" i="4"/>
  <c r="G74" i="4" l="1"/>
  <c r="F69" i="4"/>
  <c r="F70" i="4"/>
  <c r="J70" i="4" s="1"/>
  <c r="F71" i="4"/>
  <c r="J71" i="4" s="1"/>
  <c r="F72" i="4"/>
  <c r="J72" i="4" s="1"/>
  <c r="G75" i="4" l="1"/>
  <c r="G4" i="4"/>
  <c r="G5" i="4" s="1"/>
  <c r="F74" i="4"/>
  <c r="J69" i="4"/>
  <c r="J74" i="4" s="1"/>
  <c r="J75" i="4" l="1"/>
  <c r="J4" i="4"/>
  <c r="F75" i="4"/>
  <c r="F4" i="4"/>
  <c r="F5" i="4" s="1"/>
  <c r="J5" i="4"/>
</calcChain>
</file>

<file path=xl/sharedStrings.xml><?xml version="1.0" encoding="utf-8"?>
<sst xmlns="http://schemas.openxmlformats.org/spreadsheetml/2006/main" count="444" uniqueCount="86">
  <si>
    <t>Utility Characteristics</t>
  </si>
  <si>
    <t>Photovoltaic</t>
  </si>
  <si>
    <t>Total</t>
  </si>
  <si>
    <t/>
  </si>
  <si>
    <t>Capacity MW</t>
  </si>
  <si>
    <t>Customers</t>
  </si>
  <si>
    <t>Data Year</t>
  </si>
  <si>
    <t>Utility Number</t>
  </si>
  <si>
    <t>Utility Name</t>
  </si>
  <si>
    <t>State</t>
  </si>
  <si>
    <t>Residential</t>
  </si>
  <si>
    <t>Commercial</t>
  </si>
  <si>
    <t>Industrial</t>
  </si>
  <si>
    <t>Transportation</t>
  </si>
  <si>
    <t xml:space="preserve"> </t>
  </si>
  <si>
    <t>Austin Energy</t>
  </si>
  <si>
    <t>TX</t>
  </si>
  <si>
    <t>Bandera Electric Coop, Inc</t>
  </si>
  <si>
    <t>Bartlett Electric Coop, Inc</t>
  </si>
  <si>
    <t>Big Country Electric Coop, Inc</t>
  </si>
  <si>
    <t>Bluebonnet Electric Coop, Inc</t>
  </si>
  <si>
    <t>Bowie-Cass Electric Coop, Inc</t>
  </si>
  <si>
    <t>City of Brenham - (TX)</t>
  </si>
  <si>
    <t>Brownsville Public Utilities Board</t>
  </si>
  <si>
    <t>City of Bryan - (TX)</t>
  </si>
  <si>
    <t>Central Texas Elec Coop, Inc</t>
  </si>
  <si>
    <t>Cherokee County Elec Coop Assn</t>
  </si>
  <si>
    <t>Concho Valley Elec Coop Inc</t>
  </si>
  <si>
    <t>Cooke County Elec Coop Assn</t>
  </si>
  <si>
    <t>Comanche County Elec Coop Assn</t>
  </si>
  <si>
    <t>Deaf Smith Electric Coop, Inc</t>
  </si>
  <si>
    <t>City of Denton - (TX)</t>
  </si>
  <si>
    <t>Denton County Elec Coop, Inc</t>
  </si>
  <si>
    <t>El Paso Electric Co</t>
  </si>
  <si>
    <t>Fannin County Electric Coop</t>
  </si>
  <si>
    <t>Farmers Electric Coop, Inc - (TX)</t>
  </si>
  <si>
    <t>Fayette Electric Coop, Inc</t>
  </si>
  <si>
    <t>City of Floresville</t>
  </si>
  <si>
    <t>City of Fredericksburg - (TX)</t>
  </si>
  <si>
    <t>City of Georgetown - (TX)</t>
  </si>
  <si>
    <t>City of Greenville - (TX)</t>
  </si>
  <si>
    <t>Guadalupe Valley Elec Coop Inc</t>
  </si>
  <si>
    <t>Hamilton County Elec Coop Assn</t>
  </si>
  <si>
    <t>HILCO Electric Cooperative, Inc.</t>
  </si>
  <si>
    <t>Jasper-Newton Elec Coop, Inc</t>
  </si>
  <si>
    <t>Karnes Electric Coop Inc</t>
  </si>
  <si>
    <t>Lighthouse Electric Coop, Inc</t>
  </si>
  <si>
    <t>Magic Valley Electric Coop Inc</t>
  </si>
  <si>
    <t>Medina Electric Coop, Inc</t>
  </si>
  <si>
    <t>Mid-South Electric Coop Assn</t>
  </si>
  <si>
    <t>Navarro County Elec Coop, Inc</t>
  </si>
  <si>
    <t>City of New Braunfels - (TX)</t>
  </si>
  <si>
    <t>Tri-County Electric Coop, Inc</t>
  </si>
  <si>
    <t>Pedernales Electric Coop, Inc</t>
  </si>
  <si>
    <t>Rio Grande Electric Coop, Inc</t>
  </si>
  <si>
    <t>Rita Blanca Electric Coop, Inc</t>
  </si>
  <si>
    <t>Navasota Valley Elec Coop, Inc</t>
  </si>
  <si>
    <t>Rusk County Electric Coop, Inc</t>
  </si>
  <si>
    <t>City of San Antonio - (TX)</t>
  </si>
  <si>
    <t>San Patricio Electric Coop Inc</t>
  </si>
  <si>
    <t>Sharyland Utilities LP</t>
  </si>
  <si>
    <t>Southwest Arkansas E C C</t>
  </si>
  <si>
    <t>Southwestern Electric Power Co</t>
  </si>
  <si>
    <t>Trinity Valley Elec Coop Inc</t>
  </si>
  <si>
    <t>United Electric Coop Service Inc - (TX)</t>
  </si>
  <si>
    <t>Upshur Rural Elec Coop Corp</t>
  </si>
  <si>
    <t>Victoria Electric Coop, Inc</t>
  </si>
  <si>
    <t>Kerrville Public Utility Board</t>
  </si>
  <si>
    <t>Oncor Electric Delivery Company LLC</t>
  </si>
  <si>
    <t>Entergy Texas Inc.</t>
  </si>
  <si>
    <t>CenterPoint Energy</t>
  </si>
  <si>
    <t>Month</t>
  </si>
  <si>
    <t>thru 12</t>
  </si>
  <si>
    <t>thru 08</t>
  </si>
  <si>
    <t>.</t>
  </si>
  <si>
    <t>Totals</t>
  </si>
  <si>
    <t>not in ERCOT</t>
  </si>
  <si>
    <t>thru 10</t>
  </si>
  <si>
    <t>Sub-Totals</t>
  </si>
  <si>
    <t>Avg sizes (kW)</t>
  </si>
  <si>
    <t>AEP Texas North</t>
  </si>
  <si>
    <t>Texas-New Mexico Power</t>
  </si>
  <si>
    <t>AEP Texas Central</t>
  </si>
  <si>
    <t>TDSPs not in EIA reports - Customer counts from ERCOT Load Profile report 11/14/16, capacity calculated using above averages</t>
  </si>
  <si>
    <t>extracted data from EIA Form 826 Monthly Reporting thru Aug 2016</t>
  </si>
  <si>
    <t>extracted data from EIA Form 861 Annual Reporting thru Dec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</si>
</sst>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</font>
    <font>
      <b/>
      <sz val="10"/>
      <color indexed="8"/>
      <name val="Arial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10" xfId="0" applyNumberFormat="1" applyFont="1" applyFill="1" applyBorder="1" applyAlignment="1" applyProtection="1">
      <alignment horizontal="center" wrapText="1"/>
    </xf>
    <xf numFmtId="0" fontId="18" fillId="0" borderId="10" xfId="0" applyNumberFormat="1" applyFont="1" applyFill="1" applyBorder="1" applyAlignment="1" applyProtection="1">
      <alignment horizontal="right" wrapText="1"/>
    </xf>
    <xf numFmtId="0" fontId="18" fillId="0" borderId="10" xfId="0" applyNumberFormat="1" applyFont="1" applyFill="1" applyBorder="1" applyAlignment="1" applyProtection="1">
      <alignment horizontal="left" wrapText="1"/>
    </xf>
    <xf numFmtId="0" fontId="18" fillId="0" borderId="14" xfId="0" applyNumberFormat="1" applyFont="1" applyFill="1" applyBorder="1" applyAlignment="1" applyProtection="1">
      <alignment horizontal="right" wrapText="1"/>
    </xf>
    <xf numFmtId="0" fontId="18" fillId="0" borderId="10" xfId="0" applyNumberFormat="1" applyFont="1" applyFill="1" applyBorder="1" applyAlignment="1" applyProtection="1">
      <alignment horizontal="left"/>
    </xf>
    <xf numFmtId="0" fontId="18" fillId="0" borderId="14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vertical="center"/>
    </xf>
    <xf numFmtId="0" fontId="19" fillId="0" borderId="13" xfId="0" applyNumberFormat="1" applyFont="1" applyFill="1" applyBorder="1" applyAlignment="1" applyProtection="1">
      <alignment vertical="center"/>
    </xf>
    <xf numFmtId="0" fontId="19" fillId="0" borderId="1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right" wrapText="1"/>
    </xf>
    <xf numFmtId="3" fontId="18" fillId="0" borderId="10" xfId="0" applyNumberFormat="1" applyFont="1" applyFill="1" applyBorder="1" applyAlignment="1" applyProtection="1">
      <alignment horizontal="right" wrapText="1"/>
    </xf>
    <xf numFmtId="164" fontId="18" fillId="0" borderId="14" xfId="0" applyNumberFormat="1" applyFont="1" applyFill="1" applyBorder="1" applyAlignment="1" applyProtection="1">
      <alignment horizontal="right" wrapText="1"/>
    </xf>
    <xf numFmtId="3" fontId="18" fillId="0" borderId="14" xfId="0" applyNumberFormat="1" applyFont="1" applyFill="1" applyBorder="1" applyAlignment="1" applyProtection="1">
      <alignment horizontal="right" wrapText="1"/>
    </xf>
    <xf numFmtId="164" fontId="20" fillId="0" borderId="10" xfId="0" applyNumberFormat="1" applyFont="1" applyFill="1" applyBorder="1" applyAlignment="1" applyProtection="1">
      <alignment horizontal="right" wrapText="1"/>
    </xf>
    <xf numFmtId="164" fontId="0" fillId="0" borderId="0" xfId="0" applyNumberFormat="1" applyFont="1" applyFill="1" applyBorder="1" applyAlignment="1" applyProtection="1"/>
    <xf numFmtId="3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>
      <alignment horizontal="right" vertical="top" wrapText="1"/>
    </xf>
    <xf numFmtId="0" fontId="18" fillId="0" borderId="15" xfId="0" applyNumberFormat="1" applyFont="1" applyFill="1" applyBorder="1" applyAlignment="1" applyProtection="1">
      <alignment horizontal="left" vertical="top"/>
    </xf>
    <xf numFmtId="0" fontId="18" fillId="0" borderId="16" xfId="0" applyNumberFormat="1" applyFont="1" applyFill="1" applyBorder="1" applyAlignment="1" applyProtection="1">
      <alignment horizontal="right" wrapText="1"/>
    </xf>
    <xf numFmtId="0" fontId="18" fillId="0" borderId="16" xfId="0" applyNumberFormat="1" applyFont="1" applyFill="1" applyBorder="1" applyAlignment="1" applyProtection="1">
      <alignment horizontal="left"/>
    </xf>
    <xf numFmtId="0" fontId="0" fillId="0" borderId="10" xfId="0" applyNumberFormat="1" applyFont="1" applyFill="1" applyBorder="1" applyAlignment="1" applyProtection="1"/>
    <xf numFmtId="164" fontId="0" fillId="0" borderId="10" xfId="0" applyNumberFormat="1" applyFont="1" applyFill="1" applyBorder="1" applyAlignment="1" applyProtection="1"/>
    <xf numFmtId="3" fontId="0" fillId="0" borderId="10" xfId="0" applyNumberFormat="1" applyFont="1" applyFill="1" applyBorder="1" applyAlignment="1" applyProtection="1"/>
    <xf numFmtId="165" fontId="0" fillId="0" borderId="10" xfId="0" applyNumberFormat="1" applyFont="1" applyFill="1" applyBorder="1" applyAlignment="1" applyProtection="1"/>
    <xf numFmtId="0" fontId="18" fillId="0" borderId="17" xfId="0" applyNumberFormat="1" applyFont="1" applyFill="1" applyBorder="1" applyAlignment="1" applyProtection="1">
      <alignment horizontal="right" wrapText="1"/>
    </xf>
    <xf numFmtId="0" fontId="18" fillId="0" borderId="18" xfId="0" applyNumberFormat="1" applyFont="1" applyFill="1" applyBorder="1" applyAlignment="1" applyProtection="1">
      <alignment horizontal="left"/>
    </xf>
    <xf numFmtId="164" fontId="21" fillId="0" borderId="10" xfId="0" applyNumberFormat="1" applyFont="1" applyFill="1" applyBorder="1" applyAlignment="1" applyProtection="1">
      <alignment horizontal="center" vertical="center" wrapText="1"/>
    </xf>
    <xf numFmtId="3" fontId="21" fillId="0" borderId="10" xfId="0" applyNumberFormat="1" applyFont="1" applyFill="1" applyBorder="1" applyAlignment="1" applyProtection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zoomScale="85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O24" sqref="O24"/>
    </sheetView>
  </sheetViews>
  <sheetFormatPr defaultColWidth="9.140625" defaultRowHeight="15" x14ac:dyDescent="0.25"/>
  <cols>
    <col min="1" max="1" width="6.85546875" style="10" bestFit="1" customWidth="1"/>
    <col min="2" max="2" width="6.85546875" style="10" customWidth="1"/>
    <col min="3" max="3" width="10.28515625" style="10" bestFit="1" customWidth="1"/>
    <col min="4" max="4" width="31.7109375" style="10" customWidth="1"/>
    <col min="5" max="5" width="5.85546875" style="10" customWidth="1"/>
    <col min="6" max="6" width="9.85546875" style="10" customWidth="1"/>
    <col min="7" max="7" width="10.7109375" style="10" customWidth="1"/>
    <col min="8" max="8" width="9.140625" style="10" customWidth="1"/>
    <col min="9" max="9" width="9.28515625" style="10" customWidth="1"/>
    <col min="10" max="10" width="9" style="10" customWidth="1"/>
    <col min="11" max="11" width="9.85546875" style="10" customWidth="1"/>
    <col min="12" max="12" width="10.28515625" style="10" customWidth="1"/>
    <col min="13" max="13" width="8.7109375" style="10" customWidth="1"/>
    <col min="14" max="15" width="6.7109375" style="10" customWidth="1"/>
    <col min="16" max="16384" width="9.140625" style="10"/>
  </cols>
  <sheetData>
    <row r="1" spans="1:16" x14ac:dyDescent="0.25">
      <c r="A1" s="7" t="s">
        <v>0</v>
      </c>
      <c r="B1" s="8"/>
      <c r="C1" s="8"/>
      <c r="D1" s="8"/>
      <c r="E1" s="9"/>
      <c r="F1" s="7" t="s">
        <v>1</v>
      </c>
      <c r="G1" s="8"/>
      <c r="H1" s="8"/>
      <c r="I1" s="8"/>
      <c r="J1" s="8"/>
      <c r="K1" s="8"/>
      <c r="L1" s="8"/>
      <c r="M1" s="8"/>
      <c r="N1" s="8"/>
      <c r="O1" s="8"/>
    </row>
    <row r="2" spans="1:16" ht="15" customHeight="1" x14ac:dyDescent="0.25">
      <c r="A2" s="11" t="s">
        <v>3</v>
      </c>
      <c r="B2" s="12"/>
      <c r="C2" s="12"/>
      <c r="D2" s="12"/>
      <c r="E2" s="13"/>
      <c r="F2" s="11" t="s">
        <v>4</v>
      </c>
      <c r="G2" s="12"/>
      <c r="H2" s="12"/>
      <c r="I2" s="12"/>
      <c r="J2" s="13"/>
      <c r="K2" s="11" t="s">
        <v>5</v>
      </c>
      <c r="L2" s="12"/>
      <c r="M2" s="12"/>
      <c r="N2" s="12"/>
      <c r="O2" s="13"/>
    </row>
    <row r="3" spans="1:16" ht="38.25" x14ac:dyDescent="0.25">
      <c r="A3" s="14" t="s">
        <v>6</v>
      </c>
      <c r="B3" s="14" t="s">
        <v>71</v>
      </c>
      <c r="C3" s="14" t="s">
        <v>7</v>
      </c>
      <c r="D3" s="14" t="s">
        <v>8</v>
      </c>
      <c r="E3" s="14" t="s">
        <v>9</v>
      </c>
      <c r="F3" s="33" t="s">
        <v>10</v>
      </c>
      <c r="G3" s="33" t="s">
        <v>11</v>
      </c>
      <c r="H3" s="33" t="s">
        <v>12</v>
      </c>
      <c r="I3" s="33" t="s">
        <v>13</v>
      </c>
      <c r="J3" s="33" t="s">
        <v>2</v>
      </c>
      <c r="K3" s="34" t="s">
        <v>10</v>
      </c>
      <c r="L3" s="34" t="s">
        <v>11</v>
      </c>
      <c r="M3" s="34" t="s">
        <v>12</v>
      </c>
      <c r="N3" s="34" t="s">
        <v>13</v>
      </c>
      <c r="O3" s="34" t="s">
        <v>2</v>
      </c>
    </row>
    <row r="4" spans="1:16" x14ac:dyDescent="0.25">
      <c r="D4" s="27" t="s">
        <v>75</v>
      </c>
      <c r="E4" s="3" t="s">
        <v>16</v>
      </c>
      <c r="F4" s="28">
        <f>F65+F74</f>
        <v>146.55208215334704</v>
      </c>
      <c r="G4" s="28">
        <f>G65+G74</f>
        <v>78.917154460719019</v>
      </c>
      <c r="H4" s="28">
        <f>H65+H74</f>
        <v>0.24</v>
      </c>
      <c r="I4" s="28">
        <f>I65+I74</f>
        <v>0</v>
      </c>
      <c r="J4" s="28">
        <f>J65+J74</f>
        <v>225.70923661406604</v>
      </c>
      <c r="K4" s="29">
        <f>K65+K74</f>
        <v>25222</v>
      </c>
      <c r="L4" s="29">
        <f>L65+L74</f>
        <v>1754</v>
      </c>
      <c r="M4" s="29">
        <f>M65+M74</f>
        <v>8</v>
      </c>
      <c r="N4" s="29">
        <f>N65+N74</f>
        <v>0</v>
      </c>
      <c r="O4" s="29">
        <f>O65+O74</f>
        <v>26984</v>
      </c>
    </row>
    <row r="5" spans="1:16" x14ac:dyDescent="0.25">
      <c r="D5" s="27" t="s">
        <v>79</v>
      </c>
      <c r="E5" s="3" t="s">
        <v>16</v>
      </c>
      <c r="F5" s="30">
        <f>F4/K4*1000</f>
        <v>5.8104861689535747</v>
      </c>
      <c r="G5" s="30">
        <f>G4/L4*1000</f>
        <v>44.992676431424755</v>
      </c>
      <c r="H5" s="30">
        <f>H4/M4*1000</f>
        <v>30</v>
      </c>
      <c r="I5" s="30"/>
      <c r="J5" s="30">
        <f>J4/O4*1000</f>
        <v>8.3645581312654187</v>
      </c>
      <c r="K5" s="21"/>
      <c r="L5" s="21"/>
      <c r="M5" s="21"/>
      <c r="N5" s="21"/>
      <c r="O5" s="21"/>
    </row>
    <row r="7" spans="1:16" x14ac:dyDescent="0.25">
      <c r="A7" s="10" t="s">
        <v>84</v>
      </c>
    </row>
    <row r="8" spans="1:16" x14ac:dyDescent="0.25">
      <c r="A8" s="1">
        <v>2016</v>
      </c>
      <c r="B8" s="1" t="s">
        <v>73</v>
      </c>
      <c r="C8" s="31">
        <v>44372</v>
      </c>
      <c r="D8" s="32" t="s">
        <v>68</v>
      </c>
      <c r="E8" s="3" t="s">
        <v>16</v>
      </c>
      <c r="F8" s="17">
        <v>48.878</v>
      </c>
      <c r="G8" s="17">
        <v>37.078000000000003</v>
      </c>
      <c r="H8" s="17">
        <v>0</v>
      </c>
      <c r="I8" s="17">
        <v>0</v>
      </c>
      <c r="J8" s="17">
        <v>85.956000000000003</v>
      </c>
      <c r="K8" s="18">
        <v>7850</v>
      </c>
      <c r="L8" s="18">
        <v>554</v>
      </c>
      <c r="M8" s="18">
        <v>0</v>
      </c>
      <c r="N8" s="18">
        <v>0</v>
      </c>
      <c r="O8" s="18">
        <v>8404</v>
      </c>
    </row>
    <row r="9" spans="1:16" x14ac:dyDescent="0.25">
      <c r="A9" s="1">
        <v>2016</v>
      </c>
      <c r="B9" s="1" t="s">
        <v>73</v>
      </c>
      <c r="C9" s="25">
        <v>16604</v>
      </c>
      <c r="D9" s="26" t="s">
        <v>58</v>
      </c>
      <c r="E9" s="3" t="s">
        <v>16</v>
      </c>
      <c r="F9" s="17">
        <v>33.603999999999999</v>
      </c>
      <c r="G9" s="17">
        <v>13.147</v>
      </c>
      <c r="H9" s="17">
        <v>0</v>
      </c>
      <c r="I9" s="17">
        <v>0</v>
      </c>
      <c r="J9" s="17">
        <v>46.750999999999998</v>
      </c>
      <c r="K9" s="18">
        <v>5434</v>
      </c>
      <c r="L9" s="18">
        <v>368</v>
      </c>
      <c r="M9" s="18">
        <v>0</v>
      </c>
      <c r="N9" s="18">
        <v>0</v>
      </c>
      <c r="O9" s="18">
        <v>5802</v>
      </c>
    </row>
    <row r="10" spans="1:16" x14ac:dyDescent="0.25">
      <c r="A10" s="1">
        <v>2016</v>
      </c>
      <c r="B10" s="1" t="s">
        <v>73</v>
      </c>
      <c r="C10" s="4">
        <v>5701</v>
      </c>
      <c r="D10" s="6" t="s">
        <v>33</v>
      </c>
      <c r="E10" s="3" t="s">
        <v>16</v>
      </c>
      <c r="F10" s="17">
        <v>8.4540000000000006</v>
      </c>
      <c r="G10" s="17">
        <v>2.63</v>
      </c>
      <c r="H10" s="17">
        <v>0</v>
      </c>
      <c r="I10" s="17">
        <v>0</v>
      </c>
      <c r="J10" s="17">
        <v>11.084</v>
      </c>
      <c r="K10" s="18">
        <v>1831</v>
      </c>
      <c r="L10" s="18">
        <v>69</v>
      </c>
      <c r="M10" s="18">
        <v>0</v>
      </c>
      <c r="N10" s="18">
        <v>0</v>
      </c>
      <c r="O10" s="18">
        <v>1900</v>
      </c>
      <c r="P10" s="10" t="s">
        <v>76</v>
      </c>
    </row>
    <row r="11" spans="1:16" x14ac:dyDescent="0.25">
      <c r="A11" s="1">
        <v>2016</v>
      </c>
      <c r="B11" s="1" t="s">
        <v>73</v>
      </c>
      <c r="C11" s="4">
        <v>55937</v>
      </c>
      <c r="D11" s="6" t="s">
        <v>69</v>
      </c>
      <c r="E11" s="3" t="s">
        <v>16</v>
      </c>
      <c r="F11" s="17">
        <v>1.238</v>
      </c>
      <c r="G11" s="17">
        <v>0.34899999999999998</v>
      </c>
      <c r="H11" s="17" t="s">
        <v>74</v>
      </c>
      <c r="I11" s="17" t="s">
        <v>74</v>
      </c>
      <c r="J11" s="17">
        <v>1.587</v>
      </c>
      <c r="K11" s="18">
        <v>220</v>
      </c>
      <c r="L11" s="18">
        <v>20</v>
      </c>
      <c r="M11" s="18" t="s">
        <v>74</v>
      </c>
      <c r="N11" s="18" t="s">
        <v>74</v>
      </c>
      <c r="O11" s="18">
        <v>240</v>
      </c>
    </row>
    <row r="12" spans="1:16" x14ac:dyDescent="0.25">
      <c r="A12" s="1">
        <v>2016</v>
      </c>
      <c r="B12" s="1" t="s">
        <v>73</v>
      </c>
      <c r="C12" s="4">
        <v>17008</v>
      </c>
      <c r="D12" s="6" t="s">
        <v>60</v>
      </c>
      <c r="E12" s="3" t="s">
        <v>16</v>
      </c>
      <c r="F12" s="17">
        <v>0.36799999999999999</v>
      </c>
      <c r="G12" s="17">
        <v>4.1000000000000002E-2</v>
      </c>
      <c r="H12" s="17" t="s">
        <v>74</v>
      </c>
      <c r="I12" s="17" t="s">
        <v>74</v>
      </c>
      <c r="J12" s="17">
        <v>0.40899999999999997</v>
      </c>
      <c r="K12" s="18">
        <v>46</v>
      </c>
      <c r="L12" s="18">
        <v>5</v>
      </c>
      <c r="M12" s="18" t="s">
        <v>74</v>
      </c>
      <c r="N12" s="18" t="s">
        <v>74</v>
      </c>
      <c r="O12" s="18">
        <v>51</v>
      </c>
    </row>
    <row r="13" spans="1:16" x14ac:dyDescent="0.25">
      <c r="A13" s="1">
        <v>2016</v>
      </c>
      <c r="B13" s="1" t="s">
        <v>73</v>
      </c>
      <c r="C13" s="4">
        <v>17698</v>
      </c>
      <c r="D13" s="6" t="s">
        <v>62</v>
      </c>
      <c r="E13" s="3" t="s">
        <v>16</v>
      </c>
      <c r="F13" s="17">
        <v>0.21299999999999999</v>
      </c>
      <c r="G13" s="17">
        <v>0.376</v>
      </c>
      <c r="H13" s="17">
        <v>0</v>
      </c>
      <c r="I13" s="17">
        <v>0</v>
      </c>
      <c r="J13" s="17">
        <v>0.58899999999999997</v>
      </c>
      <c r="K13" s="18">
        <v>29</v>
      </c>
      <c r="L13" s="18">
        <v>19</v>
      </c>
      <c r="M13" s="18">
        <v>0</v>
      </c>
      <c r="N13" s="18">
        <v>0</v>
      </c>
      <c r="O13" s="18">
        <v>48</v>
      </c>
    </row>
    <row r="15" spans="1:16" x14ac:dyDescent="0.25">
      <c r="A15" s="10" t="s">
        <v>85</v>
      </c>
    </row>
    <row r="16" spans="1:16" x14ac:dyDescent="0.25">
      <c r="A16" s="1">
        <v>2015</v>
      </c>
      <c r="B16" s="1" t="s">
        <v>72</v>
      </c>
      <c r="C16" s="2">
        <v>1015</v>
      </c>
      <c r="D16" s="3" t="s">
        <v>15</v>
      </c>
      <c r="E16" s="3" t="s">
        <v>16</v>
      </c>
      <c r="F16" s="15">
        <v>19.716000000000001</v>
      </c>
      <c r="G16" s="15">
        <v>11.696</v>
      </c>
      <c r="H16" s="15" t="s">
        <v>14</v>
      </c>
      <c r="I16" s="15" t="s">
        <v>14</v>
      </c>
      <c r="J16" s="15">
        <v>31.411999999999999</v>
      </c>
      <c r="K16" s="16">
        <v>4497</v>
      </c>
      <c r="L16" s="16">
        <v>369</v>
      </c>
      <c r="M16" s="16" t="s">
        <v>14</v>
      </c>
      <c r="N16" s="16" t="s">
        <v>14</v>
      </c>
      <c r="O16" s="16">
        <v>4866</v>
      </c>
    </row>
    <row r="17" spans="1:15" x14ac:dyDescent="0.25">
      <c r="A17" s="1">
        <v>2015</v>
      </c>
      <c r="B17" s="1" t="s">
        <v>72</v>
      </c>
      <c r="C17" s="2">
        <v>14626</v>
      </c>
      <c r="D17" s="5" t="s">
        <v>53</v>
      </c>
      <c r="E17" s="3" t="s">
        <v>16</v>
      </c>
      <c r="F17" s="15">
        <v>4.5</v>
      </c>
      <c r="G17" s="15">
        <v>0.2</v>
      </c>
      <c r="H17" s="15">
        <v>0</v>
      </c>
      <c r="I17" s="15">
        <v>0</v>
      </c>
      <c r="J17" s="15">
        <v>4.7</v>
      </c>
      <c r="K17" s="16">
        <v>866</v>
      </c>
      <c r="L17" s="16">
        <v>2</v>
      </c>
      <c r="M17" s="16">
        <v>0</v>
      </c>
      <c r="N17" s="16">
        <v>0</v>
      </c>
      <c r="O17" s="16">
        <v>868</v>
      </c>
    </row>
    <row r="18" spans="1:15" x14ac:dyDescent="0.25">
      <c r="A18" s="1">
        <v>2015</v>
      </c>
      <c r="B18" s="1" t="s">
        <v>72</v>
      </c>
      <c r="C18" s="2">
        <v>7752</v>
      </c>
      <c r="D18" s="5" t="s">
        <v>41</v>
      </c>
      <c r="E18" s="3" t="s">
        <v>16</v>
      </c>
      <c r="F18" s="15">
        <v>3.7829999999999999</v>
      </c>
      <c r="G18" s="15">
        <v>0.14899999999999999</v>
      </c>
      <c r="H18" s="15" t="s">
        <v>14</v>
      </c>
      <c r="I18" s="15" t="s">
        <v>14</v>
      </c>
      <c r="J18" s="15">
        <v>3.9319999999999999</v>
      </c>
      <c r="K18" s="16">
        <v>814</v>
      </c>
      <c r="L18" s="16">
        <v>13</v>
      </c>
      <c r="M18" s="16" t="s">
        <v>14</v>
      </c>
      <c r="N18" s="16" t="s">
        <v>14</v>
      </c>
      <c r="O18" s="16">
        <v>827</v>
      </c>
    </row>
    <row r="19" spans="1:15" x14ac:dyDescent="0.25">
      <c r="A19" s="1">
        <v>2015</v>
      </c>
      <c r="B19" s="1" t="s">
        <v>72</v>
      </c>
      <c r="C19" s="2">
        <v>1892</v>
      </c>
      <c r="D19" s="5" t="s">
        <v>20</v>
      </c>
      <c r="E19" s="3" t="s">
        <v>16</v>
      </c>
      <c r="F19" s="15">
        <v>0.98399999999999999</v>
      </c>
      <c r="G19" s="15">
        <v>5.1999999999999998E-2</v>
      </c>
      <c r="H19" s="15" t="s">
        <v>14</v>
      </c>
      <c r="I19" s="15" t="s">
        <v>14</v>
      </c>
      <c r="J19" s="15">
        <v>1.036</v>
      </c>
      <c r="K19" s="16">
        <v>152</v>
      </c>
      <c r="L19" s="16">
        <v>8</v>
      </c>
      <c r="M19" s="16" t="s">
        <v>14</v>
      </c>
      <c r="N19" s="16" t="s">
        <v>14</v>
      </c>
      <c r="O19" s="16">
        <v>160</v>
      </c>
    </row>
    <row r="20" spans="1:15" x14ac:dyDescent="0.25">
      <c r="A20" s="1">
        <v>2015</v>
      </c>
      <c r="B20" s="1" t="s">
        <v>72</v>
      </c>
      <c r="C20" s="2">
        <v>5078</v>
      </c>
      <c r="D20" s="5" t="s">
        <v>32</v>
      </c>
      <c r="E20" s="3" t="s">
        <v>16</v>
      </c>
      <c r="F20" s="15">
        <v>0.58699999999999997</v>
      </c>
      <c r="G20" s="15">
        <v>2.3E-2</v>
      </c>
      <c r="H20" s="15">
        <v>0.19500000000000001</v>
      </c>
      <c r="I20" s="15" t="s">
        <v>14</v>
      </c>
      <c r="J20" s="15">
        <v>0.80500000000000005</v>
      </c>
      <c r="K20" s="16">
        <v>132</v>
      </c>
      <c r="L20" s="16">
        <v>3</v>
      </c>
      <c r="M20" s="16">
        <v>6</v>
      </c>
      <c r="N20" s="16" t="s">
        <v>14</v>
      </c>
      <c r="O20" s="16">
        <v>141</v>
      </c>
    </row>
    <row r="21" spans="1:15" x14ac:dyDescent="0.25">
      <c r="A21" s="1">
        <v>2015</v>
      </c>
      <c r="B21" s="1" t="s">
        <v>72</v>
      </c>
      <c r="C21" s="2">
        <v>7129</v>
      </c>
      <c r="D21" s="5" t="s">
        <v>39</v>
      </c>
      <c r="E21" s="3" t="s">
        <v>16</v>
      </c>
      <c r="F21" s="15">
        <v>0.68200000000000005</v>
      </c>
      <c r="G21" s="15">
        <v>0.13500000000000001</v>
      </c>
      <c r="H21" s="15" t="s">
        <v>14</v>
      </c>
      <c r="I21" s="15" t="s">
        <v>14</v>
      </c>
      <c r="J21" s="15">
        <v>0.81699999999999995</v>
      </c>
      <c r="K21" s="16">
        <v>101</v>
      </c>
      <c r="L21" s="16">
        <v>12</v>
      </c>
      <c r="M21" s="16" t="s">
        <v>14</v>
      </c>
      <c r="N21" s="16" t="s">
        <v>14</v>
      </c>
      <c r="O21" s="16">
        <v>113</v>
      </c>
    </row>
    <row r="22" spans="1:15" x14ac:dyDescent="0.25">
      <c r="A22" s="1">
        <v>2015</v>
      </c>
      <c r="B22" s="1" t="s">
        <v>72</v>
      </c>
      <c r="C22" s="2">
        <v>1175</v>
      </c>
      <c r="D22" s="5" t="s">
        <v>17</v>
      </c>
      <c r="E22" s="3" t="s">
        <v>16</v>
      </c>
      <c r="F22" s="15">
        <v>0.73</v>
      </c>
      <c r="G22" s="15" t="s">
        <v>14</v>
      </c>
      <c r="H22" s="15" t="s">
        <v>14</v>
      </c>
      <c r="I22" s="15" t="s">
        <v>14</v>
      </c>
      <c r="J22" s="15">
        <v>0.73</v>
      </c>
      <c r="K22" s="16">
        <v>85</v>
      </c>
      <c r="L22" s="16" t="s">
        <v>14</v>
      </c>
      <c r="M22" s="16" t="s">
        <v>14</v>
      </c>
      <c r="N22" s="16" t="s">
        <v>14</v>
      </c>
      <c r="O22" s="16">
        <v>85</v>
      </c>
    </row>
    <row r="23" spans="1:15" x14ac:dyDescent="0.25">
      <c r="A23" s="1">
        <v>2015</v>
      </c>
      <c r="B23" s="1" t="s">
        <v>72</v>
      </c>
      <c r="C23" s="2">
        <v>3282</v>
      </c>
      <c r="D23" s="5" t="s">
        <v>25</v>
      </c>
      <c r="E23" s="3" t="s">
        <v>16</v>
      </c>
      <c r="F23" s="15">
        <v>0.68799999999999994</v>
      </c>
      <c r="G23" s="15" t="s">
        <v>14</v>
      </c>
      <c r="H23" s="15" t="s">
        <v>14</v>
      </c>
      <c r="I23" s="15" t="s">
        <v>14</v>
      </c>
      <c r="J23" s="15">
        <v>0.68799999999999994</v>
      </c>
      <c r="K23" s="16">
        <v>83</v>
      </c>
      <c r="L23" s="16" t="s">
        <v>14</v>
      </c>
      <c r="M23" s="16" t="s">
        <v>14</v>
      </c>
      <c r="N23" s="16" t="s">
        <v>14</v>
      </c>
      <c r="O23" s="16">
        <v>83</v>
      </c>
    </row>
    <row r="24" spans="1:15" x14ac:dyDescent="0.25">
      <c r="A24" s="1">
        <v>2015</v>
      </c>
      <c r="B24" s="1" t="s">
        <v>72</v>
      </c>
      <c r="C24" s="2">
        <v>19490</v>
      </c>
      <c r="D24" s="5" t="s">
        <v>64</v>
      </c>
      <c r="E24" s="3" t="s">
        <v>16</v>
      </c>
      <c r="F24" s="15">
        <v>0.41899999999999998</v>
      </c>
      <c r="G24" s="15">
        <v>1.2E-2</v>
      </c>
      <c r="H24" s="15" t="s">
        <v>14</v>
      </c>
      <c r="I24" s="15" t="s">
        <v>14</v>
      </c>
      <c r="J24" s="15">
        <v>0.43099999999999999</v>
      </c>
      <c r="K24" s="16">
        <v>81</v>
      </c>
      <c r="L24" s="16">
        <v>8</v>
      </c>
      <c r="M24" s="16" t="s">
        <v>14</v>
      </c>
      <c r="N24" s="16" t="s">
        <v>14</v>
      </c>
      <c r="O24" s="16">
        <v>89</v>
      </c>
    </row>
    <row r="25" spans="1:15" x14ac:dyDescent="0.25">
      <c r="A25" s="1">
        <v>2015</v>
      </c>
      <c r="B25" s="1" t="s">
        <v>72</v>
      </c>
      <c r="C25" s="2">
        <v>2442</v>
      </c>
      <c r="D25" s="5" t="s">
        <v>24</v>
      </c>
      <c r="E25" s="3" t="s">
        <v>16</v>
      </c>
      <c r="F25" s="15">
        <v>0.308</v>
      </c>
      <c r="G25" s="15">
        <v>5.8999999999999997E-2</v>
      </c>
      <c r="H25" s="15" t="s">
        <v>14</v>
      </c>
      <c r="I25" s="15" t="s">
        <v>14</v>
      </c>
      <c r="J25" s="15">
        <v>0.36699999999999999</v>
      </c>
      <c r="K25" s="16">
        <v>64</v>
      </c>
      <c r="L25" s="16">
        <v>7</v>
      </c>
      <c r="M25" s="16" t="s">
        <v>14</v>
      </c>
      <c r="N25" s="16" t="s">
        <v>14</v>
      </c>
      <c r="O25" s="16">
        <v>71</v>
      </c>
    </row>
    <row r="26" spans="1:15" x14ac:dyDescent="0.25">
      <c r="A26" s="1">
        <v>2015</v>
      </c>
      <c r="B26" s="1" t="s">
        <v>72</v>
      </c>
      <c r="C26" s="2">
        <v>5063</v>
      </c>
      <c r="D26" s="5" t="s">
        <v>31</v>
      </c>
      <c r="E26" s="3" t="s">
        <v>16</v>
      </c>
      <c r="F26" s="15">
        <v>0.31</v>
      </c>
      <c r="G26" s="15">
        <v>0.16</v>
      </c>
      <c r="H26" s="15">
        <v>4.4999999999999998E-2</v>
      </c>
      <c r="I26" s="15" t="s">
        <v>14</v>
      </c>
      <c r="J26" s="15">
        <v>0.51500000000000001</v>
      </c>
      <c r="K26" s="16">
        <v>62</v>
      </c>
      <c r="L26" s="16">
        <v>14</v>
      </c>
      <c r="M26" s="16">
        <v>2</v>
      </c>
      <c r="N26" s="16" t="s">
        <v>14</v>
      </c>
      <c r="O26" s="16">
        <v>78</v>
      </c>
    </row>
    <row r="27" spans="1:15" x14ac:dyDescent="0.25">
      <c r="A27" s="1">
        <v>2015</v>
      </c>
      <c r="B27" s="1" t="s">
        <v>72</v>
      </c>
      <c r="C27" s="2">
        <v>18976</v>
      </c>
      <c r="D27" s="5" t="s">
        <v>63</v>
      </c>
      <c r="E27" s="3" t="s">
        <v>16</v>
      </c>
      <c r="F27" s="15">
        <v>0.45100000000000001</v>
      </c>
      <c r="G27" s="15" t="s">
        <v>14</v>
      </c>
      <c r="H27" s="15" t="s">
        <v>14</v>
      </c>
      <c r="I27" s="15" t="s">
        <v>14</v>
      </c>
      <c r="J27" s="15">
        <v>0.45100000000000001</v>
      </c>
      <c r="K27" s="16">
        <v>61</v>
      </c>
      <c r="L27" s="16" t="s">
        <v>14</v>
      </c>
      <c r="M27" s="16" t="s">
        <v>14</v>
      </c>
      <c r="N27" s="16" t="s">
        <v>14</v>
      </c>
      <c r="O27" s="16">
        <v>61</v>
      </c>
    </row>
    <row r="28" spans="1:15" x14ac:dyDescent="0.25">
      <c r="A28" s="1">
        <v>2015</v>
      </c>
      <c r="B28" s="1" t="s">
        <v>72</v>
      </c>
      <c r="C28" s="2">
        <v>19159</v>
      </c>
      <c r="D28" s="5" t="s">
        <v>52</v>
      </c>
      <c r="E28" s="3" t="s">
        <v>16</v>
      </c>
      <c r="F28" s="15">
        <v>0.36599999999999999</v>
      </c>
      <c r="G28" s="15">
        <v>0.02</v>
      </c>
      <c r="H28" s="15">
        <v>0</v>
      </c>
      <c r="I28" s="15">
        <v>0</v>
      </c>
      <c r="J28" s="15">
        <v>0.38600000000000001</v>
      </c>
      <c r="K28" s="16">
        <v>50</v>
      </c>
      <c r="L28" s="16">
        <v>1</v>
      </c>
      <c r="M28" s="16">
        <v>0</v>
      </c>
      <c r="N28" s="16">
        <v>0</v>
      </c>
      <c r="O28" s="16">
        <v>51</v>
      </c>
    </row>
    <row r="29" spans="1:15" x14ac:dyDescent="0.25">
      <c r="A29" s="1">
        <v>2015</v>
      </c>
      <c r="B29" s="1" t="s">
        <v>72</v>
      </c>
      <c r="C29" s="2">
        <v>6182</v>
      </c>
      <c r="D29" s="5" t="s">
        <v>35</v>
      </c>
      <c r="E29" s="3" t="s">
        <v>16</v>
      </c>
      <c r="F29" s="15">
        <v>0.312</v>
      </c>
      <c r="G29" s="15" t="s">
        <v>14</v>
      </c>
      <c r="H29" s="15" t="s">
        <v>14</v>
      </c>
      <c r="I29" s="15" t="s">
        <v>14</v>
      </c>
      <c r="J29" s="15">
        <v>0.312</v>
      </c>
      <c r="K29" s="16">
        <v>46</v>
      </c>
      <c r="L29" s="16" t="s">
        <v>14</v>
      </c>
      <c r="M29" s="16" t="s">
        <v>14</v>
      </c>
      <c r="N29" s="16" t="s">
        <v>14</v>
      </c>
      <c r="O29" s="16">
        <v>46</v>
      </c>
    </row>
    <row r="30" spans="1:15" x14ac:dyDescent="0.25">
      <c r="A30" s="1">
        <v>2015</v>
      </c>
      <c r="B30" s="1" t="s">
        <v>72</v>
      </c>
      <c r="C30" s="2">
        <v>8620</v>
      </c>
      <c r="D30" s="5" t="s">
        <v>43</v>
      </c>
      <c r="E30" s="3" t="s">
        <v>16</v>
      </c>
      <c r="F30" s="15">
        <v>0.16</v>
      </c>
      <c r="G30" s="15" t="s">
        <v>14</v>
      </c>
      <c r="H30" s="15" t="s">
        <v>14</v>
      </c>
      <c r="I30" s="15" t="s">
        <v>14</v>
      </c>
      <c r="J30" s="15">
        <v>0.16</v>
      </c>
      <c r="K30" s="16">
        <v>29</v>
      </c>
      <c r="L30" s="16" t="s">
        <v>14</v>
      </c>
      <c r="M30" s="16" t="s">
        <v>14</v>
      </c>
      <c r="N30" s="16" t="s">
        <v>14</v>
      </c>
      <c r="O30" s="16">
        <v>29</v>
      </c>
    </row>
    <row r="31" spans="1:15" x14ac:dyDescent="0.25">
      <c r="A31" s="1">
        <v>2015</v>
      </c>
      <c r="B31" s="1" t="s">
        <v>72</v>
      </c>
      <c r="C31" s="2">
        <v>1273</v>
      </c>
      <c r="D31" s="5" t="s">
        <v>18</v>
      </c>
      <c r="E31" s="3" t="s">
        <v>16</v>
      </c>
      <c r="F31" s="15">
        <v>0.23599999999999999</v>
      </c>
      <c r="G31" s="15" t="s">
        <v>14</v>
      </c>
      <c r="H31" s="15" t="s">
        <v>14</v>
      </c>
      <c r="I31" s="15" t="s">
        <v>14</v>
      </c>
      <c r="J31" s="15">
        <v>0.23599999999999999</v>
      </c>
      <c r="K31" s="16">
        <v>24</v>
      </c>
      <c r="L31" s="16" t="s">
        <v>14</v>
      </c>
      <c r="M31" s="16" t="s">
        <v>14</v>
      </c>
      <c r="N31" s="16" t="s">
        <v>14</v>
      </c>
      <c r="O31" s="16">
        <v>24</v>
      </c>
    </row>
    <row r="32" spans="1:15" x14ac:dyDescent="0.25">
      <c r="A32" s="1">
        <v>2015</v>
      </c>
      <c r="B32" s="1" t="s">
        <v>72</v>
      </c>
      <c r="C32" s="2">
        <v>12452</v>
      </c>
      <c r="D32" s="5" t="s">
        <v>49</v>
      </c>
      <c r="E32" s="3" t="s">
        <v>16</v>
      </c>
      <c r="F32" s="15">
        <v>0.10299999999999999</v>
      </c>
      <c r="G32" s="15">
        <v>1.7999999999999999E-2</v>
      </c>
      <c r="H32" s="15">
        <v>0</v>
      </c>
      <c r="I32" s="15">
        <v>0</v>
      </c>
      <c r="J32" s="15">
        <v>0.121</v>
      </c>
      <c r="K32" s="16">
        <v>24</v>
      </c>
      <c r="L32" s="16">
        <v>1</v>
      </c>
      <c r="M32" s="16">
        <v>0</v>
      </c>
      <c r="N32" s="16">
        <v>0</v>
      </c>
      <c r="O32" s="16">
        <v>25</v>
      </c>
    </row>
    <row r="33" spans="1:15" x14ac:dyDescent="0.25">
      <c r="A33" s="1">
        <v>2015</v>
      </c>
      <c r="B33" s="1" t="s">
        <v>72</v>
      </c>
      <c r="C33" s="2">
        <v>12268</v>
      </c>
      <c r="D33" s="5" t="s">
        <v>48</v>
      </c>
      <c r="E33" s="3" t="s">
        <v>16</v>
      </c>
      <c r="F33" s="15">
        <v>0.254</v>
      </c>
      <c r="G33" s="15" t="s">
        <v>14</v>
      </c>
      <c r="H33" s="15" t="s">
        <v>14</v>
      </c>
      <c r="I33" s="15" t="s">
        <v>14</v>
      </c>
      <c r="J33" s="15">
        <v>0.254</v>
      </c>
      <c r="K33" s="16">
        <v>22</v>
      </c>
      <c r="L33" s="16" t="s">
        <v>14</v>
      </c>
      <c r="M33" s="16" t="s">
        <v>14</v>
      </c>
      <c r="N33" s="16" t="s">
        <v>14</v>
      </c>
      <c r="O33" s="16">
        <v>22</v>
      </c>
    </row>
    <row r="34" spans="1:15" x14ac:dyDescent="0.25">
      <c r="A34" s="1">
        <v>2015</v>
      </c>
      <c r="B34" s="1" t="s">
        <v>72</v>
      </c>
      <c r="C34" s="2">
        <v>7979</v>
      </c>
      <c r="D34" s="5" t="s">
        <v>42</v>
      </c>
      <c r="E34" s="3" t="s">
        <v>16</v>
      </c>
      <c r="F34" s="15">
        <v>0.107</v>
      </c>
      <c r="G34" s="15">
        <v>0.123</v>
      </c>
      <c r="H34" s="15" t="s">
        <v>14</v>
      </c>
      <c r="I34" s="15" t="s">
        <v>14</v>
      </c>
      <c r="J34" s="15">
        <v>0.23</v>
      </c>
      <c r="K34" s="16">
        <v>21</v>
      </c>
      <c r="L34" s="16">
        <v>2</v>
      </c>
      <c r="M34" s="16" t="s">
        <v>14</v>
      </c>
      <c r="N34" s="16" t="s">
        <v>14</v>
      </c>
      <c r="O34" s="16">
        <v>23</v>
      </c>
    </row>
    <row r="35" spans="1:15" x14ac:dyDescent="0.25">
      <c r="A35" s="1">
        <v>2015</v>
      </c>
      <c r="B35" s="1" t="s">
        <v>72</v>
      </c>
      <c r="C35" s="2">
        <v>13332</v>
      </c>
      <c r="D35" s="5" t="s">
        <v>50</v>
      </c>
      <c r="E35" s="3" t="s">
        <v>16</v>
      </c>
      <c r="F35" s="15">
        <v>3.65</v>
      </c>
      <c r="G35" s="15">
        <v>0</v>
      </c>
      <c r="H35" s="15">
        <v>0</v>
      </c>
      <c r="I35" s="15">
        <v>0</v>
      </c>
      <c r="J35" s="15">
        <v>3.65</v>
      </c>
      <c r="K35" s="16">
        <v>20</v>
      </c>
      <c r="L35" s="16">
        <v>0</v>
      </c>
      <c r="M35" s="16">
        <v>0</v>
      </c>
      <c r="N35" s="16">
        <v>0</v>
      </c>
      <c r="O35" s="16">
        <v>20</v>
      </c>
    </row>
    <row r="36" spans="1:15" x14ac:dyDescent="0.25">
      <c r="A36" s="1">
        <v>2015</v>
      </c>
      <c r="B36" s="1" t="s">
        <v>72</v>
      </c>
      <c r="C36" s="2">
        <v>19579</v>
      </c>
      <c r="D36" s="5" t="s">
        <v>65</v>
      </c>
      <c r="E36" s="3" t="s">
        <v>16</v>
      </c>
      <c r="F36" s="15">
        <v>0.20399999999999999</v>
      </c>
      <c r="G36" s="15" t="s">
        <v>14</v>
      </c>
      <c r="H36" s="15" t="s">
        <v>14</v>
      </c>
      <c r="I36" s="15" t="s">
        <v>14</v>
      </c>
      <c r="J36" s="15">
        <v>0.20399999999999999</v>
      </c>
      <c r="K36" s="16">
        <v>18</v>
      </c>
      <c r="L36" s="16" t="s">
        <v>14</v>
      </c>
      <c r="M36" s="16" t="s">
        <v>14</v>
      </c>
      <c r="N36" s="16" t="s">
        <v>14</v>
      </c>
      <c r="O36" s="16">
        <v>18</v>
      </c>
    </row>
    <row r="37" spans="1:15" x14ac:dyDescent="0.25">
      <c r="A37" s="1">
        <v>2015</v>
      </c>
      <c r="B37" s="1" t="s">
        <v>72</v>
      </c>
      <c r="C37" s="2">
        <v>13418</v>
      </c>
      <c r="D37" s="5" t="s">
        <v>51</v>
      </c>
      <c r="E37" s="3" t="s">
        <v>16</v>
      </c>
      <c r="F37" s="15">
        <v>7.8E-2</v>
      </c>
      <c r="G37" s="15">
        <v>1.0999999999999999E-2</v>
      </c>
      <c r="H37" s="15" t="s">
        <v>14</v>
      </c>
      <c r="I37" s="15" t="s">
        <v>14</v>
      </c>
      <c r="J37" s="15">
        <v>8.8999999999999996E-2</v>
      </c>
      <c r="K37" s="16">
        <v>16</v>
      </c>
      <c r="L37" s="16">
        <v>1</v>
      </c>
      <c r="M37" s="16" t="s">
        <v>14</v>
      </c>
      <c r="N37" s="16" t="s">
        <v>14</v>
      </c>
      <c r="O37" s="16">
        <v>17</v>
      </c>
    </row>
    <row r="38" spans="1:15" x14ac:dyDescent="0.25">
      <c r="A38" s="1">
        <v>2015</v>
      </c>
      <c r="B38" s="1" t="s">
        <v>72</v>
      </c>
      <c r="C38" s="2">
        <v>28604</v>
      </c>
      <c r="D38" s="5" t="s">
        <v>67</v>
      </c>
      <c r="E38" s="3" t="s">
        <v>16</v>
      </c>
      <c r="F38" s="15">
        <v>7.8E-2</v>
      </c>
      <c r="G38" s="15">
        <v>6.7000000000000004E-2</v>
      </c>
      <c r="H38" s="15" t="s">
        <v>14</v>
      </c>
      <c r="I38" s="15" t="s">
        <v>14</v>
      </c>
      <c r="J38" s="15">
        <v>0.14499999999999999</v>
      </c>
      <c r="K38" s="16">
        <v>16</v>
      </c>
      <c r="L38" s="16">
        <v>7</v>
      </c>
      <c r="M38" s="16" t="s">
        <v>14</v>
      </c>
      <c r="N38" s="16" t="s">
        <v>14</v>
      </c>
      <c r="O38" s="16">
        <v>23</v>
      </c>
    </row>
    <row r="39" spans="1:15" x14ac:dyDescent="0.25">
      <c r="A39" s="1">
        <v>2015</v>
      </c>
      <c r="B39" s="1" t="s">
        <v>72</v>
      </c>
      <c r="C39" s="2">
        <v>2049</v>
      </c>
      <c r="D39" s="5" t="s">
        <v>21</v>
      </c>
      <c r="E39" s="3" t="s">
        <v>16</v>
      </c>
      <c r="F39" s="15">
        <v>0.2</v>
      </c>
      <c r="G39" s="15">
        <v>0.49</v>
      </c>
      <c r="H39" s="15" t="s">
        <v>14</v>
      </c>
      <c r="I39" s="15" t="s">
        <v>14</v>
      </c>
      <c r="J39" s="15">
        <v>0.69</v>
      </c>
      <c r="K39" s="16">
        <v>12</v>
      </c>
      <c r="L39" s="16">
        <v>4</v>
      </c>
      <c r="M39" s="16" t="s">
        <v>14</v>
      </c>
      <c r="N39" s="16" t="s">
        <v>14</v>
      </c>
      <c r="O39" s="16">
        <v>16</v>
      </c>
    </row>
    <row r="40" spans="1:15" x14ac:dyDescent="0.25">
      <c r="A40" s="1">
        <v>2015</v>
      </c>
      <c r="B40" s="1" t="s">
        <v>72</v>
      </c>
      <c r="C40" s="2">
        <v>3470</v>
      </c>
      <c r="D40" s="5" t="s">
        <v>26</v>
      </c>
      <c r="E40" s="3" t="s">
        <v>16</v>
      </c>
      <c r="F40" s="15">
        <v>5.6000000000000001E-2</v>
      </c>
      <c r="G40" s="15" t="s">
        <v>14</v>
      </c>
      <c r="H40" s="15" t="s">
        <v>14</v>
      </c>
      <c r="I40" s="15" t="s">
        <v>14</v>
      </c>
      <c r="J40" s="15">
        <v>5.6000000000000001E-2</v>
      </c>
      <c r="K40" s="16">
        <v>12</v>
      </c>
      <c r="L40" s="16" t="s">
        <v>14</v>
      </c>
      <c r="M40" s="16" t="s">
        <v>14</v>
      </c>
      <c r="N40" s="16" t="s">
        <v>14</v>
      </c>
      <c r="O40" s="16">
        <v>12</v>
      </c>
    </row>
    <row r="41" spans="1:15" x14ac:dyDescent="0.25">
      <c r="A41" s="1">
        <v>2015</v>
      </c>
      <c r="B41" s="1" t="s">
        <v>72</v>
      </c>
      <c r="C41" s="2">
        <v>6427</v>
      </c>
      <c r="D41" s="5" t="s">
        <v>37</v>
      </c>
      <c r="E41" s="3" t="s">
        <v>16</v>
      </c>
      <c r="F41" s="15">
        <v>0.1</v>
      </c>
      <c r="G41" s="15">
        <v>1E-3</v>
      </c>
      <c r="H41" s="15" t="s">
        <v>14</v>
      </c>
      <c r="I41" s="15" t="s">
        <v>14</v>
      </c>
      <c r="J41" s="15">
        <v>0.10100000000000001</v>
      </c>
      <c r="K41" s="16">
        <v>10</v>
      </c>
      <c r="L41" s="16">
        <v>1</v>
      </c>
      <c r="M41" s="16" t="s">
        <v>14</v>
      </c>
      <c r="N41" s="16" t="s">
        <v>14</v>
      </c>
      <c r="O41" s="16">
        <v>11</v>
      </c>
    </row>
    <row r="42" spans="1:15" x14ac:dyDescent="0.25">
      <c r="A42" s="1">
        <v>2015</v>
      </c>
      <c r="B42" s="1" t="s">
        <v>72</v>
      </c>
      <c r="C42" s="2">
        <v>6173</v>
      </c>
      <c r="D42" s="5" t="s">
        <v>34</v>
      </c>
      <c r="E42" s="3" t="s">
        <v>16</v>
      </c>
      <c r="F42" s="15">
        <v>8.0000000000000002E-3</v>
      </c>
      <c r="G42" s="15" t="s">
        <v>14</v>
      </c>
      <c r="H42" s="15" t="s">
        <v>14</v>
      </c>
      <c r="I42" s="15" t="s">
        <v>14</v>
      </c>
      <c r="J42" s="15">
        <v>8.0000000000000002E-3</v>
      </c>
      <c r="K42" s="16">
        <v>9</v>
      </c>
      <c r="L42" s="16" t="s">
        <v>14</v>
      </c>
      <c r="M42" s="16" t="s">
        <v>14</v>
      </c>
      <c r="N42" s="16" t="s">
        <v>14</v>
      </c>
      <c r="O42" s="16">
        <v>9</v>
      </c>
    </row>
    <row r="43" spans="1:15" x14ac:dyDescent="0.25">
      <c r="A43" s="1">
        <v>2015</v>
      </c>
      <c r="B43" s="1" t="s">
        <v>72</v>
      </c>
      <c r="C43" s="2">
        <v>16461</v>
      </c>
      <c r="D43" s="5" t="s">
        <v>57</v>
      </c>
      <c r="E43" s="3" t="s">
        <v>16</v>
      </c>
      <c r="F43" s="15">
        <v>0.112</v>
      </c>
      <c r="G43" s="15" t="s">
        <v>14</v>
      </c>
      <c r="H43" s="15" t="s">
        <v>14</v>
      </c>
      <c r="I43" s="15" t="s">
        <v>14</v>
      </c>
      <c r="J43" s="15">
        <v>0.112</v>
      </c>
      <c r="K43" s="16">
        <v>9</v>
      </c>
      <c r="L43" s="16" t="s">
        <v>14</v>
      </c>
      <c r="M43" s="16" t="s">
        <v>14</v>
      </c>
      <c r="N43" s="16" t="s">
        <v>14</v>
      </c>
      <c r="O43" s="16">
        <v>9</v>
      </c>
    </row>
    <row r="44" spans="1:15" x14ac:dyDescent="0.25">
      <c r="A44" s="1">
        <v>2015</v>
      </c>
      <c r="B44" s="1" t="s">
        <v>72</v>
      </c>
      <c r="C44" s="2">
        <v>6183</v>
      </c>
      <c r="D44" s="5" t="s">
        <v>36</v>
      </c>
      <c r="E44" s="3" t="s">
        <v>16</v>
      </c>
      <c r="F44" s="15">
        <v>0.1</v>
      </c>
      <c r="G44" s="15" t="s">
        <v>14</v>
      </c>
      <c r="H44" s="15" t="s">
        <v>14</v>
      </c>
      <c r="I44" s="15" t="s">
        <v>14</v>
      </c>
      <c r="J44" s="15">
        <v>0.1</v>
      </c>
      <c r="K44" s="16">
        <v>8</v>
      </c>
      <c r="L44" s="16" t="s">
        <v>14</v>
      </c>
      <c r="M44" s="16" t="s">
        <v>14</v>
      </c>
      <c r="N44" s="16" t="s">
        <v>14</v>
      </c>
      <c r="O44" s="16">
        <v>8</v>
      </c>
    </row>
    <row r="45" spans="1:15" x14ac:dyDescent="0.25">
      <c r="A45" s="1">
        <v>2015</v>
      </c>
      <c r="B45" s="1" t="s">
        <v>72</v>
      </c>
      <c r="C45" s="2">
        <v>16146</v>
      </c>
      <c r="D45" s="5" t="s">
        <v>56</v>
      </c>
      <c r="E45" s="3" t="s">
        <v>16</v>
      </c>
      <c r="F45" s="15">
        <v>2.3E-2</v>
      </c>
      <c r="G45" s="15" t="s">
        <v>14</v>
      </c>
      <c r="H45" s="15" t="s">
        <v>14</v>
      </c>
      <c r="I45" s="15" t="s">
        <v>14</v>
      </c>
      <c r="J45" s="15">
        <v>2.3E-2</v>
      </c>
      <c r="K45" s="16">
        <v>6</v>
      </c>
      <c r="L45" s="16" t="s">
        <v>14</v>
      </c>
      <c r="M45" s="16" t="s">
        <v>14</v>
      </c>
      <c r="N45" s="16" t="s">
        <v>14</v>
      </c>
      <c r="O45" s="16">
        <v>6</v>
      </c>
    </row>
    <row r="46" spans="1:15" x14ac:dyDescent="0.25">
      <c r="A46" s="1">
        <v>2015</v>
      </c>
      <c r="B46" s="1" t="s">
        <v>72</v>
      </c>
      <c r="C46" s="2">
        <v>4146</v>
      </c>
      <c r="D46" s="5" t="s">
        <v>27</v>
      </c>
      <c r="E46" s="3" t="s">
        <v>16</v>
      </c>
      <c r="F46" s="15">
        <v>0.04</v>
      </c>
      <c r="G46" s="15" t="s">
        <v>14</v>
      </c>
      <c r="H46" s="15" t="s">
        <v>14</v>
      </c>
      <c r="I46" s="15" t="s">
        <v>14</v>
      </c>
      <c r="J46" s="15">
        <v>0.04</v>
      </c>
      <c r="K46" s="16">
        <v>5</v>
      </c>
      <c r="L46" s="16" t="s">
        <v>14</v>
      </c>
      <c r="M46" s="16" t="s">
        <v>14</v>
      </c>
      <c r="N46" s="16" t="s">
        <v>14</v>
      </c>
      <c r="O46" s="16">
        <v>5</v>
      </c>
    </row>
    <row r="47" spans="1:15" x14ac:dyDescent="0.25">
      <c r="A47" s="1">
        <v>2015</v>
      </c>
      <c r="B47" s="1" t="s">
        <v>72</v>
      </c>
      <c r="C47" s="2">
        <v>9668</v>
      </c>
      <c r="D47" s="5" t="s">
        <v>44</v>
      </c>
      <c r="E47" s="3" t="s">
        <v>16</v>
      </c>
      <c r="F47" s="15">
        <v>0.03</v>
      </c>
      <c r="G47" s="15" t="s">
        <v>14</v>
      </c>
      <c r="H47" s="15" t="s">
        <v>14</v>
      </c>
      <c r="I47" s="15" t="s">
        <v>14</v>
      </c>
      <c r="J47" s="15">
        <v>0.03</v>
      </c>
      <c r="K47" s="16">
        <v>5</v>
      </c>
      <c r="L47" s="16" t="s">
        <v>14</v>
      </c>
      <c r="M47" s="16" t="s">
        <v>14</v>
      </c>
      <c r="N47" s="16" t="s">
        <v>14</v>
      </c>
      <c r="O47" s="16">
        <v>5</v>
      </c>
    </row>
    <row r="48" spans="1:15" x14ac:dyDescent="0.25">
      <c r="A48" s="1">
        <v>2015</v>
      </c>
      <c r="B48" s="1" t="s">
        <v>72</v>
      </c>
      <c r="C48" s="2">
        <v>11501</v>
      </c>
      <c r="D48" s="5" t="s">
        <v>47</v>
      </c>
      <c r="E48" s="3" t="s">
        <v>16</v>
      </c>
      <c r="F48" s="15">
        <v>4.5999999999999999E-2</v>
      </c>
      <c r="G48" s="15">
        <v>0.02</v>
      </c>
      <c r="H48" s="15" t="s">
        <v>14</v>
      </c>
      <c r="I48" s="15" t="s">
        <v>14</v>
      </c>
      <c r="J48" s="15">
        <v>6.6000000000000003E-2</v>
      </c>
      <c r="K48" s="16">
        <v>5</v>
      </c>
      <c r="L48" s="16">
        <v>3</v>
      </c>
      <c r="M48" s="16" t="s">
        <v>14</v>
      </c>
      <c r="N48" s="16" t="s">
        <v>14</v>
      </c>
      <c r="O48" s="16">
        <v>8</v>
      </c>
    </row>
    <row r="49" spans="1:15" x14ac:dyDescent="0.25">
      <c r="A49" s="1">
        <v>2015</v>
      </c>
      <c r="B49" s="1" t="s">
        <v>72</v>
      </c>
      <c r="C49" s="2">
        <v>19806</v>
      </c>
      <c r="D49" s="5" t="s">
        <v>66</v>
      </c>
      <c r="E49" s="3" t="s">
        <v>16</v>
      </c>
      <c r="F49" s="15">
        <v>0.04</v>
      </c>
      <c r="G49" s="15" t="s">
        <v>14</v>
      </c>
      <c r="H49" s="15" t="s">
        <v>14</v>
      </c>
      <c r="I49" s="15" t="s">
        <v>14</v>
      </c>
      <c r="J49" s="15">
        <v>0.04</v>
      </c>
      <c r="K49" s="16">
        <v>5</v>
      </c>
      <c r="L49" s="16" t="s">
        <v>14</v>
      </c>
      <c r="M49" s="16" t="s">
        <v>14</v>
      </c>
      <c r="N49" s="16" t="s">
        <v>14</v>
      </c>
      <c r="O49" s="16">
        <v>5</v>
      </c>
    </row>
    <row r="50" spans="1:15" x14ac:dyDescent="0.25">
      <c r="A50" s="1">
        <v>2015</v>
      </c>
      <c r="B50" s="1" t="s">
        <v>72</v>
      </c>
      <c r="C50" s="2">
        <v>2409</v>
      </c>
      <c r="D50" s="5" t="s">
        <v>23</v>
      </c>
      <c r="E50" s="3" t="s">
        <v>16</v>
      </c>
      <c r="F50" s="15">
        <v>2.8000000000000001E-2</v>
      </c>
      <c r="G50" s="15">
        <v>0.182</v>
      </c>
      <c r="H50" s="15" t="s">
        <v>14</v>
      </c>
      <c r="I50" s="15" t="s">
        <v>14</v>
      </c>
      <c r="J50" s="15">
        <v>0.21</v>
      </c>
      <c r="K50" s="16">
        <v>4</v>
      </c>
      <c r="L50" s="16">
        <v>8</v>
      </c>
      <c r="M50" s="16" t="s">
        <v>14</v>
      </c>
      <c r="N50" s="16" t="s">
        <v>14</v>
      </c>
      <c r="O50" s="16">
        <v>12</v>
      </c>
    </row>
    <row r="51" spans="1:15" x14ac:dyDescent="0.25">
      <c r="A51" s="1">
        <v>2015</v>
      </c>
      <c r="B51" s="1" t="s">
        <v>72</v>
      </c>
      <c r="C51" s="2">
        <v>4262</v>
      </c>
      <c r="D51" s="5" t="s">
        <v>28</v>
      </c>
      <c r="E51" s="3" t="s">
        <v>16</v>
      </c>
      <c r="F51" s="15">
        <v>4.2999999999999997E-2</v>
      </c>
      <c r="G51" s="15" t="s">
        <v>14</v>
      </c>
      <c r="H51" s="15" t="s">
        <v>14</v>
      </c>
      <c r="I51" s="15" t="s">
        <v>14</v>
      </c>
      <c r="J51" s="15">
        <v>4.2999999999999997E-2</v>
      </c>
      <c r="K51" s="16">
        <v>4</v>
      </c>
      <c r="L51" s="16" t="s">
        <v>14</v>
      </c>
      <c r="M51" s="16" t="s">
        <v>14</v>
      </c>
      <c r="N51" s="16" t="s">
        <v>14</v>
      </c>
      <c r="O51" s="16">
        <v>4</v>
      </c>
    </row>
    <row r="52" spans="1:15" x14ac:dyDescent="0.25">
      <c r="A52" s="1">
        <v>2015</v>
      </c>
      <c r="B52" s="1" t="s">
        <v>72</v>
      </c>
      <c r="C52" s="2">
        <v>4295</v>
      </c>
      <c r="D52" s="5" t="s">
        <v>29</v>
      </c>
      <c r="E52" s="3" t="s">
        <v>16</v>
      </c>
      <c r="F52" s="15">
        <v>0.01</v>
      </c>
      <c r="G52" s="15" t="s">
        <v>14</v>
      </c>
      <c r="H52" s="15" t="s">
        <v>14</v>
      </c>
      <c r="I52" s="15" t="s">
        <v>14</v>
      </c>
      <c r="J52" s="15">
        <v>0.01</v>
      </c>
      <c r="K52" s="16">
        <v>4</v>
      </c>
      <c r="L52" s="16" t="s">
        <v>14</v>
      </c>
      <c r="M52" s="16" t="s">
        <v>14</v>
      </c>
      <c r="N52" s="16" t="s">
        <v>14</v>
      </c>
      <c r="O52" s="16">
        <v>4</v>
      </c>
    </row>
    <row r="53" spans="1:15" x14ac:dyDescent="0.25">
      <c r="A53" s="1">
        <v>2015</v>
      </c>
      <c r="B53" s="1" t="s">
        <v>72</v>
      </c>
      <c r="C53" s="2">
        <v>10009</v>
      </c>
      <c r="D53" s="5" t="s">
        <v>45</v>
      </c>
      <c r="E53" s="3" t="s">
        <v>16</v>
      </c>
      <c r="F53" s="15">
        <v>3.7999999999999999E-2</v>
      </c>
      <c r="G53" s="15">
        <v>0.1</v>
      </c>
      <c r="H53" s="15" t="s">
        <v>14</v>
      </c>
      <c r="I53" s="15" t="s">
        <v>14</v>
      </c>
      <c r="J53" s="15">
        <v>0.13800000000000001</v>
      </c>
      <c r="K53" s="16">
        <v>4</v>
      </c>
      <c r="L53" s="16">
        <v>1</v>
      </c>
      <c r="M53" s="16" t="s">
        <v>14</v>
      </c>
      <c r="N53" s="16" t="s">
        <v>14</v>
      </c>
      <c r="O53" s="16">
        <v>5</v>
      </c>
    </row>
    <row r="54" spans="1:15" x14ac:dyDescent="0.25">
      <c r="A54" s="1">
        <v>2015</v>
      </c>
      <c r="B54" s="1" t="s">
        <v>72</v>
      </c>
      <c r="C54" s="2">
        <v>16063</v>
      </c>
      <c r="D54" s="5" t="s">
        <v>55</v>
      </c>
      <c r="E54" s="3" t="s">
        <v>16</v>
      </c>
      <c r="F54" s="15">
        <v>0.02</v>
      </c>
      <c r="G54" s="15" t="s">
        <v>14</v>
      </c>
      <c r="H54" s="15" t="s">
        <v>14</v>
      </c>
      <c r="I54" s="15" t="s">
        <v>14</v>
      </c>
      <c r="J54" s="15">
        <v>0.02</v>
      </c>
      <c r="K54" s="16">
        <v>3</v>
      </c>
      <c r="L54" s="16" t="s">
        <v>14</v>
      </c>
      <c r="M54" s="16" t="s">
        <v>14</v>
      </c>
      <c r="N54" s="16" t="s">
        <v>14</v>
      </c>
      <c r="O54" s="16">
        <v>3</v>
      </c>
    </row>
    <row r="55" spans="1:15" x14ac:dyDescent="0.25">
      <c r="A55" s="1">
        <v>2015</v>
      </c>
      <c r="B55" s="1" t="s">
        <v>72</v>
      </c>
      <c r="C55" s="2">
        <v>2194</v>
      </c>
      <c r="D55" s="5" t="s">
        <v>22</v>
      </c>
      <c r="E55" s="3" t="s">
        <v>16</v>
      </c>
      <c r="F55" s="15">
        <v>5.0000000000000001E-3</v>
      </c>
      <c r="G55" s="15" t="s">
        <v>14</v>
      </c>
      <c r="H55" s="15" t="s">
        <v>14</v>
      </c>
      <c r="I55" s="15" t="s">
        <v>14</v>
      </c>
      <c r="J55" s="15">
        <v>5.0000000000000001E-3</v>
      </c>
      <c r="K55" s="16">
        <v>2</v>
      </c>
      <c r="L55" s="16" t="s">
        <v>14</v>
      </c>
      <c r="M55" s="16" t="s">
        <v>14</v>
      </c>
      <c r="N55" s="16" t="s">
        <v>14</v>
      </c>
      <c r="O55" s="16">
        <v>2</v>
      </c>
    </row>
    <row r="56" spans="1:15" x14ac:dyDescent="0.25">
      <c r="A56" s="1">
        <v>2015</v>
      </c>
      <c r="B56" s="1" t="s">
        <v>72</v>
      </c>
      <c r="C56" s="2">
        <v>6758</v>
      </c>
      <c r="D56" s="5" t="s">
        <v>38</v>
      </c>
      <c r="E56" s="3" t="s">
        <v>16</v>
      </c>
      <c r="F56" s="15">
        <v>7.0000000000000001E-3</v>
      </c>
      <c r="G56" s="15" t="s">
        <v>14</v>
      </c>
      <c r="H56" s="15" t="s">
        <v>14</v>
      </c>
      <c r="I56" s="15" t="s">
        <v>14</v>
      </c>
      <c r="J56" s="15">
        <v>7.0000000000000001E-3</v>
      </c>
      <c r="K56" s="16">
        <v>2</v>
      </c>
      <c r="L56" s="16" t="s">
        <v>14</v>
      </c>
      <c r="M56" s="16" t="s">
        <v>14</v>
      </c>
      <c r="N56" s="16" t="s">
        <v>14</v>
      </c>
      <c r="O56" s="16">
        <v>2</v>
      </c>
    </row>
    <row r="57" spans="1:15" x14ac:dyDescent="0.25">
      <c r="A57" s="1">
        <v>2015</v>
      </c>
      <c r="B57" s="1" t="s">
        <v>72</v>
      </c>
      <c r="C57" s="2">
        <v>7634</v>
      </c>
      <c r="D57" s="5" t="s">
        <v>40</v>
      </c>
      <c r="E57" s="3" t="s">
        <v>16</v>
      </c>
      <c r="F57" s="15">
        <v>0.12</v>
      </c>
      <c r="G57" s="15">
        <v>0.44</v>
      </c>
      <c r="H57" s="15" t="s">
        <v>14</v>
      </c>
      <c r="I57" s="15" t="s">
        <v>14</v>
      </c>
      <c r="J57" s="15">
        <v>0.56000000000000005</v>
      </c>
      <c r="K57" s="16">
        <v>2</v>
      </c>
      <c r="L57" s="16">
        <v>2</v>
      </c>
      <c r="M57" s="16" t="s">
        <v>14</v>
      </c>
      <c r="N57" s="16" t="s">
        <v>14</v>
      </c>
      <c r="O57" s="16">
        <v>4</v>
      </c>
    </row>
    <row r="58" spans="1:15" x14ac:dyDescent="0.25">
      <c r="A58" s="1">
        <v>2015</v>
      </c>
      <c r="B58" s="1" t="s">
        <v>72</v>
      </c>
      <c r="C58" s="2">
        <v>16057</v>
      </c>
      <c r="D58" s="5" t="s">
        <v>54</v>
      </c>
      <c r="E58" s="3" t="s">
        <v>16</v>
      </c>
      <c r="F58" s="15">
        <v>0.02</v>
      </c>
      <c r="G58" s="15" t="s">
        <v>14</v>
      </c>
      <c r="H58" s="15" t="s">
        <v>14</v>
      </c>
      <c r="I58" s="15" t="s">
        <v>14</v>
      </c>
      <c r="J58" s="15">
        <v>0.02</v>
      </c>
      <c r="K58" s="16">
        <v>2</v>
      </c>
      <c r="L58" s="16" t="s">
        <v>14</v>
      </c>
      <c r="M58" s="16" t="s">
        <v>14</v>
      </c>
      <c r="N58" s="16" t="s">
        <v>14</v>
      </c>
      <c r="O58" s="16">
        <v>2</v>
      </c>
    </row>
    <row r="59" spans="1:15" x14ac:dyDescent="0.25">
      <c r="A59" s="1">
        <v>2015</v>
      </c>
      <c r="B59" s="1" t="s">
        <v>72</v>
      </c>
      <c r="C59" s="2">
        <v>16627</v>
      </c>
      <c r="D59" s="5" t="s">
        <v>59</v>
      </c>
      <c r="E59" s="3" t="s">
        <v>16</v>
      </c>
      <c r="F59" s="15">
        <v>0.01</v>
      </c>
      <c r="G59" s="15" t="s">
        <v>14</v>
      </c>
      <c r="H59" s="15" t="s">
        <v>14</v>
      </c>
      <c r="I59" s="15" t="s">
        <v>14</v>
      </c>
      <c r="J59" s="15">
        <v>0.01</v>
      </c>
      <c r="K59" s="16">
        <v>2</v>
      </c>
      <c r="L59" s="16" t="s">
        <v>14</v>
      </c>
      <c r="M59" s="16" t="s">
        <v>14</v>
      </c>
      <c r="N59" s="16" t="s">
        <v>14</v>
      </c>
      <c r="O59" s="16">
        <v>2</v>
      </c>
    </row>
    <row r="60" spans="1:15" x14ac:dyDescent="0.25">
      <c r="A60" s="1">
        <v>2015</v>
      </c>
      <c r="B60" s="1" t="s">
        <v>72</v>
      </c>
      <c r="C60" s="2">
        <v>4939</v>
      </c>
      <c r="D60" s="5" t="s">
        <v>30</v>
      </c>
      <c r="E60" s="3" t="s">
        <v>16</v>
      </c>
      <c r="F60" s="15">
        <v>3.0000000000000001E-3</v>
      </c>
      <c r="G60" s="15" t="s">
        <v>14</v>
      </c>
      <c r="H60" s="15" t="s">
        <v>14</v>
      </c>
      <c r="I60" s="15" t="s">
        <v>14</v>
      </c>
      <c r="J60" s="15">
        <v>3.0000000000000001E-3</v>
      </c>
      <c r="K60" s="16">
        <v>1</v>
      </c>
      <c r="L60" s="16" t="s">
        <v>14</v>
      </c>
      <c r="M60" s="16" t="s">
        <v>14</v>
      </c>
      <c r="N60" s="16" t="s">
        <v>14</v>
      </c>
      <c r="O60" s="16">
        <v>1</v>
      </c>
    </row>
    <row r="61" spans="1:15" x14ac:dyDescent="0.25">
      <c r="A61" s="1">
        <v>2015</v>
      </c>
      <c r="B61" s="1" t="s">
        <v>72</v>
      </c>
      <c r="C61" s="2">
        <v>17671</v>
      </c>
      <c r="D61" s="5" t="s">
        <v>61</v>
      </c>
      <c r="E61" s="3" t="s">
        <v>16</v>
      </c>
      <c r="F61" s="15">
        <v>2.3E-2</v>
      </c>
      <c r="G61" s="15" t="s">
        <v>14</v>
      </c>
      <c r="H61" s="15" t="s">
        <v>14</v>
      </c>
      <c r="I61" s="15" t="s">
        <v>14</v>
      </c>
      <c r="J61" s="15">
        <v>2.3E-2</v>
      </c>
      <c r="K61" s="16">
        <v>1</v>
      </c>
      <c r="L61" s="16" t="s">
        <v>14</v>
      </c>
      <c r="M61" s="16" t="s">
        <v>14</v>
      </c>
      <c r="N61" s="16" t="s">
        <v>14</v>
      </c>
      <c r="O61" s="16">
        <v>1</v>
      </c>
    </row>
    <row r="62" spans="1:15" x14ac:dyDescent="0.25">
      <c r="A62" s="1">
        <v>2015</v>
      </c>
      <c r="B62" s="1" t="s">
        <v>72</v>
      </c>
      <c r="C62" s="2">
        <v>1591</v>
      </c>
      <c r="D62" s="5" t="s">
        <v>19</v>
      </c>
      <c r="E62" s="3" t="s">
        <v>16</v>
      </c>
      <c r="F62" s="15" t="s">
        <v>14</v>
      </c>
      <c r="G62" s="15" t="s">
        <v>14</v>
      </c>
      <c r="H62" s="15" t="s">
        <v>14</v>
      </c>
      <c r="I62" s="15" t="s">
        <v>14</v>
      </c>
      <c r="J62" s="15">
        <v>0</v>
      </c>
      <c r="K62" s="16" t="s">
        <v>14</v>
      </c>
      <c r="L62" s="16" t="s">
        <v>14</v>
      </c>
      <c r="M62" s="16" t="s">
        <v>14</v>
      </c>
      <c r="N62" s="16" t="s">
        <v>14</v>
      </c>
      <c r="O62" s="16">
        <v>0</v>
      </c>
    </row>
    <row r="63" spans="1:15" x14ac:dyDescent="0.25">
      <c r="A63" s="1">
        <v>2015</v>
      </c>
      <c r="B63" s="1" t="s">
        <v>72</v>
      </c>
      <c r="C63" s="2">
        <v>11014</v>
      </c>
      <c r="D63" s="5" t="s">
        <v>46</v>
      </c>
      <c r="E63" s="3" t="s">
        <v>16</v>
      </c>
      <c r="F63" s="15" t="s">
        <v>14</v>
      </c>
      <c r="G63" s="15" t="s">
        <v>14</v>
      </c>
      <c r="H63" s="15" t="s">
        <v>14</v>
      </c>
      <c r="I63" s="15" t="s">
        <v>14</v>
      </c>
      <c r="J63" s="15">
        <v>0</v>
      </c>
      <c r="K63" s="16" t="s">
        <v>14</v>
      </c>
      <c r="L63" s="16" t="s">
        <v>14</v>
      </c>
      <c r="M63" s="16" t="s">
        <v>14</v>
      </c>
      <c r="N63" s="16" t="s">
        <v>14</v>
      </c>
      <c r="O63" s="16">
        <v>0</v>
      </c>
    </row>
    <row r="65" spans="1:15" x14ac:dyDescent="0.25">
      <c r="D65" s="10" t="s">
        <v>78</v>
      </c>
      <c r="F65" s="20">
        <f>SUM(F8:F63)</f>
        <v>132.54299999999998</v>
      </c>
      <c r="G65" s="20">
        <f>SUM(G8:G63)</f>
        <v>67.578999999999979</v>
      </c>
      <c r="H65" s="20">
        <f>SUM(H8:H63)</f>
        <v>0.24</v>
      </c>
      <c r="I65" s="20">
        <f>SUM(I8:I63)</f>
        <v>0</v>
      </c>
      <c r="J65" s="20">
        <f>SUM(J8:J63)</f>
        <v>200.36199999999994</v>
      </c>
      <c r="K65" s="21">
        <f>SUM(K7:K63)</f>
        <v>22811</v>
      </c>
      <c r="L65" s="21">
        <f>SUM(L7:L63)</f>
        <v>1502</v>
      </c>
      <c r="M65" s="21">
        <f>SUM(M7:M63)</f>
        <v>8</v>
      </c>
      <c r="N65" s="21">
        <f>SUM(N7:N63)</f>
        <v>0</v>
      </c>
      <c r="O65" s="21">
        <f>SUM(O7:O63)</f>
        <v>24321</v>
      </c>
    </row>
    <row r="66" spans="1:15" x14ac:dyDescent="0.25">
      <c r="D66" s="10" t="s">
        <v>79</v>
      </c>
      <c r="F66" s="22">
        <f>F65/K65*1000</f>
        <v>5.8104861689535747</v>
      </c>
      <c r="G66" s="22">
        <f>G65/L65*1000</f>
        <v>44.992676431424755</v>
      </c>
      <c r="H66" s="22">
        <f>H65/M65*1000</f>
        <v>30</v>
      </c>
      <c r="I66" s="22"/>
      <c r="J66" s="22">
        <f>J65/O65*1000</f>
        <v>8.238230335923685</v>
      </c>
      <c r="K66" s="21"/>
      <c r="L66" s="21"/>
      <c r="M66" s="21"/>
      <c r="N66" s="21"/>
      <c r="O66" s="21"/>
    </row>
    <row r="68" spans="1:15" x14ac:dyDescent="0.25">
      <c r="A68" s="10" t="s">
        <v>83</v>
      </c>
    </row>
    <row r="69" spans="1:15" x14ac:dyDescent="0.25">
      <c r="A69" s="1">
        <v>2016</v>
      </c>
      <c r="B69" s="1" t="s">
        <v>77</v>
      </c>
      <c r="C69" s="23"/>
      <c r="D69" s="24" t="s">
        <v>70</v>
      </c>
      <c r="E69" s="3" t="s">
        <v>16</v>
      </c>
      <c r="F69" s="19">
        <f>F$66/1000*K69</f>
        <v>10.894661566787953</v>
      </c>
      <c r="G69" s="19">
        <f>G$66/1000*L69</f>
        <v>5.264143142476696</v>
      </c>
      <c r="H69" s="19"/>
      <c r="I69" s="19"/>
      <c r="J69" s="19">
        <f>SUM(F69:I69)</f>
        <v>16.158804709264651</v>
      </c>
      <c r="K69" s="16">
        <f>320+1555</f>
        <v>1875</v>
      </c>
      <c r="L69" s="16">
        <f>8+73+36</f>
        <v>117</v>
      </c>
      <c r="M69" s="16"/>
      <c r="N69" s="16"/>
      <c r="O69" s="16">
        <f>SUM(K69:N69)</f>
        <v>1992</v>
      </c>
    </row>
    <row r="70" spans="1:15" x14ac:dyDescent="0.25">
      <c r="A70" s="1">
        <v>2016</v>
      </c>
      <c r="B70" s="1" t="s">
        <v>77</v>
      </c>
      <c r="C70" s="23"/>
      <c r="D70" s="24" t="s">
        <v>82</v>
      </c>
      <c r="E70" s="3" t="s">
        <v>16</v>
      </c>
      <c r="F70" s="19">
        <f>F$66/1000*K70</f>
        <v>1.487484459252115</v>
      </c>
      <c r="G70" s="19">
        <f>G$66/1000*L70</f>
        <v>3.59941411451398</v>
      </c>
      <c r="H70" s="19"/>
      <c r="I70" s="19"/>
      <c r="J70" s="19">
        <f>SUM(F70:I70)</f>
        <v>5.0868985737660948</v>
      </c>
      <c r="K70" s="16">
        <f>206+50</f>
        <v>256</v>
      </c>
      <c r="L70" s="16">
        <f>7+51+21+1</f>
        <v>80</v>
      </c>
      <c r="M70" s="16"/>
      <c r="N70" s="16"/>
      <c r="O70" s="16">
        <f>SUM(K70:N70)</f>
        <v>336</v>
      </c>
    </row>
    <row r="71" spans="1:15" x14ac:dyDescent="0.25">
      <c r="A71" s="1">
        <v>2016</v>
      </c>
      <c r="B71" s="1" t="s">
        <v>77</v>
      </c>
      <c r="C71" s="23"/>
      <c r="D71" s="24" t="s">
        <v>80</v>
      </c>
      <c r="E71" s="3" t="s">
        <v>16</v>
      </c>
      <c r="F71" s="19">
        <f>F$66/1000*K71</f>
        <v>0.59266958923326463</v>
      </c>
      <c r="G71" s="19">
        <f>G$66/1000*L71</f>
        <v>1.6647290279627158</v>
      </c>
      <c r="H71" s="19"/>
      <c r="I71" s="19"/>
      <c r="J71" s="19">
        <f>SUM(F71:I71)</f>
        <v>2.2573986171959803</v>
      </c>
      <c r="K71" s="16">
        <f>61+41</f>
        <v>102</v>
      </c>
      <c r="L71" s="16">
        <f>3+21+9+4</f>
        <v>37</v>
      </c>
      <c r="M71" s="16"/>
      <c r="N71" s="16"/>
      <c r="O71" s="16">
        <f>SUM(K71:N71)</f>
        <v>139</v>
      </c>
    </row>
    <row r="72" spans="1:15" x14ac:dyDescent="0.25">
      <c r="A72" s="1">
        <v>2016</v>
      </c>
      <c r="B72" s="1" t="s">
        <v>77</v>
      </c>
      <c r="C72" s="23"/>
      <c r="D72" s="24" t="s">
        <v>81</v>
      </c>
      <c r="E72" s="3" t="s">
        <v>16</v>
      </c>
      <c r="F72" s="19">
        <f>F$66/1000*K72</f>
        <v>1.0342665380737361</v>
      </c>
      <c r="G72" s="19">
        <f>G$66/1000*L72</f>
        <v>0.80986817576564551</v>
      </c>
      <c r="H72" s="19"/>
      <c r="I72" s="19"/>
      <c r="J72" s="19">
        <f>SUM(F72:I72)</f>
        <v>1.8441347138393818</v>
      </c>
      <c r="K72" s="16">
        <f>85+93</f>
        <v>178</v>
      </c>
      <c r="L72" s="16">
        <f>11+3+4</f>
        <v>18</v>
      </c>
      <c r="M72" s="16"/>
      <c r="N72" s="16"/>
      <c r="O72" s="16">
        <f>SUM(K72:N72)</f>
        <v>196</v>
      </c>
    </row>
    <row r="74" spans="1:15" x14ac:dyDescent="0.25">
      <c r="D74" s="10" t="s">
        <v>78</v>
      </c>
      <c r="F74" s="20">
        <f>SUM(F69:F72)</f>
        <v>14.009082153347068</v>
      </c>
      <c r="G74" s="20">
        <f>SUM(G69:G72)</f>
        <v>11.338154460719037</v>
      </c>
      <c r="H74" s="20">
        <f>SUM(H69:H72)</f>
        <v>0</v>
      </c>
      <c r="I74" s="20">
        <f>SUM(I69:I72)</f>
        <v>0</v>
      </c>
      <c r="J74" s="20">
        <f>SUM(J69:J72)</f>
        <v>25.347236614066109</v>
      </c>
      <c r="K74" s="21">
        <f>SUM(K69:K72)</f>
        <v>2411</v>
      </c>
      <c r="L74" s="21">
        <f>SUM(L69:L72)</f>
        <v>252</v>
      </c>
      <c r="M74" s="21">
        <f>SUM(M69:M72)</f>
        <v>0</v>
      </c>
      <c r="N74" s="21">
        <f>SUM(N69:N72)</f>
        <v>0</v>
      </c>
      <c r="O74" s="21">
        <f>SUM(O69:O72)</f>
        <v>2663</v>
      </c>
    </row>
    <row r="75" spans="1:15" x14ac:dyDescent="0.25">
      <c r="D75" s="10" t="s">
        <v>79</v>
      </c>
      <c r="F75" s="22">
        <f>F74/K74*1000</f>
        <v>5.8104861689535747</v>
      </c>
      <c r="G75" s="22">
        <f>G74/L74*1000</f>
        <v>44.992676431424755</v>
      </c>
      <c r="H75" s="22"/>
      <c r="I75" s="22"/>
      <c r="J75" s="22">
        <f>J74/O74*1000</f>
        <v>9.518301394692493</v>
      </c>
      <c r="K75" s="21"/>
      <c r="L75" s="21"/>
      <c r="M75" s="21"/>
      <c r="N75" s="21"/>
      <c r="O75" s="21"/>
    </row>
    <row r="76" spans="1:15" x14ac:dyDescent="0.25">
      <c r="F76" s="22"/>
      <c r="G76" s="22"/>
      <c r="H76" s="22"/>
      <c r="I76" s="22"/>
      <c r="J76" s="22"/>
      <c r="K76" s="21"/>
      <c r="L76" s="21"/>
      <c r="M76" s="21"/>
      <c r="N76" s="21"/>
      <c r="O76" s="21"/>
    </row>
  </sheetData>
  <autoFilter ref="A3:O61"/>
  <sortState ref="A5:BM10">
    <sortCondition descending="1" ref="O5:O10"/>
  </sortState>
  <mergeCells count="3">
    <mergeCell ref="A2:E2"/>
    <mergeCell ref="F2:J2"/>
    <mergeCell ref="K2:O2"/>
  </mergeCells>
  <pageMargins left="0.75" right="0.75" top="1" bottom="1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Net_Metering_States-TX</vt:lpstr>
      <vt:lpstr>'Net_Metering_States-TX'!Print_Titles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Harnish, Marc</dc:creator>
  <cp:lastModifiedBy>Larry</cp:lastModifiedBy>
  <dcterms:created xsi:type="dcterms:W3CDTF">2016-10-06T13:59:18Z</dcterms:created>
  <dcterms:modified xsi:type="dcterms:W3CDTF">2016-11-30T15:44:30Z</dcterms:modified>
</cp:coreProperties>
</file>