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<sst xmlns="http://schemas.openxmlformats.org/spreadsheetml/2006/main" count="143" uniqueCount="96">
  <si>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</si>
  <si>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</si>
  <si>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</si>
  <si>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</si>
  <si>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</si>
  <si>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</si>
  <si>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</si>
  <si>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</si>
  <si>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</si>
  <si>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</si>
  <si>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</si>
  <si>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</si>
  <si>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</si>
  <si>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</si>
  <si>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</si>
  <si>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</si>
  <si>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</si>
  <si>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</si>
  <si>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</si>
  <si>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</si>
  <si>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</si>
  <si>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</si>
  <si>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</si>
  <si>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</si>
  <si>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</si>
  <si>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</si>
  <si>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</si>
  <si>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</si>
  <si>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</si>
  <si>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</si>
  <si>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</si>
  <si>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</si>
  <si>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</si>
  <si>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</si>
  <si>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</si>
  <si>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</si>
  <si>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</si>
  <si>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</si>
  <si>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</si>
  <si>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Franklin Maduzia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</si>
  <si>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</si>
  <si>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</si>
  <si>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</si>
  <si>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</si>
  <si>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</si>
  <si>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</si>
  <si>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</si>
  <si>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Dow Chemical</t>
  </si>
  <si>
    <t>Jeremy Carpenter</t>
  </si>
  <si>
    <t>LCRA</t>
  </si>
  <si>
    <t>Brazos Electric Cooperative</t>
  </si>
  <si>
    <t>Exelon</t>
  </si>
  <si>
    <t>GDF Suez</t>
  </si>
  <si>
    <t>Reliant Energy Retail Services</t>
  </si>
  <si>
    <t>Bill Barnes</t>
  </si>
  <si>
    <t>Russell Franklin</t>
  </si>
  <si>
    <t>Blake Gross</t>
  </si>
  <si>
    <t>Sharyland Utilities</t>
  </si>
  <si>
    <t>Perrin Wall</t>
  </si>
  <si>
    <t>Ken Lindberg</t>
  </si>
  <si>
    <t>OPUC</t>
  </si>
  <si>
    <t>Diana Coleman</t>
  </si>
  <si>
    <t>Golden Spread Electric Cooperative</t>
  </si>
  <si>
    <t xml:space="preserve">E.ON </t>
  </si>
  <si>
    <t>Citigroup Energy</t>
  </si>
  <si>
    <t>Eric Goff</t>
  </si>
  <si>
    <t>Greg Thurnher</t>
  </si>
  <si>
    <t>Shell Energy</t>
  </si>
  <si>
    <t>Enerwise Global Technologies</t>
  </si>
  <si>
    <t>Sandra Morris</t>
  </si>
  <si>
    <t>Direct Energy</t>
  </si>
  <si>
    <t>Source Power and Gas</t>
  </si>
  <si>
    <t>Patrick O'Hair</t>
  </si>
  <si>
    <t>Erika Bierschbach</t>
  </si>
  <si>
    <t>David Kee</t>
  </si>
  <si>
    <t>Chris Such</t>
  </si>
  <si>
    <t>Prepared by: S. Clifton</t>
  </si>
  <si>
    <t>Chris Lyons (Marka Shaw)</t>
  </si>
  <si>
    <t>Peter Dotson-Westphalen (Craig Markham)</t>
  </si>
  <si>
    <t xml:space="preserve">Chris Brewster </t>
  </si>
  <si>
    <t>Mark Smith (Floyd Trefny)</t>
  </si>
  <si>
    <t xml:space="preserve">John Dumas </t>
  </si>
  <si>
    <t xml:space="preserve">Tayaun Messer  </t>
  </si>
  <si>
    <t xml:space="preserve">Matt Moore (Joe Dan Wilson) </t>
  </si>
  <si>
    <t xml:space="preserve">Clif Lange  </t>
  </si>
  <si>
    <t xml:space="preserve">Bob Helton  </t>
  </si>
  <si>
    <t xml:space="preserve">Brad Schwarz (Blake Gross) </t>
  </si>
  <si>
    <t>Oncor</t>
  </si>
  <si>
    <t>Taylor Woodruff</t>
  </si>
  <si>
    <t>Need &gt;50% to Pass</t>
  </si>
  <si>
    <t>Date: 20161102</t>
  </si>
  <si>
    <t xml:space="preserve">WMS Motion:  Barnes/Goff move to endorse a methodology for establishing MOC for RMR units based upon the last dispatachable non-RMR Resource.  WMS requests that ERCOT develop implementation options based upon the last dispatachable non-RMR Resource and present to WMS for consideration at a future meeting.   
</t>
  </si>
  <si>
    <t>Thresa Allen</t>
  </si>
  <si>
    <t>Avangrid Renewables</t>
  </si>
  <si>
    <t>Nucor</t>
  </si>
  <si>
    <t>Motion Carries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</si>
</sst>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5</xdr:row>
      <xdr:rowOff>9525</xdr:rowOff>
    </xdr:from>
    <xdr:to>
      <xdr:col>4</xdr:col>
      <xdr:colOff>19050</xdr:colOff>
      <xdr:row>6</xdr:row>
      <xdr:rowOff>85725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573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="125" zoomScaleNormal="125" zoomScalePageLayoutView="0" workbookViewId="0" topLeftCell="A1">
      <pane ySplit="8" topLeftCell="A27" activePane="bottomLeft" state="frozen"/>
      <selection pane="topLeft" activeCell="A1" sqref="A1"/>
      <selection pane="bottomLeft" activeCell="K48" sqref="K48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9.421875" style="3" customWidth="1"/>
    <col min="5" max="5" width="29.003906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91</v>
      </c>
      <c r="C3" s="65"/>
      <c r="D3" s="65"/>
      <c r="E3" s="6"/>
      <c r="F3" s="58" t="s">
        <v>23</v>
      </c>
      <c r="G3" s="66" t="s">
        <v>95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24</v>
      </c>
      <c r="G4" s="68"/>
      <c r="H4" s="69"/>
      <c r="I4" s="2" t="s">
        <v>33</v>
      </c>
    </row>
    <row r="5" spans="1:9" ht="23.25" customHeight="1">
      <c r="A5" s="12"/>
      <c r="B5" s="65"/>
      <c r="C5" s="65"/>
      <c r="D5" s="65"/>
      <c r="E5" s="6"/>
      <c r="F5" s="60" t="s">
        <v>21</v>
      </c>
      <c r="G5" s="55">
        <f>IF((G61+H61)=0,"",G61)</f>
        <v>4.5</v>
      </c>
      <c r="H5" s="55">
        <f>IF((G61+H61)=0,"",H61)</f>
        <v>3</v>
      </c>
      <c r="I5" s="56">
        <f>I61</f>
        <v>5</v>
      </c>
    </row>
    <row r="6" spans="2:9" ht="22.5" customHeight="1">
      <c r="B6" s="6" t="s">
        <v>90</v>
      </c>
      <c r="C6" s="15"/>
      <c r="D6" s="7"/>
      <c r="E6" s="16"/>
      <c r="F6" s="59" t="s">
        <v>89</v>
      </c>
      <c r="G6" s="57">
        <f>G62</f>
        <v>0.6</v>
      </c>
      <c r="H6" s="57">
        <f>H62</f>
        <v>0.4</v>
      </c>
      <c r="I6" s="17"/>
    </row>
    <row r="7" spans="2:9" ht="15.75" customHeight="1">
      <c r="B7" s="6" t="s">
        <v>76</v>
      </c>
      <c r="C7" s="14"/>
      <c r="D7" s="15"/>
      <c r="E7" s="16"/>
      <c r="F7" s="8"/>
      <c r="G7" s="18"/>
      <c r="H7" s="18"/>
      <c r="I7" s="17"/>
    </row>
    <row r="8" spans="2:9" ht="11.25">
      <c r="B8" s="16"/>
      <c r="C8" s="16"/>
      <c r="D8" s="1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6" t="s">
        <v>4</v>
      </c>
      <c r="C9" s="6"/>
      <c r="D9" s="6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46</v>
      </c>
      <c r="C11" s="27"/>
      <c r="D11" s="28" t="s">
        <v>19</v>
      </c>
      <c r="E11" s="48" t="s">
        <v>79</v>
      </c>
      <c r="F11" s="23" t="s">
        <v>15</v>
      </c>
      <c r="G11" s="53"/>
      <c r="H11" s="53">
        <v>0.5</v>
      </c>
      <c r="I11" s="20"/>
    </row>
    <row r="12" spans="2:9" ht="11.25">
      <c r="B12" s="26" t="s">
        <v>60</v>
      </c>
      <c r="C12" s="27"/>
      <c r="D12" s="28" t="s">
        <v>18</v>
      </c>
      <c r="E12" s="48" t="s">
        <v>61</v>
      </c>
      <c r="F12" s="23" t="s">
        <v>15</v>
      </c>
      <c r="G12" s="53"/>
      <c r="H12" s="53">
        <v>0.5</v>
      </c>
      <c r="I12" s="20"/>
    </row>
    <row r="13" spans="2:9" ht="11.25">
      <c r="B13" s="26" t="s">
        <v>47</v>
      </c>
      <c r="C13" s="27"/>
      <c r="D13" s="28" t="s">
        <v>20</v>
      </c>
      <c r="E13" s="48" t="s">
        <v>39</v>
      </c>
      <c r="F13" s="23" t="s">
        <v>15</v>
      </c>
      <c r="G13" s="53"/>
      <c r="H13" s="53">
        <v>0.25</v>
      </c>
      <c r="I13" s="20"/>
    </row>
    <row r="14" spans="2:9" ht="11.25">
      <c r="B14" s="26" t="s">
        <v>94</v>
      </c>
      <c r="C14" s="27"/>
      <c r="D14" s="28" t="s">
        <v>20</v>
      </c>
      <c r="E14" s="48" t="s">
        <v>80</v>
      </c>
      <c r="F14" s="23" t="s">
        <v>15</v>
      </c>
      <c r="G14" s="53"/>
      <c r="H14" s="53">
        <v>0.25</v>
      </c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4</v>
      </c>
      <c r="G16" s="38">
        <f>SUM(G10:G15)</f>
        <v>0</v>
      </c>
      <c r="H16" s="39">
        <f>SUM(H10:H15)</f>
        <v>1.5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49</v>
      </c>
      <c r="C18" s="22"/>
      <c r="D18" s="22"/>
      <c r="E18" s="63" t="s">
        <v>81</v>
      </c>
      <c r="F18" s="23" t="s">
        <v>15</v>
      </c>
      <c r="G18" s="54"/>
      <c r="H18" s="54">
        <v>0.25</v>
      </c>
      <c r="I18" s="20"/>
    </row>
    <row r="19" spans="2:9" s="21" customFormat="1" ht="11.25">
      <c r="B19" s="22" t="s">
        <v>38</v>
      </c>
      <c r="C19" s="22"/>
      <c r="D19" s="22"/>
      <c r="E19" s="63" t="s">
        <v>84</v>
      </c>
      <c r="F19" s="23" t="s">
        <v>15</v>
      </c>
      <c r="G19" s="54"/>
      <c r="H19" s="54">
        <v>0.25</v>
      </c>
      <c r="I19" s="20"/>
    </row>
    <row r="20" spans="2:9" s="21" customFormat="1" ht="11.25">
      <c r="B20" s="22" t="s">
        <v>50</v>
      </c>
      <c r="C20" s="22"/>
      <c r="D20" s="22"/>
      <c r="E20" s="63" t="s">
        <v>82</v>
      </c>
      <c r="F20" s="23" t="s">
        <v>15</v>
      </c>
      <c r="G20" s="54"/>
      <c r="H20" s="54">
        <v>0.25</v>
      </c>
      <c r="I20" s="20"/>
    </row>
    <row r="21" spans="2:9" s="21" customFormat="1" ht="11.25">
      <c r="B21" s="22" t="s">
        <v>62</v>
      </c>
      <c r="C21" s="22"/>
      <c r="D21" s="22"/>
      <c r="E21" s="63" t="s">
        <v>83</v>
      </c>
      <c r="F21" s="23" t="s">
        <v>15</v>
      </c>
      <c r="G21" s="54"/>
      <c r="H21" s="54">
        <v>0.25</v>
      </c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0</v>
      </c>
      <c r="H23" s="39">
        <f>SUM(H17:H22)</f>
        <v>1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51</v>
      </c>
      <c r="C25" s="26"/>
      <c r="D25" s="26"/>
      <c r="E25" s="48" t="s">
        <v>77</v>
      </c>
      <c r="F25" s="23" t="s">
        <v>15</v>
      </c>
      <c r="G25" s="53">
        <v>0.3333333333333333</v>
      </c>
      <c r="H25" s="53"/>
      <c r="I25" s="20"/>
    </row>
    <row r="26" spans="2:9" ht="11.25">
      <c r="B26" s="26" t="s">
        <v>93</v>
      </c>
      <c r="C26" s="26"/>
      <c r="D26" s="26"/>
      <c r="E26" s="48" t="s">
        <v>92</v>
      </c>
      <c r="F26" s="23" t="s">
        <v>15</v>
      </c>
      <c r="G26" s="53">
        <v>0.3333333333333333</v>
      </c>
      <c r="H26" s="53"/>
      <c r="I26" s="20"/>
    </row>
    <row r="27" spans="2:9" ht="11.25">
      <c r="B27" s="26" t="s">
        <v>63</v>
      </c>
      <c r="C27" s="26"/>
      <c r="D27" s="26"/>
      <c r="E27" s="48" t="s">
        <v>75</v>
      </c>
      <c r="F27" s="23"/>
      <c r="G27" s="53"/>
      <c r="H27" s="53"/>
      <c r="I27" s="20"/>
    </row>
    <row r="28" spans="2:9" ht="11.25">
      <c r="B28" s="26" t="s">
        <v>52</v>
      </c>
      <c r="C28" s="26"/>
      <c r="D28" s="26"/>
      <c r="E28" s="48" t="s">
        <v>85</v>
      </c>
      <c r="F28" s="23" t="s">
        <v>15</v>
      </c>
      <c r="G28" s="53">
        <v>0.3333333333333333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3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41</v>
      </c>
      <c r="C32" s="26"/>
      <c r="D32" s="26"/>
      <c r="E32" s="48" t="s">
        <v>48</v>
      </c>
      <c r="F32" s="23" t="s">
        <v>15</v>
      </c>
      <c r="G32" s="53">
        <v>0.3333333333333333</v>
      </c>
      <c r="H32" s="53"/>
      <c r="I32" s="20"/>
    </row>
    <row r="33" spans="2:9" ht="11.25">
      <c r="B33" s="26" t="s">
        <v>64</v>
      </c>
      <c r="C33" s="26"/>
      <c r="D33" s="26"/>
      <c r="E33" s="48" t="s">
        <v>65</v>
      </c>
      <c r="F33" s="23" t="s">
        <v>15</v>
      </c>
      <c r="G33" s="53">
        <v>0.3333333333333333</v>
      </c>
      <c r="H33" s="53"/>
      <c r="I33" s="20"/>
    </row>
    <row r="34" spans="2:9" ht="11.25">
      <c r="B34" s="26" t="s">
        <v>42</v>
      </c>
      <c r="C34" s="26"/>
      <c r="D34" s="26"/>
      <c r="E34" s="48" t="s">
        <v>43</v>
      </c>
      <c r="F34" s="23" t="s">
        <v>15</v>
      </c>
      <c r="G34" s="53">
        <v>0.3333333333333333</v>
      </c>
      <c r="H34" s="53"/>
      <c r="I34" s="20"/>
    </row>
    <row r="35" spans="2:9" ht="11.25">
      <c r="B35" s="26" t="s">
        <v>67</v>
      </c>
      <c r="C35" s="26"/>
      <c r="D35" s="26"/>
      <c r="E35" s="48" t="s">
        <v>66</v>
      </c>
      <c r="F35" s="23" t="s">
        <v>15</v>
      </c>
      <c r="G35" s="53"/>
      <c r="H35" s="53"/>
      <c r="I35" s="20" t="s">
        <v>22</v>
      </c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1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53</v>
      </c>
      <c r="C39" s="26"/>
      <c r="D39" s="26"/>
      <c r="E39" s="48" t="s">
        <v>54</v>
      </c>
      <c r="F39" s="49" t="s">
        <v>15</v>
      </c>
      <c r="G39" s="53">
        <v>0.5</v>
      </c>
      <c r="H39" s="53"/>
      <c r="I39" s="20"/>
    </row>
    <row r="40" spans="2:9" ht="11.25">
      <c r="B40" s="26" t="s">
        <v>68</v>
      </c>
      <c r="C40" s="26"/>
      <c r="D40" s="26"/>
      <c r="E40" s="48" t="s">
        <v>78</v>
      </c>
      <c r="F40" s="49" t="s">
        <v>15</v>
      </c>
      <c r="G40" s="53"/>
      <c r="H40" s="41"/>
      <c r="I40" s="20" t="s">
        <v>22</v>
      </c>
    </row>
    <row r="41" spans="2:9" ht="11.25">
      <c r="B41" s="26" t="s">
        <v>70</v>
      </c>
      <c r="C41" s="26"/>
      <c r="D41" s="26"/>
      <c r="E41" s="48" t="s">
        <v>69</v>
      </c>
      <c r="F41" s="49" t="s">
        <v>15</v>
      </c>
      <c r="G41" s="53">
        <v>0.5</v>
      </c>
      <c r="H41" s="53"/>
      <c r="I41" s="20"/>
    </row>
    <row r="42" spans="2:9" ht="11.25">
      <c r="B42" s="26" t="s">
        <v>71</v>
      </c>
      <c r="C42" s="26"/>
      <c r="D42" s="26"/>
      <c r="E42" s="48" t="s">
        <v>72</v>
      </c>
      <c r="F42" s="49"/>
      <c r="G42" s="53"/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21</v>
      </c>
      <c r="F44" s="25">
        <f>COUNTA(F38:F43)</f>
        <v>3</v>
      </c>
      <c r="G44" s="38">
        <f>SUM(G38:G43)</f>
        <v>1</v>
      </c>
      <c r="H44" s="39">
        <f>SUM(H38:H43)</f>
        <v>0</v>
      </c>
      <c r="I44" s="25">
        <f>COUNTA(I38:I43)</f>
        <v>1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40</v>
      </c>
      <c r="C46" s="26"/>
      <c r="D46" s="26"/>
      <c r="E46" s="48" t="s">
        <v>56</v>
      </c>
      <c r="F46" s="49" t="s">
        <v>15</v>
      </c>
      <c r="G46" s="53">
        <v>0.5</v>
      </c>
      <c r="H46" s="53"/>
      <c r="I46" s="20"/>
    </row>
    <row r="47" spans="2:9" ht="11.25">
      <c r="B47" s="26" t="s">
        <v>87</v>
      </c>
      <c r="C47" s="26"/>
      <c r="D47" s="26"/>
      <c r="E47" s="48" t="s">
        <v>88</v>
      </c>
      <c r="F47" s="49" t="s">
        <v>15</v>
      </c>
      <c r="G47" s="53"/>
      <c r="H47" s="53">
        <v>0.5</v>
      </c>
      <c r="I47" s="20"/>
    </row>
    <row r="48" spans="2:9" ht="11.25">
      <c r="B48" s="26" t="s">
        <v>57</v>
      </c>
      <c r="C48" s="27"/>
      <c r="D48" s="27"/>
      <c r="E48" s="48" t="s">
        <v>86</v>
      </c>
      <c r="F48" s="23" t="s">
        <v>15</v>
      </c>
      <c r="G48" s="53"/>
      <c r="H48" s="53"/>
      <c r="I48" s="20" t="s">
        <v>22</v>
      </c>
    </row>
    <row r="49" spans="2:9" ht="11.25">
      <c r="B49" s="26" t="s">
        <v>35</v>
      </c>
      <c r="C49" s="26"/>
      <c r="D49" s="26"/>
      <c r="E49" s="48" t="s">
        <v>58</v>
      </c>
      <c r="F49" s="23" t="s">
        <v>15</v>
      </c>
      <c r="G49" s="53"/>
      <c r="H49" s="53"/>
      <c r="I49" s="20" t="s">
        <v>22</v>
      </c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21</v>
      </c>
      <c r="F51" s="25">
        <f>COUNTA(F45:F50)</f>
        <v>4</v>
      </c>
      <c r="G51" s="38">
        <f>SUM(G45:G50)</f>
        <v>0.5</v>
      </c>
      <c r="H51" s="39">
        <f>SUM(H45:H50)</f>
        <v>0.5</v>
      </c>
      <c r="I51" s="25">
        <f>COUNTA(I45:I50)</f>
        <v>2</v>
      </c>
    </row>
    <row r="52" spans="2:9" ht="11.25">
      <c r="B52" s="6" t="s">
        <v>11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34</v>
      </c>
      <c r="C53" s="26"/>
      <c r="D53" s="26"/>
      <c r="E53" s="48" t="s">
        <v>73</v>
      </c>
      <c r="F53" s="49" t="s">
        <v>15</v>
      </c>
      <c r="G53" s="53">
        <v>0.3333333333333333</v>
      </c>
      <c r="H53" s="53"/>
      <c r="I53" s="20"/>
    </row>
    <row r="54" spans="2:9" ht="11.25">
      <c r="B54" s="26" t="s">
        <v>44</v>
      </c>
      <c r="C54" s="26"/>
      <c r="D54" s="26"/>
      <c r="E54" s="48" t="s">
        <v>55</v>
      </c>
      <c r="F54" s="23" t="s">
        <v>15</v>
      </c>
      <c r="G54" s="53"/>
      <c r="H54" s="53"/>
      <c r="I54" s="20" t="s">
        <v>22</v>
      </c>
    </row>
    <row r="55" spans="2:9" ht="11.25">
      <c r="B55" s="26" t="s">
        <v>36</v>
      </c>
      <c r="C55" s="26"/>
      <c r="D55" s="26"/>
      <c r="E55" s="48" t="s">
        <v>74</v>
      </c>
      <c r="F55" s="23" t="s">
        <v>15</v>
      </c>
      <c r="G55" s="53">
        <v>0.3333333333333333</v>
      </c>
      <c r="H55" s="53"/>
      <c r="I55" s="20"/>
    </row>
    <row r="56" spans="2:9" ht="11.25">
      <c r="B56" s="26" t="s">
        <v>45</v>
      </c>
      <c r="C56" s="26"/>
      <c r="D56" s="26"/>
      <c r="E56" s="48" t="s">
        <v>59</v>
      </c>
      <c r="F56" s="23" t="s">
        <v>15</v>
      </c>
      <c r="G56" s="53">
        <v>0.3333333333333333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21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1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21</v>
      </c>
      <c r="F61" s="25">
        <f>F16+countCoop+countIndGen+F37+countIndREP+F51+F58</f>
        <v>26</v>
      </c>
      <c r="G61" s="47">
        <f>G16+G23+G30+G37+G44+G51+G58</f>
        <v>4.5</v>
      </c>
      <c r="H61" s="47">
        <f>H16+H23+H30+H37+H44+H51+H58</f>
        <v>3</v>
      </c>
      <c r="I61" s="25">
        <f>I16+countCoopAbstain+countIndGenAbstain+I37+countIndREPAbstain+I51+I58</f>
        <v>5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0.6</v>
      </c>
      <c r="H62" s="32">
        <f>IF((G61+H61)=0,"",H61/(G61+H61))</f>
        <v>0.4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26</v>
      </c>
    </row>
    <row r="66" ht="11.25" hidden="1">
      <c r="B66" s="35" t="s">
        <v>19</v>
      </c>
    </row>
    <row r="67" ht="11.25" hidden="1">
      <c r="B67" s="35" t="s">
        <v>18</v>
      </c>
    </row>
    <row r="68" ht="11.25" hidden="1">
      <c r="B68" s="36" t="s">
        <v>20</v>
      </c>
    </row>
    <row r="69" ht="11.25" hidden="1"/>
    <row r="70" ht="11.25" hidden="1">
      <c r="B70" s="61" t="s">
        <v>27</v>
      </c>
    </row>
    <row r="71" ht="11.25" hidden="1">
      <c r="B71" s="62" t="s">
        <v>24</v>
      </c>
    </row>
    <row r="72" ht="11.25" hidden="1">
      <c r="B72" s="36" t="s">
        <v>25</v>
      </c>
    </row>
    <row r="73" ht="11.25" hidden="1"/>
    <row r="74" ht="12" hidden="1" thickBot="1">
      <c r="B74" s="34" t="s">
        <v>28</v>
      </c>
    </row>
    <row r="75" ht="11.25" hidden="1">
      <c r="B75" s="35" t="s">
        <v>22</v>
      </c>
    </row>
    <row r="76" ht="11.25" hidden="1">
      <c r="B76" s="36"/>
    </row>
    <row r="77" ht="11.25" hidden="1"/>
    <row r="78" ht="12" hidden="1" thickBot="1">
      <c r="B78" s="34" t="s">
        <v>29</v>
      </c>
    </row>
    <row r="79" ht="11.25" hidden="1">
      <c r="B79" s="35" t="s">
        <v>15</v>
      </c>
    </row>
    <row r="80" ht="11.25" hidden="1">
      <c r="B80" s="36"/>
    </row>
    <row r="81" ht="11.25" hidden="1"/>
    <row r="82" ht="12" hidden="1" thickBot="1">
      <c r="B82" s="34" t="s">
        <v>30</v>
      </c>
    </row>
    <row r="83" ht="11.25" hidden="1">
      <c r="B83" s="35" t="s">
        <v>15</v>
      </c>
    </row>
    <row r="84" ht="11.25" hidden="1">
      <c r="B84" s="36"/>
    </row>
    <row r="85" ht="11.25" hidden="1"/>
    <row r="86" ht="12" hidden="1" thickBot="1">
      <c r="B86" s="34" t="s">
        <v>31</v>
      </c>
    </row>
    <row r="87" ht="11.25" hidden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5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9:F42 F32:F35 F53:F56 F46:F49 F25:F28 F18:F21 F11:F14">
      <formula1>$B$79:$B$80</formula1>
    </dataValidation>
    <dataValidation type="list" showInputMessage="1" showErrorMessage="1" sqref="I11:I14 I32:I35 I53:I56 I46:I49 I25:I28 I18:I21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D11:D14">
      <formula1>$B$66:$B$68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Suzy Clifton </cp:lastModifiedBy>
  <cp:lastPrinted>2001-05-29T14:33:52Z</cp:lastPrinted>
  <dcterms:created xsi:type="dcterms:W3CDTF">2000-03-13T15:50:20Z</dcterms:created>
  <dcterms:modified xsi:type="dcterms:W3CDTF">2016-11-08T21:02:17Z</dcterms:modified>
  <cp:category/>
  <cp:version/>
  <cp:contentType/>
  <cp:contentStatus/>
</cp:coreProperties>
</file>