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'Vote'!$E$16:$I$21</definedName>
    <definedName name="clearCoopVote">'Vote'!$G$16:$I$21</definedName>
    <definedName name="clearIndGen">'Vote'!$E$24:$I$27</definedName>
    <definedName name="clearIndGenVote">'Vote'!$G$24:$I$27</definedName>
    <definedName name="clearIndREP">'Vote'!$E$36:$I$39</definedName>
    <definedName name="clearIndREPVote">'Vote'!$G$36:$I$39</definedName>
    <definedName name="clearIOU">'Vote'!$E$42:$I$46</definedName>
    <definedName name="clearIOUVote">'Vote'!$G$42:$I$46</definedName>
    <definedName name="clearMarketers">'Vote'!$E$30:$I$33</definedName>
    <definedName name="clearMarketersVote">'Vote'!$G$30:$I$33</definedName>
    <definedName name="clearMuni">'Vote'!$E$49:$I$52</definedName>
    <definedName name="clearMuniVote">'Vote'!$G$49:$I$52</definedName>
    <definedName name="clearResidential">'Vote'!$E$11:$I$13</definedName>
    <definedName name="clearResidentialVote">'Vote'!$G$11:$I$13</definedName>
    <definedName name="Coop">'Vote'!$G$15:$I$22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'Vote'!$F$34</definedName>
    <definedName name="countMarketersAbstain">'Vote'!$I$34</definedName>
    <definedName name="countMuni">'Vote'!$F$53</definedName>
    <definedName name="countMuniAbstain">'Vote'!$I$53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'Vote'!$G$23:$I$28</definedName>
    <definedName name="IndREP">'Vote'!$G$35:$I$40</definedName>
    <definedName name="IOU">'Vote'!$G$41:$I$47</definedName>
    <definedName name="Marketers">'Vote'!$G$29:$I$34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'Vote'!$G$15:$H$56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<sst xmlns="http://schemas.openxmlformats.org/spreadsheetml/2006/main" count="117" uniqueCount="85">
  <si>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</si>
  <si>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</si>
  <si>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</si>
  <si>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</si>
  <si>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</si>
  <si>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</si>
  <si>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</si>
  <si>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</si>
  <si>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</si>
  <si>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</si>
  <si>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</si>
  <si>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</si>
  <si>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</si>
  <si>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</si>
  <si>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</si>
  <si>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</si>
  <si>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</si>
  <si>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</si>
  <si>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</si>
  <si>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</si>
  <si>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</si>
  <si>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</si>
  <si>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</si>
  <si>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</si>
  <si>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</si>
  <si>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</si>
  <si>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</si>
  <si>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</si>
  <si>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</si>
  <si>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</si>
  <si>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</si>
  <si>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</si>
  <si>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</si>
  <si>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</si>
  <si>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</si>
  <si>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</si>
  <si>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</si>
  <si>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</si>
  <si>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Luminant</t>
  </si>
  <si>
    <t>CenterPoint Energy</t>
  </si>
  <si>
    <t>Morgan Stanley</t>
  </si>
  <si>
    <t>Clayton Greer</t>
  </si>
  <si>
    <t>John Varnell</t>
  </si>
  <si>
    <t>Amanda Frazier</t>
  </si>
  <si>
    <t>Chris Lyons</t>
  </si>
  <si>
    <t>Exelon</t>
  </si>
  <si>
    <t>Tayaun Messer</t>
  </si>
  <si>
    <t>Reliant Energy Retail Services</t>
  </si>
  <si>
    <t>Bill Barnes</t>
  </si>
  <si>
    <t>OPUC</t>
  </si>
  <si>
    <t>Thresa Allen</t>
  </si>
  <si>
    <t>Iberdrola Renewables</t>
  </si>
  <si>
    <t>Clint Sandidge</t>
  </si>
  <si>
    <t>Denton Municipal Electric</t>
  </si>
  <si>
    <t>Noble Americas Energy Solutions</t>
  </si>
  <si>
    <t>Melissa Trevino</t>
  </si>
  <si>
    <t>Diana Coleman</t>
  </si>
  <si>
    <t>Shari Heino</t>
  </si>
  <si>
    <t>Rayburn Country Electric Cooperative</t>
  </si>
  <si>
    <t>Patrick Peters</t>
  </si>
  <si>
    <t>Prepared by: S. Clifton</t>
  </si>
  <si>
    <t>Date: 20160915</t>
  </si>
  <si>
    <t xml:space="preserve">David Detelich (David Kee) </t>
  </si>
  <si>
    <t>Need &gt;50% to Pass</t>
  </si>
  <si>
    <t>GSEC</t>
  </si>
  <si>
    <t>Tom Burke</t>
  </si>
  <si>
    <t>STED</t>
  </si>
  <si>
    <t>Clif Lange</t>
  </si>
  <si>
    <t>LCRA</t>
  </si>
  <si>
    <t>Jennifer Robertson</t>
  </si>
  <si>
    <t>GDF Suez</t>
  </si>
  <si>
    <t>Bob Helton</t>
  </si>
  <si>
    <t xml:space="preserve">CitiGroup </t>
  </si>
  <si>
    <t>Eric Goff</t>
  </si>
  <si>
    <t>AEPSC</t>
  </si>
  <si>
    <t>Blake Gross</t>
  </si>
  <si>
    <t>Austin Energy</t>
  </si>
  <si>
    <t>Barksdale English</t>
  </si>
  <si>
    <t>Motion Carries</t>
  </si>
  <si>
    <t>Lonestar</t>
  </si>
  <si>
    <t>Diana Zake</t>
  </si>
  <si>
    <t>Direct Energy</t>
  </si>
  <si>
    <t>Sandy Morris</t>
  </si>
  <si>
    <t xml:space="preserve">Smith Day (Bob Wittmeyer) </t>
  </si>
  <si>
    <t xml:space="preserve">PRS Motion: Goff/Greer motion to recommend approval of NPRR788 as amended by the 9/14/16 Luminant comments as revised by PRS; and to forward to TAC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</si>
</sst>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9" applyNumberFormat="1" applyFont="1" applyFill="1" applyBorder="1" applyAlignment="1">
      <alignment horizontal="center" vertical="center"/>
    </xf>
    <xf numFmtId="1" fontId="4" fillId="8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84</v>
      </c>
      <c r="C3" s="69"/>
      <c r="D3" s="69"/>
      <c r="E3" s="6"/>
      <c r="F3" s="56" t="s">
        <v>22</v>
      </c>
      <c r="G3" s="65" t="s">
        <v>78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IF((G56+H56)=0,"",G56)</f>
        <v>4.5</v>
      </c>
      <c r="H5" s="59">
        <f>IF((G56+H56)=0,"",H56)</f>
        <v>2.5</v>
      </c>
      <c r="I5" s="60">
        <f>I56</f>
        <v>1</v>
      </c>
    </row>
    <row r="6" spans="2:9" ht="22.5" customHeight="1">
      <c r="B6" s="6" t="s">
        <v>60</v>
      </c>
      <c r="C6" s="14"/>
      <c r="D6" s="15"/>
      <c r="E6" s="16"/>
      <c r="F6" s="62" t="s">
        <v>63</v>
      </c>
      <c r="G6" s="61">
        <f>G57</f>
        <v>0.6428571428571429</v>
      </c>
      <c r="H6" s="61">
        <f>H57</f>
        <v>0.35714285714285715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55</v>
      </c>
      <c r="F11" s="33" t="s">
        <v>15</v>
      </c>
      <c r="G11" s="51"/>
      <c r="H11" s="51">
        <v>0.5</v>
      </c>
      <c r="I11" s="20"/>
    </row>
    <row r="12" spans="2:9" ht="11.25">
      <c r="B12" s="32" t="s">
        <v>49</v>
      </c>
      <c r="C12" s="34"/>
      <c r="D12" s="37" t="s">
        <v>17</v>
      </c>
      <c r="E12" s="52" t="s">
        <v>56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0.5</v>
      </c>
      <c r="H14" s="30">
        <f>SUM(H10:H13)</f>
        <v>0.5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57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64</v>
      </c>
      <c r="C17" s="23"/>
      <c r="D17" s="23"/>
      <c r="E17" s="24" t="s">
        <v>65</v>
      </c>
      <c r="F17" s="25"/>
      <c r="G17" s="50"/>
      <c r="H17" s="26"/>
      <c r="I17" s="20"/>
    </row>
    <row r="18" spans="2:9" s="22" customFormat="1" ht="11.25">
      <c r="B18" s="23" t="s">
        <v>66</v>
      </c>
      <c r="C18" s="23"/>
      <c r="D18" s="23"/>
      <c r="E18" s="24" t="s">
        <v>67</v>
      </c>
      <c r="F18" s="25" t="s">
        <v>15</v>
      </c>
      <c r="G18" s="50">
        <v>0.5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/>
      <c r="G19" s="50"/>
      <c r="H19" s="26"/>
      <c r="I19" s="20"/>
    </row>
    <row r="20" spans="2:9" s="22" customFormat="1" ht="11.25">
      <c r="B20" s="23" t="s">
        <v>58</v>
      </c>
      <c r="C20" s="23"/>
      <c r="D20" s="23"/>
      <c r="E20" s="24" t="s">
        <v>46</v>
      </c>
      <c r="F20" s="25"/>
      <c r="G20" s="50"/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20</v>
      </c>
      <c r="F22" s="28">
        <f>COUNTA(F15:F21)</f>
        <v>2</v>
      </c>
      <c r="G22" s="29">
        <f>SUM(G15:G21)</f>
        <v>1</v>
      </c>
      <c r="H22" s="30">
        <f>SUM(H15:H21)</f>
        <v>0</v>
      </c>
      <c r="I22" s="28">
        <f>COUNTA(I15:I21)</f>
        <v>0</v>
      </c>
    </row>
    <row r="23" spans="2:9" ht="11.25">
      <c r="B23" s="6" t="s">
        <v>31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51</v>
      </c>
      <c r="C24" s="32"/>
      <c r="D24" s="32"/>
      <c r="E24" s="52" t="s">
        <v>50</v>
      </c>
      <c r="F24" s="25"/>
      <c r="G24" s="51"/>
      <c r="H24" s="33"/>
      <c r="I24" s="20"/>
    </row>
    <row r="25" spans="1:9" ht="11.25">
      <c r="A25" s="64"/>
      <c r="B25" s="32" t="s">
        <v>70</v>
      </c>
      <c r="C25" s="32"/>
      <c r="D25" s="32"/>
      <c r="E25" s="52" t="s">
        <v>71</v>
      </c>
      <c r="F25" s="25"/>
      <c r="G25" s="51"/>
      <c r="H25" s="33"/>
      <c r="I25" s="20"/>
    </row>
    <row r="26" spans="2:9" ht="11.25">
      <c r="B26" s="32" t="s">
        <v>45</v>
      </c>
      <c r="C26" s="32"/>
      <c r="D26" s="32"/>
      <c r="E26" s="52" t="s">
        <v>44</v>
      </c>
      <c r="F26" s="25" t="s">
        <v>15</v>
      </c>
      <c r="G26" s="51"/>
      <c r="H26" s="51">
        <v>1</v>
      </c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20</v>
      </c>
      <c r="F28" s="28">
        <f>COUNTA(F23:F27)</f>
        <v>1</v>
      </c>
      <c r="G28" s="29">
        <f>SUM(G23:G27)</f>
        <v>0</v>
      </c>
      <c r="H28" s="30">
        <f>SUM(H23:H27)</f>
        <v>1</v>
      </c>
      <c r="I28" s="28">
        <f>COUNTA(I23:I27)</f>
        <v>0</v>
      </c>
    </row>
    <row r="29" spans="2:9" ht="11.25">
      <c r="B29" s="6" t="s">
        <v>12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40</v>
      </c>
      <c r="C30" s="32"/>
      <c r="D30" s="32"/>
      <c r="E30" s="52" t="s">
        <v>41</v>
      </c>
      <c r="F30" s="25" t="s">
        <v>15</v>
      </c>
      <c r="G30" s="51">
        <v>0.3333333333333333</v>
      </c>
      <c r="H30" s="51"/>
      <c r="I30" s="20"/>
    </row>
    <row r="31" spans="2:9" ht="11.25">
      <c r="B31" s="32" t="s">
        <v>72</v>
      </c>
      <c r="C31" s="32"/>
      <c r="D31" s="32"/>
      <c r="E31" s="52" t="s">
        <v>73</v>
      </c>
      <c r="F31" s="25" t="s">
        <v>15</v>
      </c>
      <c r="G31" s="51">
        <v>0.3333333333333333</v>
      </c>
      <c r="H31" s="51"/>
      <c r="I31" s="20"/>
    </row>
    <row r="32" spans="2:9" ht="11.25">
      <c r="B32" s="32" t="s">
        <v>36</v>
      </c>
      <c r="C32" s="32"/>
      <c r="D32" s="32"/>
      <c r="E32" s="52" t="s">
        <v>42</v>
      </c>
      <c r="F32" s="25" t="s">
        <v>15</v>
      </c>
      <c r="G32" s="51">
        <v>0.3333333333333333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8">
        <f>COUNTA(F29:F33)</f>
        <v>3</v>
      </c>
      <c r="G34" s="29">
        <f>SUM(G29:G33)</f>
        <v>1</v>
      </c>
      <c r="H34" s="30">
        <f>SUM(H29:H33)</f>
        <v>0</v>
      </c>
      <c r="I34" s="28">
        <f>COUNTA(I29:I33)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0.3333333333333333</v>
      </c>
      <c r="H36" s="33"/>
      <c r="I36" s="20"/>
    </row>
    <row r="37" spans="2:9" ht="11.25">
      <c r="B37" s="32" t="s">
        <v>81</v>
      </c>
      <c r="C37" s="32"/>
      <c r="D37" s="32"/>
      <c r="E37" s="52" t="s">
        <v>82</v>
      </c>
      <c r="F37" s="25" t="s">
        <v>15</v>
      </c>
      <c r="G37" s="51">
        <v>0.3333333333333333</v>
      </c>
      <c r="H37" s="33"/>
      <c r="I37" s="20"/>
    </row>
    <row r="38" spans="2:9" ht="11.25">
      <c r="B38" s="32" t="s">
        <v>54</v>
      </c>
      <c r="C38" s="32"/>
      <c r="D38" s="32"/>
      <c r="E38" s="52" t="s">
        <v>52</v>
      </c>
      <c r="F38" s="25" t="s">
        <v>15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20</v>
      </c>
      <c r="F40" s="28">
        <f>COUNTA(F35:F38)</f>
        <v>3</v>
      </c>
      <c r="G40" s="29">
        <f>SUM(G35:G38)</f>
        <v>1</v>
      </c>
      <c r="H40" s="30">
        <f>SUM(H35:H38)</f>
        <v>0</v>
      </c>
      <c r="I40" s="28">
        <f>COUNTA(I35:I38)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2" t="s">
        <v>38</v>
      </c>
      <c r="C42" s="32"/>
      <c r="D42" s="32"/>
      <c r="E42" s="52" t="s">
        <v>43</v>
      </c>
      <c r="F42" s="25" t="s">
        <v>15</v>
      </c>
      <c r="G42" s="51"/>
      <c r="H42" s="51">
        <v>0.3333333333333333</v>
      </c>
      <c r="I42" s="20"/>
    </row>
    <row r="43" spans="2:9" ht="11.25">
      <c r="B43" s="32" t="s">
        <v>74</v>
      </c>
      <c r="C43" s="32"/>
      <c r="D43" s="32"/>
      <c r="E43" s="52" t="s">
        <v>75</v>
      </c>
      <c r="F43" s="25" t="s">
        <v>15</v>
      </c>
      <c r="G43" s="51"/>
      <c r="H43" s="51">
        <v>0.3333333333333333</v>
      </c>
      <c r="I43" s="20"/>
    </row>
    <row r="44" spans="2:9" ht="11.25">
      <c r="B44" s="32" t="s">
        <v>79</v>
      </c>
      <c r="C44" s="32"/>
      <c r="D44" s="32"/>
      <c r="E44" s="52" t="s">
        <v>80</v>
      </c>
      <c r="F44" s="25" t="s">
        <v>15</v>
      </c>
      <c r="G44" s="51"/>
      <c r="H44" s="51"/>
      <c r="I44" s="20" t="s">
        <v>21</v>
      </c>
    </row>
    <row r="45" spans="2:9" ht="11.25">
      <c r="B45" s="32" t="s">
        <v>39</v>
      </c>
      <c r="C45" s="32"/>
      <c r="D45" s="32"/>
      <c r="E45" s="52" t="s">
        <v>59</v>
      </c>
      <c r="F45" s="25" t="s">
        <v>15</v>
      </c>
      <c r="G45" s="51"/>
      <c r="H45" s="51">
        <v>0.3333333333333333</v>
      </c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20</v>
      </c>
      <c r="F47" s="28">
        <f>COUNTA(F41:F46)</f>
        <v>4</v>
      </c>
      <c r="G47" s="29">
        <f>SUM(G41:G46)</f>
        <v>0</v>
      </c>
      <c r="H47" s="30">
        <f>SUM(H41:H46)</f>
        <v>1</v>
      </c>
      <c r="I47" s="28">
        <f>COUNTA(I41:I46)</f>
        <v>1</v>
      </c>
    </row>
    <row r="48" spans="2:9" ht="11.25">
      <c r="B48" s="6" t="s">
        <v>11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53</v>
      </c>
      <c r="C49" s="32"/>
      <c r="D49" s="32"/>
      <c r="E49" s="52" t="s">
        <v>83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76</v>
      </c>
      <c r="C50" s="32"/>
      <c r="D50" s="32"/>
      <c r="E50" s="52" t="s">
        <v>77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37</v>
      </c>
      <c r="C51" s="32"/>
      <c r="D51" s="32"/>
      <c r="E51" s="52" t="s">
        <v>62</v>
      </c>
      <c r="F51" s="25" t="s">
        <v>15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20</v>
      </c>
      <c r="F56" s="28">
        <f>F14+F22+F53+F47+F28+F40+F34</f>
        <v>18</v>
      </c>
      <c r="G56" s="43">
        <f>G14+G22+G53+G47+G28+G40+G34</f>
        <v>4.5</v>
      </c>
      <c r="H56" s="43">
        <f>H14+H22+H53+H47+H28+H40+H34</f>
        <v>2.5</v>
      </c>
      <c r="I56" s="28">
        <f>I14+I22+I53+I47+I28+I40+I34</f>
        <v>1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0.6428571428571429</v>
      </c>
      <c r="H57" s="45">
        <f>IF((G56+H56)=0,"",H56/(G56+H56))</f>
        <v>0.35714285714285715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25</v>
      </c>
    </row>
    <row r="61" ht="12" hidden="1" thickTop="1">
      <c r="B61" s="48" t="s">
        <v>18</v>
      </c>
    </row>
    <row r="62" ht="11.25" hidden="1">
      <c r="B62" s="48" t="s">
        <v>17</v>
      </c>
    </row>
    <row r="63" ht="11.25" hidden="1">
      <c r="B63" s="49" t="s">
        <v>19</v>
      </c>
    </row>
    <row r="64" ht="11.25" hidden="1"/>
    <row r="65" ht="12" hidden="1" thickBot="1">
      <c r="B65" s="47" t="s">
        <v>26</v>
      </c>
    </row>
    <row r="66" ht="12" hidden="1" thickTop="1">
      <c r="B66" s="48" t="s">
        <v>23</v>
      </c>
    </row>
    <row r="67" ht="11.25" hidden="1">
      <c r="B67" s="63" t="s">
        <v>24</v>
      </c>
    </row>
    <row r="68" ht="11.25" hidden="1"/>
    <row r="69" ht="12" hidden="1" thickBot="1">
      <c r="B69" s="47" t="s">
        <v>27</v>
      </c>
    </row>
    <row r="70" ht="12" hidden="1" thickTop="1">
      <c r="B70" s="48" t="s">
        <v>21</v>
      </c>
    </row>
    <row r="71" ht="11.25" hidden="1">
      <c r="B71" s="49"/>
    </row>
    <row r="72" ht="11.25" hidden="1"/>
    <row r="73" ht="12" hidden="1" thickBot="1">
      <c r="B73" s="47" t="s">
        <v>28</v>
      </c>
    </row>
    <row r="74" ht="12" hidden="1" thickTop="1">
      <c r="B74" s="48" t="s">
        <v>15</v>
      </c>
    </row>
    <row r="75" ht="11.25" hidden="1">
      <c r="B75" s="49"/>
    </row>
    <row r="76" ht="11.25" hidden="1"/>
    <row r="77" ht="12" hidden="1" thickBot="1">
      <c r="B77" s="47" t="s">
        <v>29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30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29:I29 F27:I27 F21:I21 F23:I23 F35:I35 F33:I33 F46:I46 I48 I10 F13:I13 F15:I15">
      <formula1>#REF!</formula1>
    </dataValidation>
    <dataValidation type="list" showInputMessage="1" showErrorMessage="1" sqref="F42:F45 F49:F51 F36:F39 F24:F26 F16:F20 F30:F32">
      <formula1>$B$74:$B$75</formula1>
    </dataValidation>
    <dataValidation type="list" showInputMessage="1" showErrorMessage="1" sqref="I42:I45 I49:I51 I36:I39 I11:I12 I24:I26 I16:I20 I30:I32">
      <formula1>$B$70:$B$71</formula1>
    </dataValidation>
    <dataValidation type="list" allowBlank="1" showInputMessage="1" showErrorMessage="1" sqref="F11:F12">
      <formula1>$B$74:$B$75</formula1>
    </dataValidation>
    <dataValidation type="list" showInputMessage="1" showErrorMessage="1" sqref="D11:D12">
      <formula1>$B$61:$B$63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2016-09-16T16:35:01Z</dcterms:modified>
  <cp:category/>
  <cp:version/>
  <cp:contentType/>
  <cp:contentStatus/>
</cp:coreProperties>
</file>