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'Vote'!$E$16:$I$21</definedName>
    <definedName name="clearCoopVote">'Vote'!$G$16:$I$21</definedName>
    <definedName name="clearIndGen">'Vote'!$E$24:$I$26</definedName>
    <definedName name="clearIndGenVote">'Vote'!$G$24:$I$26</definedName>
    <definedName name="clearIndREP">'Vote'!$E$36:$I$39</definedName>
    <definedName name="clearIndREPVote">'Vote'!$G$36:$I$39</definedName>
    <definedName name="clearIOU">'Vote'!$E$42:$I$44</definedName>
    <definedName name="clearIOUVote">'Vote'!$G$42:$I$44</definedName>
    <definedName name="clearMarketers">'Vote'!$E$29:$I$33</definedName>
    <definedName name="clearMarketersVote">'Vote'!$G$29:$I$33</definedName>
    <definedName name="clearMuni">'Vote'!$E$47:$I$49</definedName>
    <definedName name="clearMuniVote">'Vote'!$G$47:$I$49</definedName>
    <definedName name="clearResidential">'Vote'!$E$11:$I$13</definedName>
    <definedName name="clearResidentialVote">'Vote'!$G$11:$I$13</definedName>
    <definedName name="Coop">'Vote'!$G$15:$I$22</definedName>
    <definedName name="countCoop">'Vote'!$F$22</definedName>
    <definedName name="countCoopAbstain">'Vote'!$I$22</definedName>
    <definedName name="countIndGen">'Vote'!$F$27</definedName>
    <definedName name="countIndGenAbstain">'Vote'!$I$27</definedName>
    <definedName name="countIndREP">'Vote'!$F$40</definedName>
    <definedName name="countIndREPAbstain">'Vote'!$I$40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'Vote'!$G$23:$I$27</definedName>
    <definedName name="IndREP">'Vote'!$G$35:$I$40</definedName>
    <definedName name="IOU">'Vote'!$G$41:$I$45</definedName>
    <definedName name="Marketers">'Vote'!$G$28:$I$34</definedName>
    <definedName name="MotionStatus">'Vote'!$G$3</definedName>
    <definedName name="muni">'Vote'!$G$46:$I$50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'Vote'!$G$15:$H$53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<sst xmlns="http://schemas.openxmlformats.org/spreadsheetml/2006/main" count="113" uniqueCount="79">
  <si>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</si>
  <si>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</si>
  <si>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</si>
  <si>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</si>
  <si>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</si>
  <si>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</si>
  <si>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</si>
  <si>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</si>
  <si>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</si>
  <si>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</si>
  <si>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</si>
  <si>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</si>
  <si>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</si>
  <si>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</si>
  <si>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</si>
  <si>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</si>
  <si>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</si>
  <si>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</si>
  <si>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</si>
  <si>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</si>
  <si>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</si>
  <si>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</si>
  <si>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</si>
  <si>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</si>
  <si>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</si>
  <si>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</si>
  <si>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</si>
  <si>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</si>
  <si>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</si>
  <si>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</si>
  <si>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</si>
  <si>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</si>
  <si>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</si>
  <si>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</si>
  <si>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</si>
  <si>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</si>
  <si>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</si>
  <si>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David Detelich</t>
  </si>
  <si>
    <t>CPS Energy</t>
  </si>
  <si>
    <t>Luminant</t>
  </si>
  <si>
    <t>CenterPoint Energy</t>
  </si>
  <si>
    <t>Morgan Stanley</t>
  </si>
  <si>
    <t>Clayton Greer</t>
  </si>
  <si>
    <t>John Varnell</t>
  </si>
  <si>
    <t>Amanda Frazier</t>
  </si>
  <si>
    <t>Chris Lyons</t>
  </si>
  <si>
    <t>Exelon</t>
  </si>
  <si>
    <t>Tayaun Messer</t>
  </si>
  <si>
    <t>Reliant Energy Retail Services</t>
  </si>
  <si>
    <t>Bill Barnes</t>
  </si>
  <si>
    <t>Prepared by: B. Albracht</t>
  </si>
  <si>
    <t>OPUC</t>
  </si>
  <si>
    <t>Thresa Allen</t>
  </si>
  <si>
    <t>Iberdrola Renewables</t>
  </si>
  <si>
    <t>Clint Sandidge</t>
  </si>
  <si>
    <t>Denton Municipal Electric</t>
  </si>
  <si>
    <t>Noble Americas Energy Solutions</t>
  </si>
  <si>
    <t>Melissa Trevino</t>
  </si>
  <si>
    <t>Diana Coleman</t>
  </si>
  <si>
    <t>Shari Heino</t>
  </si>
  <si>
    <t>Rayburn Country Electric Cooperative</t>
  </si>
  <si>
    <t>Patrick Peters</t>
  </si>
  <si>
    <t>Date: 20160616</t>
  </si>
  <si>
    <t>Smith Day (Bob Wittmeyer)</t>
  </si>
  <si>
    <t>GSEC</t>
  </si>
  <si>
    <t>Tom Burke</t>
  </si>
  <si>
    <t>LCRA</t>
  </si>
  <si>
    <t>Jennifer Robertson</t>
  </si>
  <si>
    <t>STEC</t>
  </si>
  <si>
    <t>Lucas Turner</t>
  </si>
  <si>
    <t>Shell</t>
  </si>
  <si>
    <t>Greg Thurnher</t>
  </si>
  <si>
    <t>Citi</t>
  </si>
  <si>
    <t>Eric Goff</t>
  </si>
  <si>
    <t>Direct Energy</t>
  </si>
  <si>
    <t>Sandy Morris</t>
  </si>
  <si>
    <t>Need &gt;50% to Pass</t>
  </si>
  <si>
    <t>Barnes/Wittmeyer motion to recommend approval of NPRR696 with 10/19/15 Reliant comments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</si>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</sst>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="110" zoomScaleNormal="110" zoomScalePageLayoutView="0" workbookViewId="0" topLeftCell="A1">
      <pane ySplit="8" topLeftCell="A4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77</v>
      </c>
      <c r="C3" s="68"/>
      <c r="D3" s="68"/>
      <c r="E3" s="6"/>
      <c r="F3" s="56" t="s">
        <v>22</v>
      </c>
      <c r="G3" s="64" t="s">
        <v>78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IF((G53+H53)=0,"",G53)</f>
        <v>3.5</v>
      </c>
      <c r="H5" s="59">
        <f>IF((G53+H53)=0,"",H53)</f>
        <v>2.5</v>
      </c>
      <c r="I5" s="60">
        <f>I53</f>
        <v>3</v>
      </c>
    </row>
    <row r="6" spans="2:9" ht="22.5" customHeight="1">
      <c r="B6" s="6" t="s">
        <v>50</v>
      </c>
      <c r="C6" s="14"/>
      <c r="D6" s="15"/>
      <c r="E6" s="16"/>
      <c r="F6" s="62" t="s">
        <v>76</v>
      </c>
      <c r="G6" s="61">
        <f>G54</f>
        <v>0.5833333333333334</v>
      </c>
      <c r="H6" s="61">
        <f>H54</f>
        <v>0.4166666666666667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57</v>
      </c>
      <c r="F11" s="33" t="s">
        <v>15</v>
      </c>
      <c r="G11" s="51"/>
      <c r="H11" s="51">
        <v>0.5</v>
      </c>
      <c r="I11" s="20"/>
    </row>
    <row r="12" spans="2:9" ht="11.25">
      <c r="B12" s="32" t="s">
        <v>51</v>
      </c>
      <c r="C12" s="34"/>
      <c r="D12" s="37" t="s">
        <v>17</v>
      </c>
      <c r="E12" s="52" t="s">
        <v>58</v>
      </c>
      <c r="F12" s="51" t="s">
        <v>15</v>
      </c>
      <c r="G12" s="33"/>
      <c r="H12" s="51">
        <v>0.5</v>
      </c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0</v>
      </c>
      <c r="H14" s="30">
        <f>SUM(H10:H13)</f>
        <v>1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59</v>
      </c>
      <c r="F16" s="25" t="s">
        <v>15</v>
      </c>
      <c r="G16" s="50">
        <v>0.25</v>
      </c>
      <c r="H16" s="26"/>
      <c r="I16" s="20"/>
    </row>
    <row r="17" spans="2:9" s="22" customFormat="1" ht="11.25">
      <c r="B17" s="23" t="s">
        <v>66</v>
      </c>
      <c r="C17" s="23"/>
      <c r="D17" s="23"/>
      <c r="E17" s="24" t="s">
        <v>67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68</v>
      </c>
      <c r="C18" s="23"/>
      <c r="D18" s="23"/>
      <c r="E18" s="24" t="s">
        <v>69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64</v>
      </c>
      <c r="C19" s="23"/>
      <c r="D19" s="23"/>
      <c r="E19" s="24" t="s">
        <v>65</v>
      </c>
      <c r="F19" s="25" t="s">
        <v>15</v>
      </c>
      <c r="G19" s="50">
        <v>0.25</v>
      </c>
      <c r="H19" s="26"/>
      <c r="I19" s="20"/>
    </row>
    <row r="20" spans="2:9" s="22" customFormat="1" ht="11.25">
      <c r="B20" s="23" t="s">
        <v>60</v>
      </c>
      <c r="C20" s="23"/>
      <c r="D20" s="23"/>
      <c r="E20" s="24" t="s">
        <v>47</v>
      </c>
      <c r="F20" s="25"/>
      <c r="G20" s="50"/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20</v>
      </c>
      <c r="F22" s="28">
        <f>COUNTA(F15:F21)</f>
        <v>4</v>
      </c>
      <c r="G22" s="29">
        <f>SUM(G15:G21)</f>
        <v>1</v>
      </c>
      <c r="H22" s="30">
        <f>SUM(H15:H21)</f>
        <v>0</v>
      </c>
      <c r="I22" s="28">
        <f>COUNTA(I15:I21)</f>
        <v>0</v>
      </c>
    </row>
    <row r="23" spans="2:9" ht="11.25">
      <c r="B23" s="6" t="s">
        <v>31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53</v>
      </c>
      <c r="C24" s="32"/>
      <c r="D24" s="32"/>
      <c r="E24" s="52" t="s">
        <v>52</v>
      </c>
      <c r="F24" s="25" t="s">
        <v>15</v>
      </c>
      <c r="G24" s="51"/>
      <c r="H24" s="33"/>
      <c r="I24" s="20" t="s">
        <v>21</v>
      </c>
    </row>
    <row r="25" spans="2:9" ht="11.25">
      <c r="B25" s="32" t="s">
        <v>46</v>
      </c>
      <c r="C25" s="32"/>
      <c r="D25" s="32"/>
      <c r="E25" s="52" t="s">
        <v>45</v>
      </c>
      <c r="F25" s="25" t="s">
        <v>15</v>
      </c>
      <c r="G25" s="51"/>
      <c r="H25" s="51">
        <v>1</v>
      </c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20</v>
      </c>
      <c r="F27" s="28">
        <f>COUNTA(F23:F26)</f>
        <v>2</v>
      </c>
      <c r="G27" s="29">
        <f>SUM(G23:G26)</f>
        <v>0</v>
      </c>
      <c r="H27" s="30">
        <f>SUM(H23:H26)</f>
        <v>1</v>
      </c>
      <c r="I27" s="28">
        <f>COUNTA(I23:I26)</f>
        <v>1</v>
      </c>
    </row>
    <row r="28" spans="2:9" ht="11.25">
      <c r="B28" s="6" t="s">
        <v>12</v>
      </c>
      <c r="C28" s="6"/>
      <c r="D28" s="6"/>
      <c r="E28" s="16"/>
      <c r="F28" s="20"/>
      <c r="G28" s="21"/>
      <c r="H28" s="21"/>
      <c r="I28" s="20"/>
    </row>
    <row r="29" spans="2:9" ht="11.25">
      <c r="B29" s="32" t="s">
        <v>41</v>
      </c>
      <c r="C29" s="32"/>
      <c r="D29" s="32"/>
      <c r="E29" s="52" t="s">
        <v>42</v>
      </c>
      <c r="F29" s="25" t="s">
        <v>15</v>
      </c>
      <c r="G29" s="51">
        <v>0.25</v>
      </c>
      <c r="H29" s="51"/>
      <c r="I29" s="20"/>
    </row>
    <row r="30" spans="2:9" ht="11.25">
      <c r="B30" s="32" t="s">
        <v>72</v>
      </c>
      <c r="C30" s="32"/>
      <c r="D30" s="32"/>
      <c r="E30" s="52" t="s">
        <v>73</v>
      </c>
      <c r="F30" s="25" t="s">
        <v>15</v>
      </c>
      <c r="G30" s="51"/>
      <c r="H30" s="51">
        <v>0.25</v>
      </c>
      <c r="I30" s="20"/>
    </row>
    <row r="31" spans="2:9" ht="11.25">
      <c r="B31" s="32" t="s">
        <v>70</v>
      </c>
      <c r="C31" s="32"/>
      <c r="D31" s="32"/>
      <c r="E31" s="52" t="s">
        <v>71</v>
      </c>
      <c r="F31" s="25" t="s">
        <v>15</v>
      </c>
      <c r="G31" s="51"/>
      <c r="H31" s="51">
        <v>0.25</v>
      </c>
      <c r="I31" s="20"/>
    </row>
    <row r="32" spans="2:9" ht="11.25">
      <c r="B32" s="32" t="s">
        <v>36</v>
      </c>
      <c r="C32" s="32"/>
      <c r="D32" s="32"/>
      <c r="E32" s="52" t="s">
        <v>43</v>
      </c>
      <c r="F32" s="25" t="s">
        <v>15</v>
      </c>
      <c r="G32" s="51">
        <v>0.25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COUNTA(F28:F33)</f>
        <v>4</v>
      </c>
      <c r="G34" s="29">
        <f>SUM(G28:G33)</f>
        <v>0.5</v>
      </c>
      <c r="H34" s="30">
        <f>SUM(H28:H33)</f>
        <v>0.5</v>
      </c>
      <c r="I34" s="28">
        <f>COUNTA(I28:I33)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48</v>
      </c>
      <c r="C36" s="32"/>
      <c r="D36" s="32"/>
      <c r="E36" s="52" t="s">
        <v>49</v>
      </c>
      <c r="F36" s="25" t="s">
        <v>15</v>
      </c>
      <c r="G36" s="51">
        <v>0.5</v>
      </c>
      <c r="H36" s="33"/>
      <c r="I36" s="20"/>
    </row>
    <row r="37" spans="2:9" ht="11.25">
      <c r="B37" s="32" t="s">
        <v>74</v>
      </c>
      <c r="C37" s="32"/>
      <c r="D37" s="32"/>
      <c r="E37" s="52" t="s">
        <v>75</v>
      </c>
      <c r="F37" s="25" t="s">
        <v>15</v>
      </c>
      <c r="G37" s="51">
        <v>0.5</v>
      </c>
      <c r="H37" s="33"/>
      <c r="I37" s="20"/>
    </row>
    <row r="38" spans="2:9" ht="11.25">
      <c r="B38" s="32" t="s">
        <v>56</v>
      </c>
      <c r="C38" s="32"/>
      <c r="D38" s="32"/>
      <c r="E38" s="52" t="s">
        <v>54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20</v>
      </c>
      <c r="F40" s="28">
        <f>COUNTA(F35:F38)</f>
        <v>2</v>
      </c>
      <c r="G40" s="29">
        <f>SUM(G35:G38)</f>
        <v>1</v>
      </c>
      <c r="H40" s="30">
        <f>SUM(H35:H38)</f>
        <v>0</v>
      </c>
      <c r="I40" s="28">
        <f>COUNTA(I35:I38)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44</v>
      </c>
      <c r="F42" s="25" t="s">
        <v>15</v>
      </c>
      <c r="G42" s="51"/>
      <c r="H42" s="51"/>
      <c r="I42" s="20" t="s">
        <v>21</v>
      </c>
    </row>
    <row r="43" spans="2:9" ht="11.25">
      <c r="B43" s="32" t="s">
        <v>40</v>
      </c>
      <c r="C43" s="32"/>
      <c r="D43" s="32"/>
      <c r="E43" s="52" t="s">
        <v>61</v>
      </c>
      <c r="F43" s="25" t="s">
        <v>15</v>
      </c>
      <c r="G43" s="51"/>
      <c r="H43" s="33"/>
      <c r="I43" s="20" t="s">
        <v>21</v>
      </c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20</v>
      </c>
      <c r="F45" s="28">
        <f>COUNTA(F41:F44)</f>
        <v>2</v>
      </c>
      <c r="G45" s="29">
        <f>SUM(G41:G44)</f>
        <v>0</v>
      </c>
      <c r="H45" s="30">
        <f>SUM(H41:H44)</f>
        <v>0</v>
      </c>
      <c r="I45" s="28">
        <f>COUNTA(I41:I44)</f>
        <v>2</v>
      </c>
    </row>
    <row r="46" spans="2:9" ht="11.25">
      <c r="B46" s="6" t="s">
        <v>11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55</v>
      </c>
      <c r="C47" s="32"/>
      <c r="D47" s="32"/>
      <c r="E47" s="52" t="s">
        <v>63</v>
      </c>
      <c r="F47" s="25" t="s">
        <v>15</v>
      </c>
      <c r="G47" s="51">
        <v>0.5</v>
      </c>
      <c r="H47" s="33"/>
      <c r="I47" s="20"/>
    </row>
    <row r="48" spans="2:9" ht="11.25">
      <c r="B48" s="32" t="s">
        <v>38</v>
      </c>
      <c r="C48" s="32"/>
      <c r="D48" s="32"/>
      <c r="E48" s="52" t="s">
        <v>37</v>
      </c>
      <c r="F48" s="25" t="s">
        <v>15</v>
      </c>
      <c r="G48" s="51">
        <v>0.5</v>
      </c>
      <c r="H48" s="33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COUNTA(F46:F49)</f>
        <v>2</v>
      </c>
      <c r="G50" s="29">
        <f>SUM(G46:G49)</f>
        <v>1</v>
      </c>
      <c r="H50" s="30">
        <f>SUM(H46:H49)</f>
        <v>0</v>
      </c>
      <c r="I50" s="28">
        <f>COUNTA(I46:I49)</f>
        <v>0</v>
      </c>
    </row>
    <row r="51" spans="2:9" ht="11.25">
      <c r="B51" s="6" t="s">
        <v>8</v>
      </c>
      <c r="C51" s="14"/>
      <c r="D51" s="14"/>
      <c r="E51" s="38"/>
      <c r="F51" s="8"/>
      <c r="G51" s="39"/>
      <c r="H51" s="40"/>
      <c r="I51" s="11"/>
    </row>
    <row r="52" spans="2:9" ht="11.25">
      <c r="B52" s="16"/>
      <c r="C52" s="14"/>
      <c r="D52" s="14"/>
      <c r="E52" s="16"/>
      <c r="F52" s="8"/>
      <c r="G52" s="41"/>
      <c r="H52" s="41"/>
      <c r="I52" s="42" t="s">
        <v>7</v>
      </c>
    </row>
    <row r="53" spans="2:9" ht="12" thickBot="1">
      <c r="B53" s="16"/>
      <c r="C53" s="6"/>
      <c r="D53" s="6"/>
      <c r="E53" s="1" t="s">
        <v>20</v>
      </c>
      <c r="F53" s="28">
        <f>F14+F22+F50+F45+F27+F40+F34</f>
        <v>18</v>
      </c>
      <c r="G53" s="43">
        <f>G14+G22+G50+G45+G27+G40+G34</f>
        <v>3.5</v>
      </c>
      <c r="H53" s="43">
        <f>H14+H22+H50+H45+H27+H40+H34</f>
        <v>2.5</v>
      </c>
      <c r="I53" s="28">
        <f>I14+I22+I50+I45+I27+I40+I34</f>
        <v>3</v>
      </c>
    </row>
    <row r="54" spans="2:9" ht="12.75" thickBot="1" thickTop="1">
      <c r="B54" s="44"/>
      <c r="C54" s="16"/>
      <c r="D54" s="16"/>
      <c r="E54" s="16"/>
      <c r="F54" s="1" t="s">
        <v>5</v>
      </c>
      <c r="G54" s="45">
        <f>IF((G53+H53)=0,"",G53/(G53+H53))</f>
        <v>0.5833333333333334</v>
      </c>
      <c r="H54" s="45">
        <f>IF((G53+H53)=0,"",H53/(G53+H53))</f>
        <v>0.4166666666666667</v>
      </c>
      <c r="I54" s="19"/>
    </row>
    <row r="55" spans="2:9" ht="12" thickTop="1">
      <c r="B55" s="44"/>
      <c r="C55" s="16"/>
      <c r="D55" s="16"/>
      <c r="E55" s="16"/>
      <c r="F55" s="8"/>
      <c r="G55" s="8"/>
      <c r="H55" s="8"/>
      <c r="I55" s="11"/>
    </row>
    <row r="57" ht="12" hidden="1" thickBot="1">
      <c r="B57" s="47" t="s">
        <v>25</v>
      </c>
    </row>
    <row r="58" ht="12" hidden="1" thickTop="1">
      <c r="B58" s="48" t="s">
        <v>18</v>
      </c>
    </row>
    <row r="59" ht="11.25" hidden="1">
      <c r="B59" s="48" t="s">
        <v>17</v>
      </c>
    </row>
    <row r="60" ht="11.25" hidden="1">
      <c r="B60" s="49" t="s">
        <v>19</v>
      </c>
    </row>
    <row r="61" ht="11.25" hidden="1"/>
    <row r="62" ht="12" hidden="1" thickBot="1">
      <c r="B62" s="47" t="s">
        <v>26</v>
      </c>
    </row>
    <row r="63" ht="12" hidden="1" thickTop="1">
      <c r="B63" s="48" t="s">
        <v>23</v>
      </c>
    </row>
    <row r="64" ht="11.25" hidden="1">
      <c r="B64" s="63" t="s">
        <v>24</v>
      </c>
    </row>
    <row r="65" ht="11.25" hidden="1"/>
    <row r="66" ht="12" hidden="1" thickBot="1">
      <c r="B66" s="47" t="s">
        <v>27</v>
      </c>
    </row>
    <row r="67" ht="12" hidden="1" thickTop="1">
      <c r="B67" s="48" t="s">
        <v>21</v>
      </c>
    </row>
    <row r="68" ht="11.25" hidden="1">
      <c r="B68" s="49"/>
    </row>
    <row r="69" ht="11.25" hidden="1"/>
    <row r="70" ht="12" hidden="1" thickBot="1">
      <c r="B70" s="47" t="s">
        <v>28</v>
      </c>
    </row>
    <row r="71" ht="12" hidden="1" thickTop="1">
      <c r="B71" s="48" t="s">
        <v>15</v>
      </c>
    </row>
    <row r="72" ht="11.25" hidden="1">
      <c r="B72" s="49"/>
    </row>
    <row r="73" ht="11.25" hidden="1"/>
    <row r="74" ht="12" hidden="1" thickBot="1">
      <c r="B74" s="47" t="s">
        <v>29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30</v>
      </c>
    </row>
    <row r="79" ht="12" hidden="1" thickTop="1">
      <c r="B79" s="48">
        <v>1</v>
      </c>
    </row>
    <row r="80" ht="11.25" hidden="1">
      <c r="B8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1:I41 F28:I28 F26:I26 F21:I21 F23:I23 F35:I35 F33:I33 F44:I44 I46 I10 F13:I13 F15:I15">
      <formula1>#REF!</formula1>
    </dataValidation>
    <dataValidation type="list" showInputMessage="1" showErrorMessage="1" sqref="F42:F43 F29:F32 F16:F20 F24:F25 F36:F39 F47:F48">
      <formula1>$B$71:$B$72</formula1>
    </dataValidation>
    <dataValidation type="list" showInputMessage="1" showErrorMessage="1" sqref="I42:I43 I29:I32 I16:I20 I24:I25 I11:I12 I36:I39 I47:I48">
      <formula1>$B$67:$B$68</formula1>
    </dataValidation>
    <dataValidation type="list" allowBlank="1" showInputMessage="1" showErrorMessage="1" sqref="F11:F12">
      <formula1>$B$71:$B$72</formula1>
    </dataValidation>
    <dataValidation type="list" showInputMessage="1" showErrorMessage="1" sqref="D11:D12">
      <formula1>$B$58:$B$60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LButterfield</cp:lastModifiedBy>
  <cp:lastPrinted>2001-05-29T14:33:52Z</cp:lastPrinted>
  <dcterms:created xsi:type="dcterms:W3CDTF">2000-03-13T15:50:20Z</dcterms:created>
  <dcterms:modified xsi:type="dcterms:W3CDTF">2016-07-21T19:06:05Z</dcterms:modified>
  <cp:category/>
  <cp:version/>
  <cp:contentType/>
  <cp:contentStatus/>
</cp:coreProperties>
</file>