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'Vote'!$E$26:$I$31</definedName>
    <definedName name="clearIndGenVote">'Vote'!$G$26:$I$31</definedName>
    <definedName name="clearIndREP">'Vote'!$E$41:$I$44</definedName>
    <definedName name="clearIndREPVote">'Vote'!$G$41:$I$44</definedName>
    <definedName name="clearIOU">'Vote'!$E$47:$I$50</definedName>
    <definedName name="clearIOUVote">'Vote'!$G$47:$I$50</definedName>
    <definedName name="clearMarketers">'Vote'!$E$34:$I$38</definedName>
    <definedName name="clearMarketersVote">'Vote'!$G$34:$I$38</definedName>
    <definedName name="clearMuni">'Vote'!$E$53:$I$59</definedName>
    <definedName name="clearMuniVote">'Vote'!$G$53:$I$59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'Vote'!$F$32</definedName>
    <definedName name="countIndGenAbstain">'Vote'!$I$32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'Vote'!$G$25:$I$32</definedName>
    <definedName name="IndREP">'Vote'!$G$40:$I$45</definedName>
    <definedName name="IOU">'Vote'!$G$46:$I$51</definedName>
    <definedName name="Marketers">'Vote'!$G$33:$I$39</definedName>
    <definedName name="MotionStatus">'Vote'!$G$3</definedName>
    <definedName name="muni">'Vote'!$G$52:$I$60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'Vote'!$G$17:$H$63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<sst xmlns="http://schemas.openxmlformats.org/spreadsheetml/2006/main" count="148" uniqueCount="100">
  <si>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</si>
  <si>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</si>
  <si>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</si>
  <si>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</si>
  <si>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</si>
  <si>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</si>
  <si>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</si>
  <si>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</si>
  <si>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</si>
  <si>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</si>
  <si>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</si>
  <si>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</si>
  <si>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</si>
  <si>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</si>
  <si>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</si>
  <si>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</si>
  <si>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</si>
  <si>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</si>
  <si>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</si>
  <si>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</si>
  <si>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</si>
  <si>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</si>
  <si>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</si>
  <si>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</si>
  <si>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</si>
  <si>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</si>
  <si>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</si>
  <si>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</si>
  <si>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</si>
  <si>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</si>
  <si>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</si>
  <si>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</si>
  <si>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</si>
  <si>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</si>
  <si>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</si>
  <si>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</si>
  <si>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</si>
  <si>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David Detelich</t>
  </si>
  <si>
    <t>CPS Energy</t>
  </si>
  <si>
    <t>Luminant</t>
  </si>
  <si>
    <t>CenterPoint Energy</t>
  </si>
  <si>
    <t>Morgan Stanley</t>
  </si>
  <si>
    <t>Clayton Greer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</si>
  <si>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</si>
  <si>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</si>
  <si>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</si>
  <si>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</si>
  <si>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</si>
  <si>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</si>
  <si>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</si>
  <si>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Prepared by: B. Albracht</t>
  </si>
  <si>
    <t>OPUC</t>
  </si>
  <si>
    <t>Thresa Allen</t>
  </si>
  <si>
    <t>Iberdrola Renewables</t>
  </si>
  <si>
    <t>Clint Sandidge</t>
  </si>
  <si>
    <t>Smith Day</t>
  </si>
  <si>
    <t>Denton Municipal Electric</t>
  </si>
  <si>
    <t>Noble Americas Energy Solutions</t>
  </si>
  <si>
    <t>Diana Coleman</t>
  </si>
  <si>
    <t>Shari Heino</t>
  </si>
  <si>
    <t>Rayburn Country Electric Cooperative</t>
  </si>
  <si>
    <t>Patrick Peters</t>
  </si>
  <si>
    <t>Sierra Club</t>
  </si>
  <si>
    <t>Cyrus Reed</t>
  </si>
  <si>
    <t>LCRA</t>
  </si>
  <si>
    <t>Randa Stephenson</t>
  </si>
  <si>
    <t>STEC</t>
  </si>
  <si>
    <t>Clif Lange</t>
  </si>
  <si>
    <t>GSEC</t>
  </si>
  <si>
    <t>Natalie Jackson</t>
  </si>
  <si>
    <t>Calpine</t>
  </si>
  <si>
    <t>Randy Jones</t>
  </si>
  <si>
    <t>Greg Thurnher</t>
  </si>
  <si>
    <t>Direct Energy</t>
  </si>
  <si>
    <t>Sandy Morris</t>
  </si>
  <si>
    <t>AEPSC</t>
  </si>
  <si>
    <t>Blake Gross</t>
  </si>
  <si>
    <t>Austin Energy</t>
  </si>
  <si>
    <t>Aaron Townsend</t>
  </si>
  <si>
    <t>City of Burnet</t>
  </si>
  <si>
    <t>Kenneth Courtney</t>
  </si>
  <si>
    <t>City of Brenham</t>
  </si>
  <si>
    <t>Luke Ongudu</t>
  </si>
  <si>
    <t>City of Lockhart</t>
  </si>
  <si>
    <t>Vance Rogers</t>
  </si>
  <si>
    <t>Need &gt;50% to Pass</t>
  </si>
  <si>
    <t>Motion Carries</t>
  </si>
  <si>
    <t>Date: 20160512</t>
  </si>
  <si>
    <t xml:space="preserve">Melissa Trevino </t>
  </si>
  <si>
    <t>RES Americas</t>
  </si>
  <si>
    <t>Suzi McClellan</t>
  </si>
  <si>
    <t>Y</t>
  </si>
  <si>
    <t>PRS Motion: RJones/Greer motion to reject NPRR667</t>
  </si>
  <si>
    <t>NuCor Steel</t>
  </si>
  <si>
    <t>Mark Smith</t>
  </si>
  <si>
    <t>Talen Energy</t>
  </si>
  <si>
    <t>Lori Cobos</t>
  </si>
  <si>
    <t>Shell Energy</t>
  </si>
  <si>
    <t>Citigroup Energy</t>
  </si>
  <si>
    <t>Eric Goff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</si>
</sst>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6" t="s">
        <v>22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87</v>
      </c>
      <c r="C5" s="15"/>
      <c r="D5" s="7"/>
      <c r="E5" s="6"/>
      <c r="F5" s="58" t="s">
        <v>20</v>
      </c>
      <c r="G5" s="59">
        <f>IF((G63+H63)=0,"",G63)</f>
        <v>5</v>
      </c>
      <c r="H5" s="59">
        <f>IF((G63+H63)=0,"",H63)</f>
        <v>2</v>
      </c>
      <c r="I5" s="60">
        <f>I63</f>
        <v>6</v>
      </c>
    </row>
    <row r="6" spans="2:9" ht="22.5" customHeight="1">
      <c r="B6" s="6" t="s">
        <v>50</v>
      </c>
      <c r="C6" s="14"/>
      <c r="D6" s="15"/>
      <c r="E6" s="16"/>
      <c r="F6" s="62" t="s">
        <v>85</v>
      </c>
      <c r="G6" s="61">
        <f>G64</f>
        <v>0.7142857142857143</v>
      </c>
      <c r="H6" s="61">
        <f>H64</f>
        <v>0.2857142857142857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88</v>
      </c>
      <c r="F11" s="33" t="s">
        <v>15</v>
      </c>
      <c r="G11" s="51"/>
      <c r="H11" s="51">
        <v>0.16666666666666666</v>
      </c>
      <c r="I11" s="20"/>
    </row>
    <row r="12" spans="2:9" ht="11.25">
      <c r="B12" s="32" t="s">
        <v>62</v>
      </c>
      <c r="C12" s="34"/>
      <c r="D12" s="37" t="s">
        <v>18</v>
      </c>
      <c r="E12" s="52" t="s">
        <v>63</v>
      </c>
      <c r="F12" s="33" t="s">
        <v>15</v>
      </c>
      <c r="G12" s="51"/>
      <c r="H12" s="51">
        <v>0.3333333333333333</v>
      </c>
      <c r="I12" s="20"/>
    </row>
    <row r="13" spans="2:9" ht="11.25">
      <c r="B13" s="32" t="s">
        <v>93</v>
      </c>
      <c r="C13" s="34"/>
      <c r="D13" s="37" t="s">
        <v>19</v>
      </c>
      <c r="E13" s="52" t="s">
        <v>94</v>
      </c>
      <c r="F13" s="33" t="s">
        <v>15</v>
      </c>
      <c r="G13" s="51">
        <v>0.16666666666666666</v>
      </c>
      <c r="H13" s="51"/>
      <c r="I13" s="20"/>
    </row>
    <row r="14" spans="2:9" ht="11.25">
      <c r="B14" s="32" t="s">
        <v>51</v>
      </c>
      <c r="C14" s="34"/>
      <c r="D14" s="37" t="s">
        <v>17</v>
      </c>
      <c r="E14" s="52" t="s">
        <v>58</v>
      </c>
      <c r="F14" s="51" t="s">
        <v>15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0.5</v>
      </c>
      <c r="H16" s="30">
        <f>SUM(H10:H15)</f>
        <v>0.5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59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64</v>
      </c>
      <c r="C21" s="23"/>
      <c r="D21" s="23"/>
      <c r="E21" s="24" t="s">
        <v>65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60</v>
      </c>
      <c r="C22" s="23"/>
      <c r="D22" s="23"/>
      <c r="E22" s="24" t="s">
        <v>47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53</v>
      </c>
      <c r="C26" s="32"/>
      <c r="D26" s="32"/>
      <c r="E26" s="52" t="s">
        <v>52</v>
      </c>
      <c r="F26" s="25"/>
      <c r="G26" s="51"/>
      <c r="H26" s="33"/>
      <c r="I26" s="20"/>
    </row>
    <row r="27" spans="2:9" ht="11.25">
      <c r="B27" s="32" t="s">
        <v>95</v>
      </c>
      <c r="C27" s="32"/>
      <c r="D27" s="32"/>
      <c r="E27" s="52" t="s">
        <v>96</v>
      </c>
      <c r="F27" s="25" t="s">
        <v>15</v>
      </c>
      <c r="G27" s="51">
        <v>0.3333333333333333</v>
      </c>
      <c r="H27" s="33"/>
      <c r="I27" s="20"/>
    </row>
    <row r="28" spans="2:9" ht="11.25">
      <c r="B28" s="32" t="s">
        <v>70</v>
      </c>
      <c r="C28" s="32"/>
      <c r="D28" s="32"/>
      <c r="E28" s="52" t="s">
        <v>71</v>
      </c>
      <c r="F28" s="64" t="s">
        <v>91</v>
      </c>
      <c r="G28" s="51">
        <v>0.3333333333333333</v>
      </c>
      <c r="H28" s="33"/>
      <c r="I28" s="20"/>
    </row>
    <row r="29" spans="2:9" ht="11.25">
      <c r="B29" s="32" t="s">
        <v>89</v>
      </c>
      <c r="C29" s="32"/>
      <c r="D29" s="32"/>
      <c r="E29" s="52" t="s">
        <v>90</v>
      </c>
      <c r="F29" s="25" t="s">
        <v>15</v>
      </c>
      <c r="G29" s="51"/>
      <c r="H29" s="51">
        <v>0.3333333333333333</v>
      </c>
      <c r="I29" s="20"/>
    </row>
    <row r="30" spans="2:9" ht="11.25">
      <c r="B30" s="32" t="s">
        <v>46</v>
      </c>
      <c r="C30" s="32"/>
      <c r="D30" s="32"/>
      <c r="E30" s="52" t="s">
        <v>45</v>
      </c>
      <c r="F30" s="25" t="s">
        <v>15</v>
      </c>
      <c r="G30" s="51"/>
      <c r="H30" s="51"/>
      <c r="I30" s="20" t="s">
        <v>21</v>
      </c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20</v>
      </c>
      <c r="F32" s="28">
        <f>COUNTA(F25:F31)</f>
        <v>4</v>
      </c>
      <c r="G32" s="29">
        <f>SUM(G25:G31)</f>
        <v>0.6666666666666666</v>
      </c>
      <c r="H32" s="30">
        <f>SUM(H25:H31)</f>
        <v>0.3333333333333333</v>
      </c>
      <c r="I32" s="28">
        <f>COUNTA(I25:I31)</f>
        <v>1</v>
      </c>
    </row>
    <row r="33" spans="2:9" ht="11.25">
      <c r="B33" s="6" t="s">
        <v>12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41</v>
      </c>
      <c r="C34" s="32"/>
      <c r="D34" s="32"/>
      <c r="E34" s="52" t="s">
        <v>42</v>
      </c>
      <c r="F34" s="25" t="s">
        <v>15</v>
      </c>
      <c r="G34" s="51">
        <v>0.3333333333333333</v>
      </c>
      <c r="H34" s="51"/>
      <c r="I34" s="20"/>
    </row>
    <row r="35" spans="2:9" ht="11.25">
      <c r="B35" s="32" t="s">
        <v>98</v>
      </c>
      <c r="C35" s="32"/>
      <c r="D35" s="32"/>
      <c r="E35" s="52" t="s">
        <v>99</v>
      </c>
      <c r="F35" s="25" t="s">
        <v>15</v>
      </c>
      <c r="G35" s="51"/>
      <c r="H35" s="51">
        <v>0.3333333333333333</v>
      </c>
      <c r="I35" s="20"/>
    </row>
    <row r="36" spans="2:9" ht="11.25">
      <c r="B36" s="32" t="s">
        <v>97</v>
      </c>
      <c r="C36" s="32"/>
      <c r="D36" s="32"/>
      <c r="E36" s="52" t="s">
        <v>72</v>
      </c>
      <c r="F36" s="25" t="s">
        <v>15</v>
      </c>
      <c r="G36" s="51"/>
      <c r="H36" s="51">
        <v>0.3333333333333333</v>
      </c>
      <c r="I36" s="20"/>
    </row>
    <row r="37" spans="2:9" ht="11.25">
      <c r="B37" s="32" t="s">
        <v>36</v>
      </c>
      <c r="C37" s="32"/>
      <c r="D37" s="32"/>
      <c r="E37" s="52" t="s">
        <v>43</v>
      </c>
      <c r="F37" s="25" t="s">
        <v>15</v>
      </c>
      <c r="G37" s="51"/>
      <c r="H37" s="51"/>
      <c r="I37" s="20" t="s">
        <v>21</v>
      </c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COUNTA(F33:F38)</f>
        <v>4</v>
      </c>
      <c r="G39" s="29">
        <f>SUM(G33:G38)</f>
        <v>0.3333333333333333</v>
      </c>
      <c r="H39" s="30">
        <f>SUM(H33:H38)</f>
        <v>0.6666666666666666</v>
      </c>
      <c r="I39" s="28">
        <f>COUNTA(I33:I38)</f>
        <v>1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48</v>
      </c>
      <c r="C41" s="32"/>
      <c r="D41" s="32"/>
      <c r="E41" s="52" t="s">
        <v>49</v>
      </c>
      <c r="F41" s="25" t="s">
        <v>15</v>
      </c>
      <c r="G41" s="51">
        <v>0.5</v>
      </c>
      <c r="H41" s="33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15</v>
      </c>
      <c r="G42" s="51"/>
      <c r="H42" s="51">
        <v>0.5</v>
      </c>
      <c r="I42" s="20"/>
    </row>
    <row r="43" spans="2:9" ht="11.25">
      <c r="B43" s="32" t="s">
        <v>57</v>
      </c>
      <c r="C43" s="32"/>
      <c r="D43" s="32"/>
      <c r="E43" s="52" t="s">
        <v>54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COUNTA(F40:F43)</f>
        <v>2</v>
      </c>
      <c r="G45" s="29">
        <f>SUM(G40:G43)</f>
        <v>0.5</v>
      </c>
      <c r="H45" s="30">
        <f>SUM(H40:H43)</f>
        <v>0.5</v>
      </c>
      <c r="I45" s="28">
        <f>COUNTA(I40:I43)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39</v>
      </c>
      <c r="C47" s="32"/>
      <c r="D47" s="32"/>
      <c r="E47" s="52" t="s">
        <v>44</v>
      </c>
      <c r="F47" s="25" t="s">
        <v>15</v>
      </c>
      <c r="G47" s="51">
        <v>1</v>
      </c>
      <c r="H47" s="51"/>
      <c r="I47" s="20"/>
    </row>
    <row r="48" spans="2:9" ht="11.25">
      <c r="B48" s="32" t="s">
        <v>75</v>
      </c>
      <c r="C48" s="32"/>
      <c r="D48" s="32"/>
      <c r="E48" s="52" t="s">
        <v>76</v>
      </c>
      <c r="F48" s="25" t="s">
        <v>15</v>
      </c>
      <c r="G48" s="51"/>
      <c r="H48" s="51"/>
      <c r="I48" s="20" t="s">
        <v>21</v>
      </c>
    </row>
    <row r="49" spans="2:9" ht="11.25">
      <c r="B49" s="32" t="s">
        <v>40</v>
      </c>
      <c r="C49" s="32"/>
      <c r="D49" s="32"/>
      <c r="E49" s="52" t="s">
        <v>61</v>
      </c>
      <c r="F49" s="25" t="s">
        <v>15</v>
      </c>
      <c r="G49" s="51"/>
      <c r="H49" s="33"/>
      <c r="I49" s="20" t="s">
        <v>21</v>
      </c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2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56</v>
      </c>
      <c r="C53" s="32"/>
      <c r="D53" s="32"/>
      <c r="E53" s="52" t="s">
        <v>55</v>
      </c>
      <c r="F53" s="25" t="s">
        <v>15</v>
      </c>
      <c r="G53" s="51"/>
      <c r="H53" s="33"/>
      <c r="I53" s="20" t="s">
        <v>21</v>
      </c>
    </row>
    <row r="54" spans="2:9" ht="11.25">
      <c r="B54" s="32" t="s">
        <v>79</v>
      </c>
      <c r="C54" s="32"/>
      <c r="D54" s="32"/>
      <c r="E54" s="52" t="s">
        <v>80</v>
      </c>
      <c r="F54" s="64" t="s">
        <v>15</v>
      </c>
      <c r="G54" s="51">
        <v>0.25</v>
      </c>
      <c r="H54" s="51"/>
      <c r="I54" s="20"/>
    </row>
    <row r="55" spans="2:9" ht="11.25">
      <c r="B55" s="32" t="s">
        <v>81</v>
      </c>
      <c r="C55" s="32"/>
      <c r="D55" s="32"/>
      <c r="E55" s="52" t="s">
        <v>82</v>
      </c>
      <c r="F55" s="64" t="s">
        <v>15</v>
      </c>
      <c r="G55" s="51">
        <v>0.25</v>
      </c>
      <c r="H55" s="51"/>
      <c r="I55" s="20"/>
    </row>
    <row r="56" spans="2:9" ht="11.25">
      <c r="B56" s="32" t="s">
        <v>77</v>
      </c>
      <c r="C56" s="32"/>
      <c r="D56" s="32"/>
      <c r="E56" s="52" t="s">
        <v>78</v>
      </c>
      <c r="F56" s="64" t="s">
        <v>15</v>
      </c>
      <c r="G56" s="51">
        <v>0.25</v>
      </c>
      <c r="H56" s="51"/>
      <c r="I56" s="20"/>
    </row>
    <row r="57" spans="2:9" ht="11.25">
      <c r="B57" s="32" t="s">
        <v>83</v>
      </c>
      <c r="C57" s="32"/>
      <c r="D57" s="32"/>
      <c r="E57" s="52" t="s">
        <v>84</v>
      </c>
      <c r="F57" s="64" t="s">
        <v>15</v>
      </c>
      <c r="G57" s="51">
        <v>0.25</v>
      </c>
      <c r="H57" s="51"/>
      <c r="I57" s="20"/>
    </row>
    <row r="58" spans="2:9" ht="11.25">
      <c r="B58" s="32" t="s">
        <v>38</v>
      </c>
      <c r="C58" s="32"/>
      <c r="D58" s="32"/>
      <c r="E58" s="52" t="s">
        <v>37</v>
      </c>
      <c r="F58" s="25" t="s">
        <v>15</v>
      </c>
      <c r="G58" s="51"/>
      <c r="H58" s="33"/>
      <c r="I58" s="20" t="s">
        <v>21</v>
      </c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20</v>
      </c>
      <c r="F60" s="28">
        <f>COUNTA(F52:F59)</f>
        <v>6</v>
      </c>
      <c r="G60" s="29">
        <f>SUM(G52:G59)</f>
        <v>1</v>
      </c>
      <c r="H60" s="30">
        <f>SUM(H52:H59)</f>
        <v>0</v>
      </c>
      <c r="I60" s="28">
        <f>COUNTA(I52:I59)</f>
        <v>2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20</v>
      </c>
      <c r="F63" s="28">
        <f>F16+F24+F60+F51+F32+F45+F39</f>
        <v>28</v>
      </c>
      <c r="G63" s="43">
        <f>G16+G24+G60+G51+G32+G45+G39</f>
        <v>5</v>
      </c>
      <c r="H63" s="43">
        <f>H16+H24+H60+H51+H32+H45+H39</f>
        <v>2</v>
      </c>
      <c r="I63" s="28">
        <f>I16+I24+I60+I51+I32+I45+I39</f>
        <v>6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0.7142857142857143</v>
      </c>
      <c r="H64" s="45">
        <f>IF((G63+H63)=0,"",H63/(G63+H63))</f>
        <v>0.2857142857142857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25</v>
      </c>
    </row>
    <row r="68" ht="12" hidden="1" thickTop="1">
      <c r="B68" s="48" t="s">
        <v>18</v>
      </c>
    </row>
    <row r="69" ht="11.25" hidden="1">
      <c r="B69" s="48" t="s">
        <v>17</v>
      </c>
    </row>
    <row r="70" ht="11.25" hidden="1">
      <c r="B70" s="49" t="s">
        <v>19</v>
      </c>
    </row>
    <row r="71" ht="11.25" hidden="1"/>
    <row r="72" ht="12" hidden="1" thickBot="1">
      <c r="B72" s="47" t="s">
        <v>26</v>
      </c>
    </row>
    <row r="73" ht="12" hidden="1" thickTop="1">
      <c r="B73" s="48" t="s">
        <v>23</v>
      </c>
    </row>
    <row r="74" ht="11.25" hidden="1">
      <c r="B74" s="63" t="s">
        <v>24</v>
      </c>
    </row>
    <row r="75" ht="11.25" hidden="1"/>
    <row r="76" ht="12" hidden="1" thickBot="1">
      <c r="B76" s="47" t="s">
        <v>27</v>
      </c>
    </row>
    <row r="77" ht="12" hidden="1" thickTop="1">
      <c r="B77" s="48" t="s">
        <v>21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 t="s">
        <v>15</v>
      </c>
    </row>
    <row r="86" ht="11.25" hidden="1">
      <c r="B86" s="49"/>
    </row>
    <row r="87" ht="11.25" hidden="1"/>
    <row r="88" ht="12" hidden="1" thickBot="1">
      <c r="B88" s="47" t="s">
        <v>30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6:I46 F33:I33 F31:I31 F23:I23 F25:I25 F40:I40 F38:I38 F50:I50 I52 I10 F15:I15 F17:I17">
      <formula1>#REF!</formula1>
    </dataValidation>
    <dataValidation type="list" showInputMessage="1" showErrorMessage="1" sqref="F53:F58 F34:F37 F18:F22 F26:F30 F41:F44 F47:F49">
      <formula1>$B$81:$B$82</formula1>
    </dataValidation>
    <dataValidation type="list" showInputMessage="1" showErrorMessage="1" sqref="I53:I58 I34:I37 I18:I22 I26:I30 I11:I14 I41:I44 I47:I49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allowBlank="1" showInputMessage="1" showErrorMessage="1" sqref="F11:F14">
      <formula1>$B$81:$B$82</formula1>
    </dataValidation>
    <dataValidation type="list" showInputMessage="1" showErrorMessage="1" sqref="D11:D1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2016-05-12T21:02:51Z</dcterms:modified>
  <cp:category/>
  <cp:version/>
  <cp:contentType/>
  <cp:contentStatus/>
</cp:coreProperties>
</file>