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Resource Adequacy\Peak Ave Capacity Contributions (Wind, Solar, PUN, DC-tie, Hydro)\Posted Wind-Solar Peak Ave Capacity Percentage Files\2016\2016_April Updates\"/>
    </mc:Choice>
  </mc:AlternateContent>
  <bookViews>
    <workbookView xWindow="-15" yWindow="420" windowWidth="28830" windowHeight="7725" tabRatio="596" activeTab="7"/>
  </bookViews>
  <sheets>
    <sheet name="Summary" sheetId="17" r:id="rId1"/>
    <sheet name="Graphs" sheetId="21" r:id="rId2"/>
    <sheet name="S2015-NC" sheetId="34" r:id="rId3"/>
    <sheet name="S2015-C" sheetId="33" r:id="rId4"/>
    <sheet name="S2014-NC" sheetId="19" r:id="rId5"/>
    <sheet name="S2014-C" sheetId="20" r:id="rId6"/>
    <sheet name="W15-16-NC" sheetId="36" r:id="rId7"/>
    <sheet name="W15-16-C" sheetId="35" r:id="rId8"/>
    <sheet name="W14-15-NC" sheetId="31" r:id="rId9"/>
    <sheet name="W14-15-C" sheetId="32" r:id="rId10"/>
    <sheet name="S2013-NC" sheetId="5" r:id="rId11"/>
    <sheet name="S2013-C" sheetId="6" r:id="rId12"/>
    <sheet name="W13-14-NC" sheetId="7" r:id="rId13"/>
    <sheet name="W13-14-C" sheetId="8" r:id="rId14"/>
    <sheet name="S2012-NC" sheetId="9" r:id="rId15"/>
    <sheet name="S2012-C" sheetId="10" r:id="rId16"/>
    <sheet name="W12-13-NC" sheetId="11" r:id="rId17"/>
    <sheet name="W12-13-C" sheetId="12" r:id="rId18"/>
    <sheet name="S2011-NC" sheetId="13" r:id="rId19"/>
    <sheet name="S2011-C" sheetId="14" r:id="rId20"/>
    <sheet name="W11-12-NC" sheetId="15" r:id="rId21"/>
    <sheet name="W11-12-C" sheetId="16" r:id="rId22"/>
    <sheet name="S2010-NC" sheetId="24" r:id="rId23"/>
    <sheet name="S2010-C" sheetId="25" r:id="rId24"/>
    <sheet name="W10-11-NC" sheetId="26" r:id="rId25"/>
    <sheet name="W10-11-C" sheetId="27" r:id="rId26"/>
    <sheet name="S2009-NC" sheetId="28" r:id="rId27"/>
    <sheet name="W09-10-NC" sheetId="30" r:id="rId28"/>
  </sheets>
  <calcPr calcId="152511"/>
</workbook>
</file>

<file path=xl/calcChain.xml><?xml version="1.0" encoding="utf-8"?>
<calcChain xmlns="http://schemas.openxmlformats.org/spreadsheetml/2006/main">
  <c r="B6" i="35" l="1"/>
  <c r="B6" i="36"/>
  <c r="F7" i="17" l="1"/>
  <c r="D17" i="17"/>
  <c r="G7" i="17" s="1"/>
  <c r="C17" i="17"/>
  <c r="D6" i="17" l="1"/>
  <c r="D7" i="17"/>
  <c r="E33" i="21"/>
  <c r="D33" i="21"/>
  <c r="C33" i="21"/>
  <c r="E11" i="21"/>
  <c r="D11" i="21"/>
  <c r="C11" i="21"/>
  <c r="C6" i="17"/>
  <c r="D18" i="17" l="1"/>
  <c r="C18" i="17"/>
  <c r="D23" i="17" l="1"/>
  <c r="D12" i="17"/>
  <c r="D21" i="17"/>
  <c r="D20" i="17"/>
  <c r="D19" i="17"/>
  <c r="C21" i="17"/>
  <c r="C20" i="17"/>
  <c r="C19" i="17"/>
  <c r="D10" i="17"/>
  <c r="D9" i="17"/>
  <c r="D8" i="17"/>
  <c r="C10" i="17"/>
  <c r="C9" i="17"/>
  <c r="C8" i="17"/>
  <c r="C7" i="17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B5" i="27"/>
  <c r="C5" i="26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B5" i="26"/>
  <c r="C5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B5" i="25"/>
  <c r="C5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S5" i="24"/>
  <c r="T5" i="24"/>
  <c r="U5" i="24"/>
  <c r="B5" i="24"/>
  <c r="E28" i="21" l="1"/>
  <c r="B6" i="26"/>
  <c r="C22" i="17" s="1"/>
  <c r="B6" i="27"/>
  <c r="D22" i="17" s="1"/>
  <c r="E5" i="21"/>
  <c r="D5" i="21"/>
  <c r="E6" i="21"/>
  <c r="B6" i="25"/>
  <c r="D11" i="17" s="1"/>
  <c r="G5" i="17" s="1"/>
  <c r="C5" i="21"/>
  <c r="B6" i="24"/>
  <c r="C11" i="17" s="1"/>
  <c r="B6" i="28"/>
  <c r="C12" i="17" s="1"/>
  <c r="D6" i="21"/>
  <c r="C28" i="21"/>
  <c r="D28" i="21"/>
  <c r="C6" i="21"/>
  <c r="B6" i="30"/>
  <c r="C23" i="17" s="1"/>
  <c r="F5" i="17" l="1"/>
  <c r="E27" i="21"/>
  <c r="D27" i="21"/>
  <c r="C27" i="21"/>
  <c r="C10" i="21" l="1"/>
  <c r="D10" i="21"/>
  <c r="E10" i="21"/>
  <c r="C32" i="21"/>
  <c r="E32" i="21"/>
  <c r="D32" i="21"/>
  <c r="C30" i="21" l="1"/>
  <c r="D30" i="21"/>
  <c r="E30" i="21"/>
  <c r="E29" i="21"/>
  <c r="D29" i="21"/>
  <c r="C29" i="21"/>
  <c r="D7" i="21"/>
  <c r="C7" i="21"/>
  <c r="E7" i="21"/>
  <c r="E8" i="21"/>
  <c r="D8" i="21"/>
  <c r="C8" i="21"/>
  <c r="D9" i="21" l="1"/>
  <c r="D4" i="21" s="1"/>
  <c r="C9" i="21"/>
  <c r="C4" i="21" s="1"/>
  <c r="E9" i="21"/>
  <c r="E4" i="21" s="1"/>
  <c r="E31" i="21"/>
  <c r="E26" i="21" s="1"/>
  <c r="D31" i="21"/>
  <c r="D26" i="21" s="1"/>
  <c r="C31" i="21"/>
  <c r="C26" i="21" s="1"/>
</calcChain>
</file>

<file path=xl/sharedStrings.xml><?xml version="1.0" encoding="utf-8"?>
<sst xmlns="http://schemas.openxmlformats.org/spreadsheetml/2006/main" count="701" uniqueCount="266">
  <si>
    <t>SEASON</t>
  </si>
  <si>
    <t>COASTAL</t>
  </si>
  <si>
    <t>NON-COASTAL</t>
  </si>
  <si>
    <t>2013-07-31 HE17</t>
  </si>
  <si>
    <t>2013-08-01 HE16</t>
  </si>
  <si>
    <t>2013-08-01 HE17</t>
  </si>
  <si>
    <t>2013-08-01 HE18</t>
  </si>
  <si>
    <t>2013-08-05 HE16</t>
  </si>
  <si>
    <t>2013-08-05 HE17</t>
  </si>
  <si>
    <t>2013-08-05 HE18</t>
  </si>
  <si>
    <t>2013-08-06 HE16</t>
  </si>
  <si>
    <t>2013-08-06 HE17</t>
  </si>
  <si>
    <t>2013-08-06 HE18</t>
  </si>
  <si>
    <t>2013-08-07 HE15</t>
  </si>
  <si>
    <t>2013-08-07 HE16</t>
  </si>
  <si>
    <t>2013-08-07 HE17</t>
  </si>
  <si>
    <t>2013-08-07 HE18</t>
  </si>
  <si>
    <t>2013-08-07 HE19</t>
  </si>
  <si>
    <t>2013-08-08 HE16</t>
  </si>
  <si>
    <t>2013-08-08 HE17</t>
  </si>
  <si>
    <t>2013-08-08 HE18</t>
  </si>
  <si>
    <t>2013-08-09 HE17</t>
  </si>
  <si>
    <t>2013-08-30 HE17</t>
  </si>
  <si>
    <t>2014-01-06 HE07</t>
  </si>
  <si>
    <t>2014-01-06 HE08</t>
  </si>
  <si>
    <t>2014-01-06 HE09</t>
  </si>
  <si>
    <t>2014-01-06 HE10</t>
  </si>
  <si>
    <t>2014-01-06 HE19</t>
  </si>
  <si>
    <t>2014-01-06 HE20</t>
  </si>
  <si>
    <t>2014-01-06 HE21</t>
  </si>
  <si>
    <t>2014-01-07 HE07</t>
  </si>
  <si>
    <t>2014-01-07 HE08</t>
  </si>
  <si>
    <t>2014-01-29 HE07</t>
  </si>
  <si>
    <t>2014-01-29 HE08</t>
  </si>
  <si>
    <t>2014-02-06 HE07</t>
  </si>
  <si>
    <t>2014-02-06 HE08</t>
  </si>
  <si>
    <t>2014-02-06 HE09</t>
  </si>
  <si>
    <t>2014-02-06 HE10</t>
  </si>
  <si>
    <t>2014-02-06 HE11</t>
  </si>
  <si>
    <t>2014-02-06 HE12</t>
  </si>
  <si>
    <t>2014-02-06 HE19</t>
  </si>
  <si>
    <t>2014-02-06 HE20</t>
  </si>
  <si>
    <t>2014-02-06 HE21</t>
  </si>
  <si>
    <t>CAPACITY FACTOR</t>
  </si>
  <si>
    <t>CAPACITY FACTOR AVG</t>
  </si>
  <si>
    <t>SUMMER 2013</t>
  </si>
  <si>
    <t>WINTER 2013/2014</t>
  </si>
  <si>
    <t>2012-06-26 HE15</t>
  </si>
  <si>
    <t>2012-06-26 HE16</t>
  </si>
  <si>
    <t>2012-06-26 HE17</t>
  </si>
  <si>
    <t>2012-06-26 HE18</t>
  </si>
  <si>
    <t>2012-06-27 HE16</t>
  </si>
  <si>
    <t>2012-06-27 HE17</t>
  </si>
  <si>
    <t>2012-06-27 HE18</t>
  </si>
  <si>
    <t>2012-07-31 HE16</t>
  </si>
  <si>
    <t>2012-07-31 HE17</t>
  </si>
  <si>
    <t>2012-07-31 HE18</t>
  </si>
  <si>
    <t>2012-08-01 HE16</t>
  </si>
  <si>
    <t>2012-08-01 HE17</t>
  </si>
  <si>
    <t>2012-08-01 HE18</t>
  </si>
  <si>
    <t>2012-08-02 HE16</t>
  </si>
  <si>
    <t>2012-08-02 HE17</t>
  </si>
  <si>
    <t>2012-08-02 HE18</t>
  </si>
  <si>
    <t>2012-08-09 HE16</t>
  </si>
  <si>
    <t>2012-08-09 HE17</t>
  </si>
  <si>
    <t>2012-08-09 HE18</t>
  </si>
  <si>
    <t>2012-08-14 HE17</t>
  </si>
  <si>
    <t>SUMMER 2012</t>
  </si>
  <si>
    <t>2013-01-14 HE08</t>
  </si>
  <si>
    <t>2013-01-14 HE09</t>
  </si>
  <si>
    <t>2013-01-15 HE08</t>
  </si>
  <si>
    <t>2013-01-15 HE09</t>
  </si>
  <si>
    <t>2013-01-15 HE10</t>
  </si>
  <si>
    <t>2013-01-15 HE11</t>
  </si>
  <si>
    <t>2013-01-15 HE12</t>
  </si>
  <si>
    <t>2013-01-15 HE13</t>
  </si>
  <si>
    <t>2013-01-15 HE17</t>
  </si>
  <si>
    <t>2013-01-15 HE18</t>
  </si>
  <si>
    <t>2013-01-15 HE19</t>
  </si>
  <si>
    <t>2013-01-15 HE20</t>
  </si>
  <si>
    <t>2013-01-15 HE21</t>
  </si>
  <si>
    <t>2013-01-15 HE22</t>
  </si>
  <si>
    <t>2013-01-16 HE07</t>
  </si>
  <si>
    <t>2013-01-16 HE08</t>
  </si>
  <si>
    <t>2013-01-16 HE09</t>
  </si>
  <si>
    <t>2013-01-16 HE10</t>
  </si>
  <si>
    <t>2013-01-17 HE07</t>
  </si>
  <si>
    <t>2013-01-17 HE08</t>
  </si>
  <si>
    <t>WINTER 2012/2013</t>
  </si>
  <si>
    <t>2011-08-01 HE17</t>
  </si>
  <si>
    <t>2011-08-02 HE16</t>
  </si>
  <si>
    <t>2011-08-02 HE17</t>
  </si>
  <si>
    <t>2011-08-02 HE18</t>
  </si>
  <si>
    <t>2011-08-03 HE16</t>
  </si>
  <si>
    <t>2011-08-03 HE17</t>
  </si>
  <si>
    <t>2011-08-03 HE18</t>
  </si>
  <si>
    <t>2011-08-04 HE16</t>
  </si>
  <si>
    <t>2011-08-04 HE17</t>
  </si>
  <si>
    <t>2011-08-08 HE17</t>
  </si>
  <si>
    <t>2011-08-09 HE16</t>
  </si>
  <si>
    <t>2011-08-09 HE17</t>
  </si>
  <si>
    <t>2011-08-09 HE18</t>
  </si>
  <si>
    <t>2011-08-17 HE17</t>
  </si>
  <si>
    <t>2011-08-18 HE16</t>
  </si>
  <si>
    <t>2011-08-18 HE17</t>
  </si>
  <si>
    <t>2011-08-18 HE18</t>
  </si>
  <si>
    <t>2011-08-19 HE16</t>
  </si>
  <si>
    <t>2011-08-19 HE17</t>
  </si>
  <si>
    <t>2011-08-23 HE17</t>
  </si>
  <si>
    <t>SUMMER 2011</t>
  </si>
  <si>
    <t>2011-12-06 HE08</t>
  </si>
  <si>
    <t>2011-12-06 HE18</t>
  </si>
  <si>
    <t>2011-12-06 HE19</t>
  </si>
  <si>
    <t>2011-12-06 HE20</t>
  </si>
  <si>
    <t>2011-12-06 HE21</t>
  </si>
  <si>
    <t>2011-12-06 HE22</t>
  </si>
  <si>
    <t>2011-12-06 HE23</t>
  </si>
  <si>
    <t>2011-12-07 HE06</t>
  </si>
  <si>
    <t>2011-12-07 HE07</t>
  </si>
  <si>
    <t>2011-12-07 HE08</t>
  </si>
  <si>
    <t>2011-12-07 HE09</t>
  </si>
  <si>
    <t>2011-12-07 HE10</t>
  </si>
  <si>
    <t>2011-12-08 HE07</t>
  </si>
  <si>
    <t>2011-12-08 HE08</t>
  </si>
  <si>
    <t>2011-12-08 HE09</t>
  </si>
  <si>
    <t>2012-01-12 HE20</t>
  </si>
  <si>
    <t>2012-01-12 HE21</t>
  </si>
  <si>
    <t>2012-01-13 HE07</t>
  </si>
  <si>
    <t>2012-01-13 HE08</t>
  </si>
  <si>
    <t>2012-01-13 HE09</t>
  </si>
  <si>
    <t>WINTER 2011/2012</t>
  </si>
  <si>
    <t>Coastal</t>
  </si>
  <si>
    <t>2013/2014</t>
  </si>
  <si>
    <t>2012/2013</t>
  </si>
  <si>
    <t>2011/2012</t>
  </si>
  <si>
    <t>2010/2011</t>
  </si>
  <si>
    <t>2009/2010</t>
  </si>
  <si>
    <t>Year</t>
  </si>
  <si>
    <t>2014-08-07 HE17</t>
  </si>
  <si>
    <t>2014-08-08 HE15</t>
  </si>
  <si>
    <t>2014-08-08 HE16</t>
  </si>
  <si>
    <t>2014-08-08 HE17</t>
  </si>
  <si>
    <t>2014-08-08 HE18</t>
  </si>
  <si>
    <t>2014-08-15 HE17</t>
  </si>
  <si>
    <t>2014-08-21 HE16</t>
  </si>
  <si>
    <t>2014-08-21 HE17</t>
  </si>
  <si>
    <t>2014-08-21 HE18</t>
  </si>
  <si>
    <t>2014-08-22 HE16</t>
  </si>
  <si>
    <t>2014-08-22 HE17</t>
  </si>
  <si>
    <t>2014-08-22 HE18</t>
  </si>
  <si>
    <t>2014-08-25 HE15</t>
  </si>
  <si>
    <t>2014-08-25 HE16</t>
  </si>
  <si>
    <t>2014-08-25 HE17</t>
  </si>
  <si>
    <t>2014-08-25 HE18</t>
  </si>
  <si>
    <t>2014-08-25 HE19</t>
  </si>
  <si>
    <t>2014-08-26 HE16</t>
  </si>
  <si>
    <t>2014-08-26 HE17</t>
  </si>
  <si>
    <t>2014-09-10 HE17</t>
  </si>
  <si>
    <t>SUMMER 2014</t>
  </si>
  <si>
    <t>High</t>
  </si>
  <si>
    <t>Low</t>
  </si>
  <si>
    <t>Average</t>
  </si>
  <si>
    <t>Summer 2011-NC</t>
  </si>
  <si>
    <t>Summer 2012-NC</t>
  </si>
  <si>
    <t>Summer 2013-NC</t>
  </si>
  <si>
    <t>Summer 2014-NC</t>
  </si>
  <si>
    <t>Summer 2014-C</t>
  </si>
  <si>
    <t>Summer 2013-C</t>
  </si>
  <si>
    <t>Summer 2012-C</t>
  </si>
  <si>
    <t>Summer 2011-C</t>
  </si>
  <si>
    <t>Summer 2010-NC</t>
  </si>
  <si>
    <t>Summer 2009-NC</t>
  </si>
  <si>
    <t>Summer 2009-C</t>
  </si>
  <si>
    <t>Summer 2010-C</t>
  </si>
  <si>
    <t>Summer 2009-2014-NC</t>
  </si>
  <si>
    <t>Coastal Capacity Factors</t>
  </si>
  <si>
    <t>Non-Coastal Capacity Factors</t>
  </si>
  <si>
    <t>Non-Coastal</t>
  </si>
  <si>
    <t>HOUR</t>
  </si>
  <si>
    <t>WIND HSL (MW)</t>
  </si>
  <si>
    <t>WIND CAPACITY (MW)</t>
  </si>
  <si>
    <t>Summer 2010-2014-C</t>
  </si>
  <si>
    <t>ERCOT LOAD (MW)</t>
  </si>
  <si>
    <t>SUMMER 2009</t>
  </si>
  <si>
    <t>WINTER 2009/2010</t>
  </si>
  <si>
    <t>SUMMER 2010</t>
  </si>
  <si>
    <t>WINTER 2010/2011</t>
  </si>
  <si>
    <t>HISTORICAL WIND CAPACITY CONTRIBUTION - SUMMER PEAK SEASON</t>
  </si>
  <si>
    <t>Top Twenty Peak Hours for Each year</t>
  </si>
  <si>
    <t>Summer, Non-Coastal</t>
  </si>
  <si>
    <t>Summer, Coastal</t>
  </si>
  <si>
    <t>Winter, Non-Coastal</t>
  </si>
  <si>
    <t>Winter, Coastal</t>
  </si>
  <si>
    <t>HOUR ENDING</t>
  </si>
  <si>
    <t>PEAK AVERAGE WIND CAPACITY PERCENTAGES, SUMMER &amp; WINTER PEAK SEASONS</t>
  </si>
  <si>
    <t>Summer Peak Ave. Wind Capacity Percentages</t>
  </si>
  <si>
    <t>Winter Peak Ave. Wind Capacity Percentages</t>
  </si>
  <si>
    <t>WINDPEAKPCT Values *</t>
  </si>
  <si>
    <t>WIND METERED (MW)</t>
  </si>
  <si>
    <t>2015-02-23 HE22</t>
  </si>
  <si>
    <t>2015-02-24 HE08</t>
  </si>
  <si>
    <t>2015-02-24 HE09</t>
  </si>
  <si>
    <t>2015-02-24 HE10</t>
  </si>
  <si>
    <t>2015-02-27 HE08</t>
  </si>
  <si>
    <t>2015-02-27 HE19</t>
  </si>
  <si>
    <t>2015-02-27 HE20</t>
  </si>
  <si>
    <t>2015-01-05 HE08</t>
  </si>
  <si>
    <t>2015-01-08 HE07</t>
  </si>
  <si>
    <t>2015-01-08 HE08</t>
  </si>
  <si>
    <t>2015-01-08 HE09</t>
  </si>
  <si>
    <t>2015-01-08 HE10</t>
  </si>
  <si>
    <t>2015-01-08 HE11</t>
  </si>
  <si>
    <t>2015-01-08 HE20</t>
  </si>
  <si>
    <t>2015-01-09 HE19</t>
  </si>
  <si>
    <t>2015-01-09 HE20</t>
  </si>
  <si>
    <t>2015-02-23 HE18</t>
  </si>
  <si>
    <t>2015-02-23 HE19</t>
  </si>
  <si>
    <t>2015-02-23 HE20</t>
  </si>
  <si>
    <t>2015-02-23 HE21</t>
  </si>
  <si>
    <t>WINTER 2014/2015</t>
  </si>
  <si>
    <t>2014/2015</t>
  </si>
  <si>
    <t>* The methodology for calculating WINDPEAKPCT values is outlined in ERCOT Protocol Section 3.2.6.2.2. See: http://www.ercot.com/content/wcm/current_guides/53528/03_030115_Nodal.doc.</t>
  </si>
  <si>
    <t>SUMMER 2015</t>
  </si>
  <si>
    <t>2015-08-05 HE16</t>
  </si>
  <si>
    <t>2015-08-05 HE17</t>
  </si>
  <si>
    <t>2015-08-05 HE18</t>
  </si>
  <si>
    <t>2015-08-06 HE16</t>
  </si>
  <si>
    <t>2015-08-06 HE17</t>
  </si>
  <si>
    <t>2015-08-06 HE18</t>
  </si>
  <si>
    <t>2015-08-07 HE16</t>
  </si>
  <si>
    <t>2015-08-07 HE17</t>
  </si>
  <si>
    <t>2015-08-07 HE18</t>
  </si>
  <si>
    <t>2015-08-10 HE15</t>
  </si>
  <si>
    <t>2015-08-10 HE16</t>
  </si>
  <si>
    <t>2015-08-10 HE17</t>
  </si>
  <si>
    <t>2015-08-10 HE18</t>
  </si>
  <si>
    <t>2015-08-10 HE19</t>
  </si>
  <si>
    <t>2015-08-11 HE15</t>
  </si>
  <si>
    <t>2015-08-11 HE16</t>
  </si>
  <si>
    <t>2015-08-11 HE17</t>
  </si>
  <si>
    <t>2015-08-11 HE18</t>
  </si>
  <si>
    <t>2015-08-12 HE16</t>
  </si>
  <si>
    <t>2015-08-12 HE17</t>
  </si>
  <si>
    <t>Summer 2015-NC</t>
  </si>
  <si>
    <t>Summer 2015-C</t>
  </si>
  <si>
    <t>2016-1-5 HE8</t>
  </si>
  <si>
    <t>2016-1-11 HE7</t>
  </si>
  <si>
    <t>2016-1-11 HE8</t>
  </si>
  <si>
    <t>2016-1-11 HE9</t>
  </si>
  <si>
    <t>2016-1-11 HE10</t>
  </si>
  <si>
    <t>2016-1-12 HE7</t>
  </si>
  <si>
    <t>2016-1-12 HE8</t>
  </si>
  <si>
    <t>2016-1-18 HE8</t>
  </si>
  <si>
    <t>2016-1-18 HE9</t>
  </si>
  <si>
    <t>2016-1-22 HE7</t>
  </si>
  <si>
    <t>2016-1-22 HE8</t>
  </si>
  <si>
    <t>2016-1-22 HE9</t>
  </si>
  <si>
    <t>2016-1-23 HE9</t>
  </si>
  <si>
    <t>2016-1-27 HE8</t>
  </si>
  <si>
    <t>2016-1-28 HE7</t>
  </si>
  <si>
    <t>2016-1-28 HE8</t>
  </si>
  <si>
    <t>2016-2-4 HE7</t>
  </si>
  <si>
    <t>2016-2-4 HE8</t>
  </si>
  <si>
    <t>2016-2-5 HE7</t>
  </si>
  <si>
    <t>2016-2-5 HE8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</si>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</sst>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[$-F400]h:mm:ss\ AM/PM"/>
    <numFmt numFmtId="168" formatCode="h:mm:ss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  <scheme val="minor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" borderId="5" applyNumberFormat="0" applyFont="0" applyAlignment="0" applyProtection="0"/>
    <xf numFmtId="0" fontId="14" fillId="3" borderId="5" applyNumberFormat="0" applyFont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2" fillId="0" borderId="0" xfId="2" applyNumberFormat="1" applyFont="1"/>
    <xf numFmtId="165" fontId="5" fillId="0" borderId="0" xfId="2" applyNumberFormat="1" applyFont="1"/>
    <xf numFmtId="0" fontId="6" fillId="0" borderId="0" xfId="0" applyFont="1"/>
    <xf numFmtId="9" fontId="7" fillId="0" borderId="1" xfId="0" applyNumberFormat="1" applyFont="1" applyBorder="1" applyAlignment="1">
      <alignment horizontal="center" vertical="center"/>
    </xf>
    <xf numFmtId="0" fontId="0" fillId="0" borderId="0" xfId="0"/>
    <xf numFmtId="164" fontId="2" fillId="0" borderId="0" xfId="1" applyNumberFormat="1" applyFont="1"/>
    <xf numFmtId="0" fontId="8" fillId="0" borderId="0" xfId="0" applyFont="1"/>
    <xf numFmtId="165" fontId="8" fillId="0" borderId="0" xfId="2" applyNumberFormat="1" applyFont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8" fillId="0" borderId="0" xfId="0" applyNumberFormat="1" applyFont="1"/>
    <xf numFmtId="165" fontId="8" fillId="0" borderId="0" xfId="2" applyNumberFormat="1" applyFont="1" applyAlignment="1">
      <alignment horizontal="right"/>
    </xf>
    <xf numFmtId="0" fontId="15" fillId="0" borderId="0" xfId="0" applyFont="1"/>
    <xf numFmtId="49" fontId="15" fillId="0" borderId="0" xfId="2" applyNumberFormat="1" applyFont="1"/>
    <xf numFmtId="9" fontId="15" fillId="0" borderId="1" xfId="2" applyNumberFormat="1" applyFont="1" applyBorder="1"/>
    <xf numFmtId="9" fontId="7" fillId="4" borderId="1" xfId="0" applyNumberFormat="1" applyFont="1" applyFill="1" applyBorder="1" applyAlignment="1">
      <alignment horizontal="center" vertical="center"/>
    </xf>
    <xf numFmtId="22" fontId="16" fillId="0" borderId="0" xfId="0" applyNumberFormat="1" applyFont="1"/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0" fillId="0" borderId="0" xfId="0" applyNumberFormat="1"/>
    <xf numFmtId="3" fontId="0" fillId="0" borderId="0" xfId="0" applyNumberFormat="1"/>
    <xf numFmtId="0" fontId="7" fillId="0" borderId="1" xfId="0" applyFont="1" applyFill="1" applyBorder="1" applyAlignment="1">
      <alignment horizontal="left" vertical="center"/>
    </xf>
    <xf numFmtId="167" fontId="0" fillId="0" borderId="0" xfId="0" applyNumberFormat="1"/>
    <xf numFmtId="166" fontId="2" fillId="0" borderId="0" xfId="0" applyNumberFormat="1" applyFont="1"/>
    <xf numFmtId="165" fontId="2" fillId="0" borderId="0" xfId="0" applyNumberFormat="1" applyFont="1"/>
    <xf numFmtId="0" fontId="0" fillId="0" borderId="0" xfId="0" applyFill="1"/>
    <xf numFmtId="0" fontId="2" fillId="0" borderId="0" xfId="0" applyFont="1" applyFill="1"/>
    <xf numFmtId="168" fontId="0" fillId="0" borderId="0" xfId="0" applyNumberFormat="1" applyFill="1"/>
    <xf numFmtId="43" fontId="0" fillId="0" borderId="0" xfId="0" applyNumberFormat="1"/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165" fontId="8" fillId="0" borderId="0" xfId="2" applyNumberFormat="1" applyFont="1" applyAlignment="1">
      <alignment horizontal="left" vertical="top" wrapText="1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0"/>
              <a:t>ERCOT</a:t>
            </a:r>
            <a:r>
              <a:rPr lang="en-US" sz="1050" b="0" baseline="0"/>
              <a:t> Non-Coastal Wind - Historical Summer Capacity Factors - Top 20 Hours</a:t>
            </a:r>
            <a:endParaRPr lang="en-US" sz="1050" b="0"/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Graphs!$B$4:$B$10</c:f>
              <c:strCache>
                <c:ptCount val="7"/>
                <c:pt idx="0">
                  <c:v>Summer 2009-2014-NC</c:v>
                </c:pt>
                <c:pt idx="1">
                  <c:v>Summer 2009-NC</c:v>
                </c:pt>
                <c:pt idx="2">
                  <c:v>Summer 2010-NC</c:v>
                </c:pt>
                <c:pt idx="3">
                  <c:v>Summer 2011-NC</c:v>
                </c:pt>
                <c:pt idx="4">
                  <c:v>Summer 2012-NC</c:v>
                </c:pt>
                <c:pt idx="5">
                  <c:v>Summer 2013-NC</c:v>
                </c:pt>
                <c:pt idx="6">
                  <c:v>Summer 2014-NC</c:v>
                </c:pt>
              </c:strCache>
            </c:strRef>
          </c:cat>
          <c:val>
            <c:numRef>
              <c:f>Graphs!$C$4:$C$10</c:f>
              <c:numCache>
                <c:formatCode>0.0%</c:formatCode>
                <c:ptCount val="7"/>
                <c:pt idx="0">
                  <c:v>0.43507757952413911</c:v>
                </c:pt>
                <c:pt idx="1">
                  <c:v>0.27695140509343968</c:v>
                </c:pt>
                <c:pt idx="2">
                  <c:v>0.14769815705940939</c:v>
                </c:pt>
                <c:pt idx="3">
                  <c:v>0.26543972332015825</c:v>
                </c:pt>
                <c:pt idx="4">
                  <c:v>0.3396106593863138</c:v>
                </c:pt>
                <c:pt idx="5">
                  <c:v>0.23163472940198676</c:v>
                </c:pt>
                <c:pt idx="6">
                  <c:v>0.43507757952413911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Graphs!$B$4:$B$10</c:f>
              <c:strCache>
                <c:ptCount val="7"/>
                <c:pt idx="0">
                  <c:v>Summer 2009-2014-NC</c:v>
                </c:pt>
                <c:pt idx="1">
                  <c:v>Summer 2009-NC</c:v>
                </c:pt>
                <c:pt idx="2">
                  <c:v>Summer 2010-NC</c:v>
                </c:pt>
                <c:pt idx="3">
                  <c:v>Summer 2011-NC</c:v>
                </c:pt>
                <c:pt idx="4">
                  <c:v>Summer 2012-NC</c:v>
                </c:pt>
                <c:pt idx="5">
                  <c:v>Summer 2013-NC</c:v>
                </c:pt>
                <c:pt idx="6">
                  <c:v>Summer 2014-NC</c:v>
                </c:pt>
              </c:strCache>
            </c:strRef>
          </c:cat>
          <c:val>
            <c:numRef>
              <c:f>Graphs!$D$4:$D$10</c:f>
              <c:numCache>
                <c:formatCode>0.0%</c:formatCode>
                <c:ptCount val="7"/>
                <c:pt idx="0">
                  <c:v>1.1799908995588264E-2</c:v>
                </c:pt>
                <c:pt idx="1">
                  <c:v>3.4556157910784639E-2</c:v>
                </c:pt>
                <c:pt idx="2">
                  <c:v>1.6135418826871886E-2</c:v>
                </c:pt>
                <c:pt idx="3">
                  <c:v>5.4436347167325413E-2</c:v>
                </c:pt>
                <c:pt idx="4">
                  <c:v>1.1799908995588264E-2</c:v>
                </c:pt>
                <c:pt idx="5">
                  <c:v>3.0145159614675031E-2</c:v>
                </c:pt>
                <c:pt idx="6">
                  <c:v>5.645402887190995E-2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Graphs!$B$4:$B$10</c:f>
              <c:strCache>
                <c:ptCount val="7"/>
                <c:pt idx="0">
                  <c:v>Summer 2009-2014-NC</c:v>
                </c:pt>
                <c:pt idx="1">
                  <c:v>Summer 2009-NC</c:v>
                </c:pt>
                <c:pt idx="2">
                  <c:v>Summer 2010-NC</c:v>
                </c:pt>
                <c:pt idx="3">
                  <c:v>Summer 2011-NC</c:v>
                </c:pt>
                <c:pt idx="4">
                  <c:v>Summer 2012-NC</c:v>
                </c:pt>
                <c:pt idx="5">
                  <c:v>Summer 2013-NC</c:v>
                </c:pt>
                <c:pt idx="6">
                  <c:v>Summer 2014-NC</c:v>
                </c:pt>
              </c:strCache>
            </c:strRef>
          </c:cat>
          <c:val>
            <c:numRef>
              <c:f>Graphs!$E$4:$E$10</c:f>
              <c:numCache>
                <c:formatCode>0.0%</c:formatCode>
                <c:ptCount val="7"/>
                <c:pt idx="0">
                  <c:v>0.12262719181421293</c:v>
                </c:pt>
                <c:pt idx="1">
                  <c:v>0.14179380453317461</c:v>
                </c:pt>
                <c:pt idx="2">
                  <c:v>6.0149602802830902E-2</c:v>
                </c:pt>
                <c:pt idx="3">
                  <c:v>0.12737346586837078</c:v>
                </c:pt>
                <c:pt idx="4">
                  <c:v>8.0957524680000795E-2</c:v>
                </c:pt>
                <c:pt idx="5">
                  <c:v>0.12559942824594023</c:v>
                </c:pt>
                <c:pt idx="6">
                  <c:v>0.19988932475496018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680983928"/>
        <c:axId val="497456296"/>
      </c:stockChart>
      <c:catAx>
        <c:axId val="680983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7456296"/>
        <c:crosses val="autoZero"/>
        <c:auto val="0"/>
        <c:lblAlgn val="ctr"/>
        <c:lblOffset val="100"/>
        <c:noMultiLvlLbl val="0"/>
      </c:catAx>
      <c:valAx>
        <c:axId val="49745629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809839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ERCOT Coastal</a:t>
            </a:r>
            <a:r>
              <a:rPr lang="en-US" sz="1050" b="0" baseline="0"/>
              <a:t> </a:t>
            </a:r>
            <a:r>
              <a:rPr lang="en-US" sz="1050" b="0"/>
              <a:t>Wind - Historical Summer Capacity Factors - Top 20 Hours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Graphs!$C$25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Graphs!$B$26:$B$32</c:f>
              <c:strCache>
                <c:ptCount val="7"/>
                <c:pt idx="0">
                  <c:v>Summer 2010-2014-C</c:v>
                </c:pt>
                <c:pt idx="1">
                  <c:v>Summer 2009-C</c:v>
                </c:pt>
                <c:pt idx="2">
                  <c:v>Summer 2010-C</c:v>
                </c:pt>
                <c:pt idx="3">
                  <c:v>Summer 2011-C</c:v>
                </c:pt>
                <c:pt idx="4">
                  <c:v>Summer 2012-C</c:v>
                </c:pt>
                <c:pt idx="5">
                  <c:v>Summer 2013-C</c:v>
                </c:pt>
                <c:pt idx="6">
                  <c:v>Summer 2014-C</c:v>
                </c:pt>
              </c:strCache>
            </c:strRef>
          </c:cat>
          <c:val>
            <c:numRef>
              <c:f>Graphs!$C$26:$C$32</c:f>
              <c:numCache>
                <c:formatCode>0.0%</c:formatCode>
                <c:ptCount val="7"/>
                <c:pt idx="0">
                  <c:v>0.95418209025754153</c:v>
                </c:pt>
                <c:pt idx="1">
                  <c:v>#N/A</c:v>
                </c:pt>
                <c:pt idx="2">
                  <c:v>0.50299187793930589</c:v>
                </c:pt>
                <c:pt idx="3">
                  <c:v>0.91726148747689784</c:v>
                </c:pt>
                <c:pt idx="4">
                  <c:v>0.88145473868467128</c:v>
                </c:pt>
                <c:pt idx="5">
                  <c:v>0.95418209025754153</c:v>
                </c:pt>
                <c:pt idx="6">
                  <c:v>0.86215409657775577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Graphs!$D$25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Graphs!$B$26:$B$32</c:f>
              <c:strCache>
                <c:ptCount val="7"/>
                <c:pt idx="0">
                  <c:v>Summer 2010-2014-C</c:v>
                </c:pt>
                <c:pt idx="1">
                  <c:v>Summer 2009-C</c:v>
                </c:pt>
                <c:pt idx="2">
                  <c:v>Summer 2010-C</c:v>
                </c:pt>
                <c:pt idx="3">
                  <c:v>Summer 2011-C</c:v>
                </c:pt>
                <c:pt idx="4">
                  <c:v>Summer 2012-C</c:v>
                </c:pt>
                <c:pt idx="5">
                  <c:v>Summer 2013-C</c:v>
                </c:pt>
                <c:pt idx="6">
                  <c:v>Summer 2014-C</c:v>
                </c:pt>
              </c:strCache>
            </c:strRef>
          </c:cat>
          <c:val>
            <c:numRef>
              <c:f>Graphs!$D$26:$D$32</c:f>
              <c:numCache>
                <c:formatCode>0.0%</c:formatCode>
                <c:ptCount val="7"/>
                <c:pt idx="0">
                  <c:v>5.9163741605568879E-2</c:v>
                </c:pt>
                <c:pt idx="1">
                  <c:v>#N/A</c:v>
                </c:pt>
                <c:pt idx="2">
                  <c:v>5.9163741605568879E-2</c:v>
                </c:pt>
                <c:pt idx="3">
                  <c:v>0.37134942004971011</c:v>
                </c:pt>
                <c:pt idx="4">
                  <c:v>8.8772193048262074E-2</c:v>
                </c:pt>
                <c:pt idx="5">
                  <c:v>0.27709301409781839</c:v>
                </c:pt>
                <c:pt idx="6">
                  <c:v>0.25861327178191712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Graphs!$E$25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Graphs!$B$26:$B$32</c:f>
              <c:strCache>
                <c:ptCount val="7"/>
                <c:pt idx="0">
                  <c:v>Summer 2010-2014-C</c:v>
                </c:pt>
                <c:pt idx="1">
                  <c:v>Summer 2009-C</c:v>
                </c:pt>
                <c:pt idx="2">
                  <c:v>Summer 2010-C</c:v>
                </c:pt>
                <c:pt idx="3">
                  <c:v>Summer 2011-C</c:v>
                </c:pt>
                <c:pt idx="4">
                  <c:v>Summer 2012-C</c:v>
                </c:pt>
                <c:pt idx="5">
                  <c:v>Summer 2013-C</c:v>
                </c:pt>
                <c:pt idx="6">
                  <c:v>Summer 2014-C</c:v>
                </c:pt>
              </c:strCache>
            </c:strRef>
          </c:cat>
          <c:val>
            <c:numRef>
              <c:f>Graphs!$E$26:$E$32</c:f>
              <c:numCache>
                <c:formatCode>0.0%</c:formatCode>
                <c:ptCount val="7"/>
                <c:pt idx="0">
                  <c:v>0.56066033318673003</c:v>
                </c:pt>
                <c:pt idx="1">
                  <c:v>#N/A</c:v>
                </c:pt>
                <c:pt idx="2">
                  <c:v>0.24876064559584415</c:v>
                </c:pt>
                <c:pt idx="3">
                  <c:v>0.65962836786935819</c:v>
                </c:pt>
                <c:pt idx="4">
                  <c:v>0.52841491622905734</c:v>
                </c:pt>
                <c:pt idx="5">
                  <c:v>0.76613110708566334</c:v>
                </c:pt>
                <c:pt idx="6">
                  <c:v>0.60036662915372696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51275496"/>
        <c:axId val="251275888"/>
      </c:stockChart>
      <c:catAx>
        <c:axId val="251275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1275888"/>
        <c:crosses val="autoZero"/>
        <c:auto val="1"/>
        <c:lblAlgn val="ctr"/>
        <c:lblOffset val="100"/>
        <c:noMultiLvlLbl val="0"/>
      </c:catAx>
      <c:valAx>
        <c:axId val="25127588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5127549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23811</xdr:rowOff>
    </xdr:from>
    <xdr:to>
      <xdr:col>15</xdr:col>
      <xdr:colOff>133350</xdr:colOff>
      <xdr:row>22</xdr:row>
      <xdr:rowOff>9524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285749</xdr:colOff>
      <xdr:row>23</xdr:row>
      <xdr:rowOff>166687</xdr:rowOff>
    </xdr:from>
    <xdr:to>
      <xdr:col>15</xdr:col>
      <xdr:colOff>161924</xdr:colOff>
      <xdr:row>42</xdr:row>
      <xdr:rowOff>104775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zoomScaleNormal="100" workbookViewId="0">
      <selection activeCell="F31" sqref="F31"/>
    </sheetView>
  </sheetViews>
  <sheetFormatPr defaultColWidth="9.140625" defaultRowHeight="15" x14ac:dyDescent="0.25"/>
  <cols>
    <col min="1" max="1" width="4" style="12" customWidth="1"/>
    <col min="2" max="3" width="13.42578125" style="12" customWidth="1"/>
    <col min="4" max="4" width="13.7109375" style="12" customWidth="1"/>
    <col min="5" max="5" width="4.28515625" style="12" customWidth="1"/>
    <col min="6" max="6" width="19.7109375" style="12" bestFit="1" customWidth="1"/>
    <col min="7" max="7" width="17.42578125" style="12" customWidth="1"/>
    <col min="8" max="16384" width="9.140625" style="12"/>
  </cols>
  <sheetData>
    <row r="1" spans="2:25" x14ac:dyDescent="0.25">
      <c r="B1" s="22" t="s">
        <v>194</v>
      </c>
    </row>
    <row r="3" spans="2:25" x14ac:dyDescent="0.25">
      <c r="B3" s="39" t="s">
        <v>195</v>
      </c>
      <c r="C3" s="40"/>
      <c r="D3" s="41"/>
      <c r="F3" s="23" t="s">
        <v>197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2:25" ht="15" customHeight="1" x14ac:dyDescent="0.25">
      <c r="B4" s="39" t="s">
        <v>188</v>
      </c>
      <c r="C4" s="40"/>
      <c r="D4" s="41"/>
      <c r="F4" s="14" t="s">
        <v>189</v>
      </c>
      <c r="G4" s="14" t="s">
        <v>190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2:25" x14ac:dyDescent="0.25">
      <c r="B5" s="14" t="s">
        <v>137</v>
      </c>
      <c r="C5" s="15" t="s">
        <v>177</v>
      </c>
      <c r="D5" s="15" t="s">
        <v>131</v>
      </c>
      <c r="F5" s="24">
        <f>AVERAGE(C$6:C12)</f>
        <v>0.1210804905238213</v>
      </c>
      <c r="G5" s="24">
        <f>AVERAGE(D$6:D11)</f>
        <v>0.55392698560703557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2:25" x14ac:dyDescent="0.25">
      <c r="B6" s="31">
        <v>2015</v>
      </c>
      <c r="C6" s="9">
        <f>+'S2015-NC'!B$6</f>
        <v>0.11180028278147171</v>
      </c>
      <c r="D6" s="9">
        <f>+'S2015-C'!B$6</f>
        <v>0.52026024770856394</v>
      </c>
      <c r="F6" s="14" t="s">
        <v>191</v>
      </c>
      <c r="G6" s="14" t="s">
        <v>192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2:25" x14ac:dyDescent="0.25">
      <c r="B7" s="16">
        <v>2014</v>
      </c>
      <c r="C7" s="9">
        <f>+'S2014-NC'!B$6</f>
        <v>0.19988932475496016</v>
      </c>
      <c r="D7" s="9">
        <f>+'S2014-C'!B$6</f>
        <v>0.60036662915372685</v>
      </c>
      <c r="F7" s="24">
        <f>AVERAGE(C$17:C23)</f>
        <v>0.19649336395482506</v>
      </c>
      <c r="G7" s="24">
        <f>AVERAGE(D$17:D22)</f>
        <v>0.35251353467624585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2:25" x14ac:dyDescent="0.25">
      <c r="B8" s="16">
        <v>2013</v>
      </c>
      <c r="C8" s="9">
        <f>+'S2013-NC'!B$6</f>
        <v>0.1255994282459402</v>
      </c>
      <c r="D8" s="9">
        <f>+'S2013-C'!B$6</f>
        <v>0.76613110708566334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5" ht="14.45" customHeight="1" x14ac:dyDescent="0.25">
      <c r="B9" s="16">
        <v>2012</v>
      </c>
      <c r="C9" s="9">
        <f>+'S2012-NC'!B$6</f>
        <v>8.0957524680000795E-2</v>
      </c>
      <c r="D9" s="9">
        <f>+'S2012-C'!B$6</f>
        <v>0.52841491622905723</v>
      </c>
      <c r="F9" s="42" t="s">
        <v>221</v>
      </c>
      <c r="G9" s="42"/>
      <c r="H9" s="42"/>
      <c r="I9" s="42"/>
      <c r="J9" s="42"/>
      <c r="K9" s="4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5" x14ac:dyDescent="0.25">
      <c r="B10" s="16">
        <v>2011</v>
      </c>
      <c r="C10" s="9">
        <f>+'S2011-NC'!B$6</f>
        <v>0.12737346586837076</v>
      </c>
      <c r="D10" s="9">
        <f>+'S2011-C'!B$6</f>
        <v>0.65962836786935797</v>
      </c>
      <c r="F10" s="42"/>
      <c r="G10" s="42"/>
      <c r="H10" s="42"/>
      <c r="I10" s="42"/>
      <c r="J10" s="42"/>
      <c r="K10" s="4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2:25" x14ac:dyDescent="0.25">
      <c r="B11" s="16">
        <v>2010</v>
      </c>
      <c r="C11" s="9">
        <f>+'S2010-NC'!B$6</f>
        <v>6.0149602802830902E-2</v>
      </c>
      <c r="D11" s="9">
        <f>+'S2010-C'!B$6</f>
        <v>0.24876064559584415</v>
      </c>
      <c r="F11" s="42"/>
      <c r="G11" s="42"/>
      <c r="H11" s="42"/>
      <c r="I11" s="42"/>
      <c r="J11" s="42"/>
      <c r="K11" s="42"/>
    </row>
    <row r="12" spans="2:25" x14ac:dyDescent="0.25">
      <c r="B12" s="16">
        <v>2009</v>
      </c>
      <c r="C12" s="9">
        <f>+'S2009-NC'!B$6</f>
        <v>0.14179380453317461</v>
      </c>
      <c r="D12" s="25" t="e">
        <f>NA()</f>
        <v>#N/A</v>
      </c>
      <c r="F12" s="42"/>
      <c r="G12" s="42"/>
      <c r="H12" s="42"/>
      <c r="I12" s="42"/>
      <c r="J12" s="42"/>
      <c r="K12" s="42"/>
    </row>
    <row r="13" spans="2:25" x14ac:dyDescent="0.25">
      <c r="F13" s="13"/>
    </row>
    <row r="14" spans="2:25" x14ac:dyDescent="0.25">
      <c r="B14" s="39" t="s">
        <v>196</v>
      </c>
      <c r="C14" s="40"/>
      <c r="D14" s="41"/>
      <c r="F14" s="13"/>
    </row>
    <row r="15" spans="2:25" x14ac:dyDescent="0.25">
      <c r="B15" s="39" t="s">
        <v>188</v>
      </c>
      <c r="C15" s="40"/>
      <c r="D15" s="41"/>
      <c r="F15" s="13"/>
    </row>
    <row r="16" spans="2:25" x14ac:dyDescent="0.25">
      <c r="B16" s="14" t="s">
        <v>137</v>
      </c>
      <c r="C16" s="15" t="s">
        <v>177</v>
      </c>
      <c r="D16" s="15" t="s">
        <v>131</v>
      </c>
      <c r="F16" s="13"/>
      <c r="G16" s="23"/>
    </row>
    <row r="17" spans="2:6" x14ac:dyDescent="0.25">
      <c r="B17" s="16" t="s">
        <v>265</v>
      </c>
      <c r="C17" s="9">
        <f>'W15-16-NC'!B6</f>
        <v>0.29543103200053838</v>
      </c>
      <c r="D17" s="9">
        <f>'W15-16-C'!B6</f>
        <v>0.2701657716118599</v>
      </c>
      <c r="F17" s="13"/>
    </row>
    <row r="18" spans="2:6" x14ac:dyDescent="0.25">
      <c r="B18" s="16" t="s">
        <v>220</v>
      </c>
      <c r="C18" s="9">
        <f>'W14-15-NC'!B6</f>
        <v>0.11364289283734244</v>
      </c>
      <c r="D18" s="9">
        <f>'W14-15-C'!B6</f>
        <v>0.42284951901881168</v>
      </c>
    </row>
    <row r="19" spans="2:6" x14ac:dyDescent="0.25">
      <c r="B19" s="16" t="s">
        <v>132</v>
      </c>
      <c r="C19" s="9">
        <f>+'W13-14-NC'!B$6</f>
        <v>0.17482997682332424</v>
      </c>
      <c r="D19" s="9">
        <f>+'W13-14-C'!B$6</f>
        <v>0.4366005309436829</v>
      </c>
    </row>
    <row r="20" spans="2:6" x14ac:dyDescent="0.25">
      <c r="B20" s="16" t="s">
        <v>133</v>
      </c>
      <c r="C20" s="9">
        <f>+'W12-13-NC'!B$6</f>
        <v>0.17005799552891365</v>
      </c>
      <c r="D20" s="9">
        <f>+'W12-13-C'!B$6</f>
        <v>0.32465499187296826</v>
      </c>
    </row>
    <row r="21" spans="2:6" x14ac:dyDescent="0.25">
      <c r="B21" s="16" t="s">
        <v>134</v>
      </c>
      <c r="C21" s="9">
        <f>+'W11-12-NC'!B$6</f>
        <v>0.2053475719253573</v>
      </c>
      <c r="D21" s="9">
        <f>+'W11-12-C'!B$6</f>
        <v>0.15738835824145475</v>
      </c>
    </row>
    <row r="22" spans="2:6" x14ac:dyDescent="0.25">
      <c r="B22" s="16" t="s">
        <v>135</v>
      </c>
      <c r="C22" s="9">
        <f>+'W10-11-NC'!B$6</f>
        <v>0.23759799236782317</v>
      </c>
      <c r="D22" s="9">
        <f>+'W10-11-C'!B$6</f>
        <v>0.50342203636869765</v>
      </c>
    </row>
    <row r="23" spans="2:6" x14ac:dyDescent="0.25">
      <c r="B23" s="16" t="s">
        <v>136</v>
      </c>
      <c r="C23" s="9">
        <f>+'W09-10-NC'!B$6</f>
        <v>0.17854608620047629</v>
      </c>
      <c r="D23" s="25" t="e">
        <f>NA()</f>
        <v>#N/A</v>
      </c>
    </row>
    <row r="25" spans="2:6" x14ac:dyDescent="0.25">
      <c r="C25" s="27"/>
      <c r="D25" s="27"/>
    </row>
    <row r="26" spans="2:6" x14ac:dyDescent="0.25">
      <c r="C26" s="27"/>
      <c r="D26" s="28"/>
    </row>
  </sheetData>
  <mergeCells count="5">
    <mergeCell ref="B4:D4"/>
    <mergeCell ref="B3:D3"/>
    <mergeCell ref="B14:D14"/>
    <mergeCell ref="B15:D15"/>
    <mergeCell ref="F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178</v>
      </c>
      <c r="B1" s="8" t="s">
        <v>199</v>
      </c>
      <c r="C1" s="8" t="s">
        <v>200</v>
      </c>
      <c r="D1" s="8" t="s">
        <v>201</v>
      </c>
      <c r="E1" s="8" t="s">
        <v>202</v>
      </c>
      <c r="F1" s="8" t="s">
        <v>203</v>
      </c>
      <c r="G1" s="8" t="s">
        <v>204</v>
      </c>
      <c r="H1" s="8" t="s">
        <v>205</v>
      </c>
      <c r="I1" s="8" t="s">
        <v>206</v>
      </c>
      <c r="J1" s="8" t="s">
        <v>207</v>
      </c>
      <c r="K1" s="8" t="s">
        <v>208</v>
      </c>
      <c r="L1" s="8" t="s">
        <v>209</v>
      </c>
      <c r="M1" s="8" t="s">
        <v>210</v>
      </c>
      <c r="N1" s="8" t="s">
        <v>211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</row>
    <row r="2" spans="1:21" x14ac:dyDescent="0.25">
      <c r="A2" s="3" t="s">
        <v>182</v>
      </c>
      <c r="B2" s="11">
        <v>51651.848291000002</v>
      </c>
      <c r="C2" s="11">
        <v>51856.595543999989</v>
      </c>
      <c r="D2" s="11">
        <v>51707.599088000017</v>
      </c>
      <c r="E2" s="11">
        <v>51603.638077000011</v>
      </c>
      <c r="F2" s="11">
        <v>51574.203583999988</v>
      </c>
      <c r="G2" s="11">
        <v>52130.938335000013</v>
      </c>
      <c r="H2" s="11">
        <v>52177.549997999988</v>
      </c>
      <c r="I2" s="11">
        <v>52260.034710999993</v>
      </c>
      <c r="J2" s="11">
        <v>55787.286331999996</v>
      </c>
      <c r="K2" s="11">
        <v>56831.780261</v>
      </c>
      <c r="L2" s="11">
        <v>54910.585112999994</v>
      </c>
      <c r="M2" s="11">
        <v>53375.544092000004</v>
      </c>
      <c r="N2" s="11">
        <v>51814.237222000018</v>
      </c>
      <c r="O2" s="11">
        <v>51573.661901999993</v>
      </c>
      <c r="P2" s="11">
        <v>52444.983861000008</v>
      </c>
      <c r="Q2" s="11">
        <v>51744.136412000014</v>
      </c>
      <c r="R2" s="11">
        <v>52875.350567000016</v>
      </c>
      <c r="S2" s="11">
        <v>54539.425095000013</v>
      </c>
      <c r="T2" s="11">
        <v>54509.948039000017</v>
      </c>
      <c r="U2" s="11">
        <v>53512.410735999991</v>
      </c>
    </row>
    <row r="3" spans="1:21" x14ac:dyDescent="0.25">
      <c r="A3" s="4" t="s">
        <v>179</v>
      </c>
      <c r="B3" s="5">
        <v>631.61250615119945</v>
      </c>
      <c r="C3" s="5">
        <v>406.72889200846367</v>
      </c>
      <c r="D3" s="5">
        <v>371.81617951393122</v>
      </c>
      <c r="E3" s="5">
        <v>305.96354130903887</v>
      </c>
      <c r="F3" s="5">
        <v>692.80045779546106</v>
      </c>
      <c r="G3" s="5">
        <v>561.45723205804825</v>
      </c>
      <c r="H3" s="5">
        <v>533.94410161177302</v>
      </c>
      <c r="I3" s="5">
        <v>345.71064158280683</v>
      </c>
      <c r="J3" s="5">
        <v>1116.7640171051025</v>
      </c>
      <c r="K3" s="5">
        <v>995.55397367477428</v>
      </c>
      <c r="L3" s="5">
        <v>842.33510435544508</v>
      </c>
      <c r="M3" s="5">
        <v>675.07368629177415</v>
      </c>
      <c r="N3" s="5">
        <v>546.21419903139247</v>
      </c>
      <c r="O3" s="5">
        <v>59.481470199922711</v>
      </c>
      <c r="P3" s="5">
        <v>1368.9791927337646</v>
      </c>
      <c r="Q3" s="5">
        <v>1377.1260992685959</v>
      </c>
      <c r="R3" s="5">
        <v>1026.889696121216</v>
      </c>
      <c r="S3" s="5">
        <v>862.88248324394215</v>
      </c>
      <c r="T3" s="5">
        <v>729.53653740882896</v>
      </c>
      <c r="U3" s="5">
        <v>684.14371029535914</v>
      </c>
    </row>
    <row r="4" spans="1:21" x14ac:dyDescent="0.25">
      <c r="A4" s="4" t="s">
        <v>180</v>
      </c>
      <c r="B4" s="5">
        <v>1671.3999999999996</v>
      </c>
      <c r="C4" s="5">
        <v>1671.3999999999996</v>
      </c>
      <c r="D4" s="5">
        <v>1671.3999999999996</v>
      </c>
      <c r="E4" s="5">
        <v>1671.3999999999996</v>
      </c>
      <c r="F4" s="5">
        <v>1671.3999999999996</v>
      </c>
      <c r="G4" s="5">
        <v>1671.3999999999996</v>
      </c>
      <c r="H4" s="5">
        <v>1671.3999999999996</v>
      </c>
      <c r="I4" s="5">
        <v>1671.3999999999996</v>
      </c>
      <c r="J4" s="5">
        <v>1671.3999999999996</v>
      </c>
      <c r="K4" s="5">
        <v>1671.3999999999996</v>
      </c>
      <c r="L4" s="5">
        <v>1671.3999999999996</v>
      </c>
      <c r="M4" s="5">
        <v>1671.3999999999996</v>
      </c>
      <c r="N4" s="5">
        <v>1671.3999999999996</v>
      </c>
      <c r="O4" s="5">
        <v>1671.3999999999996</v>
      </c>
      <c r="P4" s="5">
        <v>1671.3999999999996</v>
      </c>
      <c r="Q4" s="5">
        <v>1671.3999999999996</v>
      </c>
      <c r="R4" s="5">
        <v>1671.3999999999996</v>
      </c>
      <c r="S4" s="5">
        <v>1671.3999999999996</v>
      </c>
      <c r="T4" s="5">
        <v>1671.3999999999996</v>
      </c>
      <c r="U4" s="5">
        <v>1671.3999999999996</v>
      </c>
    </row>
    <row r="5" spans="1:21" x14ac:dyDescent="0.25">
      <c r="A5" s="3" t="s">
        <v>43</v>
      </c>
      <c r="B5" s="6">
        <v>0.37789428392437452</v>
      </c>
      <c r="C5" s="6">
        <v>0.2433462319064639</v>
      </c>
      <c r="D5" s="6">
        <v>0.22245792719512464</v>
      </c>
      <c r="E5" s="6">
        <v>0.18305823938556834</v>
      </c>
      <c r="F5" s="6">
        <v>0.414503085913283</v>
      </c>
      <c r="G5" s="6">
        <v>0.33592032551037954</v>
      </c>
      <c r="H5" s="6">
        <v>0.31945919684801549</v>
      </c>
      <c r="I5" s="6">
        <v>0.20683896229676135</v>
      </c>
      <c r="J5" s="6">
        <v>0.66816083349593325</v>
      </c>
      <c r="K5" s="6">
        <v>0.59564076443387248</v>
      </c>
      <c r="L5" s="6">
        <v>0.50396978841417095</v>
      </c>
      <c r="M5" s="6">
        <v>0.40389714388642711</v>
      </c>
      <c r="N5" s="6">
        <v>0.32680040626504281</v>
      </c>
      <c r="O5" s="6">
        <v>3.5587812731795336E-2</v>
      </c>
      <c r="P5" s="6">
        <v>0.81906138131731776</v>
      </c>
      <c r="Q5" s="6">
        <v>0.82393568222364255</v>
      </c>
      <c r="R5" s="6">
        <v>0.61438895304607888</v>
      </c>
      <c r="S5" s="6">
        <v>0.51626330216820771</v>
      </c>
      <c r="T5" s="6">
        <v>0.43648231267729398</v>
      </c>
      <c r="U5" s="6">
        <v>0.40932374673648397</v>
      </c>
    </row>
    <row r="6" spans="1:21" x14ac:dyDescent="0.25">
      <c r="A6" s="3" t="s">
        <v>44</v>
      </c>
      <c r="B6" s="7">
        <v>0.42284951901881168</v>
      </c>
    </row>
    <row r="8" spans="1:21" x14ac:dyDescent="0.25">
      <c r="A8" s="3" t="s">
        <v>0</v>
      </c>
      <c r="B8" s="3" t="s">
        <v>219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</row>
    <row r="2" spans="1:21" s="10" customFormat="1" x14ac:dyDescent="0.25">
      <c r="A2" s="3" t="s">
        <v>182</v>
      </c>
      <c r="B2" s="11">
        <v>64814.11</v>
      </c>
      <c r="C2" s="11">
        <v>65461.81</v>
      </c>
      <c r="D2" s="11">
        <v>65801.400000000009</v>
      </c>
      <c r="E2" s="11">
        <v>65465.41</v>
      </c>
      <c r="F2" s="11">
        <v>65563.240000000005</v>
      </c>
      <c r="G2" s="11">
        <v>66256.709999999992</v>
      </c>
      <c r="H2" s="11">
        <v>65869.389999999985</v>
      </c>
      <c r="I2" s="11">
        <v>66109.91</v>
      </c>
      <c r="J2" s="11">
        <v>66498.87</v>
      </c>
      <c r="K2" s="11">
        <v>65930.66</v>
      </c>
      <c r="L2" s="11">
        <v>65110.75</v>
      </c>
      <c r="M2" s="11">
        <v>66694.149999999994</v>
      </c>
      <c r="N2" s="11">
        <v>67244.53</v>
      </c>
      <c r="O2" s="11">
        <v>66845.09</v>
      </c>
      <c r="P2" s="11">
        <v>65259.469999999994</v>
      </c>
      <c r="Q2" s="11">
        <v>65368.320000000007</v>
      </c>
      <c r="R2" s="11">
        <v>65778.600000000006</v>
      </c>
      <c r="S2" s="11">
        <v>65150.33</v>
      </c>
      <c r="T2" s="11">
        <v>65239.789999999994</v>
      </c>
      <c r="U2" s="11">
        <v>64886.13</v>
      </c>
    </row>
    <row r="3" spans="1:21" x14ac:dyDescent="0.25">
      <c r="A3" s="4" t="s">
        <v>179</v>
      </c>
      <c r="B3" s="5">
        <v>407.53333333333325</v>
      </c>
      <c r="C3" s="5">
        <v>280.49166666666673</v>
      </c>
      <c r="D3" s="5">
        <v>493.76666666666659</v>
      </c>
      <c r="E3" s="5">
        <v>679.85000000000014</v>
      </c>
      <c r="F3" s="5">
        <v>1811.4333333333345</v>
      </c>
      <c r="G3" s="5">
        <v>1718.5749999999994</v>
      </c>
      <c r="H3" s="5">
        <v>1749.1749999999997</v>
      </c>
      <c r="I3" s="5">
        <v>1152.8916666666664</v>
      </c>
      <c r="J3" s="5">
        <v>1421.7583333333332</v>
      </c>
      <c r="K3" s="5">
        <v>1631.825</v>
      </c>
      <c r="L3" s="5">
        <v>588.33333333333348</v>
      </c>
      <c r="M3" s="5">
        <v>824.6999999999997</v>
      </c>
      <c r="N3" s="5">
        <v>882.07500000000016</v>
      </c>
      <c r="O3" s="5">
        <v>1352.6666666666665</v>
      </c>
      <c r="P3" s="5">
        <v>2080.3416666666667</v>
      </c>
      <c r="Q3" s="5">
        <v>1306.3916666666671</v>
      </c>
      <c r="R3" s="5">
        <v>2080.4666666666667</v>
      </c>
      <c r="S3" s="5">
        <v>2155.2916666666661</v>
      </c>
      <c r="T3" s="5">
        <v>441.50000000000006</v>
      </c>
      <c r="U3" s="5">
        <v>314.23333333333341</v>
      </c>
    </row>
    <row r="4" spans="1:21" x14ac:dyDescent="0.25">
      <c r="A4" s="4" t="s">
        <v>180</v>
      </c>
      <c r="B4" s="5">
        <v>9304.6999999999989</v>
      </c>
      <c r="C4" s="5">
        <v>9304.6999999999989</v>
      </c>
      <c r="D4" s="5">
        <v>9304.6999999999989</v>
      </c>
      <c r="E4" s="5">
        <v>9304.6999999999989</v>
      </c>
      <c r="F4" s="5">
        <v>9304.6999999999989</v>
      </c>
      <c r="G4" s="5">
        <v>9304.6999999999989</v>
      </c>
      <c r="H4" s="5">
        <v>9304.6999999999989</v>
      </c>
      <c r="I4" s="5">
        <v>9304.6999999999989</v>
      </c>
      <c r="J4" s="5">
        <v>9304.6999999999989</v>
      </c>
      <c r="K4" s="5">
        <v>9304.6999999999989</v>
      </c>
      <c r="L4" s="5">
        <v>9304.6999999999989</v>
      </c>
      <c r="M4" s="5">
        <v>9304.6999999999989</v>
      </c>
      <c r="N4" s="5">
        <v>9304.6999999999989</v>
      </c>
      <c r="O4" s="5">
        <v>9304.6999999999989</v>
      </c>
      <c r="P4" s="5">
        <v>9304.6999999999989</v>
      </c>
      <c r="Q4" s="5">
        <v>9304.6999999999989</v>
      </c>
      <c r="R4" s="5">
        <v>9304.6999999999989</v>
      </c>
      <c r="S4" s="5">
        <v>9304.6999999999989</v>
      </c>
      <c r="T4" s="5">
        <v>9304.6999999999989</v>
      </c>
      <c r="U4" s="5">
        <v>9304.6999999999989</v>
      </c>
    </row>
    <row r="5" spans="1:21" x14ac:dyDescent="0.25">
      <c r="A5" s="3" t="s">
        <v>43</v>
      </c>
      <c r="B5" s="6">
        <v>4.3798653726969519E-2</v>
      </c>
      <c r="C5" s="6">
        <v>3.0145159614675031E-2</v>
      </c>
      <c r="D5" s="6">
        <v>5.3066371475347582E-2</v>
      </c>
      <c r="E5" s="6">
        <v>7.3065225101292916E-2</v>
      </c>
      <c r="F5" s="6">
        <v>0.19467939141867388</v>
      </c>
      <c r="G5" s="6">
        <v>0.184699667909766</v>
      </c>
      <c r="H5" s="6">
        <v>0.1879883284791557</v>
      </c>
      <c r="I5" s="6">
        <v>0.12390422761256854</v>
      </c>
      <c r="J5" s="6">
        <v>0.15280001862857839</v>
      </c>
      <c r="K5" s="6">
        <v>0.17537642266811398</v>
      </c>
      <c r="L5" s="6">
        <v>6.3229693953951616E-2</v>
      </c>
      <c r="M5" s="6">
        <v>8.8632626522080218E-2</v>
      </c>
      <c r="N5" s="6">
        <v>9.479886508968588E-2</v>
      </c>
      <c r="O5" s="6">
        <v>0.14537455981027508</v>
      </c>
      <c r="P5" s="6">
        <v>0.22357966045833472</v>
      </c>
      <c r="Q5" s="6">
        <v>0.14040126674333051</v>
      </c>
      <c r="R5" s="6">
        <v>0.22359309452928811</v>
      </c>
      <c r="S5" s="6">
        <v>0.23163472940198676</v>
      </c>
      <c r="T5" s="6">
        <v>4.7449138607370482E-2</v>
      </c>
      <c r="U5" s="6">
        <v>3.3771463167359878E-2</v>
      </c>
    </row>
    <row r="6" spans="1:21" x14ac:dyDescent="0.25">
      <c r="A6" s="3" t="s">
        <v>44</v>
      </c>
      <c r="B6" s="7">
        <v>0.1255994282459402</v>
      </c>
    </row>
    <row r="8" spans="1:21" x14ac:dyDescent="0.25">
      <c r="A8" s="3" t="s">
        <v>0</v>
      </c>
      <c r="B8" s="3" t="s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</row>
    <row r="2" spans="1:21" s="10" customFormat="1" x14ac:dyDescent="0.25">
      <c r="A2" s="3" t="s">
        <v>182</v>
      </c>
      <c r="B2" s="11">
        <v>64814.11</v>
      </c>
      <c r="C2" s="11">
        <v>65461.81</v>
      </c>
      <c r="D2" s="11">
        <v>65801.400000000009</v>
      </c>
      <c r="E2" s="11">
        <v>65465.41</v>
      </c>
      <c r="F2" s="11">
        <v>65563.240000000005</v>
      </c>
      <c r="G2" s="11">
        <v>66256.709999999992</v>
      </c>
      <c r="H2" s="11">
        <v>65869.389999999985</v>
      </c>
      <c r="I2" s="11">
        <v>66109.91</v>
      </c>
      <c r="J2" s="11">
        <v>66498.87</v>
      </c>
      <c r="K2" s="11">
        <v>65930.66</v>
      </c>
      <c r="L2" s="11">
        <v>65110.75</v>
      </c>
      <c r="M2" s="11">
        <v>66694.149999999994</v>
      </c>
      <c r="N2" s="11">
        <v>67244.53</v>
      </c>
      <c r="O2" s="11">
        <v>66845.09</v>
      </c>
      <c r="P2" s="11">
        <v>65259.469999999994</v>
      </c>
      <c r="Q2" s="11">
        <v>65368.320000000007</v>
      </c>
      <c r="R2" s="11">
        <v>65778.600000000006</v>
      </c>
      <c r="S2" s="11">
        <v>65150.33</v>
      </c>
      <c r="T2" s="11">
        <v>65239.789999999994</v>
      </c>
      <c r="U2" s="11">
        <v>64886.13</v>
      </c>
    </row>
    <row r="3" spans="1:21" x14ac:dyDescent="0.25">
      <c r="A3" s="4" t="s">
        <v>179</v>
      </c>
      <c r="B3" s="5">
        <v>735.25</v>
      </c>
      <c r="C3" s="5">
        <v>463.20833333333331</v>
      </c>
      <c r="D3" s="5">
        <v>577.68333333333339</v>
      </c>
      <c r="E3" s="5">
        <v>660.94166666666672</v>
      </c>
      <c r="F3" s="5">
        <v>1176.875</v>
      </c>
      <c r="G3" s="5">
        <v>1190.6833333333334</v>
      </c>
      <c r="H3" s="5">
        <v>1204.2083333333333</v>
      </c>
      <c r="I3" s="5">
        <v>1169.9749999999999</v>
      </c>
      <c r="J3" s="5">
        <v>1193.7499999999998</v>
      </c>
      <c r="K3" s="5">
        <v>1211.5250000000001</v>
      </c>
      <c r="L3" s="5">
        <v>989.55</v>
      </c>
      <c r="M3" s="5">
        <v>1093.5250000000001</v>
      </c>
      <c r="N3" s="5">
        <v>1154.5166666666667</v>
      </c>
      <c r="O3" s="5">
        <v>1196.0583333333334</v>
      </c>
      <c r="P3" s="5">
        <v>1196.6166666666668</v>
      </c>
      <c r="Q3" s="5">
        <v>979.63333333333333</v>
      </c>
      <c r="R3" s="5">
        <v>1123.5583333333334</v>
      </c>
      <c r="S3" s="5">
        <v>1208.825</v>
      </c>
      <c r="T3" s="5">
        <v>576.92499999999995</v>
      </c>
      <c r="U3" s="5">
        <v>351.82499999999993</v>
      </c>
    </row>
    <row r="4" spans="1:21" x14ac:dyDescent="0.25">
      <c r="A4" s="4" t="s">
        <v>180</v>
      </c>
      <c r="B4" s="5">
        <v>1269.6999999999996</v>
      </c>
      <c r="C4" s="5">
        <v>1269.6999999999996</v>
      </c>
      <c r="D4" s="5">
        <v>1269.6999999999996</v>
      </c>
      <c r="E4" s="5">
        <v>1269.6999999999996</v>
      </c>
      <c r="F4" s="5">
        <v>1269.6999999999996</v>
      </c>
      <c r="G4" s="5">
        <v>1269.6999999999996</v>
      </c>
      <c r="H4" s="5">
        <v>1269.6999999999996</v>
      </c>
      <c r="I4" s="5">
        <v>1269.6999999999996</v>
      </c>
      <c r="J4" s="5">
        <v>1269.6999999999996</v>
      </c>
      <c r="K4" s="5">
        <v>1269.6999999999996</v>
      </c>
      <c r="L4" s="5">
        <v>1269.6999999999996</v>
      </c>
      <c r="M4" s="5">
        <v>1269.6999999999996</v>
      </c>
      <c r="N4" s="5">
        <v>1269.6999999999996</v>
      </c>
      <c r="O4" s="5">
        <v>1269.6999999999996</v>
      </c>
      <c r="P4" s="5">
        <v>1269.6999999999996</v>
      </c>
      <c r="Q4" s="5">
        <v>1269.6999999999996</v>
      </c>
      <c r="R4" s="5">
        <v>1269.6999999999996</v>
      </c>
      <c r="S4" s="5">
        <v>1269.6999999999996</v>
      </c>
      <c r="T4" s="5">
        <v>1269.6999999999996</v>
      </c>
      <c r="U4" s="5">
        <v>1269.6999999999996</v>
      </c>
    </row>
    <row r="5" spans="1:21" x14ac:dyDescent="0.25">
      <c r="A5" s="3" t="s">
        <v>43</v>
      </c>
      <c r="B5" s="6">
        <v>0.57907379695991201</v>
      </c>
      <c r="C5" s="6">
        <v>0.36481714840776047</v>
      </c>
      <c r="D5" s="6">
        <v>0.45497624110682333</v>
      </c>
      <c r="E5" s="6">
        <v>0.52054947362894144</v>
      </c>
      <c r="F5" s="6">
        <v>0.92689217925494238</v>
      </c>
      <c r="G5" s="6">
        <v>0.93776745162899411</v>
      </c>
      <c r="H5" s="6">
        <v>0.94841957417762746</v>
      </c>
      <c r="I5" s="6">
        <v>0.9214578246829962</v>
      </c>
      <c r="J5" s="6">
        <v>0.94018272032763661</v>
      </c>
      <c r="K5" s="6">
        <v>0.95418209025754153</v>
      </c>
      <c r="L5" s="6">
        <v>0.77935732850279615</v>
      </c>
      <c r="M5" s="6">
        <v>0.86124675120107141</v>
      </c>
      <c r="N5" s="6">
        <v>0.9092830327373923</v>
      </c>
      <c r="O5" s="6">
        <v>0.94200073508177817</v>
      </c>
      <c r="P5" s="6">
        <v>0.94244047150245502</v>
      </c>
      <c r="Q5" s="6">
        <v>0.77154708461316346</v>
      </c>
      <c r="R5" s="6">
        <v>0.88490063269538766</v>
      </c>
      <c r="S5" s="6">
        <v>0.95205560368591036</v>
      </c>
      <c r="T5" s="6">
        <v>0.45437898716232195</v>
      </c>
      <c r="U5" s="6">
        <v>0.27709301409781839</v>
      </c>
    </row>
    <row r="6" spans="1:21" x14ac:dyDescent="0.25">
      <c r="A6" s="3" t="s">
        <v>44</v>
      </c>
      <c r="B6" s="7">
        <v>0.76613110708566334</v>
      </c>
    </row>
    <row r="8" spans="1:21" x14ac:dyDescent="0.25">
      <c r="A8" s="3" t="s">
        <v>0</v>
      </c>
      <c r="B8" s="3" t="s">
        <v>45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G2" sqref="G2"/>
    </sheetView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</row>
    <row r="2" spans="1:21" s="10" customFormat="1" x14ac:dyDescent="0.25">
      <c r="A2" s="3" t="s">
        <v>182</v>
      </c>
      <c r="B2" s="11">
        <v>54918</v>
      </c>
      <c r="C2" s="11">
        <v>55538</v>
      </c>
      <c r="D2" s="11">
        <v>55194</v>
      </c>
      <c r="E2" s="11">
        <v>55246</v>
      </c>
      <c r="F2" s="11">
        <v>55427</v>
      </c>
      <c r="G2" s="11">
        <v>55987</v>
      </c>
      <c r="H2" s="11">
        <v>55739</v>
      </c>
      <c r="I2" s="11">
        <v>56359</v>
      </c>
      <c r="J2" s="11">
        <v>57256</v>
      </c>
      <c r="K2" s="11">
        <v>55351</v>
      </c>
      <c r="L2" s="11">
        <v>56305</v>
      </c>
      <c r="M2" s="11">
        <v>55521</v>
      </c>
      <c r="N2" s="11">
        <v>57011</v>
      </c>
      <c r="O2" s="11">
        <v>56332</v>
      </c>
      <c r="P2" s="11">
        <v>56408</v>
      </c>
      <c r="Q2" s="11">
        <v>56146</v>
      </c>
      <c r="R2" s="11">
        <v>55015</v>
      </c>
      <c r="S2" s="11">
        <v>56523</v>
      </c>
      <c r="T2" s="11">
        <v>56631</v>
      </c>
      <c r="U2" s="11">
        <v>55797</v>
      </c>
    </row>
    <row r="3" spans="1:21" x14ac:dyDescent="0.25">
      <c r="A3" s="4" t="s">
        <v>179</v>
      </c>
      <c r="B3" s="5">
        <v>1017.6071428571424</v>
      </c>
      <c r="C3" s="5">
        <v>704.10833333333335</v>
      </c>
      <c r="D3" s="5">
        <v>365.06923076923084</v>
      </c>
      <c r="E3" s="5">
        <v>183.60833333333343</v>
      </c>
      <c r="F3" s="5">
        <v>877.30833333333339</v>
      </c>
      <c r="G3" s="5">
        <v>1390.3250000000003</v>
      </c>
      <c r="H3" s="5">
        <v>2013.8083333333332</v>
      </c>
      <c r="I3" s="5">
        <v>5093.4666666666662</v>
      </c>
      <c r="J3" s="5">
        <v>5275.0083333333332</v>
      </c>
      <c r="K3" s="5">
        <v>2380.3416666666667</v>
      </c>
      <c r="L3" s="5">
        <v>2769.9583333333321</v>
      </c>
      <c r="M3" s="5">
        <v>2888.9749999999999</v>
      </c>
      <c r="N3" s="5">
        <v>2164.1249999999995</v>
      </c>
      <c r="O3" s="5">
        <v>1675.4916666666666</v>
      </c>
      <c r="P3" s="5">
        <v>1405.6166666666668</v>
      </c>
      <c r="Q3" s="5">
        <v>1224.6666666666663</v>
      </c>
      <c r="R3" s="5">
        <v>833.46666666666658</v>
      </c>
      <c r="S3" s="5">
        <v>83.125000000000028</v>
      </c>
      <c r="T3" s="5">
        <v>74.533333333333346</v>
      </c>
      <c r="U3" s="5">
        <v>114.19999999999999</v>
      </c>
    </row>
    <row r="4" spans="1:21" x14ac:dyDescent="0.25">
      <c r="A4" s="4" t="s">
        <v>180</v>
      </c>
      <c r="B4" s="5">
        <v>9304.6999999999989</v>
      </c>
      <c r="C4" s="5">
        <v>9304.6999999999989</v>
      </c>
      <c r="D4" s="5">
        <v>9304.6999999999989</v>
      </c>
      <c r="E4" s="5">
        <v>9304.6999999999989</v>
      </c>
      <c r="F4" s="5">
        <v>9304.6999999999989</v>
      </c>
      <c r="G4" s="5">
        <v>9304.6999999999989</v>
      </c>
      <c r="H4" s="5">
        <v>9304.6999999999989</v>
      </c>
      <c r="I4" s="5">
        <v>9304.6999999999989</v>
      </c>
      <c r="J4" s="5">
        <v>9304.6999999999989</v>
      </c>
      <c r="K4" s="5">
        <v>9304.6999999999989</v>
      </c>
      <c r="L4" s="5">
        <v>9304.6999999999989</v>
      </c>
      <c r="M4" s="5">
        <v>9304.6999999999989</v>
      </c>
      <c r="N4" s="5">
        <v>9304.6999999999989</v>
      </c>
      <c r="O4" s="5">
        <v>9304.6999999999989</v>
      </c>
      <c r="P4" s="5">
        <v>9304.6999999999989</v>
      </c>
      <c r="Q4" s="5">
        <v>9304.6999999999989</v>
      </c>
      <c r="R4" s="5">
        <v>9304.6999999999989</v>
      </c>
      <c r="S4" s="5">
        <v>9304.6999999999989</v>
      </c>
      <c r="T4" s="5">
        <v>9304.6999999999989</v>
      </c>
      <c r="U4" s="5">
        <v>9304.6999999999989</v>
      </c>
    </row>
    <row r="5" spans="1:21" x14ac:dyDescent="0.25">
      <c r="A5" s="3" t="s">
        <v>43</v>
      </c>
      <c r="B5" s="6">
        <v>0.10936485247854767</v>
      </c>
      <c r="C5" s="6">
        <v>7.5672330470980625E-2</v>
      </c>
      <c r="D5" s="6">
        <v>3.9234927592424355E-2</v>
      </c>
      <c r="E5" s="6">
        <v>1.9732859021068219E-2</v>
      </c>
      <c r="F5" s="6">
        <v>9.4286579183996633E-2</v>
      </c>
      <c r="G5" s="6">
        <v>0.14942179758616617</v>
      </c>
      <c r="H5" s="6">
        <v>0.21642915229221074</v>
      </c>
      <c r="I5" s="6">
        <v>0.54740794078978006</v>
      </c>
      <c r="J5" s="6">
        <v>0.56691868983775229</v>
      </c>
      <c r="K5" s="6">
        <v>0.25582143074646868</v>
      </c>
      <c r="L5" s="6">
        <v>0.29769453430345227</v>
      </c>
      <c r="M5" s="6">
        <v>0.31048556106053932</v>
      </c>
      <c r="N5" s="6">
        <v>0.2325840704160263</v>
      </c>
      <c r="O5" s="6">
        <v>0.18006939145449791</v>
      </c>
      <c r="P5" s="6">
        <v>0.15106523226613078</v>
      </c>
      <c r="Q5" s="6">
        <v>0.13161807115400459</v>
      </c>
      <c r="R5" s="6">
        <v>8.9574802698277931E-2</v>
      </c>
      <c r="S5" s="6">
        <v>8.9336571840037873E-3</v>
      </c>
      <c r="T5" s="6">
        <v>8.010288707140838E-3</v>
      </c>
      <c r="U5" s="6">
        <v>1.2273367223016324E-2</v>
      </c>
    </row>
    <row r="6" spans="1:21" x14ac:dyDescent="0.25">
      <c r="A6" s="3" t="s">
        <v>44</v>
      </c>
      <c r="B6" s="7">
        <v>0.17482997682332424</v>
      </c>
    </row>
    <row r="8" spans="1:21" x14ac:dyDescent="0.25">
      <c r="A8" s="3" t="s">
        <v>0</v>
      </c>
      <c r="B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23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35</v>
      </c>
      <c r="O1" s="8" t="s">
        <v>36</v>
      </c>
      <c r="P1" s="8" t="s">
        <v>37</v>
      </c>
      <c r="Q1" s="8" t="s">
        <v>38</v>
      </c>
      <c r="R1" s="8" t="s">
        <v>39</v>
      </c>
      <c r="S1" s="8" t="s">
        <v>40</v>
      </c>
      <c r="T1" s="8" t="s">
        <v>41</v>
      </c>
      <c r="U1" s="8" t="s">
        <v>42</v>
      </c>
    </row>
    <row r="2" spans="1:21" s="10" customFormat="1" x14ac:dyDescent="0.25">
      <c r="A2" s="3" t="s">
        <v>182</v>
      </c>
      <c r="B2" s="11">
        <v>54918</v>
      </c>
      <c r="C2" s="11">
        <v>55538</v>
      </c>
      <c r="D2" s="11">
        <v>55194</v>
      </c>
      <c r="E2" s="11">
        <v>55246</v>
      </c>
      <c r="F2" s="11">
        <v>55427</v>
      </c>
      <c r="G2" s="11">
        <v>55987</v>
      </c>
      <c r="H2" s="11">
        <v>55739</v>
      </c>
      <c r="I2" s="11">
        <v>56359</v>
      </c>
      <c r="J2" s="11">
        <v>57256</v>
      </c>
      <c r="K2" s="11">
        <v>55351</v>
      </c>
      <c r="L2" s="11">
        <v>56305</v>
      </c>
      <c r="M2" s="11">
        <v>55521</v>
      </c>
      <c r="N2" s="11">
        <v>57011</v>
      </c>
      <c r="O2" s="11">
        <v>56332</v>
      </c>
      <c r="P2" s="11">
        <v>56408</v>
      </c>
      <c r="Q2" s="11">
        <v>56146</v>
      </c>
      <c r="R2" s="11">
        <v>55015</v>
      </c>
      <c r="S2" s="11">
        <v>56523</v>
      </c>
      <c r="T2" s="11">
        <v>56631</v>
      </c>
      <c r="U2" s="11">
        <v>55797</v>
      </c>
    </row>
    <row r="3" spans="1:21" x14ac:dyDescent="0.25">
      <c r="A3" s="4" t="s">
        <v>179</v>
      </c>
      <c r="B3" s="5">
        <v>785.79285714285709</v>
      </c>
      <c r="C3" s="5">
        <v>820.15000000000009</v>
      </c>
      <c r="D3" s="5">
        <v>902.5076923076922</v>
      </c>
      <c r="E3" s="5">
        <v>1008.6833333333334</v>
      </c>
      <c r="F3" s="5">
        <v>169.43333333333331</v>
      </c>
      <c r="G3" s="5">
        <v>160.54166666666666</v>
      </c>
      <c r="H3" s="5">
        <v>160.55000000000001</v>
      </c>
      <c r="I3" s="5">
        <v>180.86666666666667</v>
      </c>
      <c r="J3" s="5">
        <v>153.68333333333334</v>
      </c>
      <c r="K3" s="5">
        <v>121.79166666666667</v>
      </c>
      <c r="L3" s="5">
        <v>92.51666666666668</v>
      </c>
      <c r="M3" s="5">
        <v>1133.8583333333333</v>
      </c>
      <c r="N3" s="5">
        <v>1083.6583333333331</v>
      </c>
      <c r="O3" s="5">
        <v>1038.1500000000001</v>
      </c>
      <c r="P3" s="5">
        <v>929.06666666666672</v>
      </c>
      <c r="Q3" s="5">
        <v>809.86666666666656</v>
      </c>
      <c r="R3" s="5">
        <v>765.36666666666667</v>
      </c>
      <c r="S3" s="5">
        <v>291.76666666666671</v>
      </c>
      <c r="T3" s="5">
        <v>235.77499999999998</v>
      </c>
      <c r="U3" s="5">
        <v>243.00833333333333</v>
      </c>
    </row>
    <row r="4" spans="1:21" x14ac:dyDescent="0.25">
      <c r="A4" s="4" t="s">
        <v>180</v>
      </c>
      <c r="B4" s="5">
        <v>1269.6999999999996</v>
      </c>
      <c r="C4" s="5">
        <v>1269.6999999999996</v>
      </c>
      <c r="D4" s="5">
        <v>1269.6999999999996</v>
      </c>
      <c r="E4" s="5">
        <v>1269.6999999999996</v>
      </c>
      <c r="F4" s="5">
        <v>1269.6999999999996</v>
      </c>
      <c r="G4" s="5">
        <v>1269.6999999999996</v>
      </c>
      <c r="H4" s="5">
        <v>1269.6999999999996</v>
      </c>
      <c r="I4" s="5">
        <v>1269.6999999999996</v>
      </c>
      <c r="J4" s="5">
        <v>1269.6999999999996</v>
      </c>
      <c r="K4" s="5">
        <v>1269.6999999999996</v>
      </c>
      <c r="L4" s="5">
        <v>1269.6999999999996</v>
      </c>
      <c r="M4" s="5">
        <v>1269.6999999999996</v>
      </c>
      <c r="N4" s="5">
        <v>1269.6999999999996</v>
      </c>
      <c r="O4" s="5">
        <v>1269.6999999999996</v>
      </c>
      <c r="P4" s="5">
        <v>1269.6999999999996</v>
      </c>
      <c r="Q4" s="5">
        <v>1269.6999999999996</v>
      </c>
      <c r="R4" s="5">
        <v>1269.6999999999996</v>
      </c>
      <c r="S4" s="5">
        <v>1269.6999999999996</v>
      </c>
      <c r="T4" s="5">
        <v>1269.6999999999996</v>
      </c>
      <c r="U4" s="5">
        <v>1269.6999999999996</v>
      </c>
    </row>
    <row r="5" spans="1:21" x14ac:dyDescent="0.25">
      <c r="A5" s="3" t="s">
        <v>43</v>
      </c>
      <c r="B5" s="6">
        <v>0.61888072548070994</v>
      </c>
      <c r="C5" s="6">
        <v>0.64593998582342316</v>
      </c>
      <c r="D5" s="6">
        <v>0.7108038846244723</v>
      </c>
      <c r="E5" s="6">
        <v>0.79442650494867584</v>
      </c>
      <c r="F5" s="6">
        <v>0.13344359560001051</v>
      </c>
      <c r="G5" s="6">
        <v>0.12644062901997852</v>
      </c>
      <c r="H5" s="6">
        <v>0.12644719225013787</v>
      </c>
      <c r="I5" s="6">
        <v>0.14244834737864592</v>
      </c>
      <c r="J5" s="6">
        <v>0.12103909059882915</v>
      </c>
      <c r="K5" s="6">
        <v>9.5921608778976694E-2</v>
      </c>
      <c r="L5" s="6">
        <v>7.2864981229161782E-2</v>
      </c>
      <c r="M5" s="6">
        <v>0.89301278517235072</v>
      </c>
      <c r="N5" s="6">
        <v>0.8534758866923946</v>
      </c>
      <c r="O5" s="6">
        <v>0.81763408679215599</v>
      </c>
      <c r="P5" s="6">
        <v>0.73172140400619601</v>
      </c>
      <c r="Q5" s="6">
        <v>0.63784095980677857</v>
      </c>
      <c r="R5" s="6">
        <v>0.60279331075582177</v>
      </c>
      <c r="S5" s="6">
        <v>0.22979181433934537</v>
      </c>
      <c r="T5" s="6">
        <v>0.18569347089863752</v>
      </c>
      <c r="U5" s="6">
        <v>0.19139035467695786</v>
      </c>
    </row>
    <row r="6" spans="1:21" x14ac:dyDescent="0.25">
      <c r="A6" s="3" t="s">
        <v>44</v>
      </c>
      <c r="B6" s="7">
        <v>0.4366005309436829</v>
      </c>
    </row>
    <row r="8" spans="1:21" x14ac:dyDescent="0.25">
      <c r="A8" s="3" t="s">
        <v>0</v>
      </c>
      <c r="B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47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s="8" t="s">
        <v>54</v>
      </c>
      <c r="J1" s="8" t="s">
        <v>55</v>
      </c>
      <c r="K1" s="8" t="s">
        <v>56</v>
      </c>
      <c r="L1" s="8" t="s">
        <v>57</v>
      </c>
      <c r="M1" s="8" t="s">
        <v>58</v>
      </c>
      <c r="N1" s="8" t="s">
        <v>59</v>
      </c>
      <c r="O1" s="8" t="s">
        <v>60</v>
      </c>
      <c r="P1" s="8" t="s">
        <v>61</v>
      </c>
      <c r="Q1" s="8" t="s">
        <v>62</v>
      </c>
      <c r="R1" s="8" t="s">
        <v>63</v>
      </c>
      <c r="S1" s="8" t="s">
        <v>64</v>
      </c>
      <c r="T1" s="8" t="s">
        <v>65</v>
      </c>
      <c r="U1" s="8" t="s">
        <v>66</v>
      </c>
    </row>
    <row r="2" spans="1:21" s="10" customFormat="1" x14ac:dyDescent="0.25">
      <c r="A2" s="3" t="s">
        <v>182</v>
      </c>
      <c r="B2" s="11">
        <v>65683.013131</v>
      </c>
      <c r="C2" s="11">
        <v>66481.206250999981</v>
      </c>
      <c r="D2" s="11">
        <v>66548.386701999989</v>
      </c>
      <c r="E2" s="11">
        <v>66227.632580999998</v>
      </c>
      <c r="F2" s="11">
        <v>65533.685645000005</v>
      </c>
      <c r="G2" s="11">
        <v>65981.212647000008</v>
      </c>
      <c r="H2" s="11">
        <v>65287.265791000005</v>
      </c>
      <c r="I2" s="11">
        <v>65278.11163799998</v>
      </c>
      <c r="J2" s="11">
        <v>65807.589877000006</v>
      </c>
      <c r="K2" s="11">
        <v>65623.309379000013</v>
      </c>
      <c r="L2" s="11">
        <v>65832.860145999992</v>
      </c>
      <c r="M2" s="11">
        <v>66509.078830999992</v>
      </c>
      <c r="N2" s="11">
        <v>66193.146149000022</v>
      </c>
      <c r="O2" s="11">
        <v>65298.76181399999</v>
      </c>
      <c r="P2" s="11">
        <v>65802.862970999966</v>
      </c>
      <c r="Q2" s="11">
        <v>65402.769360000006</v>
      </c>
      <c r="R2" s="11">
        <v>65371.337466000026</v>
      </c>
      <c r="S2" s="11">
        <v>65929.117691000021</v>
      </c>
      <c r="T2" s="11">
        <v>65286.329065999984</v>
      </c>
      <c r="U2" s="11">
        <v>65417.77764499998</v>
      </c>
    </row>
    <row r="3" spans="1:21" x14ac:dyDescent="0.25">
      <c r="A3" s="4" t="s">
        <v>179</v>
      </c>
      <c r="B3" s="5">
        <v>99.408333333333331</v>
      </c>
      <c r="C3" s="5">
        <v>113.84166666666664</v>
      </c>
      <c r="D3" s="5">
        <v>143.40000000000006</v>
      </c>
      <c r="E3" s="5">
        <v>197.23333333333329</v>
      </c>
      <c r="F3" s="5">
        <v>452.27499999999998</v>
      </c>
      <c r="G3" s="5">
        <v>642.23333333333346</v>
      </c>
      <c r="H3" s="5">
        <v>922.65833333333353</v>
      </c>
      <c r="I3" s="5">
        <v>223.53333333333345</v>
      </c>
      <c r="J3" s="5">
        <v>205.73333333333338</v>
      </c>
      <c r="K3" s="5">
        <v>223.0083333333333</v>
      </c>
      <c r="L3" s="5">
        <v>462.71666666666664</v>
      </c>
      <c r="M3" s="5">
        <v>552.68333333333305</v>
      </c>
      <c r="N3" s="5">
        <v>631.49166666666656</v>
      </c>
      <c r="O3" s="5">
        <v>1446.675</v>
      </c>
      <c r="P3" s="5">
        <v>1296.5083333333332</v>
      </c>
      <c r="Q3" s="5">
        <v>1205.7833333333338</v>
      </c>
      <c r="R3" s="5">
        <v>362.39999999999986</v>
      </c>
      <c r="S3" s="5">
        <v>600.70000000000039</v>
      </c>
      <c r="T3" s="5">
        <v>997.19999999999948</v>
      </c>
      <c r="U3" s="5">
        <v>2861.0500000000006</v>
      </c>
    </row>
    <row r="4" spans="1:21" x14ac:dyDescent="0.25">
      <c r="A4" s="4" t="s">
        <v>180</v>
      </c>
      <c r="B4" s="5">
        <v>8424.5</v>
      </c>
      <c r="C4" s="5">
        <v>8424.5</v>
      </c>
      <c r="D4" s="5">
        <v>8424.5</v>
      </c>
      <c r="E4" s="5">
        <v>8424.5</v>
      </c>
      <c r="F4" s="5">
        <v>8424.5</v>
      </c>
      <c r="G4" s="5">
        <v>8424.5</v>
      </c>
      <c r="H4" s="5">
        <v>8424.5</v>
      </c>
      <c r="I4" s="5">
        <v>8424.5</v>
      </c>
      <c r="J4" s="5">
        <v>8424.5</v>
      </c>
      <c r="K4" s="5">
        <v>8424.5</v>
      </c>
      <c r="L4" s="5">
        <v>8424.5</v>
      </c>
      <c r="M4" s="5">
        <v>8424.5</v>
      </c>
      <c r="N4" s="5">
        <v>8424.5</v>
      </c>
      <c r="O4" s="5">
        <v>8424.5</v>
      </c>
      <c r="P4" s="5">
        <v>8424.5</v>
      </c>
      <c r="Q4" s="5">
        <v>8424.5</v>
      </c>
      <c r="R4" s="5">
        <v>8424.5</v>
      </c>
      <c r="S4" s="5">
        <v>8424.5</v>
      </c>
      <c r="T4" s="5">
        <v>8424.5</v>
      </c>
      <c r="U4" s="5">
        <v>8424.5</v>
      </c>
    </row>
    <row r="5" spans="1:21" x14ac:dyDescent="0.25">
      <c r="A5" s="3" t="s">
        <v>43</v>
      </c>
      <c r="B5" s="6">
        <v>1.1799908995588264E-2</v>
      </c>
      <c r="C5" s="6">
        <v>1.3513165964350008E-2</v>
      </c>
      <c r="D5" s="6">
        <v>1.7021781708113248E-2</v>
      </c>
      <c r="E5" s="6">
        <v>2.3411874097374715E-2</v>
      </c>
      <c r="F5" s="6">
        <v>5.3685678675292302E-2</v>
      </c>
      <c r="G5" s="6">
        <v>7.6234000039567151E-2</v>
      </c>
      <c r="H5" s="6">
        <v>0.10952084198864426</v>
      </c>
      <c r="I5" s="6">
        <v>2.6533721091261613E-2</v>
      </c>
      <c r="J5" s="6">
        <v>2.4420836053573907E-2</v>
      </c>
      <c r="K5" s="6">
        <v>2.6471402852790468E-2</v>
      </c>
      <c r="L5" s="6">
        <v>5.4925119195995804E-2</v>
      </c>
      <c r="M5" s="6">
        <v>6.5604289077492203E-2</v>
      </c>
      <c r="N5" s="6">
        <v>7.4958949096880112E-2</v>
      </c>
      <c r="O5" s="6">
        <v>0.1717223574099353</v>
      </c>
      <c r="P5" s="6">
        <v>0.15389736285041644</v>
      </c>
      <c r="Q5" s="6">
        <v>0.14312817773557288</v>
      </c>
      <c r="R5" s="6">
        <v>4.3017389756068593E-2</v>
      </c>
      <c r="S5" s="6">
        <v>7.1303934951629219E-2</v>
      </c>
      <c r="T5" s="6">
        <v>0.11836904267315561</v>
      </c>
      <c r="U5" s="6">
        <v>0.3396106593863138</v>
      </c>
    </row>
    <row r="6" spans="1:21" x14ac:dyDescent="0.25">
      <c r="A6" s="3" t="s">
        <v>44</v>
      </c>
      <c r="B6" s="7">
        <v>8.0957524680000795E-2</v>
      </c>
    </row>
    <row r="8" spans="1:21" x14ac:dyDescent="0.25">
      <c r="A8" s="3" t="s">
        <v>0</v>
      </c>
      <c r="B8" s="3" t="s">
        <v>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47</v>
      </c>
      <c r="C1" s="8" t="s">
        <v>48</v>
      </c>
      <c r="D1" s="8" t="s">
        <v>49</v>
      </c>
      <c r="E1" s="8" t="s">
        <v>50</v>
      </c>
      <c r="F1" s="8" t="s">
        <v>51</v>
      </c>
      <c r="G1" s="8" t="s">
        <v>52</v>
      </c>
      <c r="H1" s="8" t="s">
        <v>53</v>
      </c>
      <c r="I1" s="8" t="s">
        <v>54</v>
      </c>
      <c r="J1" s="8" t="s">
        <v>55</v>
      </c>
      <c r="K1" s="8" t="s">
        <v>56</v>
      </c>
      <c r="L1" s="8" t="s">
        <v>57</v>
      </c>
      <c r="M1" s="8" t="s">
        <v>58</v>
      </c>
      <c r="N1" s="8" t="s">
        <v>59</v>
      </c>
      <c r="O1" s="8" t="s">
        <v>60</v>
      </c>
      <c r="P1" s="8" t="s">
        <v>61</v>
      </c>
      <c r="Q1" s="8" t="s">
        <v>62</v>
      </c>
      <c r="R1" s="8" t="s">
        <v>63</v>
      </c>
      <c r="S1" s="8" t="s">
        <v>64</v>
      </c>
      <c r="T1" s="8" t="s">
        <v>65</v>
      </c>
      <c r="U1" s="8" t="s">
        <v>66</v>
      </c>
    </row>
    <row r="2" spans="1:21" s="10" customFormat="1" x14ac:dyDescent="0.25">
      <c r="A2" s="3" t="s">
        <v>182</v>
      </c>
      <c r="B2" s="11">
        <v>65683.013131</v>
      </c>
      <c r="C2" s="11">
        <v>66481.206250999981</v>
      </c>
      <c r="D2" s="11">
        <v>66548.386701999989</v>
      </c>
      <c r="E2" s="11">
        <v>66227.632580999998</v>
      </c>
      <c r="F2" s="11">
        <v>65533.685645000005</v>
      </c>
      <c r="G2" s="11">
        <v>65981.212647000008</v>
      </c>
      <c r="H2" s="11">
        <v>65287.265791000005</v>
      </c>
      <c r="I2" s="11">
        <v>65278.11163799998</v>
      </c>
      <c r="J2" s="11">
        <v>65807.589877000006</v>
      </c>
      <c r="K2" s="11">
        <v>65623.309379000013</v>
      </c>
      <c r="L2" s="11">
        <v>65832.860145999992</v>
      </c>
      <c r="M2" s="11">
        <v>66509.078830999992</v>
      </c>
      <c r="N2" s="11">
        <v>66193.146149000022</v>
      </c>
      <c r="O2" s="11">
        <v>65298.76181399999</v>
      </c>
      <c r="P2" s="11">
        <v>65802.862970999966</v>
      </c>
      <c r="Q2" s="11">
        <v>65402.769360000006</v>
      </c>
      <c r="R2" s="11">
        <v>65371.337466000026</v>
      </c>
      <c r="S2" s="11">
        <v>65929.117691000021</v>
      </c>
      <c r="T2" s="11">
        <v>65286.329065999984</v>
      </c>
      <c r="U2" s="11">
        <v>65417.77764499998</v>
      </c>
    </row>
    <row r="3" spans="1:21" x14ac:dyDescent="0.25">
      <c r="A3" s="4" t="s">
        <v>179</v>
      </c>
      <c r="B3" s="5">
        <v>94.666666666666657</v>
      </c>
      <c r="C3" s="5">
        <v>153.15833333333336</v>
      </c>
      <c r="D3" s="5">
        <v>174.18333333333334</v>
      </c>
      <c r="E3" s="5">
        <v>213.64999999999998</v>
      </c>
      <c r="F3" s="5">
        <v>315.83333333333337</v>
      </c>
      <c r="G3" s="5">
        <v>400.49166666666667</v>
      </c>
      <c r="H3" s="5">
        <v>458.32499999999999</v>
      </c>
      <c r="I3" s="5">
        <v>668.52499999999998</v>
      </c>
      <c r="J3" s="5">
        <v>747.50833333333344</v>
      </c>
      <c r="K3" s="5">
        <v>791.6</v>
      </c>
      <c r="L3" s="5">
        <v>666.90833333333319</v>
      </c>
      <c r="M3" s="5">
        <v>724.94166666666661</v>
      </c>
      <c r="N3" s="5">
        <v>842.22499999999991</v>
      </c>
      <c r="O3" s="5">
        <v>889.9666666666667</v>
      </c>
      <c r="P3" s="5">
        <v>920.11666666666679</v>
      </c>
      <c r="Q3" s="5">
        <v>939.98333333333335</v>
      </c>
      <c r="R3" s="5">
        <v>550.11666666666667</v>
      </c>
      <c r="S3" s="5">
        <v>455.36666666666673</v>
      </c>
      <c r="T3" s="5">
        <v>401.5916666666667</v>
      </c>
      <c r="U3" s="5">
        <v>860.875</v>
      </c>
    </row>
    <row r="4" spans="1:21" x14ac:dyDescent="0.25">
      <c r="A4" s="4" t="s">
        <v>180</v>
      </c>
      <c r="B4" s="5">
        <v>1066.3999999999999</v>
      </c>
      <c r="C4" s="5">
        <v>1066.3999999999999</v>
      </c>
      <c r="D4" s="5">
        <v>1066.3999999999999</v>
      </c>
      <c r="E4" s="5">
        <v>1066.3999999999999</v>
      </c>
      <c r="F4" s="5">
        <v>1066.3999999999999</v>
      </c>
      <c r="G4" s="5">
        <v>1066.3999999999999</v>
      </c>
      <c r="H4" s="5">
        <v>1066.3999999999999</v>
      </c>
      <c r="I4" s="5">
        <v>1066.3999999999999</v>
      </c>
      <c r="J4" s="5">
        <v>1066.3999999999999</v>
      </c>
      <c r="K4" s="5">
        <v>1066.3999999999999</v>
      </c>
      <c r="L4" s="5">
        <v>1066.3999999999999</v>
      </c>
      <c r="M4" s="5">
        <v>1066.3999999999999</v>
      </c>
      <c r="N4" s="5">
        <v>1066.3999999999999</v>
      </c>
      <c r="O4" s="5">
        <v>1066.3999999999999</v>
      </c>
      <c r="P4" s="5">
        <v>1066.3999999999999</v>
      </c>
      <c r="Q4" s="5">
        <v>1066.3999999999999</v>
      </c>
      <c r="R4" s="5">
        <v>1066.3999999999999</v>
      </c>
      <c r="S4" s="5">
        <v>1066.3999999999999</v>
      </c>
      <c r="T4" s="5">
        <v>1066.3999999999999</v>
      </c>
      <c r="U4" s="5">
        <v>1066.3999999999999</v>
      </c>
    </row>
    <row r="5" spans="1:21" x14ac:dyDescent="0.25">
      <c r="A5" s="3" t="s">
        <v>43</v>
      </c>
      <c r="B5" s="6">
        <v>8.8772193048262074E-2</v>
      </c>
      <c r="C5" s="6">
        <v>0.14362184296074024</v>
      </c>
      <c r="D5" s="6">
        <v>0.16333770942735687</v>
      </c>
      <c r="E5" s="6">
        <v>0.20034696174043512</v>
      </c>
      <c r="F5" s="6">
        <v>0.29616779194798709</v>
      </c>
      <c r="G5" s="6">
        <v>0.37555482620655167</v>
      </c>
      <c r="H5" s="6">
        <v>0.42978713428357096</v>
      </c>
      <c r="I5" s="6">
        <v>0.62689891222805705</v>
      </c>
      <c r="J5" s="6">
        <v>0.70096430357589412</v>
      </c>
      <c r="K5" s="6">
        <v>0.74231057764441122</v>
      </c>
      <c r="L5" s="6">
        <v>0.62538290822705667</v>
      </c>
      <c r="M5" s="6">
        <v>0.67980276319079769</v>
      </c>
      <c r="N5" s="6">
        <v>0.78978338334583642</v>
      </c>
      <c r="O5" s="6">
        <v>0.83455238809702437</v>
      </c>
      <c r="P5" s="6">
        <v>0.86282508127031776</v>
      </c>
      <c r="Q5" s="6">
        <v>0.88145473868467128</v>
      </c>
      <c r="R5" s="6">
        <v>0.51586334083520891</v>
      </c>
      <c r="S5" s="6">
        <v>0.42701300325081282</v>
      </c>
      <c r="T5" s="6">
        <v>0.37658633408352093</v>
      </c>
      <c r="U5" s="6">
        <v>0.80727213053263325</v>
      </c>
    </row>
    <row r="6" spans="1:21" x14ac:dyDescent="0.25">
      <c r="A6" s="3" t="s">
        <v>44</v>
      </c>
      <c r="B6" s="7">
        <v>0.52841491622905723</v>
      </c>
    </row>
    <row r="8" spans="1:21" x14ac:dyDescent="0.25">
      <c r="A8" s="3" t="s">
        <v>0</v>
      </c>
      <c r="B8" s="3" t="s">
        <v>67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68</v>
      </c>
      <c r="C1" s="8" t="s">
        <v>69</v>
      </c>
      <c r="D1" s="8" t="s">
        <v>70</v>
      </c>
      <c r="E1" s="8" t="s">
        <v>71</v>
      </c>
      <c r="F1" s="8" t="s">
        <v>72</v>
      </c>
      <c r="G1" s="8" t="s">
        <v>73</v>
      </c>
      <c r="H1" s="8" t="s">
        <v>74</v>
      </c>
      <c r="I1" s="8" t="s">
        <v>75</v>
      </c>
      <c r="J1" s="8" t="s">
        <v>76</v>
      </c>
      <c r="K1" s="8" t="s">
        <v>77</v>
      </c>
      <c r="L1" s="8" t="s">
        <v>78</v>
      </c>
      <c r="M1" s="8" t="s">
        <v>79</v>
      </c>
      <c r="N1" s="8" t="s">
        <v>80</v>
      </c>
      <c r="O1" s="8" t="s">
        <v>81</v>
      </c>
      <c r="P1" s="8" t="s">
        <v>82</v>
      </c>
      <c r="Q1" s="8" t="s">
        <v>83</v>
      </c>
      <c r="R1" s="8" t="s">
        <v>84</v>
      </c>
      <c r="S1" s="8" t="s">
        <v>85</v>
      </c>
      <c r="T1" s="8" t="s">
        <v>86</v>
      </c>
      <c r="U1" s="8" t="s">
        <v>87</v>
      </c>
    </row>
    <row r="2" spans="1:21" s="10" customFormat="1" x14ac:dyDescent="0.25">
      <c r="A2" s="3" t="s">
        <v>182</v>
      </c>
      <c r="B2" s="11">
        <v>46576.31</v>
      </c>
      <c r="C2" s="11">
        <v>45909.2</v>
      </c>
      <c r="D2" s="11">
        <v>46937.71</v>
      </c>
      <c r="E2" s="11">
        <v>46316.950000000004</v>
      </c>
      <c r="F2" s="11">
        <v>46388.72</v>
      </c>
      <c r="G2" s="11">
        <v>46468.75</v>
      </c>
      <c r="H2" s="11">
        <v>46313.990000000005</v>
      </c>
      <c r="I2" s="11">
        <v>45812.520000000004</v>
      </c>
      <c r="J2" s="11">
        <v>45667.91</v>
      </c>
      <c r="K2" s="11">
        <v>47448.11</v>
      </c>
      <c r="L2" s="11">
        <v>49398.64</v>
      </c>
      <c r="M2" s="11">
        <v>49168.66</v>
      </c>
      <c r="N2" s="11">
        <v>48584.92</v>
      </c>
      <c r="O2" s="11">
        <v>46874.119999999995</v>
      </c>
      <c r="P2" s="11">
        <v>49544.520000000004</v>
      </c>
      <c r="Q2" s="11">
        <v>50664.800000000003</v>
      </c>
      <c r="R2" s="11">
        <v>48429.04</v>
      </c>
      <c r="S2" s="11">
        <v>46052.86</v>
      </c>
      <c r="T2" s="11">
        <v>46622.06</v>
      </c>
      <c r="U2" s="11">
        <v>47417.62</v>
      </c>
    </row>
    <row r="3" spans="1:21" x14ac:dyDescent="0.25">
      <c r="A3" s="4" t="s">
        <v>179</v>
      </c>
      <c r="B3" s="5">
        <v>3542.6166666666659</v>
      </c>
      <c r="C3" s="5">
        <v>3493.7166666666667</v>
      </c>
      <c r="D3" s="5">
        <v>1118.4833333333329</v>
      </c>
      <c r="E3" s="5">
        <v>1032.8749999999998</v>
      </c>
      <c r="F3" s="5">
        <v>1034.1416666666671</v>
      </c>
      <c r="G3" s="5">
        <v>789.54666666666697</v>
      </c>
      <c r="H3" s="5">
        <v>743.49166666666702</v>
      </c>
      <c r="I3" s="5">
        <v>959.6583333333333</v>
      </c>
      <c r="J3" s="5">
        <v>1903.6083333333322</v>
      </c>
      <c r="K3" s="5">
        <v>1382.3666666666657</v>
      </c>
      <c r="L3" s="5">
        <v>911.47500000000025</v>
      </c>
      <c r="M3" s="5">
        <v>955.04166666666674</v>
      </c>
      <c r="N3" s="5">
        <v>751.23333333333301</v>
      </c>
      <c r="O3" s="5">
        <v>653.68333333333351</v>
      </c>
      <c r="P3" s="5">
        <v>1314.4416666666666</v>
      </c>
      <c r="Q3" s="5">
        <v>1329.166666666667</v>
      </c>
      <c r="R3" s="5">
        <v>1386.9999999999998</v>
      </c>
      <c r="S3" s="5">
        <v>1114.9000000000003</v>
      </c>
      <c r="T3" s="5">
        <v>2159.4999999999995</v>
      </c>
      <c r="U3" s="5">
        <v>2076.1249999999995</v>
      </c>
    </row>
    <row r="4" spans="1:21" x14ac:dyDescent="0.25">
      <c r="A4" s="4" t="s">
        <v>180</v>
      </c>
      <c r="B4" s="5">
        <v>8424.5</v>
      </c>
      <c r="C4" s="5">
        <v>8424.5</v>
      </c>
      <c r="D4" s="5">
        <v>8424.5</v>
      </c>
      <c r="E4" s="5">
        <v>8424.5</v>
      </c>
      <c r="F4" s="5">
        <v>8424.5</v>
      </c>
      <c r="G4" s="5">
        <v>8424.5</v>
      </c>
      <c r="H4" s="5">
        <v>8424.5</v>
      </c>
      <c r="I4" s="5">
        <v>8424.5</v>
      </c>
      <c r="J4" s="5">
        <v>8424.5</v>
      </c>
      <c r="K4" s="5">
        <v>8424.5</v>
      </c>
      <c r="L4" s="5">
        <v>8424.5</v>
      </c>
      <c r="M4" s="5">
        <v>8424.5</v>
      </c>
      <c r="N4" s="5">
        <v>8424.5</v>
      </c>
      <c r="O4" s="5">
        <v>8424.5</v>
      </c>
      <c r="P4" s="5">
        <v>8424.5</v>
      </c>
      <c r="Q4" s="5">
        <v>8424.5</v>
      </c>
      <c r="R4" s="5">
        <v>8424.5</v>
      </c>
      <c r="S4" s="5">
        <v>8424.5</v>
      </c>
      <c r="T4" s="5">
        <v>8424.5</v>
      </c>
      <c r="U4" s="5">
        <v>8424.5</v>
      </c>
    </row>
    <row r="5" spans="1:21" x14ac:dyDescent="0.25">
      <c r="A5" s="3" t="s">
        <v>43</v>
      </c>
      <c r="B5" s="6">
        <v>0.42051358141927309</v>
      </c>
      <c r="C5" s="6">
        <v>0.41470908263596257</v>
      </c>
      <c r="D5" s="6">
        <v>0.13276554493837414</v>
      </c>
      <c r="E5" s="6">
        <v>0.12260371535402692</v>
      </c>
      <c r="F5" s="6">
        <v>0.12275407046906844</v>
      </c>
      <c r="G5" s="6">
        <v>9.3720299918887404E-2</v>
      </c>
      <c r="H5" s="6">
        <v>8.8253506637387028E-2</v>
      </c>
      <c r="I5" s="6">
        <v>0.11391279403327596</v>
      </c>
      <c r="J5" s="6">
        <v>0.22596098680436016</v>
      </c>
      <c r="K5" s="6">
        <v>0.16408886778641649</v>
      </c>
      <c r="L5" s="6">
        <v>0.10819336459137044</v>
      </c>
      <c r="M5" s="6">
        <v>0.11336478920608543</v>
      </c>
      <c r="N5" s="6">
        <v>8.9172453360238949E-2</v>
      </c>
      <c r="O5" s="6">
        <v>7.7593131145270763E-2</v>
      </c>
      <c r="P5" s="6">
        <v>0.15602607474231903</v>
      </c>
      <c r="Q5" s="6">
        <v>0.15777395295467589</v>
      </c>
      <c r="R5" s="6">
        <v>0.16463885097038397</v>
      </c>
      <c r="S5" s="6">
        <v>0.13234019823134907</v>
      </c>
      <c r="T5" s="6">
        <v>0.25633568757789776</v>
      </c>
      <c r="U5" s="6">
        <v>0.2464389578016499</v>
      </c>
    </row>
    <row r="6" spans="1:21" x14ac:dyDescent="0.25">
      <c r="A6" s="3" t="s">
        <v>44</v>
      </c>
      <c r="B6" s="7">
        <v>0.17005799552891365</v>
      </c>
    </row>
    <row r="8" spans="1:21" x14ac:dyDescent="0.25">
      <c r="A8" s="3" t="s">
        <v>0</v>
      </c>
      <c r="B8" s="3" t="s">
        <v>88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68</v>
      </c>
      <c r="C1" s="8" t="s">
        <v>69</v>
      </c>
      <c r="D1" s="8" t="s">
        <v>70</v>
      </c>
      <c r="E1" s="8" t="s">
        <v>71</v>
      </c>
      <c r="F1" s="8" t="s">
        <v>72</v>
      </c>
      <c r="G1" s="8" t="s">
        <v>73</v>
      </c>
      <c r="H1" s="8" t="s">
        <v>74</v>
      </c>
      <c r="I1" s="8" t="s">
        <v>75</v>
      </c>
      <c r="J1" s="8" t="s">
        <v>76</v>
      </c>
      <c r="K1" s="8" t="s">
        <v>77</v>
      </c>
      <c r="L1" s="8" t="s">
        <v>78</v>
      </c>
      <c r="M1" s="8" t="s">
        <v>79</v>
      </c>
      <c r="N1" s="8" t="s">
        <v>80</v>
      </c>
      <c r="O1" s="8" t="s">
        <v>81</v>
      </c>
      <c r="P1" s="8" t="s">
        <v>82</v>
      </c>
      <c r="Q1" s="8" t="s">
        <v>83</v>
      </c>
      <c r="R1" s="8" t="s">
        <v>84</v>
      </c>
      <c r="S1" s="8" t="s">
        <v>85</v>
      </c>
      <c r="T1" s="8" t="s">
        <v>86</v>
      </c>
      <c r="U1" s="8" t="s">
        <v>87</v>
      </c>
    </row>
    <row r="2" spans="1:21" s="10" customFormat="1" x14ac:dyDescent="0.25">
      <c r="A2" s="3" t="s">
        <v>182</v>
      </c>
      <c r="B2" s="11">
        <v>46576.31</v>
      </c>
      <c r="C2" s="11">
        <v>45909.2</v>
      </c>
      <c r="D2" s="11">
        <v>46937.71</v>
      </c>
      <c r="E2" s="11">
        <v>46316.950000000004</v>
      </c>
      <c r="F2" s="11">
        <v>46388.72</v>
      </c>
      <c r="G2" s="11">
        <v>46468.75</v>
      </c>
      <c r="H2" s="11">
        <v>46313.990000000005</v>
      </c>
      <c r="I2" s="11">
        <v>45812.520000000004</v>
      </c>
      <c r="J2" s="11">
        <v>45667.91</v>
      </c>
      <c r="K2" s="11">
        <v>47448.11</v>
      </c>
      <c r="L2" s="11">
        <v>49398.64</v>
      </c>
      <c r="M2" s="11">
        <v>49168.66</v>
      </c>
      <c r="N2" s="11">
        <v>48584.92</v>
      </c>
      <c r="O2" s="11">
        <v>46874.119999999995</v>
      </c>
      <c r="P2" s="11">
        <v>49544.520000000004</v>
      </c>
      <c r="Q2" s="11">
        <v>50664.800000000003</v>
      </c>
      <c r="R2" s="11">
        <v>48429.04</v>
      </c>
      <c r="S2" s="11">
        <v>46052.86</v>
      </c>
      <c r="T2" s="11">
        <v>46622.06</v>
      </c>
      <c r="U2" s="11">
        <v>47417.62</v>
      </c>
    </row>
    <row r="3" spans="1:21" x14ac:dyDescent="0.25">
      <c r="A3" s="4" t="s">
        <v>179</v>
      </c>
      <c r="B3" s="5">
        <v>401.55000000000007</v>
      </c>
      <c r="C3" s="5">
        <v>370.15000000000003</v>
      </c>
      <c r="D3" s="5">
        <v>325.60833333333335</v>
      </c>
      <c r="E3" s="5">
        <v>269.10000000000002</v>
      </c>
      <c r="F3" s="5">
        <v>265.89166666666665</v>
      </c>
      <c r="G3" s="5">
        <v>276.2</v>
      </c>
      <c r="H3" s="5">
        <v>231.66666666666666</v>
      </c>
      <c r="I3" s="5">
        <v>207.89999999999998</v>
      </c>
      <c r="J3" s="5">
        <v>388.8416666666667</v>
      </c>
      <c r="K3" s="5">
        <v>383.14166666666665</v>
      </c>
      <c r="L3" s="5">
        <v>333.35833333333323</v>
      </c>
      <c r="M3" s="5">
        <v>382.49166666666667</v>
      </c>
      <c r="N3" s="5">
        <v>436.0333333333333</v>
      </c>
      <c r="O3" s="5">
        <v>472.0333333333333</v>
      </c>
      <c r="P3" s="5">
        <v>421.73333333333323</v>
      </c>
      <c r="Q3" s="5">
        <v>340.07499999999999</v>
      </c>
      <c r="R3" s="5">
        <v>296.48333333333335</v>
      </c>
      <c r="S3" s="5">
        <v>266.89166666666665</v>
      </c>
      <c r="T3" s="5">
        <v>431.67499999999995</v>
      </c>
      <c r="U3" s="5">
        <v>423.41666666666663</v>
      </c>
    </row>
    <row r="4" spans="1:21" x14ac:dyDescent="0.25">
      <c r="A4" s="4" t="s">
        <v>180</v>
      </c>
      <c r="B4" s="5">
        <v>1066.3999999999999</v>
      </c>
      <c r="C4" s="5">
        <v>1066.3999999999999</v>
      </c>
      <c r="D4" s="5">
        <v>1066.3999999999999</v>
      </c>
      <c r="E4" s="5">
        <v>1066.3999999999999</v>
      </c>
      <c r="F4" s="5">
        <v>1066.3999999999999</v>
      </c>
      <c r="G4" s="5">
        <v>1066.3999999999999</v>
      </c>
      <c r="H4" s="5">
        <v>1066.3999999999999</v>
      </c>
      <c r="I4" s="5">
        <v>1066.3999999999999</v>
      </c>
      <c r="J4" s="5">
        <v>1066.3999999999999</v>
      </c>
      <c r="K4" s="5">
        <v>1066.3999999999999</v>
      </c>
      <c r="L4" s="5">
        <v>1066.3999999999999</v>
      </c>
      <c r="M4" s="5">
        <v>1066.3999999999999</v>
      </c>
      <c r="N4" s="5">
        <v>1066.3999999999999</v>
      </c>
      <c r="O4" s="5">
        <v>1066.3999999999999</v>
      </c>
      <c r="P4" s="5">
        <v>1066.3999999999999</v>
      </c>
      <c r="Q4" s="5">
        <v>1066.3999999999999</v>
      </c>
      <c r="R4" s="5">
        <v>1066.3999999999999</v>
      </c>
      <c r="S4" s="5">
        <v>1066.3999999999999</v>
      </c>
      <c r="T4" s="5">
        <v>1066.3999999999999</v>
      </c>
      <c r="U4" s="5">
        <v>1066.3999999999999</v>
      </c>
    </row>
    <row r="5" spans="1:21" x14ac:dyDescent="0.25">
      <c r="A5" s="3" t="s">
        <v>43</v>
      </c>
      <c r="B5" s="6">
        <v>0.37654726181545395</v>
      </c>
      <c r="C5" s="6">
        <v>0.34710240060015013</v>
      </c>
      <c r="D5" s="6">
        <v>0.30533414603650916</v>
      </c>
      <c r="E5" s="6">
        <v>0.25234433608402107</v>
      </c>
      <c r="F5" s="6">
        <v>0.24933577144286073</v>
      </c>
      <c r="G5" s="6">
        <v>0.2590022505626407</v>
      </c>
      <c r="H5" s="6">
        <v>0.21724181045261318</v>
      </c>
      <c r="I5" s="6">
        <v>0.19495498874718681</v>
      </c>
      <c r="J5" s="6">
        <v>0.36463022005501383</v>
      </c>
      <c r="K5" s="6">
        <v>0.3592851337834459</v>
      </c>
      <c r="L5" s="6">
        <v>0.31260158789697418</v>
      </c>
      <c r="M5" s="6">
        <v>0.35867560640160046</v>
      </c>
      <c r="N5" s="6">
        <v>0.40888347086771698</v>
      </c>
      <c r="O5" s="6">
        <v>0.44264191047761942</v>
      </c>
      <c r="P5" s="6">
        <v>0.39547386846711674</v>
      </c>
      <c r="Q5" s="6">
        <v>0.3189000375093774</v>
      </c>
      <c r="R5" s="6">
        <v>0.27802263065766447</v>
      </c>
      <c r="S5" s="6">
        <v>0.25027350587646913</v>
      </c>
      <c r="T5" s="6">
        <v>0.40479651162790697</v>
      </c>
      <c r="U5" s="6">
        <v>0.39705238809702426</v>
      </c>
    </row>
    <row r="6" spans="1:21" x14ac:dyDescent="0.25">
      <c r="A6" s="3" t="s">
        <v>44</v>
      </c>
      <c r="B6" s="7">
        <v>0.32465499187296826</v>
      </c>
    </row>
    <row r="8" spans="1:21" x14ac:dyDescent="0.25">
      <c r="A8" s="3" t="s">
        <v>0</v>
      </c>
      <c r="B8" s="3" t="s">
        <v>88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89</v>
      </c>
      <c r="C1" s="8" t="s">
        <v>90</v>
      </c>
      <c r="D1" s="8" t="s">
        <v>91</v>
      </c>
      <c r="E1" s="8" t="s">
        <v>92</v>
      </c>
      <c r="F1" s="8" t="s">
        <v>93</v>
      </c>
      <c r="G1" s="8" t="s">
        <v>94</v>
      </c>
      <c r="H1" s="8" t="s">
        <v>95</v>
      </c>
      <c r="I1" s="8" t="s">
        <v>96</v>
      </c>
      <c r="J1" s="8" t="s">
        <v>97</v>
      </c>
      <c r="K1" s="8" t="s">
        <v>98</v>
      </c>
      <c r="L1" s="8" t="s">
        <v>99</v>
      </c>
      <c r="M1" s="8" t="s">
        <v>100</v>
      </c>
      <c r="N1" s="8" t="s">
        <v>101</v>
      </c>
      <c r="O1" s="8" t="s">
        <v>102</v>
      </c>
      <c r="P1" s="8" t="s">
        <v>103</v>
      </c>
      <c r="Q1" s="8" t="s">
        <v>104</v>
      </c>
      <c r="R1" s="8" t="s">
        <v>105</v>
      </c>
      <c r="S1" s="8" t="s">
        <v>106</v>
      </c>
      <c r="T1" s="8" t="s">
        <v>107</v>
      </c>
      <c r="U1" s="8" t="s">
        <v>108</v>
      </c>
    </row>
    <row r="2" spans="1:21" s="10" customFormat="1" x14ac:dyDescent="0.25">
      <c r="A2" s="3" t="s">
        <v>182</v>
      </c>
      <c r="B2" s="11">
        <v>66916.683264999985</v>
      </c>
      <c r="C2" s="11">
        <v>67735.156764999992</v>
      </c>
      <c r="D2" s="11">
        <v>67997.215182</v>
      </c>
      <c r="E2" s="11">
        <v>67462.575392999977</v>
      </c>
      <c r="F2" s="11">
        <v>67987.286014999991</v>
      </c>
      <c r="G2" s="11">
        <v>68379.075426999989</v>
      </c>
      <c r="H2" s="11">
        <v>67870.575384999989</v>
      </c>
      <c r="I2" s="11">
        <v>67068.724881999995</v>
      </c>
      <c r="J2" s="11">
        <v>66898.361504</v>
      </c>
      <c r="K2" s="11">
        <v>66878.082119999992</v>
      </c>
      <c r="L2" s="11">
        <v>67184.615226999987</v>
      </c>
      <c r="M2" s="11">
        <v>67692.865042000005</v>
      </c>
      <c r="N2" s="11">
        <v>67263.549326000008</v>
      </c>
      <c r="O2" s="11">
        <v>66929.108286000002</v>
      </c>
      <c r="P2" s="11">
        <v>67387.896126000007</v>
      </c>
      <c r="Q2" s="11">
        <v>67802.723708999984</v>
      </c>
      <c r="R2" s="11">
        <v>67209.503553999995</v>
      </c>
      <c r="S2" s="11">
        <v>67456.802759999991</v>
      </c>
      <c r="T2" s="11">
        <v>67515.491566000012</v>
      </c>
      <c r="U2" s="11">
        <v>67172.17706300001</v>
      </c>
    </row>
    <row r="3" spans="1:21" x14ac:dyDescent="0.25">
      <c r="A3" s="4" t="s">
        <v>179</v>
      </c>
      <c r="B3" s="5">
        <v>803.41666666666652</v>
      </c>
      <c r="C3" s="5">
        <v>1010.925</v>
      </c>
      <c r="D3" s="5">
        <v>881.86666666666667</v>
      </c>
      <c r="E3" s="5">
        <v>836.69999999999982</v>
      </c>
      <c r="F3" s="5">
        <v>1092.9142857142854</v>
      </c>
      <c r="G3" s="5">
        <v>1146.8466666666673</v>
      </c>
      <c r="H3" s="5">
        <v>1196.6000000000004</v>
      </c>
      <c r="I3" s="5">
        <v>440.71666666666647</v>
      </c>
      <c r="J3" s="5">
        <v>466.5750000000001</v>
      </c>
      <c r="K3" s="5">
        <v>532.03846153846166</v>
      </c>
      <c r="L3" s="5">
        <v>1091.1538461538462</v>
      </c>
      <c r="M3" s="5">
        <v>1342.1583333333328</v>
      </c>
      <c r="N3" s="5">
        <v>1572.125</v>
      </c>
      <c r="O3" s="5">
        <v>783.75833333333276</v>
      </c>
      <c r="P3" s="5">
        <v>750.39999999999986</v>
      </c>
      <c r="Q3" s="5">
        <v>835.95833333333337</v>
      </c>
      <c r="R3" s="5">
        <v>863.1</v>
      </c>
      <c r="S3" s="5">
        <v>2147.3333333333335</v>
      </c>
      <c r="T3" s="5">
        <v>2149.0000000000009</v>
      </c>
      <c r="U3" s="5">
        <v>680.72500000000014</v>
      </c>
    </row>
    <row r="4" spans="1:21" x14ac:dyDescent="0.25">
      <c r="A4" s="4" t="s">
        <v>180</v>
      </c>
      <c r="B4" s="5">
        <v>8095.9999999999982</v>
      </c>
      <c r="C4" s="5">
        <v>8095.9999999999982</v>
      </c>
      <c r="D4" s="5">
        <v>8095.9999999999982</v>
      </c>
      <c r="E4" s="5">
        <v>8095.9999999999982</v>
      </c>
      <c r="F4" s="5">
        <v>8095.9999999999982</v>
      </c>
      <c r="G4" s="5">
        <v>8095.9999999999982</v>
      </c>
      <c r="H4" s="5">
        <v>8095.9999999999982</v>
      </c>
      <c r="I4" s="5">
        <v>8095.9999999999982</v>
      </c>
      <c r="J4" s="5">
        <v>8095.9999999999982</v>
      </c>
      <c r="K4" s="5">
        <v>8095.9999999999982</v>
      </c>
      <c r="L4" s="5">
        <v>8095.9999999999982</v>
      </c>
      <c r="M4" s="5">
        <v>8095.9999999999982</v>
      </c>
      <c r="N4" s="5">
        <v>8095.9999999999982</v>
      </c>
      <c r="O4" s="5">
        <v>8095.9999999999982</v>
      </c>
      <c r="P4" s="5">
        <v>8095.9999999999982</v>
      </c>
      <c r="Q4" s="5">
        <v>8095.9999999999982</v>
      </c>
      <c r="R4" s="5">
        <v>8095.9999999999982</v>
      </c>
      <c r="S4" s="5">
        <v>8095.9999999999982</v>
      </c>
      <c r="T4" s="5">
        <v>8095.9999999999982</v>
      </c>
      <c r="U4" s="5">
        <v>8095.9999999999982</v>
      </c>
    </row>
    <row r="5" spans="1:21" x14ac:dyDescent="0.25">
      <c r="A5" s="3" t="s">
        <v>43</v>
      </c>
      <c r="B5" s="6">
        <v>9.9236248353096176E-2</v>
      </c>
      <c r="C5" s="6">
        <v>0.12486721837944666</v>
      </c>
      <c r="D5" s="6">
        <v>0.10892621870882743</v>
      </c>
      <c r="E5" s="6">
        <v>0.10334733201581028</v>
      </c>
      <c r="F5" s="6">
        <v>0.13499435347261432</v>
      </c>
      <c r="G5" s="6">
        <v>0.14165596179183146</v>
      </c>
      <c r="H5" s="6">
        <v>0.14780138339920956</v>
      </c>
      <c r="I5" s="6">
        <v>5.4436347167325413E-2</v>
      </c>
      <c r="J5" s="6">
        <v>5.7630311264822161E-2</v>
      </c>
      <c r="K5" s="6">
        <v>6.571621313469142E-2</v>
      </c>
      <c r="L5" s="6">
        <v>0.13477690787473401</v>
      </c>
      <c r="M5" s="6">
        <v>0.16578042654808958</v>
      </c>
      <c r="N5" s="6">
        <v>0.1941854001976285</v>
      </c>
      <c r="O5" s="6">
        <v>9.680809453227926E-2</v>
      </c>
      <c r="P5" s="6">
        <v>9.2687747035573129E-2</v>
      </c>
      <c r="Q5" s="6">
        <v>0.10325572299077737</v>
      </c>
      <c r="R5" s="6">
        <v>0.1066082015810277</v>
      </c>
      <c r="S5" s="6">
        <v>0.26523386034255608</v>
      </c>
      <c r="T5" s="6">
        <v>0.26543972332015825</v>
      </c>
      <c r="U5" s="6">
        <v>8.4081645256917026E-2</v>
      </c>
    </row>
    <row r="6" spans="1:21" x14ac:dyDescent="0.25">
      <c r="A6" s="3" t="s">
        <v>44</v>
      </c>
      <c r="B6" s="7">
        <v>0.12737346586837076</v>
      </c>
    </row>
    <row r="8" spans="1:21" x14ac:dyDescent="0.25">
      <c r="A8" s="3" t="s">
        <v>0</v>
      </c>
      <c r="B8" s="3" t="s">
        <v>109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opLeftCell="A22" workbookViewId="0">
      <selection activeCell="C36" sqref="C36"/>
    </sheetView>
  </sheetViews>
  <sheetFormatPr defaultColWidth="9.140625" defaultRowHeight="15" x14ac:dyDescent="0.25"/>
  <cols>
    <col min="1" max="1" width="3.5703125" style="12" customWidth="1"/>
    <col min="2" max="2" width="27" style="12" bestFit="1" customWidth="1"/>
    <col min="3" max="5" width="9.5703125" style="12" bestFit="1" customWidth="1"/>
    <col min="6" max="16384" width="9.140625" style="12"/>
  </cols>
  <sheetData>
    <row r="1" spans="2:10" x14ac:dyDescent="0.25">
      <c r="B1" s="22" t="s">
        <v>187</v>
      </c>
    </row>
    <row r="3" spans="2:10" x14ac:dyDescent="0.25">
      <c r="B3" s="17" t="s">
        <v>176</v>
      </c>
      <c r="C3" s="18" t="s">
        <v>159</v>
      </c>
      <c r="D3" s="18" t="s">
        <v>160</v>
      </c>
      <c r="E3" s="18" t="s">
        <v>161</v>
      </c>
      <c r="G3" s="17"/>
      <c r="H3" s="18"/>
      <c r="I3" s="18"/>
      <c r="J3" s="18"/>
    </row>
    <row r="4" spans="2:10" x14ac:dyDescent="0.25">
      <c r="B4" s="12" t="s">
        <v>174</v>
      </c>
      <c r="C4" s="19">
        <f>MAX(C5:C10)</f>
        <v>0.43507757952413911</v>
      </c>
      <c r="D4" s="19">
        <f>MIN(D5:D10)</f>
        <v>1.1799908995588264E-2</v>
      </c>
      <c r="E4" s="19">
        <f>AVERAGE(E5:E10)</f>
        <v>0.12262719181421293</v>
      </c>
      <c r="G4" s="20"/>
      <c r="H4" s="13"/>
      <c r="I4" s="13"/>
      <c r="J4" s="13"/>
    </row>
    <row r="5" spans="2:10" x14ac:dyDescent="0.25">
      <c r="B5" s="12" t="s">
        <v>171</v>
      </c>
      <c r="C5" s="21">
        <f>MAX('S2009-NC'!$B$5:$U$5)</f>
        <v>0.27695140509343968</v>
      </c>
      <c r="D5" s="21">
        <f>MIN('S2009-NC'!$B$5:$U$5)</f>
        <v>3.4556157910784639E-2</v>
      </c>
      <c r="E5" s="21">
        <f>AVERAGE('S2009-NC'!$B$5:$U$5)</f>
        <v>0.14179380453317461</v>
      </c>
    </row>
    <row r="6" spans="2:10" x14ac:dyDescent="0.25">
      <c r="B6" s="12" t="s">
        <v>170</v>
      </c>
      <c r="C6" s="21">
        <f>MAX('S2010-NC'!$B$5:$U$5)</f>
        <v>0.14769815705940939</v>
      </c>
      <c r="D6" s="21">
        <f>MIN('S2010-NC'!$B$5:$U$5)</f>
        <v>1.6135418826871886E-2</v>
      </c>
      <c r="E6" s="21">
        <f>AVERAGE('S2010-NC'!$B$5:$U$5)</f>
        <v>6.0149602802830902E-2</v>
      </c>
    </row>
    <row r="7" spans="2:10" x14ac:dyDescent="0.25">
      <c r="B7" s="20" t="s">
        <v>162</v>
      </c>
      <c r="C7" s="21">
        <f>MAX('S2011-NC'!$B$5:$U$5)</f>
        <v>0.26543972332015825</v>
      </c>
      <c r="D7" s="21">
        <f>MIN('S2011-NC'!$B$5:$U$5)</f>
        <v>5.4436347167325413E-2</v>
      </c>
      <c r="E7" s="21">
        <f>AVERAGE('S2011-NC'!$B$5:$U$5)</f>
        <v>0.12737346586837078</v>
      </c>
    </row>
    <row r="8" spans="2:10" x14ac:dyDescent="0.25">
      <c r="B8" s="20" t="s">
        <v>163</v>
      </c>
      <c r="C8" s="21">
        <f>MAX('S2012-NC'!$B$5:$U$5)</f>
        <v>0.3396106593863138</v>
      </c>
      <c r="D8" s="21">
        <f>MIN('S2012-NC'!$B$5:$U$5)</f>
        <v>1.1799908995588264E-2</v>
      </c>
      <c r="E8" s="21">
        <f>AVERAGE('S2012-NC'!$B$5:$U$5)</f>
        <v>8.0957524680000795E-2</v>
      </c>
    </row>
    <row r="9" spans="2:10" x14ac:dyDescent="0.25">
      <c r="B9" s="20" t="s">
        <v>164</v>
      </c>
      <c r="C9" s="21">
        <f>MAX('S2013-NC'!$B$5:$U$5)</f>
        <v>0.23163472940198676</v>
      </c>
      <c r="D9" s="21">
        <f>MIN('S2013-NC'!$B$5:$U$5)</f>
        <v>3.0145159614675031E-2</v>
      </c>
      <c r="E9" s="21">
        <f>AVERAGE('S2013-NC'!$B$5:$U$5)</f>
        <v>0.12559942824594023</v>
      </c>
    </row>
    <row r="10" spans="2:10" x14ac:dyDescent="0.25">
      <c r="B10" s="20" t="s">
        <v>165</v>
      </c>
      <c r="C10" s="21">
        <f>MAX('S2014-NC'!$B$5:$U$5)</f>
        <v>0.43507757952413911</v>
      </c>
      <c r="D10" s="21">
        <f>MIN('S2014-NC'!$B$5:$U$5)</f>
        <v>5.645402887190995E-2</v>
      </c>
      <c r="E10" s="21">
        <f>AVERAGE('S2014-NC'!$B$5:$U$5)</f>
        <v>0.19988932475496018</v>
      </c>
    </row>
    <row r="11" spans="2:10" x14ac:dyDescent="0.25">
      <c r="B11" s="20" t="s">
        <v>243</v>
      </c>
      <c r="C11" s="21">
        <f>MAX('S2015-NC'!$B$5:$U$5)</f>
        <v>0.2694275725408789</v>
      </c>
      <c r="D11" s="21">
        <f>MIN('S2015-NC'!$B$5:$U$5)</f>
        <v>4.3190563577842227E-2</v>
      </c>
      <c r="E11" s="21">
        <f>AVERAGE('S2015-NC'!$B$5:$U$5)</f>
        <v>0.11180028278147172</v>
      </c>
    </row>
    <row r="25" spans="2:5" x14ac:dyDescent="0.25">
      <c r="B25" s="17" t="s">
        <v>175</v>
      </c>
      <c r="C25" s="18" t="s">
        <v>159</v>
      </c>
      <c r="D25" s="18" t="s">
        <v>160</v>
      </c>
      <c r="E25" s="18" t="s">
        <v>161</v>
      </c>
    </row>
    <row r="26" spans="2:5" x14ac:dyDescent="0.25">
      <c r="B26" s="12" t="s">
        <v>181</v>
      </c>
      <c r="C26" s="19">
        <f>MAX(C28:C32)</f>
        <v>0.95418209025754153</v>
      </c>
      <c r="D26" s="19">
        <f>MIN(D28:D32)</f>
        <v>5.9163741605568879E-2</v>
      </c>
      <c r="E26" s="19">
        <f>AVERAGE(E28:E32)</f>
        <v>0.56066033318673003</v>
      </c>
    </row>
    <row r="27" spans="2:5" x14ac:dyDescent="0.25">
      <c r="B27" s="12" t="s">
        <v>172</v>
      </c>
      <c r="C27" s="19" t="e">
        <f>NA()</f>
        <v>#N/A</v>
      </c>
      <c r="D27" s="19" t="e">
        <f>NA()</f>
        <v>#N/A</v>
      </c>
      <c r="E27" s="19" t="e">
        <f>NA()</f>
        <v>#N/A</v>
      </c>
    </row>
    <row r="28" spans="2:5" x14ac:dyDescent="0.25">
      <c r="B28" s="12" t="s">
        <v>173</v>
      </c>
      <c r="C28" s="21">
        <f>MAX('S2010-C'!$B$5:$U$5)</f>
        <v>0.50299187793930589</v>
      </c>
      <c r="D28" s="21">
        <f>MIN('S2010-C'!$B$5:$U$5)</f>
        <v>5.9163741605568879E-2</v>
      </c>
      <c r="E28" s="21">
        <f>AVERAGE('S2010-C'!$B$5:$U$5)</f>
        <v>0.24876064559584415</v>
      </c>
    </row>
    <row r="29" spans="2:5" x14ac:dyDescent="0.25">
      <c r="B29" s="20" t="s">
        <v>169</v>
      </c>
      <c r="C29" s="21">
        <f>MAX('S2011-C'!$B$5:$U$5)</f>
        <v>0.91726148747689784</v>
      </c>
      <c r="D29" s="21">
        <f>MIN('S2011-C'!$B$5:$U$5)</f>
        <v>0.37134942004971011</v>
      </c>
      <c r="E29" s="21">
        <f>AVERAGE('S2011-C'!$B$5:$U$5)</f>
        <v>0.65962836786935819</v>
      </c>
    </row>
    <row r="30" spans="2:5" x14ac:dyDescent="0.25">
      <c r="B30" s="20" t="s">
        <v>168</v>
      </c>
      <c r="C30" s="21">
        <f>MAX('S2012-C'!$B$5:$U$5)</f>
        <v>0.88145473868467128</v>
      </c>
      <c r="D30" s="21">
        <f>MIN('S2012-C'!$B$5:$U$5)</f>
        <v>8.8772193048262074E-2</v>
      </c>
      <c r="E30" s="21">
        <f>AVERAGE('S2012-C'!$B$5:$U$5)</f>
        <v>0.52841491622905734</v>
      </c>
    </row>
    <row r="31" spans="2:5" x14ac:dyDescent="0.25">
      <c r="B31" s="20" t="s">
        <v>167</v>
      </c>
      <c r="C31" s="21">
        <f>MAX('S2013-C'!$B$5:$U$5)</f>
        <v>0.95418209025754153</v>
      </c>
      <c r="D31" s="21">
        <f>MIN('S2013-C'!$B$5:$U$5)</f>
        <v>0.27709301409781839</v>
      </c>
      <c r="E31" s="21">
        <f>AVERAGE('S2013-C'!$B$5:$U$5)</f>
        <v>0.76613110708566334</v>
      </c>
    </row>
    <row r="32" spans="2:5" x14ac:dyDescent="0.25">
      <c r="B32" s="20" t="s">
        <v>166</v>
      </c>
      <c r="C32" s="21">
        <f>MAX('S2014-C'!$B$5:$U$5)</f>
        <v>0.86215409657775577</v>
      </c>
      <c r="D32" s="21">
        <f>MIN('S2014-C'!$B$5:$U$5)</f>
        <v>0.25861327178191712</v>
      </c>
      <c r="E32" s="21">
        <f>AVERAGE('S2014-C'!$B$5:$U$5)</f>
        <v>0.60036662915372696</v>
      </c>
    </row>
    <row r="33" spans="2:5" x14ac:dyDescent="0.25">
      <c r="B33" s="20" t="s">
        <v>244</v>
      </c>
      <c r="C33" s="21">
        <f>MAX('S2015-C'!$B$5:$U$5)</f>
        <v>0.85052548470919176</v>
      </c>
      <c r="D33" s="21">
        <f>MIN('S2015-C'!$B$5:$U$5)</f>
        <v>0.13931561828955194</v>
      </c>
      <c r="E33" s="21">
        <f>AVERAGE('S2015-C'!$B$5:$U$5)</f>
        <v>0.52026024770856427</v>
      </c>
    </row>
  </sheetData>
  <sortState ref="B26:E30">
    <sortCondition ref="B30:B34"/>
  </sortState>
  <pageMargins left="0.7" right="0.7" top="0.75" bottom="0.75" header="0.3" footer="0.3"/>
  <pageSetup scale="8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89</v>
      </c>
      <c r="C1" s="8" t="s">
        <v>90</v>
      </c>
      <c r="D1" s="8" t="s">
        <v>91</v>
      </c>
      <c r="E1" s="8" t="s">
        <v>92</v>
      </c>
      <c r="F1" s="8" t="s">
        <v>93</v>
      </c>
      <c r="G1" s="8" t="s">
        <v>94</v>
      </c>
      <c r="H1" s="8" t="s">
        <v>95</v>
      </c>
      <c r="I1" s="8" t="s">
        <v>96</v>
      </c>
      <c r="J1" s="8" t="s">
        <v>97</v>
      </c>
      <c r="K1" s="8" t="s">
        <v>98</v>
      </c>
      <c r="L1" s="8" t="s">
        <v>99</v>
      </c>
      <c r="M1" s="8" t="s">
        <v>100</v>
      </c>
      <c r="N1" s="8" t="s">
        <v>101</v>
      </c>
      <c r="O1" s="8" t="s">
        <v>102</v>
      </c>
      <c r="P1" s="8" t="s">
        <v>103</v>
      </c>
      <c r="Q1" s="8" t="s">
        <v>104</v>
      </c>
      <c r="R1" s="8" t="s">
        <v>105</v>
      </c>
      <c r="S1" s="8" t="s">
        <v>106</v>
      </c>
      <c r="T1" s="8" t="s">
        <v>107</v>
      </c>
      <c r="U1" s="8" t="s">
        <v>108</v>
      </c>
    </row>
    <row r="2" spans="1:21" s="10" customFormat="1" x14ac:dyDescent="0.25">
      <c r="A2" s="3" t="s">
        <v>182</v>
      </c>
      <c r="B2" s="11">
        <v>66916.683264999985</v>
      </c>
      <c r="C2" s="11">
        <v>67735.156764999992</v>
      </c>
      <c r="D2" s="11">
        <v>67997.215182</v>
      </c>
      <c r="E2" s="11">
        <v>67462.575392999977</v>
      </c>
      <c r="F2" s="11">
        <v>67987.286014999991</v>
      </c>
      <c r="G2" s="11">
        <v>68379.075426999989</v>
      </c>
      <c r="H2" s="11">
        <v>67870.575384999989</v>
      </c>
      <c r="I2" s="11">
        <v>67068.724881999995</v>
      </c>
      <c r="J2" s="11">
        <v>66898.361504</v>
      </c>
      <c r="K2" s="11">
        <v>66878.082119999992</v>
      </c>
      <c r="L2" s="11">
        <v>67184.615226999987</v>
      </c>
      <c r="M2" s="11">
        <v>67692.865042000005</v>
      </c>
      <c r="N2" s="11">
        <v>67263.549326000008</v>
      </c>
      <c r="O2" s="11">
        <v>66929.108286000002</v>
      </c>
      <c r="P2" s="11">
        <v>67387.896126000007</v>
      </c>
      <c r="Q2" s="11">
        <v>67802.723708999984</v>
      </c>
      <c r="R2" s="11">
        <v>67209.503553999995</v>
      </c>
      <c r="S2" s="11">
        <v>67456.802759999991</v>
      </c>
      <c r="T2" s="11">
        <v>67515.491566000012</v>
      </c>
      <c r="U2" s="11">
        <v>67172.17706300001</v>
      </c>
    </row>
    <row r="3" spans="1:21" x14ac:dyDescent="0.25">
      <c r="A3" s="4" t="s">
        <v>179</v>
      </c>
      <c r="B3" s="5">
        <v>420.09999999999997</v>
      </c>
      <c r="C3" s="5">
        <v>497.55833333333339</v>
      </c>
      <c r="D3" s="5">
        <v>569.17499999999995</v>
      </c>
      <c r="E3" s="5">
        <v>660.99166666666667</v>
      </c>
      <c r="F3" s="5">
        <v>655.40714285714284</v>
      </c>
      <c r="G3" s="5">
        <v>730.63333333333333</v>
      </c>
      <c r="H3" s="5">
        <v>789.24166666666667</v>
      </c>
      <c r="I3" s="5">
        <v>785.99166666666667</v>
      </c>
      <c r="J3" s="5">
        <v>825.44166666666661</v>
      </c>
      <c r="K3" s="5">
        <v>885.70769230769247</v>
      </c>
      <c r="L3" s="5">
        <v>785.46153846153845</v>
      </c>
      <c r="M3" s="5">
        <v>838.88333333333344</v>
      </c>
      <c r="N3" s="5">
        <v>867.11666666666667</v>
      </c>
      <c r="O3" s="5">
        <v>578.9083333333333</v>
      </c>
      <c r="P3" s="5">
        <v>358.57500000000005</v>
      </c>
      <c r="Q3" s="5">
        <v>457.76666666666665</v>
      </c>
      <c r="R3" s="5">
        <v>531.61666666666667</v>
      </c>
      <c r="S3" s="5">
        <v>388.16666666666669</v>
      </c>
      <c r="T3" s="5">
        <v>449.99999999999994</v>
      </c>
      <c r="U3" s="5">
        <v>662</v>
      </c>
    </row>
    <row r="4" spans="1:21" x14ac:dyDescent="0.25">
      <c r="A4" s="4" t="s">
        <v>180</v>
      </c>
      <c r="B4" s="5">
        <v>965.59999999999991</v>
      </c>
      <c r="C4" s="5">
        <v>965.59999999999991</v>
      </c>
      <c r="D4" s="5">
        <v>965.59999999999991</v>
      </c>
      <c r="E4" s="5">
        <v>965.59999999999991</v>
      </c>
      <c r="F4" s="5">
        <v>965.59999999999991</v>
      </c>
      <c r="G4" s="5">
        <v>965.59999999999991</v>
      </c>
      <c r="H4" s="5">
        <v>965.59999999999991</v>
      </c>
      <c r="I4" s="5">
        <v>965.59999999999991</v>
      </c>
      <c r="J4" s="5">
        <v>965.59999999999991</v>
      </c>
      <c r="K4" s="5">
        <v>965.59999999999991</v>
      </c>
      <c r="L4" s="5">
        <v>965.59999999999991</v>
      </c>
      <c r="M4" s="5">
        <v>965.59999999999991</v>
      </c>
      <c r="N4" s="5">
        <v>965.59999999999991</v>
      </c>
      <c r="O4" s="5">
        <v>965.59999999999991</v>
      </c>
      <c r="P4" s="5">
        <v>965.59999999999991</v>
      </c>
      <c r="Q4" s="5">
        <v>965.59999999999991</v>
      </c>
      <c r="R4" s="5">
        <v>965.59999999999991</v>
      </c>
      <c r="S4" s="5">
        <v>965.59999999999991</v>
      </c>
      <c r="T4" s="5">
        <v>965.59999999999991</v>
      </c>
      <c r="U4" s="5">
        <v>965.59999999999991</v>
      </c>
    </row>
    <row r="5" spans="1:21" x14ac:dyDescent="0.25">
      <c r="A5" s="3" t="s">
        <v>43</v>
      </c>
      <c r="B5" s="6">
        <v>0.43506628003314002</v>
      </c>
      <c r="C5" s="6">
        <v>0.5152841066003867</v>
      </c>
      <c r="D5" s="6">
        <v>0.5894521541010771</v>
      </c>
      <c r="E5" s="6">
        <v>0.68453983706158528</v>
      </c>
      <c r="F5" s="6">
        <v>0.67875636169960951</v>
      </c>
      <c r="G5" s="6">
        <v>0.75666252416459545</v>
      </c>
      <c r="H5" s="6">
        <v>0.81735880972107167</v>
      </c>
      <c r="I5" s="6">
        <v>0.8139930267881802</v>
      </c>
      <c r="J5" s="6">
        <v>0.85484845346589344</v>
      </c>
      <c r="K5" s="6">
        <v>0.91726148747689784</v>
      </c>
      <c r="L5" s="6">
        <v>0.8134440124912371</v>
      </c>
      <c r="M5" s="6">
        <v>0.86876898646782674</v>
      </c>
      <c r="N5" s="6">
        <v>0.89800814692074027</v>
      </c>
      <c r="O5" s="6">
        <v>0.59953224247445458</v>
      </c>
      <c r="P5" s="6">
        <v>0.37134942004971011</v>
      </c>
      <c r="Q5" s="6">
        <v>0.47407484120408727</v>
      </c>
      <c r="R5" s="6">
        <v>0.55055578569455954</v>
      </c>
      <c r="S5" s="6">
        <v>0.40199530516431931</v>
      </c>
      <c r="T5" s="6">
        <v>0.46603148301574149</v>
      </c>
      <c r="U5" s="6">
        <v>0.68558409279204646</v>
      </c>
    </row>
    <row r="6" spans="1:21" x14ac:dyDescent="0.25">
      <c r="A6" s="3" t="s">
        <v>44</v>
      </c>
      <c r="B6" s="7">
        <v>0.65962836786935797</v>
      </c>
    </row>
    <row r="8" spans="1:21" x14ac:dyDescent="0.25">
      <c r="A8" s="3" t="s">
        <v>0</v>
      </c>
      <c r="B8" s="3" t="s">
        <v>109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110</v>
      </c>
      <c r="C1" s="8" t="s">
        <v>111</v>
      </c>
      <c r="D1" s="8" t="s">
        <v>112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8" t="s">
        <v>126</v>
      </c>
      <c r="S1" s="8" t="s">
        <v>127</v>
      </c>
      <c r="T1" s="8" t="s">
        <v>128</v>
      </c>
      <c r="U1" s="8" t="s">
        <v>129</v>
      </c>
    </row>
    <row r="2" spans="1:21" s="10" customFormat="1" x14ac:dyDescent="0.25">
      <c r="A2" s="3" t="s">
        <v>182</v>
      </c>
      <c r="B2" s="11">
        <v>44745.615263999985</v>
      </c>
      <c r="C2" s="11">
        <v>45956.984772000011</v>
      </c>
      <c r="D2" s="11">
        <v>48590.147047000013</v>
      </c>
      <c r="E2" s="11">
        <v>48943.996646999993</v>
      </c>
      <c r="F2" s="11">
        <v>48645.575263999999</v>
      </c>
      <c r="G2" s="11">
        <v>47127.503311000008</v>
      </c>
      <c r="H2" s="11">
        <v>44527.315041000009</v>
      </c>
      <c r="I2" s="11">
        <v>45241.27200099999</v>
      </c>
      <c r="J2" s="11">
        <v>49724.493685000001</v>
      </c>
      <c r="K2" s="11">
        <v>50100.099072999998</v>
      </c>
      <c r="L2" s="11">
        <v>47515.334021999995</v>
      </c>
      <c r="M2" s="11">
        <v>45140.061902000001</v>
      </c>
      <c r="N2" s="11">
        <v>46752.723049000007</v>
      </c>
      <c r="O2" s="11">
        <v>47087.929577999996</v>
      </c>
      <c r="P2" s="11">
        <v>44614.524101000003</v>
      </c>
      <c r="Q2" s="11">
        <v>44635.273517000016</v>
      </c>
      <c r="R2" s="11">
        <v>44677.878847000015</v>
      </c>
      <c r="S2" s="11">
        <v>45923.489005999996</v>
      </c>
      <c r="T2" s="11">
        <v>46908.490532999989</v>
      </c>
      <c r="U2" s="11">
        <v>44831.564660000004</v>
      </c>
    </row>
    <row r="3" spans="1:21" x14ac:dyDescent="0.25">
      <c r="A3" s="4" t="s">
        <v>179</v>
      </c>
      <c r="B3" s="5">
        <v>1147.2749999999999</v>
      </c>
      <c r="C3" s="5">
        <v>566.95384615384603</v>
      </c>
      <c r="D3" s="5">
        <v>551.01666666666688</v>
      </c>
      <c r="E3" s="5">
        <v>627.44166666666661</v>
      </c>
      <c r="F3" s="5">
        <v>779.92500000000018</v>
      </c>
      <c r="G3" s="5">
        <v>836.22500000000002</v>
      </c>
      <c r="H3" s="5">
        <v>877.48333333333335</v>
      </c>
      <c r="I3" s="5">
        <v>1826.8</v>
      </c>
      <c r="J3" s="5">
        <v>1973.4166666666667</v>
      </c>
      <c r="K3" s="5">
        <v>1919.9333333333336</v>
      </c>
      <c r="L3" s="5">
        <v>1907.2416666666666</v>
      </c>
      <c r="M3" s="5">
        <v>1160.2249999999997</v>
      </c>
      <c r="N3" s="5">
        <v>4723.9666666666672</v>
      </c>
      <c r="O3" s="5">
        <v>4709.9500000000007</v>
      </c>
      <c r="P3" s="5">
        <v>4346.8666666666668</v>
      </c>
      <c r="Q3" s="5">
        <v>1264.6583333333328</v>
      </c>
      <c r="R3" s="5">
        <v>1539.0583333333332</v>
      </c>
      <c r="S3" s="5">
        <v>792.79166666666674</v>
      </c>
      <c r="T3" s="5">
        <v>873.0416666666664</v>
      </c>
      <c r="U3" s="5">
        <v>825.60833333333312</v>
      </c>
    </row>
    <row r="4" spans="1:21" x14ac:dyDescent="0.25">
      <c r="A4" s="4" t="s">
        <v>180</v>
      </c>
      <c r="B4" s="5">
        <v>8095.9999999999982</v>
      </c>
      <c r="C4" s="5">
        <v>8095.9999999999982</v>
      </c>
      <c r="D4" s="5">
        <v>8095.9999999999982</v>
      </c>
      <c r="E4" s="5">
        <v>8095.9999999999982</v>
      </c>
      <c r="F4" s="5">
        <v>8095.9999999999982</v>
      </c>
      <c r="G4" s="5">
        <v>8095.9999999999982</v>
      </c>
      <c r="H4" s="5">
        <v>8095.9999999999982</v>
      </c>
      <c r="I4" s="5">
        <v>8095.9999999999982</v>
      </c>
      <c r="J4" s="5">
        <v>8095.9999999999982</v>
      </c>
      <c r="K4" s="5">
        <v>8095.9999999999982</v>
      </c>
      <c r="L4" s="5">
        <v>8095.9999999999982</v>
      </c>
      <c r="M4" s="5">
        <v>8095.9999999999982</v>
      </c>
      <c r="N4" s="5">
        <v>8095.9999999999982</v>
      </c>
      <c r="O4" s="5">
        <v>8095.9999999999982</v>
      </c>
      <c r="P4" s="5">
        <v>8095.9999999999982</v>
      </c>
      <c r="Q4" s="5">
        <v>8095.9999999999982</v>
      </c>
      <c r="R4" s="5">
        <v>8095.9999999999982</v>
      </c>
      <c r="S4" s="5">
        <v>8095.9999999999982</v>
      </c>
      <c r="T4" s="5">
        <v>8095.9999999999982</v>
      </c>
      <c r="U4" s="5">
        <v>8095.9999999999982</v>
      </c>
    </row>
    <row r="5" spans="1:21" x14ac:dyDescent="0.25">
      <c r="A5" s="3" t="s">
        <v>43</v>
      </c>
      <c r="B5" s="6">
        <v>0.14170886857707513</v>
      </c>
      <c r="C5" s="6">
        <v>7.0028884159318947E-2</v>
      </c>
      <c r="D5" s="6">
        <v>6.8060359025032977E-2</v>
      </c>
      <c r="E5" s="6">
        <v>7.7500205862977609E-2</v>
      </c>
      <c r="F5" s="6">
        <v>9.6334609683794509E-2</v>
      </c>
      <c r="G5" s="6">
        <v>0.1032886610671937</v>
      </c>
      <c r="H5" s="6">
        <v>0.10838479907773389</v>
      </c>
      <c r="I5" s="6">
        <v>0.22564229249011863</v>
      </c>
      <c r="J5" s="6">
        <v>0.24375205862977609</v>
      </c>
      <c r="K5" s="6">
        <v>0.23714591567852447</v>
      </c>
      <c r="L5" s="6">
        <v>0.23557826910408436</v>
      </c>
      <c r="M5" s="6">
        <v>0.14330842391304346</v>
      </c>
      <c r="N5" s="6">
        <v>0.58349390645586319</v>
      </c>
      <c r="O5" s="6">
        <v>0.58176259881422943</v>
      </c>
      <c r="P5" s="6">
        <v>0.53691534914361017</v>
      </c>
      <c r="Q5" s="6">
        <v>0.15620779808959154</v>
      </c>
      <c r="R5" s="6">
        <v>0.19010107872200266</v>
      </c>
      <c r="S5" s="6">
        <v>9.7923871870882778E-2</v>
      </c>
      <c r="T5" s="6">
        <v>0.10783617424242424</v>
      </c>
      <c r="U5" s="6">
        <v>0.10197731389986825</v>
      </c>
    </row>
    <row r="6" spans="1:21" x14ac:dyDescent="0.25">
      <c r="A6" s="3" t="s">
        <v>44</v>
      </c>
      <c r="B6" s="7">
        <v>0.2053475719253573</v>
      </c>
    </row>
    <row r="8" spans="1:21" x14ac:dyDescent="0.25">
      <c r="A8" s="3" t="s">
        <v>0</v>
      </c>
      <c r="B8" s="3" t="s">
        <v>130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defaultColWidth="9.140625" defaultRowHeight="15" x14ac:dyDescent="0.25"/>
  <cols>
    <col min="1" max="1" width="22" style="1" bestFit="1" customWidth="1"/>
    <col min="2" max="21" width="12" style="1" customWidth="1"/>
    <col min="22" max="16384" width="9.140625" style="1"/>
  </cols>
  <sheetData>
    <row r="1" spans="1:21" s="10" customFormat="1" x14ac:dyDescent="0.25">
      <c r="A1" s="3" t="s">
        <v>178</v>
      </c>
      <c r="B1" s="8" t="s">
        <v>110</v>
      </c>
      <c r="C1" s="8" t="s">
        <v>111</v>
      </c>
      <c r="D1" s="8" t="s">
        <v>112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8" t="s">
        <v>126</v>
      </c>
      <c r="S1" s="8" t="s">
        <v>127</v>
      </c>
      <c r="T1" s="8" t="s">
        <v>128</v>
      </c>
      <c r="U1" s="8" t="s">
        <v>129</v>
      </c>
    </row>
    <row r="2" spans="1:21" s="10" customFormat="1" x14ac:dyDescent="0.25">
      <c r="A2" s="3" t="s">
        <v>182</v>
      </c>
      <c r="B2" s="11">
        <v>44745.615263999985</v>
      </c>
      <c r="C2" s="11">
        <v>45956.984772000011</v>
      </c>
      <c r="D2" s="11">
        <v>48590.147047000013</v>
      </c>
      <c r="E2" s="11">
        <v>48943.996646999993</v>
      </c>
      <c r="F2" s="11">
        <v>48645.575263999999</v>
      </c>
      <c r="G2" s="11">
        <v>47127.503311000008</v>
      </c>
      <c r="H2" s="11">
        <v>44527.315041000009</v>
      </c>
      <c r="I2" s="11">
        <v>45241.27200099999</v>
      </c>
      <c r="J2" s="11">
        <v>49724.493685000001</v>
      </c>
      <c r="K2" s="11">
        <v>50100.099072999998</v>
      </c>
      <c r="L2" s="11">
        <v>47515.334021999995</v>
      </c>
      <c r="M2" s="11">
        <v>45140.061902000001</v>
      </c>
      <c r="N2" s="11">
        <v>46752.723049000007</v>
      </c>
      <c r="O2" s="11">
        <v>47087.929577999996</v>
      </c>
      <c r="P2" s="11">
        <v>44614.524101000003</v>
      </c>
      <c r="Q2" s="11">
        <v>44635.273517000016</v>
      </c>
      <c r="R2" s="11">
        <v>44677.878847000015</v>
      </c>
      <c r="S2" s="11">
        <v>45923.489005999996</v>
      </c>
      <c r="T2" s="11">
        <v>46908.490532999989</v>
      </c>
      <c r="U2" s="11">
        <v>44831.564660000004</v>
      </c>
    </row>
    <row r="3" spans="1:21" x14ac:dyDescent="0.25">
      <c r="A3" s="4" t="s">
        <v>179</v>
      </c>
      <c r="B3" s="5">
        <v>387.00833333333333</v>
      </c>
      <c r="C3" s="5">
        <v>187.3923076923077</v>
      </c>
      <c r="D3" s="5">
        <v>139.77500000000001</v>
      </c>
      <c r="E3" s="5">
        <v>187.72499999999999</v>
      </c>
      <c r="F3" s="5">
        <v>306.1583333333333</v>
      </c>
      <c r="G3" s="5">
        <v>255.75833333333333</v>
      </c>
      <c r="H3" s="5">
        <v>331.4666666666667</v>
      </c>
      <c r="I3" s="5">
        <v>122.08333333333333</v>
      </c>
      <c r="J3" s="5">
        <v>76.574999999999989</v>
      </c>
      <c r="K3" s="5">
        <v>54.533333333333324</v>
      </c>
      <c r="L3" s="5">
        <v>24.400000000000002</v>
      </c>
      <c r="M3" s="5">
        <v>15.533333333333335</v>
      </c>
      <c r="N3" s="5">
        <v>45.016666666666666</v>
      </c>
      <c r="O3" s="5">
        <v>79.374999999999986</v>
      </c>
      <c r="P3" s="5">
        <v>81.98333333333332</v>
      </c>
      <c r="Q3" s="5">
        <v>167.85</v>
      </c>
      <c r="R3" s="5">
        <v>266.625</v>
      </c>
      <c r="S3" s="5">
        <v>113.97500000000001</v>
      </c>
      <c r="T3" s="5">
        <v>104.16666666666666</v>
      </c>
      <c r="U3" s="5">
        <v>92.083333333333329</v>
      </c>
    </row>
    <row r="4" spans="1:21" x14ac:dyDescent="0.25">
      <c r="A4" s="4" t="s">
        <v>180</v>
      </c>
      <c r="B4" s="5">
        <v>965.59999999999991</v>
      </c>
      <c r="C4" s="5">
        <v>965.59999999999991</v>
      </c>
      <c r="D4" s="5">
        <v>965.59999999999991</v>
      </c>
      <c r="E4" s="5">
        <v>965.59999999999991</v>
      </c>
      <c r="F4" s="5">
        <v>965.59999999999991</v>
      </c>
      <c r="G4" s="5">
        <v>965.59999999999991</v>
      </c>
      <c r="H4" s="5">
        <v>965.59999999999991</v>
      </c>
      <c r="I4" s="5">
        <v>965.59999999999991</v>
      </c>
      <c r="J4" s="5">
        <v>965.59999999999991</v>
      </c>
      <c r="K4" s="5">
        <v>965.59999999999991</v>
      </c>
      <c r="L4" s="5">
        <v>965.59999999999991</v>
      </c>
      <c r="M4" s="5">
        <v>965.59999999999991</v>
      </c>
      <c r="N4" s="5">
        <v>965.59999999999991</v>
      </c>
      <c r="O4" s="5">
        <v>965.59999999999991</v>
      </c>
      <c r="P4" s="5">
        <v>965.59999999999991</v>
      </c>
      <c r="Q4" s="5">
        <v>965.59999999999991</v>
      </c>
      <c r="R4" s="5">
        <v>965.59999999999991</v>
      </c>
      <c r="S4" s="5">
        <v>965.59999999999991</v>
      </c>
      <c r="T4" s="5">
        <v>965.59999999999991</v>
      </c>
      <c r="U4" s="5">
        <v>965.59999999999991</v>
      </c>
    </row>
    <row r="5" spans="1:21" x14ac:dyDescent="0.25">
      <c r="A5" s="3" t="s">
        <v>43</v>
      </c>
      <c r="B5" s="6">
        <v>0.40079570560618616</v>
      </c>
      <c r="C5" s="6">
        <v>0.19406825568797403</v>
      </c>
      <c r="D5" s="6">
        <v>0.14475455675227838</v>
      </c>
      <c r="E5" s="6">
        <v>0.19441280033140018</v>
      </c>
      <c r="F5" s="6">
        <v>0.31706538249102456</v>
      </c>
      <c r="G5" s="6">
        <v>0.26486985639326155</v>
      </c>
      <c r="H5" s="6">
        <v>0.34327533830433588</v>
      </c>
      <c r="I5" s="6">
        <v>0.12643261529964098</v>
      </c>
      <c r="J5" s="6">
        <v>7.9303024026512015E-2</v>
      </c>
      <c r="K5" s="6">
        <v>5.6476111571389112E-2</v>
      </c>
      <c r="L5" s="6">
        <v>2.526926263463132E-2</v>
      </c>
      <c r="M5" s="6">
        <v>1.6086716376691526E-2</v>
      </c>
      <c r="N5" s="6">
        <v>4.6620408726871031E-2</v>
      </c>
      <c r="O5" s="6">
        <v>8.2202775476387727E-2</v>
      </c>
      <c r="P5" s="6">
        <v>8.4904032035349339E-2</v>
      </c>
      <c r="Q5" s="6">
        <v>0.1738297431648716</v>
      </c>
      <c r="R5" s="6">
        <v>0.27612365368682684</v>
      </c>
      <c r="S5" s="6">
        <v>0.11803541839270922</v>
      </c>
      <c r="T5" s="6">
        <v>0.10787765810549572</v>
      </c>
      <c r="U5" s="6">
        <v>9.5363849765258218E-2</v>
      </c>
    </row>
    <row r="6" spans="1:21" x14ac:dyDescent="0.25">
      <c r="A6" s="3" t="s">
        <v>44</v>
      </c>
      <c r="B6" s="7">
        <v>0.15738835824145475</v>
      </c>
    </row>
    <row r="8" spans="1:21" x14ac:dyDescent="0.25">
      <c r="A8" s="3" t="s">
        <v>0</v>
      </c>
      <c r="B8" s="3" t="s">
        <v>130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193</v>
      </c>
      <c r="B1" s="26">
        <v>40394.666666666664</v>
      </c>
      <c r="C1" s="26">
        <v>40394.708333333336</v>
      </c>
      <c r="D1" s="26">
        <v>40394.75</v>
      </c>
      <c r="E1" s="26">
        <v>40395.666666666664</v>
      </c>
      <c r="F1" s="26">
        <v>40395.708333333336</v>
      </c>
      <c r="G1" s="26">
        <v>40399.708333333336</v>
      </c>
      <c r="H1" s="26">
        <v>40400.666666666664</v>
      </c>
      <c r="I1" s="26">
        <v>40400.708333333336</v>
      </c>
      <c r="J1" s="26">
        <v>40400.75</v>
      </c>
      <c r="K1" s="26">
        <v>40401.666666666664</v>
      </c>
      <c r="L1" s="26">
        <v>40401.708333333336</v>
      </c>
      <c r="M1" s="26">
        <v>40406.625</v>
      </c>
      <c r="N1" s="26">
        <v>40406.666666666664</v>
      </c>
      <c r="O1" s="26">
        <v>40406.708333333336</v>
      </c>
      <c r="P1" s="26">
        <v>40407.666666666664</v>
      </c>
      <c r="Q1" s="26">
        <v>40407.708333333336</v>
      </c>
      <c r="R1" s="26">
        <v>40413.625</v>
      </c>
      <c r="S1" s="26">
        <v>40413.666666666664</v>
      </c>
      <c r="T1" s="26">
        <v>40413.708333333336</v>
      </c>
      <c r="U1" s="26">
        <v>40413.75</v>
      </c>
    </row>
    <row r="2" spans="1:21" x14ac:dyDescent="0.25">
      <c r="A2" s="3" t="s">
        <v>182</v>
      </c>
      <c r="B2" s="11">
        <v>63366</v>
      </c>
      <c r="C2" s="11">
        <v>63707</v>
      </c>
      <c r="D2" s="11">
        <v>63401</v>
      </c>
      <c r="E2" s="11">
        <v>63375</v>
      </c>
      <c r="F2" s="11">
        <v>63554</v>
      </c>
      <c r="G2" s="11">
        <v>63435</v>
      </c>
      <c r="H2" s="11">
        <v>64060</v>
      </c>
      <c r="I2" s="11">
        <v>64306</v>
      </c>
      <c r="J2" s="11">
        <v>63751</v>
      </c>
      <c r="K2" s="11">
        <v>63580</v>
      </c>
      <c r="L2" s="11">
        <v>63499</v>
      </c>
      <c r="M2" s="11">
        <v>64554</v>
      </c>
      <c r="N2" s="11">
        <v>64866</v>
      </c>
      <c r="O2" s="11">
        <v>63375</v>
      </c>
      <c r="P2" s="11">
        <v>64041</v>
      </c>
      <c r="Q2" s="11">
        <v>64125</v>
      </c>
      <c r="R2" s="11">
        <v>64782</v>
      </c>
      <c r="S2" s="11">
        <v>65729</v>
      </c>
      <c r="T2" s="11">
        <v>65776</v>
      </c>
      <c r="U2" s="11">
        <v>64167</v>
      </c>
    </row>
    <row r="3" spans="1:21" x14ac:dyDescent="0.25">
      <c r="A3" s="4" t="s">
        <v>198</v>
      </c>
      <c r="B3" s="5">
        <v>309.77293956173736</v>
      </c>
      <c r="C3" s="5">
        <v>290.25907192144115</v>
      </c>
      <c r="D3" s="5">
        <v>293.13696078285989</v>
      </c>
      <c r="E3" s="5">
        <v>125.61100848343224</v>
      </c>
      <c r="F3" s="5">
        <v>145.67387898820786</v>
      </c>
      <c r="G3" s="5">
        <v>1144.0703134370765</v>
      </c>
      <c r="H3" s="5">
        <v>877.73400993755899</v>
      </c>
      <c r="I3" s="5">
        <v>952.11711034830932</v>
      </c>
      <c r="J3" s="5">
        <v>1149.80061307609</v>
      </c>
      <c r="K3" s="5">
        <v>853.39677418316091</v>
      </c>
      <c r="L3" s="5">
        <v>450.88498618020219</v>
      </c>
      <c r="M3" s="5">
        <v>291.06985765998536</v>
      </c>
      <c r="N3" s="5">
        <v>399.27399361444145</v>
      </c>
      <c r="O3" s="5">
        <v>334.12106974466269</v>
      </c>
      <c r="P3" s="5">
        <v>175.5747562193591</v>
      </c>
      <c r="Q3" s="5">
        <v>442.79313596339364</v>
      </c>
      <c r="R3" s="5">
        <v>419.21503175343952</v>
      </c>
      <c r="S3" s="5">
        <v>319.44107011084191</v>
      </c>
      <c r="T3" s="5">
        <v>214.36224432556298</v>
      </c>
      <c r="U3" s="5">
        <v>176.74373169779844</v>
      </c>
    </row>
    <row r="4" spans="1:21" x14ac:dyDescent="0.25">
      <c r="A4" s="4" t="s">
        <v>180</v>
      </c>
      <c r="B4" s="5">
        <v>7784.7999999999993</v>
      </c>
      <c r="C4" s="5">
        <v>7784.7999999999993</v>
      </c>
      <c r="D4" s="5">
        <v>7784.7999999999993</v>
      </c>
      <c r="E4" s="5">
        <v>7784.7999999999993</v>
      </c>
      <c r="F4" s="5">
        <v>7784.7999999999993</v>
      </c>
      <c r="G4" s="5">
        <v>7784.7999999999993</v>
      </c>
      <c r="H4" s="5">
        <v>7784.7999999999993</v>
      </c>
      <c r="I4" s="5">
        <v>7784.7999999999993</v>
      </c>
      <c r="J4" s="5">
        <v>7784.7999999999993</v>
      </c>
      <c r="K4" s="5">
        <v>7784.7999999999993</v>
      </c>
      <c r="L4" s="5">
        <v>7784.7999999999993</v>
      </c>
      <c r="M4" s="5">
        <v>7784.7999999999993</v>
      </c>
      <c r="N4" s="5">
        <v>7784.7999999999993</v>
      </c>
      <c r="O4" s="5">
        <v>7784.7999999999993</v>
      </c>
      <c r="P4" s="5">
        <v>7784.7999999999993</v>
      </c>
      <c r="Q4" s="5">
        <v>7784.7999999999993</v>
      </c>
      <c r="R4" s="5">
        <v>7784.7999999999993</v>
      </c>
      <c r="S4" s="5">
        <v>7784.7999999999993</v>
      </c>
      <c r="T4" s="5">
        <v>7784.7999999999993</v>
      </c>
      <c r="U4" s="5">
        <v>7784.7999999999993</v>
      </c>
    </row>
    <row r="5" spans="1:21" x14ac:dyDescent="0.25">
      <c r="A5" s="3" t="s">
        <v>43</v>
      </c>
      <c r="B5" s="6">
        <f>+B3/B4</f>
        <v>3.9792022860155353E-2</v>
      </c>
      <c r="C5" s="6">
        <f t="shared" ref="C5:U5" si="0">+C3/C4</f>
        <v>3.7285360178995114E-2</v>
      </c>
      <c r="D5" s="6">
        <f t="shared" si="0"/>
        <v>3.7655040692485348E-2</v>
      </c>
      <c r="E5" s="6">
        <f t="shared" si="0"/>
        <v>1.6135418826871886E-2</v>
      </c>
      <c r="F5" s="6">
        <f t="shared" si="0"/>
        <v>1.8712603918945622E-2</v>
      </c>
      <c r="G5" s="6">
        <f t="shared" si="0"/>
        <v>0.1469620688311937</v>
      </c>
      <c r="H5" s="6">
        <f t="shared" si="0"/>
        <v>0.11274971867454001</v>
      </c>
      <c r="I5" s="6">
        <f t="shared" si="0"/>
        <v>0.12230463343288324</v>
      </c>
      <c r="J5" s="6">
        <f t="shared" si="0"/>
        <v>0.14769815705940939</v>
      </c>
      <c r="K5" s="6">
        <f t="shared" si="0"/>
        <v>0.10962346806381165</v>
      </c>
      <c r="L5" s="6">
        <f t="shared" si="0"/>
        <v>5.7918634541696927E-2</v>
      </c>
      <c r="M5" s="6">
        <f t="shared" si="0"/>
        <v>3.7389510027230677E-2</v>
      </c>
      <c r="N5" s="6">
        <f t="shared" si="0"/>
        <v>5.1288921181589953E-2</v>
      </c>
      <c r="O5" s="6">
        <f t="shared" si="0"/>
        <v>4.2919672919620636E-2</v>
      </c>
      <c r="P5" s="6">
        <f t="shared" si="0"/>
        <v>2.255353460838546E-2</v>
      </c>
      <c r="Q5" s="6">
        <f t="shared" si="0"/>
        <v>5.687919226741775E-2</v>
      </c>
      <c r="R5" s="6">
        <f t="shared" si="0"/>
        <v>5.3850456242092226E-2</v>
      </c>
      <c r="S5" s="6">
        <f t="shared" si="0"/>
        <v>4.1033946936445631E-2</v>
      </c>
      <c r="T5" s="6">
        <f t="shared" si="0"/>
        <v>2.7535998911412368E-2</v>
      </c>
      <c r="U5" s="6">
        <f t="shared" si="0"/>
        <v>2.2703695881435421E-2</v>
      </c>
    </row>
    <row r="6" spans="1:21" x14ac:dyDescent="0.25">
      <c r="A6" s="3" t="s">
        <v>44</v>
      </c>
      <c r="B6" s="7">
        <f>AVERAGE(B5:U5)</f>
        <v>6.0149602802830902E-2</v>
      </c>
    </row>
    <row r="8" spans="1:21" x14ac:dyDescent="0.25">
      <c r="A8" s="3" t="s">
        <v>0</v>
      </c>
      <c r="B8" s="3" t="s">
        <v>185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A11" s="2"/>
      <c r="B11" s="29"/>
    </row>
    <row r="12" spans="1:21" x14ac:dyDescent="0.25">
      <c r="A12" s="2"/>
      <c r="B12" s="29"/>
    </row>
    <row r="13" spans="1:21" x14ac:dyDescent="0.25">
      <c r="A13" s="2"/>
      <c r="B13" s="29"/>
    </row>
    <row r="14" spans="1:21" x14ac:dyDescent="0.25">
      <c r="B14" s="29"/>
    </row>
    <row r="15" spans="1:21" x14ac:dyDescent="0.25">
      <c r="B15" s="29"/>
    </row>
    <row r="16" spans="1:21" x14ac:dyDescent="0.25">
      <c r="B16" s="29"/>
    </row>
    <row r="17" spans="2:2" x14ac:dyDescent="0.25">
      <c r="B17" s="29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  <row r="22" spans="2:2" x14ac:dyDescent="0.25">
      <c r="B22" s="29"/>
    </row>
    <row r="23" spans="2:2" x14ac:dyDescent="0.25">
      <c r="B23" s="29"/>
    </row>
    <row r="24" spans="2:2" x14ac:dyDescent="0.25">
      <c r="B24" s="29"/>
    </row>
    <row r="25" spans="2:2" x14ac:dyDescent="0.25">
      <c r="B25" s="29"/>
    </row>
    <row r="26" spans="2:2" x14ac:dyDescent="0.25">
      <c r="B26" s="29"/>
    </row>
    <row r="27" spans="2:2" x14ac:dyDescent="0.25">
      <c r="B27" s="29"/>
    </row>
    <row r="28" spans="2:2" x14ac:dyDescent="0.25">
      <c r="B28" s="29"/>
    </row>
    <row r="29" spans="2:2" x14ac:dyDescent="0.25">
      <c r="B29" s="29"/>
    </row>
    <row r="30" spans="2:2" x14ac:dyDescent="0.25">
      <c r="B30" s="2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193</v>
      </c>
      <c r="B1" s="26">
        <v>40394.666666666664</v>
      </c>
      <c r="C1" s="26">
        <v>40394.708333333336</v>
      </c>
      <c r="D1" s="26">
        <v>40394.75</v>
      </c>
      <c r="E1" s="26">
        <v>40395.666666666664</v>
      </c>
      <c r="F1" s="26">
        <v>40395.708333333336</v>
      </c>
      <c r="G1" s="26">
        <v>40399.708333333336</v>
      </c>
      <c r="H1" s="26">
        <v>40400.666666666664</v>
      </c>
      <c r="I1" s="26">
        <v>40400.708333333336</v>
      </c>
      <c r="J1" s="26">
        <v>40400.75</v>
      </c>
      <c r="K1" s="26">
        <v>40401.666666666664</v>
      </c>
      <c r="L1" s="26">
        <v>40401.708333333336</v>
      </c>
      <c r="M1" s="26">
        <v>40406.625</v>
      </c>
      <c r="N1" s="26">
        <v>40406.666666666664</v>
      </c>
      <c r="O1" s="26">
        <v>40406.708333333336</v>
      </c>
      <c r="P1" s="26">
        <v>40407.666666666664</v>
      </c>
      <c r="Q1" s="26">
        <v>40407.708333333336</v>
      </c>
      <c r="R1" s="26">
        <v>40413.625</v>
      </c>
      <c r="S1" s="26">
        <v>40413.666666666664</v>
      </c>
      <c r="T1" s="26">
        <v>40413.708333333336</v>
      </c>
      <c r="U1" s="26">
        <v>40413.75</v>
      </c>
    </row>
    <row r="2" spans="1:21" x14ac:dyDescent="0.25">
      <c r="A2" s="3" t="s">
        <v>182</v>
      </c>
      <c r="B2" s="11">
        <v>63366</v>
      </c>
      <c r="C2" s="11">
        <v>63707</v>
      </c>
      <c r="D2" s="11">
        <v>63401</v>
      </c>
      <c r="E2" s="11">
        <v>63375</v>
      </c>
      <c r="F2" s="11">
        <v>63554</v>
      </c>
      <c r="G2" s="11">
        <v>63435</v>
      </c>
      <c r="H2" s="11">
        <v>64060</v>
      </c>
      <c r="I2" s="11">
        <v>64306</v>
      </c>
      <c r="J2" s="11">
        <v>63751</v>
      </c>
      <c r="K2" s="11">
        <v>63580</v>
      </c>
      <c r="L2" s="11">
        <v>63499</v>
      </c>
      <c r="M2" s="11">
        <v>64554</v>
      </c>
      <c r="N2" s="11">
        <v>64866</v>
      </c>
      <c r="O2" s="11">
        <v>63375</v>
      </c>
      <c r="P2" s="11">
        <v>64041</v>
      </c>
      <c r="Q2" s="11">
        <v>64125</v>
      </c>
      <c r="R2" s="11">
        <v>64782</v>
      </c>
      <c r="S2" s="11">
        <v>65729</v>
      </c>
      <c r="T2" s="11">
        <v>65776</v>
      </c>
      <c r="U2" s="11">
        <v>64167</v>
      </c>
    </row>
    <row r="3" spans="1:21" x14ac:dyDescent="0.25">
      <c r="A3" s="4" t="s">
        <v>198</v>
      </c>
      <c r="B3" s="5">
        <v>100.35570165594059</v>
      </c>
      <c r="C3" s="5">
        <v>109.57703216620372</v>
      </c>
      <c r="D3" s="5">
        <v>121.27771741560434</v>
      </c>
      <c r="E3" s="5">
        <v>124.76258191934073</v>
      </c>
      <c r="F3" s="5">
        <v>156.12908424153215</v>
      </c>
      <c r="G3" s="5">
        <v>242.59298273012729</v>
      </c>
      <c r="H3" s="5">
        <v>139.56316551058299</v>
      </c>
      <c r="I3" s="5">
        <v>119.72981017174405</v>
      </c>
      <c r="J3" s="5">
        <v>86.462494596809734</v>
      </c>
      <c r="K3" s="5">
        <v>110.67771139437558</v>
      </c>
      <c r="L3" s="5">
        <v>120.46053173978891</v>
      </c>
      <c r="M3" s="5">
        <v>44.39564622311385</v>
      </c>
      <c r="N3" s="5">
        <v>110.43192858705177</v>
      </c>
      <c r="O3" s="5">
        <v>147.06269763271425</v>
      </c>
      <c r="P3" s="5">
        <v>35.812634277851167</v>
      </c>
      <c r="Q3" s="5">
        <v>28.534672576365875</v>
      </c>
      <c r="R3" s="5">
        <v>43.867915919396644</v>
      </c>
      <c r="S3" s="5">
        <v>159.38500013255666</v>
      </c>
      <c r="T3" s="5">
        <v>203.2728690012417</v>
      </c>
      <c r="U3" s="5">
        <v>195.19300952517111</v>
      </c>
    </row>
    <row r="4" spans="1:21" x14ac:dyDescent="0.25">
      <c r="A4" s="4" t="s">
        <v>180</v>
      </c>
      <c r="B4" s="5">
        <v>482.30000000000007</v>
      </c>
      <c r="C4" s="5">
        <v>482.30000000000007</v>
      </c>
      <c r="D4" s="5">
        <v>482.30000000000007</v>
      </c>
      <c r="E4" s="5">
        <v>482.30000000000007</v>
      </c>
      <c r="F4" s="5">
        <v>482.30000000000007</v>
      </c>
      <c r="G4" s="5">
        <v>482.30000000000007</v>
      </c>
      <c r="H4" s="5">
        <v>482.30000000000007</v>
      </c>
      <c r="I4" s="5">
        <v>482.30000000000007</v>
      </c>
      <c r="J4" s="5">
        <v>482.30000000000007</v>
      </c>
      <c r="K4" s="5">
        <v>482.30000000000007</v>
      </c>
      <c r="L4" s="5">
        <v>482.30000000000007</v>
      </c>
      <c r="M4" s="5">
        <v>482.30000000000007</v>
      </c>
      <c r="N4" s="5">
        <v>482.30000000000007</v>
      </c>
      <c r="O4" s="5">
        <v>482.30000000000007</v>
      </c>
      <c r="P4" s="5">
        <v>482.30000000000007</v>
      </c>
      <c r="Q4" s="5">
        <v>482.30000000000007</v>
      </c>
      <c r="R4" s="5">
        <v>482.30000000000007</v>
      </c>
      <c r="S4" s="5">
        <v>482.30000000000007</v>
      </c>
      <c r="T4" s="5">
        <v>482.30000000000007</v>
      </c>
      <c r="U4" s="5">
        <v>482.30000000000007</v>
      </c>
    </row>
    <row r="5" spans="1:21" x14ac:dyDescent="0.25">
      <c r="A5" s="3" t="s">
        <v>43</v>
      </c>
      <c r="B5" s="6">
        <f>+B3/B4</f>
        <v>0.20807734119000743</v>
      </c>
      <c r="C5" s="6">
        <f t="shared" ref="C5:U5" si="0">+C3/C4</f>
        <v>0.22719683219200437</v>
      </c>
      <c r="D5" s="6">
        <f t="shared" si="0"/>
        <v>0.25145701309476326</v>
      </c>
      <c r="E5" s="6">
        <f t="shared" si="0"/>
        <v>0.25868252523189034</v>
      </c>
      <c r="F5" s="6">
        <f t="shared" si="0"/>
        <v>0.32371777781781491</v>
      </c>
      <c r="G5" s="6">
        <f t="shared" si="0"/>
        <v>0.50299187793930589</v>
      </c>
      <c r="H5" s="6">
        <f t="shared" si="0"/>
        <v>0.28937003008621809</v>
      </c>
      <c r="I5" s="6">
        <f t="shared" si="0"/>
        <v>0.24824758484707452</v>
      </c>
      <c r="J5" s="6">
        <f t="shared" si="0"/>
        <v>0.17927118929465005</v>
      </c>
      <c r="K5" s="6">
        <f t="shared" si="0"/>
        <v>0.22947897863233582</v>
      </c>
      <c r="L5" s="6">
        <f t="shared" si="0"/>
        <v>0.24976266170389569</v>
      </c>
      <c r="M5" s="6">
        <f t="shared" si="0"/>
        <v>9.2049857398121174E-2</v>
      </c>
      <c r="N5" s="6">
        <f t="shared" si="0"/>
        <v>0.22896937297750727</v>
      </c>
      <c r="O5" s="6">
        <f t="shared" si="0"/>
        <v>0.30491954723764092</v>
      </c>
      <c r="P5" s="6">
        <f t="shared" si="0"/>
        <v>7.4253855023535487E-2</v>
      </c>
      <c r="Q5" s="6">
        <f t="shared" si="0"/>
        <v>5.9163741605568879E-2</v>
      </c>
      <c r="R5" s="6">
        <f t="shared" si="0"/>
        <v>9.0955662283633915E-2</v>
      </c>
      <c r="S5" s="6">
        <f t="shared" si="0"/>
        <v>0.33046858829060055</v>
      </c>
      <c r="T5" s="6">
        <f t="shared" si="0"/>
        <v>0.42146562098536527</v>
      </c>
      <c r="U5" s="6">
        <f t="shared" si="0"/>
        <v>0.40471285408494939</v>
      </c>
    </row>
    <row r="6" spans="1:21" x14ac:dyDescent="0.25">
      <c r="A6" s="3" t="s">
        <v>44</v>
      </c>
      <c r="B6" s="7">
        <f>AVERAGE(B5:U5)</f>
        <v>0.24876064559584415</v>
      </c>
    </row>
    <row r="8" spans="1:21" x14ac:dyDescent="0.25">
      <c r="A8" s="3" t="s">
        <v>0</v>
      </c>
      <c r="B8" s="3" t="s">
        <v>185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193</v>
      </c>
      <c r="B1" s="26">
        <v>40575.833333333336</v>
      </c>
      <c r="C1" s="26">
        <v>40575.875</v>
      </c>
      <c r="D1" s="26">
        <v>40576.791666666664</v>
      </c>
      <c r="E1" s="26">
        <v>40576.833333333336</v>
      </c>
      <c r="F1" s="26">
        <v>40576.875</v>
      </c>
      <c r="G1" s="26">
        <v>40577.291666666664</v>
      </c>
      <c r="H1" s="26">
        <v>40577.333333333336</v>
      </c>
      <c r="I1" s="26">
        <v>40577.375</v>
      </c>
      <c r="J1" s="26">
        <v>40577.416666666664</v>
      </c>
      <c r="K1" s="26">
        <v>40577.458333333336</v>
      </c>
      <c r="L1" s="26">
        <v>40577.5</v>
      </c>
      <c r="M1" s="26">
        <v>40577.791666666664</v>
      </c>
      <c r="N1" s="26">
        <v>40577.833333333336</v>
      </c>
      <c r="O1" s="26">
        <v>40577.875</v>
      </c>
      <c r="P1" s="26">
        <v>40583.791666666664</v>
      </c>
      <c r="Q1" s="26">
        <v>40583.833333333336</v>
      </c>
      <c r="R1" s="26">
        <v>40583.875</v>
      </c>
      <c r="S1" s="26">
        <v>40584.291666666664</v>
      </c>
      <c r="T1" s="26">
        <v>40584.333333333336</v>
      </c>
      <c r="U1" s="26">
        <v>40584.375</v>
      </c>
    </row>
    <row r="2" spans="1:21" x14ac:dyDescent="0.25">
      <c r="A2" s="3" t="s">
        <v>182</v>
      </c>
      <c r="B2" s="11">
        <v>54440</v>
      </c>
      <c r="C2" s="11">
        <v>54604</v>
      </c>
      <c r="D2" s="11">
        <v>55929</v>
      </c>
      <c r="E2" s="11">
        <v>56311</v>
      </c>
      <c r="F2" s="11">
        <v>55784</v>
      </c>
      <c r="G2" s="11">
        <v>54370</v>
      </c>
      <c r="H2" s="11">
        <v>55444</v>
      </c>
      <c r="I2" s="11">
        <v>55307</v>
      </c>
      <c r="J2" s="11">
        <v>55531</v>
      </c>
      <c r="K2" s="11">
        <v>55499</v>
      </c>
      <c r="L2" s="11">
        <v>55013</v>
      </c>
      <c r="M2" s="11">
        <v>55827</v>
      </c>
      <c r="N2" s="11">
        <v>55844</v>
      </c>
      <c r="O2" s="11">
        <v>55076</v>
      </c>
      <c r="P2" s="11">
        <v>54987</v>
      </c>
      <c r="Q2" s="11">
        <v>55975</v>
      </c>
      <c r="R2" s="11">
        <v>55840</v>
      </c>
      <c r="S2" s="11">
        <v>56552</v>
      </c>
      <c r="T2" s="11">
        <v>57315</v>
      </c>
      <c r="U2" s="11">
        <v>55106</v>
      </c>
    </row>
    <row r="3" spans="1:21" x14ac:dyDescent="0.25">
      <c r="A3" s="4" t="s">
        <v>198</v>
      </c>
      <c r="B3" s="5">
        <v>3509.6343779355288</v>
      </c>
      <c r="C3" s="5">
        <v>3838.6502594050407</v>
      </c>
      <c r="D3" s="5">
        <v>2988.2978061857848</v>
      </c>
      <c r="E3" s="5">
        <v>2973.5949211971974</v>
      </c>
      <c r="F3" s="5">
        <v>2967.8498859304191</v>
      </c>
      <c r="G3" s="5">
        <v>2162.2924540972376</v>
      </c>
      <c r="H3" s="5">
        <v>1740.0363506527806</v>
      </c>
      <c r="I3" s="5">
        <v>1663.5827752541168</v>
      </c>
      <c r="J3" s="5">
        <v>1432.2517626142833</v>
      </c>
      <c r="K3" s="5">
        <v>1474.9354720050355</v>
      </c>
      <c r="L3" s="5">
        <v>1533.4570093776972</v>
      </c>
      <c r="M3" s="5">
        <v>895.18389864394442</v>
      </c>
      <c r="N3" s="5">
        <v>377.13132637513689</v>
      </c>
      <c r="O3" s="5">
        <v>132.30081198507037</v>
      </c>
      <c r="P3" s="5">
        <v>3154.6496109783602</v>
      </c>
      <c r="Q3" s="5">
        <v>2940.0129566440201</v>
      </c>
      <c r="R3" s="5">
        <v>2903.8567497555414</v>
      </c>
      <c r="S3" s="5">
        <v>87.56642971606945</v>
      </c>
      <c r="T3" s="5">
        <v>129.84382560799673</v>
      </c>
      <c r="U3" s="5">
        <v>87.928335339332563</v>
      </c>
    </row>
    <row r="4" spans="1:21" x14ac:dyDescent="0.25">
      <c r="A4" s="4" t="s">
        <v>180</v>
      </c>
      <c r="B4" s="5">
        <v>7784.7999999999993</v>
      </c>
      <c r="C4" s="5">
        <v>7784.7999999999993</v>
      </c>
      <c r="D4" s="5">
        <v>7784.7999999999993</v>
      </c>
      <c r="E4" s="5">
        <v>7784.7999999999993</v>
      </c>
      <c r="F4" s="5">
        <v>7784.7999999999993</v>
      </c>
      <c r="G4" s="5">
        <v>7784.7999999999993</v>
      </c>
      <c r="H4" s="5">
        <v>7784.7999999999993</v>
      </c>
      <c r="I4" s="5">
        <v>7784.7999999999993</v>
      </c>
      <c r="J4" s="5">
        <v>7784.7999999999993</v>
      </c>
      <c r="K4" s="5">
        <v>7784.7999999999993</v>
      </c>
      <c r="L4" s="5">
        <v>7784.7999999999993</v>
      </c>
      <c r="M4" s="5">
        <v>7784.7999999999993</v>
      </c>
      <c r="N4" s="5">
        <v>7784.7999999999993</v>
      </c>
      <c r="O4" s="5">
        <v>7784.7999999999993</v>
      </c>
      <c r="P4" s="5">
        <v>7784.7999999999993</v>
      </c>
      <c r="Q4" s="5">
        <v>7784.7999999999993</v>
      </c>
      <c r="R4" s="5">
        <v>7784.7999999999993</v>
      </c>
      <c r="S4" s="5">
        <v>7784.7999999999993</v>
      </c>
      <c r="T4" s="5">
        <v>7784.7999999999993</v>
      </c>
      <c r="U4" s="5">
        <v>7784.7999999999993</v>
      </c>
    </row>
    <row r="5" spans="1:21" x14ac:dyDescent="0.25">
      <c r="A5" s="3" t="s">
        <v>43</v>
      </c>
      <c r="B5" s="6">
        <f>+B3/B4</f>
        <v>0.45083166914185713</v>
      </c>
      <c r="C5" s="6">
        <f t="shared" ref="C5:U5" si="0">+C3/C4</f>
        <v>0.49309555279583817</v>
      </c>
      <c r="D5" s="6">
        <f t="shared" si="0"/>
        <v>0.38386314435641056</v>
      </c>
      <c r="E5" s="6">
        <f t="shared" si="0"/>
        <v>0.38197447862465289</v>
      </c>
      <c r="F5" s="6">
        <f t="shared" si="0"/>
        <v>0.38123649752471733</v>
      </c>
      <c r="G5" s="6">
        <f t="shared" si="0"/>
        <v>0.27775825378908103</v>
      </c>
      <c r="H5" s="6">
        <f t="shared" si="0"/>
        <v>0.22351715530942101</v>
      </c>
      <c r="I5" s="6">
        <f t="shared" si="0"/>
        <v>0.21369627675137665</v>
      </c>
      <c r="J5" s="6">
        <f t="shared" si="0"/>
        <v>0.18398054704222117</v>
      </c>
      <c r="K5" s="6">
        <f t="shared" si="0"/>
        <v>0.18946350221008063</v>
      </c>
      <c r="L5" s="6">
        <f t="shared" si="0"/>
        <v>0.19698091272450124</v>
      </c>
      <c r="M5" s="6">
        <f t="shared" si="0"/>
        <v>0.11499125200954996</v>
      </c>
      <c r="N5" s="6">
        <f t="shared" si="0"/>
        <v>4.8444574860643422E-2</v>
      </c>
      <c r="O5" s="6">
        <f t="shared" si="0"/>
        <v>1.6994760557120334E-2</v>
      </c>
      <c r="P5" s="6">
        <f t="shared" si="0"/>
        <v>0.40523194057372836</v>
      </c>
      <c r="Q5" s="6">
        <f t="shared" si="0"/>
        <v>0.37766069220070142</v>
      </c>
      <c r="R5" s="6">
        <f t="shared" si="0"/>
        <v>0.37301623031491388</v>
      </c>
      <c r="S5" s="6">
        <f t="shared" si="0"/>
        <v>1.1248385278500342E-2</v>
      </c>
      <c r="T5" s="6">
        <f t="shared" si="0"/>
        <v>1.6679147262356996E-2</v>
      </c>
      <c r="U5" s="6">
        <f t="shared" si="0"/>
        <v>1.1294874028791051E-2</v>
      </c>
    </row>
    <row r="6" spans="1:21" x14ac:dyDescent="0.25">
      <c r="A6" s="3" t="s">
        <v>44</v>
      </c>
      <c r="B6" s="7">
        <f>AVERAGE(B5:U5)</f>
        <v>0.23759799236782317</v>
      </c>
    </row>
    <row r="8" spans="1:21" x14ac:dyDescent="0.25">
      <c r="A8" s="3" t="s">
        <v>0</v>
      </c>
      <c r="B8" s="3" t="s">
        <v>186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9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  <row r="22" spans="2:2" x14ac:dyDescent="0.25">
      <c r="B22" s="29"/>
    </row>
    <row r="23" spans="2:2" x14ac:dyDescent="0.25">
      <c r="B23" s="29"/>
    </row>
    <row r="24" spans="2:2" x14ac:dyDescent="0.25">
      <c r="B24" s="29"/>
    </row>
    <row r="25" spans="2:2" x14ac:dyDescent="0.25">
      <c r="B25" s="29"/>
    </row>
    <row r="26" spans="2:2" x14ac:dyDescent="0.25">
      <c r="B26" s="29"/>
    </row>
    <row r="27" spans="2:2" x14ac:dyDescent="0.25">
      <c r="B27" s="29"/>
    </row>
    <row r="28" spans="2:2" x14ac:dyDescent="0.25">
      <c r="B28" s="29"/>
    </row>
    <row r="29" spans="2:2" x14ac:dyDescent="0.25">
      <c r="B29" s="29"/>
    </row>
    <row r="30" spans="2:2" x14ac:dyDescent="0.25">
      <c r="B30" s="2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193</v>
      </c>
      <c r="B1" s="26">
        <v>40575.833333333336</v>
      </c>
      <c r="C1" s="26">
        <v>40575.875</v>
      </c>
      <c r="D1" s="26">
        <v>40576.791666666664</v>
      </c>
      <c r="E1" s="26">
        <v>40576.833333333336</v>
      </c>
      <c r="F1" s="26">
        <v>40576.875</v>
      </c>
      <c r="G1" s="26">
        <v>40577.291666666664</v>
      </c>
      <c r="H1" s="26">
        <v>40577.333333333336</v>
      </c>
      <c r="I1" s="26">
        <v>40577.375</v>
      </c>
      <c r="J1" s="26">
        <v>40577.416666666664</v>
      </c>
      <c r="K1" s="26">
        <v>40577.458333333336</v>
      </c>
      <c r="L1" s="26">
        <v>40577.5</v>
      </c>
      <c r="M1" s="26">
        <v>40577.791666666664</v>
      </c>
      <c r="N1" s="26">
        <v>40577.833333333336</v>
      </c>
      <c r="O1" s="26">
        <v>40577.875</v>
      </c>
      <c r="P1" s="26">
        <v>40583.791666666664</v>
      </c>
      <c r="Q1" s="26">
        <v>40583.833333333336</v>
      </c>
      <c r="R1" s="26">
        <v>40583.875</v>
      </c>
      <c r="S1" s="26">
        <v>40584.291666666664</v>
      </c>
      <c r="T1" s="26">
        <v>40584.333333333336</v>
      </c>
      <c r="U1" s="26">
        <v>40584.375</v>
      </c>
    </row>
    <row r="2" spans="1:21" x14ac:dyDescent="0.25">
      <c r="A2" s="3" t="s">
        <v>182</v>
      </c>
      <c r="B2" s="11">
        <v>54440</v>
      </c>
      <c r="C2" s="11">
        <v>54604</v>
      </c>
      <c r="D2" s="11">
        <v>55929</v>
      </c>
      <c r="E2" s="11">
        <v>56311</v>
      </c>
      <c r="F2" s="11">
        <v>55784</v>
      </c>
      <c r="G2" s="11">
        <v>54370</v>
      </c>
      <c r="H2" s="11">
        <v>55444</v>
      </c>
      <c r="I2" s="11">
        <v>55307</v>
      </c>
      <c r="J2" s="11">
        <v>55531</v>
      </c>
      <c r="K2" s="11">
        <v>55499</v>
      </c>
      <c r="L2" s="11">
        <v>55013</v>
      </c>
      <c r="M2" s="11">
        <v>55827</v>
      </c>
      <c r="N2" s="11">
        <v>55844</v>
      </c>
      <c r="O2" s="11">
        <v>55076</v>
      </c>
      <c r="P2" s="11">
        <v>54987</v>
      </c>
      <c r="Q2" s="11">
        <v>55975</v>
      </c>
      <c r="R2" s="11">
        <v>55840</v>
      </c>
      <c r="S2" s="11">
        <v>56552</v>
      </c>
      <c r="T2" s="11">
        <v>57315</v>
      </c>
      <c r="U2" s="11">
        <v>55106</v>
      </c>
    </row>
    <row r="3" spans="1:21" x14ac:dyDescent="0.25">
      <c r="A3" s="4" t="s">
        <v>198</v>
      </c>
      <c r="B3" s="5">
        <v>342.38661017755749</v>
      </c>
      <c r="C3" s="5">
        <v>245.94419063568114</v>
      </c>
      <c r="D3" s="5">
        <v>148.05233398013644</v>
      </c>
      <c r="E3" s="5">
        <v>171.17955599963204</v>
      </c>
      <c r="F3" s="5">
        <v>184.70428036265903</v>
      </c>
      <c r="G3" s="5">
        <v>280.07692672517567</v>
      </c>
      <c r="H3" s="5">
        <v>273.11407501727899</v>
      </c>
      <c r="I3" s="5">
        <v>207.12983397377863</v>
      </c>
      <c r="J3" s="5">
        <v>155.72050928327772</v>
      </c>
      <c r="K3" s="5">
        <v>119.30308748513718</v>
      </c>
      <c r="L3" s="5">
        <v>116.67490717926788</v>
      </c>
      <c r="M3" s="5">
        <v>105.15360151078966</v>
      </c>
      <c r="N3" s="5">
        <v>95.523049687096304</v>
      </c>
      <c r="O3" s="5">
        <v>92.185785243776124</v>
      </c>
      <c r="P3" s="5">
        <v>468.66260371738008</v>
      </c>
      <c r="Q3" s="5">
        <v>451.81999971369538</v>
      </c>
      <c r="R3" s="5">
        <v>441.06526375240753</v>
      </c>
      <c r="S3" s="5">
        <v>327.39724582672119</v>
      </c>
      <c r="T3" s="5">
        <v>304.8284535914932</v>
      </c>
      <c r="U3" s="5">
        <v>325.08664894951715</v>
      </c>
    </row>
    <row r="4" spans="1:21" x14ac:dyDescent="0.25">
      <c r="A4" s="4" t="s">
        <v>180</v>
      </c>
      <c r="B4" s="5">
        <v>482.30000000000007</v>
      </c>
      <c r="C4" s="5">
        <v>482.30000000000007</v>
      </c>
      <c r="D4" s="5">
        <v>482.30000000000007</v>
      </c>
      <c r="E4" s="5">
        <v>482.30000000000007</v>
      </c>
      <c r="F4" s="5">
        <v>482.30000000000007</v>
      </c>
      <c r="G4" s="5">
        <v>482.30000000000007</v>
      </c>
      <c r="H4" s="5">
        <v>482.30000000000007</v>
      </c>
      <c r="I4" s="5">
        <v>482.30000000000007</v>
      </c>
      <c r="J4" s="5">
        <v>482.30000000000007</v>
      </c>
      <c r="K4" s="5">
        <v>482.30000000000007</v>
      </c>
      <c r="L4" s="5">
        <v>482.30000000000007</v>
      </c>
      <c r="M4" s="5">
        <v>482.30000000000007</v>
      </c>
      <c r="N4" s="5">
        <v>482.30000000000007</v>
      </c>
      <c r="O4" s="5">
        <v>482.30000000000007</v>
      </c>
      <c r="P4" s="5">
        <v>482.30000000000007</v>
      </c>
      <c r="Q4" s="5">
        <v>482.30000000000007</v>
      </c>
      <c r="R4" s="5">
        <v>482.30000000000007</v>
      </c>
      <c r="S4" s="5">
        <v>482.30000000000007</v>
      </c>
      <c r="T4" s="5">
        <v>482.30000000000007</v>
      </c>
      <c r="U4" s="5">
        <v>482.30000000000007</v>
      </c>
    </row>
    <row r="5" spans="1:21" x14ac:dyDescent="0.25">
      <c r="A5" s="3" t="s">
        <v>43</v>
      </c>
      <c r="B5" s="6">
        <f>+B3/B4</f>
        <v>0.70990381542101899</v>
      </c>
      <c r="C5" s="6">
        <f t="shared" ref="C5:U5" si="0">+C3/C4</f>
        <v>0.50994026671300252</v>
      </c>
      <c r="D5" s="6">
        <f t="shared" si="0"/>
        <v>0.30697145755781963</v>
      </c>
      <c r="E5" s="6">
        <f t="shared" si="0"/>
        <v>0.35492340037244874</v>
      </c>
      <c r="F5" s="6">
        <f t="shared" si="0"/>
        <v>0.3829655408721937</v>
      </c>
      <c r="G5" s="6">
        <f t="shared" si="0"/>
        <v>0.58071102368893968</v>
      </c>
      <c r="H5" s="6">
        <f t="shared" si="0"/>
        <v>0.56627425879593396</v>
      </c>
      <c r="I5" s="6">
        <f t="shared" si="0"/>
        <v>0.42946264560186315</v>
      </c>
      <c r="J5" s="6">
        <f t="shared" si="0"/>
        <v>0.32287063919402387</v>
      </c>
      <c r="K5" s="6">
        <f t="shared" si="0"/>
        <v>0.24736281875417201</v>
      </c>
      <c r="L5" s="6">
        <f t="shared" si="0"/>
        <v>0.24191355417637955</v>
      </c>
      <c r="M5" s="6">
        <f t="shared" si="0"/>
        <v>0.2180252985917264</v>
      </c>
      <c r="N5" s="6">
        <f t="shared" si="0"/>
        <v>0.19805732881421581</v>
      </c>
      <c r="O5" s="6">
        <f t="shared" si="0"/>
        <v>0.19113785039140807</v>
      </c>
      <c r="P5" s="6">
        <f t="shared" si="0"/>
        <v>0.97172424573373417</v>
      </c>
      <c r="Q5" s="6">
        <f t="shared" si="0"/>
        <v>0.93680281922806408</v>
      </c>
      <c r="R5" s="6">
        <f t="shared" si="0"/>
        <v>0.91450396797098787</v>
      </c>
      <c r="S5" s="6">
        <f t="shared" si="0"/>
        <v>0.67882489286071146</v>
      </c>
      <c r="T5" s="6">
        <f t="shared" si="0"/>
        <v>0.63203079741134804</v>
      </c>
      <c r="U5" s="6">
        <f t="shared" si="0"/>
        <v>0.67403410522396245</v>
      </c>
    </row>
    <row r="6" spans="1:21" x14ac:dyDescent="0.25">
      <c r="A6" s="3" t="s">
        <v>44</v>
      </c>
      <c r="B6" s="7">
        <f>AVERAGE(B5:U5)</f>
        <v>0.50342203636869765</v>
      </c>
    </row>
    <row r="8" spans="1:21" x14ac:dyDescent="0.25">
      <c r="A8" s="3" t="s">
        <v>0</v>
      </c>
      <c r="B8" s="3" t="s">
        <v>186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193</v>
      </c>
      <c r="B1" s="26">
        <v>39989.666666666664</v>
      </c>
      <c r="C1" s="26">
        <v>39989.708333333336</v>
      </c>
      <c r="D1" s="26">
        <v>40002.666666666664</v>
      </c>
      <c r="E1" s="26">
        <v>40002.708333333336</v>
      </c>
      <c r="F1" s="26">
        <v>40003.708333333336</v>
      </c>
      <c r="G1" s="26">
        <v>40003.75</v>
      </c>
      <c r="H1" s="26">
        <v>40007.666666666664</v>
      </c>
      <c r="I1" s="26">
        <v>40007.708333333336</v>
      </c>
      <c r="J1" s="26">
        <v>40007.75</v>
      </c>
      <c r="K1" s="26">
        <v>40008.666666666664</v>
      </c>
      <c r="L1" s="26">
        <v>40008.708333333336</v>
      </c>
      <c r="M1" s="26">
        <v>40008.75</v>
      </c>
      <c r="N1" s="26">
        <v>40009.666666666664</v>
      </c>
      <c r="O1" s="26">
        <v>40009.708333333336</v>
      </c>
      <c r="P1" s="26">
        <v>40009.75</v>
      </c>
      <c r="Q1" s="26">
        <v>40010.666666666664</v>
      </c>
      <c r="R1" s="26">
        <v>40010.708333333336</v>
      </c>
      <c r="S1" s="26">
        <v>40010.75</v>
      </c>
      <c r="T1" s="26">
        <v>40030.666666666664</v>
      </c>
      <c r="U1" s="26">
        <v>40045.708333333336</v>
      </c>
    </row>
    <row r="2" spans="1:21" x14ac:dyDescent="0.25">
      <c r="A2" s="3" t="s">
        <v>182</v>
      </c>
      <c r="B2" s="11">
        <v>62278</v>
      </c>
      <c r="C2" s="11">
        <v>62259</v>
      </c>
      <c r="D2" s="11">
        <v>62331</v>
      </c>
      <c r="E2" s="11">
        <v>62713</v>
      </c>
      <c r="F2" s="11">
        <v>62505</v>
      </c>
      <c r="G2" s="11">
        <v>62238</v>
      </c>
      <c r="H2" s="11">
        <v>62707</v>
      </c>
      <c r="I2" s="11">
        <v>63400</v>
      </c>
      <c r="J2" s="11">
        <v>63216</v>
      </c>
      <c r="K2" s="11">
        <v>62292</v>
      </c>
      <c r="L2" s="11">
        <v>62945</v>
      </c>
      <c r="M2" s="11">
        <v>62714</v>
      </c>
      <c r="N2" s="11">
        <v>62361</v>
      </c>
      <c r="O2" s="11">
        <v>63215</v>
      </c>
      <c r="P2" s="11">
        <v>62961</v>
      </c>
      <c r="Q2" s="11">
        <v>62176</v>
      </c>
      <c r="R2" s="11">
        <v>62756</v>
      </c>
      <c r="S2" s="11">
        <v>62213</v>
      </c>
      <c r="T2" s="11">
        <v>62043</v>
      </c>
      <c r="U2" s="11">
        <v>62011</v>
      </c>
    </row>
    <row r="3" spans="1:21" x14ac:dyDescent="0.25">
      <c r="A3" s="4" t="s">
        <v>198</v>
      </c>
      <c r="B3" s="5">
        <v>241.81362621229766</v>
      </c>
      <c r="C3" s="5">
        <v>281.34855951612019</v>
      </c>
      <c r="D3" s="5">
        <v>993.81589518151395</v>
      </c>
      <c r="E3" s="5">
        <v>920.97928296602981</v>
      </c>
      <c r="F3" s="5">
        <v>1214.6590015606437</v>
      </c>
      <c r="G3" s="5">
        <v>1121.1453131045</v>
      </c>
      <c r="H3" s="5">
        <v>924.90612950571312</v>
      </c>
      <c r="I3" s="5">
        <v>1081.0866041027982</v>
      </c>
      <c r="J3" s="5">
        <v>1224.0478615352806</v>
      </c>
      <c r="K3" s="5">
        <v>1650.0670355374955</v>
      </c>
      <c r="L3" s="5">
        <v>1842.7051207236343</v>
      </c>
      <c r="M3" s="5">
        <v>1938.0228474223627</v>
      </c>
      <c r="N3" s="5">
        <v>1349.304310117637</v>
      </c>
      <c r="O3" s="5">
        <v>1359.9948675083367</v>
      </c>
      <c r="P3" s="5">
        <v>1631.9682278541741</v>
      </c>
      <c r="Q3" s="5">
        <v>443.8355487076816</v>
      </c>
      <c r="R3" s="5">
        <v>423.8199908229069</v>
      </c>
      <c r="S3" s="5">
        <v>541.44870642404112</v>
      </c>
      <c r="T3" s="5">
        <v>261.81114324388875</v>
      </c>
      <c r="U3" s="5">
        <v>397.83004758885903</v>
      </c>
    </row>
    <row r="4" spans="1:21" x14ac:dyDescent="0.25">
      <c r="A4" s="4" t="s">
        <v>180</v>
      </c>
      <c r="B4" s="5">
        <v>6997.7</v>
      </c>
      <c r="C4" s="5">
        <v>6997.7</v>
      </c>
      <c r="D4" s="5">
        <v>6997.7</v>
      </c>
      <c r="E4" s="5">
        <v>6997.7</v>
      </c>
      <c r="F4" s="5">
        <v>6997.7</v>
      </c>
      <c r="G4" s="5">
        <v>6997.7</v>
      </c>
      <c r="H4" s="5">
        <v>6997.7</v>
      </c>
      <c r="I4" s="5">
        <v>6997.7</v>
      </c>
      <c r="J4" s="5">
        <v>6997.7</v>
      </c>
      <c r="K4" s="5">
        <v>6997.7</v>
      </c>
      <c r="L4" s="5">
        <v>6997.7</v>
      </c>
      <c r="M4" s="5">
        <v>6997.7</v>
      </c>
      <c r="N4" s="5">
        <v>6997.7</v>
      </c>
      <c r="O4" s="5">
        <v>6997.7</v>
      </c>
      <c r="P4" s="5">
        <v>6997.7</v>
      </c>
      <c r="Q4" s="5">
        <v>6997.7</v>
      </c>
      <c r="R4" s="5">
        <v>6997.7</v>
      </c>
      <c r="S4" s="5">
        <v>6997.7</v>
      </c>
      <c r="T4" s="5">
        <v>6997.7</v>
      </c>
      <c r="U4" s="5">
        <v>6997.7</v>
      </c>
    </row>
    <row r="5" spans="1:21" x14ac:dyDescent="0.25">
      <c r="A5" s="3" t="s">
        <v>43</v>
      </c>
      <c r="B5" s="6">
        <f>+B3/B4</f>
        <v>3.4556157910784639E-2</v>
      </c>
      <c r="C5" s="6">
        <f t="shared" ref="C5:U5" si="0">+C3/C4</f>
        <v>4.0205861856913015E-2</v>
      </c>
      <c r="D5" s="6">
        <f t="shared" si="0"/>
        <v>0.14202036314524971</v>
      </c>
      <c r="E5" s="6">
        <f t="shared" si="0"/>
        <v>0.13161171284365289</v>
      </c>
      <c r="F5" s="6">
        <f t="shared" si="0"/>
        <v>0.17357974785438698</v>
      </c>
      <c r="G5" s="6">
        <f t="shared" si="0"/>
        <v>0.16021625864276834</v>
      </c>
      <c r="H5" s="6">
        <f t="shared" si="0"/>
        <v>0.13217287530270133</v>
      </c>
      <c r="I5" s="6">
        <f t="shared" si="0"/>
        <v>0.15449170500347231</v>
      </c>
      <c r="J5" s="6">
        <f t="shared" si="0"/>
        <v>0.17492145441148957</v>
      </c>
      <c r="K5" s="6">
        <f t="shared" si="0"/>
        <v>0.23580133980272025</v>
      </c>
      <c r="L5" s="6">
        <f t="shared" si="0"/>
        <v>0.26333011142570195</v>
      </c>
      <c r="M5" s="6">
        <f t="shared" si="0"/>
        <v>0.27695140509343968</v>
      </c>
      <c r="N5" s="6">
        <f t="shared" si="0"/>
        <v>0.1928211140971515</v>
      </c>
      <c r="O5" s="6">
        <f t="shared" si="0"/>
        <v>0.1943488385481425</v>
      </c>
      <c r="P5" s="6">
        <f t="shared" si="0"/>
        <v>0.23321494603286425</v>
      </c>
      <c r="Q5" s="6">
        <f t="shared" si="0"/>
        <v>6.3425918331406261E-2</v>
      </c>
      <c r="R5" s="6">
        <f t="shared" si="0"/>
        <v>6.0565613104721111E-2</v>
      </c>
      <c r="S5" s="6">
        <f t="shared" si="0"/>
        <v>7.737523849608316E-2</v>
      </c>
      <c r="T5" s="6">
        <f t="shared" si="0"/>
        <v>3.7413885025635391E-2</v>
      </c>
      <c r="U5" s="6">
        <f t="shared" si="0"/>
        <v>5.6851543734206818E-2</v>
      </c>
    </row>
    <row r="6" spans="1:21" x14ac:dyDescent="0.25">
      <c r="A6" s="3" t="s">
        <v>44</v>
      </c>
      <c r="B6" s="7">
        <f>AVERAGE(B5:U5)</f>
        <v>0.14179380453317461</v>
      </c>
    </row>
    <row r="8" spans="1:21" x14ac:dyDescent="0.25">
      <c r="A8" s="3" t="s">
        <v>0</v>
      </c>
      <c r="B8" s="3" t="s">
        <v>183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B10" s="2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30"/>
    </row>
    <row r="15" spans="1:21" x14ac:dyDescent="0.25">
      <c r="B15" s="30"/>
    </row>
    <row r="16" spans="1:21" x14ac:dyDescent="0.25">
      <c r="B16" s="30"/>
    </row>
    <row r="17" spans="2:2" x14ac:dyDescent="0.25">
      <c r="B17" s="30"/>
    </row>
    <row r="18" spans="2:2" x14ac:dyDescent="0.25">
      <c r="B18" s="30"/>
    </row>
    <row r="19" spans="2:2" x14ac:dyDescent="0.25">
      <c r="B19" s="30"/>
    </row>
    <row r="20" spans="2:2" x14ac:dyDescent="0.25">
      <c r="B20" s="30"/>
    </row>
    <row r="21" spans="2:2" x14ac:dyDescent="0.25">
      <c r="B21" s="30"/>
    </row>
    <row r="22" spans="2:2" x14ac:dyDescent="0.25">
      <c r="B22" s="30"/>
    </row>
    <row r="23" spans="2:2" x14ac:dyDescent="0.25">
      <c r="B23" s="30"/>
    </row>
    <row r="24" spans="2:2" x14ac:dyDescent="0.25">
      <c r="B24" s="30"/>
    </row>
    <row r="25" spans="2:2" x14ac:dyDescent="0.25">
      <c r="B25" s="30"/>
    </row>
    <row r="26" spans="2:2" x14ac:dyDescent="0.25">
      <c r="B26" s="30"/>
    </row>
    <row r="27" spans="2:2" x14ac:dyDescent="0.25">
      <c r="B27" s="30"/>
    </row>
    <row r="28" spans="2:2" x14ac:dyDescent="0.25">
      <c r="B28" s="30"/>
    </row>
    <row r="29" spans="2:2" x14ac:dyDescent="0.25">
      <c r="B29" s="30"/>
    </row>
    <row r="30" spans="2:2" x14ac:dyDescent="0.25">
      <c r="B30" s="30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/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193</v>
      </c>
      <c r="B1" s="26">
        <v>40185.791666666664</v>
      </c>
      <c r="C1" s="26">
        <v>40185.833333333336</v>
      </c>
      <c r="D1" s="26">
        <v>40185.875</v>
      </c>
      <c r="E1" s="26">
        <v>40185.916666666664</v>
      </c>
      <c r="F1" s="26">
        <v>40186.291666666664</v>
      </c>
      <c r="G1" s="26">
        <v>40186.333333333336</v>
      </c>
      <c r="H1" s="26">
        <v>40186.375</v>
      </c>
      <c r="I1" s="26">
        <v>40186.416666666664</v>
      </c>
      <c r="J1" s="26">
        <v>40186.458333333336</v>
      </c>
      <c r="K1" s="26">
        <v>40186.5</v>
      </c>
      <c r="L1" s="26">
        <v>40186.541666666664</v>
      </c>
      <c r="M1" s="26">
        <v>40186.791666666664</v>
      </c>
      <c r="N1" s="26">
        <v>40186.833333333336</v>
      </c>
      <c r="O1" s="26">
        <v>40186.875</v>
      </c>
      <c r="P1" s="26">
        <v>40186.916666666664</v>
      </c>
      <c r="Q1" s="26">
        <v>40187.291666666664</v>
      </c>
      <c r="R1" s="26">
        <v>40187.333333333336</v>
      </c>
      <c r="S1" s="26">
        <v>40187.375</v>
      </c>
      <c r="T1" s="26">
        <v>40187.416666666664</v>
      </c>
      <c r="U1" s="26">
        <v>40189.333333333336</v>
      </c>
    </row>
    <row r="2" spans="1:21" x14ac:dyDescent="0.25">
      <c r="A2" s="3" t="s">
        <v>182</v>
      </c>
      <c r="B2" s="11">
        <v>51918</v>
      </c>
      <c r="C2" s="11">
        <v>52307</v>
      </c>
      <c r="D2" s="11">
        <v>51965</v>
      </c>
      <c r="E2" s="11">
        <v>51010</v>
      </c>
      <c r="F2" s="11">
        <v>54332</v>
      </c>
      <c r="G2" s="11">
        <v>55878</v>
      </c>
      <c r="H2" s="11">
        <v>55072</v>
      </c>
      <c r="I2" s="11">
        <v>54697</v>
      </c>
      <c r="J2" s="11">
        <v>53822</v>
      </c>
      <c r="K2" s="11">
        <v>52467</v>
      </c>
      <c r="L2" s="11">
        <v>50948</v>
      </c>
      <c r="M2" s="11">
        <v>52969</v>
      </c>
      <c r="N2" s="11">
        <v>53077</v>
      </c>
      <c r="O2" s="11">
        <v>52814</v>
      </c>
      <c r="P2" s="11">
        <v>51782</v>
      </c>
      <c r="Q2" s="11">
        <v>52079</v>
      </c>
      <c r="R2" s="11">
        <v>53164</v>
      </c>
      <c r="S2" s="11">
        <v>52747</v>
      </c>
      <c r="T2" s="11">
        <v>51214</v>
      </c>
      <c r="U2" s="11">
        <v>50450</v>
      </c>
    </row>
    <row r="3" spans="1:21" x14ac:dyDescent="0.25">
      <c r="A3" s="4" t="s">
        <v>198</v>
      </c>
      <c r="B3" s="5">
        <v>1652.3419441754854</v>
      </c>
      <c r="C3" s="5">
        <v>1249.9387458439173</v>
      </c>
      <c r="D3" s="5">
        <v>1445.5114017116675</v>
      </c>
      <c r="E3" s="5">
        <v>2092.6139772563165</v>
      </c>
      <c r="F3" s="5">
        <v>1917.0788240332072</v>
      </c>
      <c r="G3" s="5">
        <v>1552.8949157421453</v>
      </c>
      <c r="H3" s="5">
        <v>1763.7506509416514</v>
      </c>
      <c r="I3" s="5">
        <v>1718.3830886337701</v>
      </c>
      <c r="J3" s="5">
        <v>1397.0742923326095</v>
      </c>
      <c r="K3" s="5">
        <v>1049.9325980889189</v>
      </c>
      <c r="L3" s="5">
        <v>561.65346977685601</v>
      </c>
      <c r="M3" s="5">
        <v>39.412352385126781</v>
      </c>
      <c r="N3" s="5">
        <v>81.169916853651884</v>
      </c>
      <c r="O3" s="5">
        <v>187.5045030235209</v>
      </c>
      <c r="P3" s="5">
        <v>420.82584117876263</v>
      </c>
      <c r="Q3" s="5">
        <v>1875.0847965498683</v>
      </c>
      <c r="R3" s="5">
        <v>1600.6695317009949</v>
      </c>
      <c r="S3" s="5">
        <v>1510.8059462023657</v>
      </c>
      <c r="T3" s="5">
        <v>978.33535356231766</v>
      </c>
      <c r="U3" s="5">
        <v>1893.2567981083014</v>
      </c>
    </row>
    <row r="4" spans="1:21" x14ac:dyDescent="0.25">
      <c r="A4" s="4" t="s">
        <v>180</v>
      </c>
      <c r="B4" s="5">
        <v>6997.7</v>
      </c>
      <c r="C4" s="5">
        <v>6997.7</v>
      </c>
      <c r="D4" s="5">
        <v>6997.7</v>
      </c>
      <c r="E4" s="5">
        <v>6997.7</v>
      </c>
      <c r="F4" s="5">
        <v>6997.7</v>
      </c>
      <c r="G4" s="5">
        <v>6997.7</v>
      </c>
      <c r="H4" s="5">
        <v>6997.7</v>
      </c>
      <c r="I4" s="5">
        <v>6997.7</v>
      </c>
      <c r="J4" s="5">
        <v>6997.7</v>
      </c>
      <c r="K4" s="5">
        <v>6997.7</v>
      </c>
      <c r="L4" s="5">
        <v>6997.7</v>
      </c>
      <c r="M4" s="5">
        <v>6997.7</v>
      </c>
      <c r="N4" s="5">
        <v>6997.7</v>
      </c>
      <c r="O4" s="5">
        <v>6997.7</v>
      </c>
      <c r="P4" s="5">
        <v>6997.7</v>
      </c>
      <c r="Q4" s="5">
        <v>6997.7</v>
      </c>
      <c r="R4" s="5">
        <v>6997.7</v>
      </c>
      <c r="S4" s="5">
        <v>6997.7</v>
      </c>
      <c r="T4" s="5">
        <v>6997.7</v>
      </c>
      <c r="U4" s="5">
        <v>6997.7</v>
      </c>
    </row>
    <row r="5" spans="1:21" x14ac:dyDescent="0.25">
      <c r="A5" s="3" t="s">
        <v>43</v>
      </c>
      <c r="B5" s="6">
        <f>+B3/B4</f>
        <v>0.23612643356752724</v>
      </c>
      <c r="C5" s="6">
        <f t="shared" ref="C5:U5" si="0">+C3/C4</f>
        <v>0.17862136785571223</v>
      </c>
      <c r="D5" s="6">
        <f t="shared" si="0"/>
        <v>0.20656950165220966</v>
      </c>
      <c r="E5" s="6">
        <f t="shared" si="0"/>
        <v>0.29904311091591762</v>
      </c>
      <c r="F5" s="6">
        <f t="shared" si="0"/>
        <v>0.27395841834219919</v>
      </c>
      <c r="G5" s="6">
        <f t="shared" si="0"/>
        <v>0.2219150457639146</v>
      </c>
      <c r="H5" s="6">
        <f t="shared" si="0"/>
        <v>0.25204719421262006</v>
      </c>
      <c r="I5" s="6">
        <f t="shared" si="0"/>
        <v>0.24556398368517801</v>
      </c>
      <c r="J5" s="6">
        <f t="shared" si="0"/>
        <v>0.19964764027217652</v>
      </c>
      <c r="K5" s="6">
        <f t="shared" si="0"/>
        <v>0.15003966990424267</v>
      </c>
      <c r="L5" s="6">
        <f t="shared" si="0"/>
        <v>8.0262581959337498E-2</v>
      </c>
      <c r="M5" s="6">
        <f t="shared" si="0"/>
        <v>5.6321866306253167E-3</v>
      </c>
      <c r="N5" s="6">
        <f t="shared" si="0"/>
        <v>1.1599513676443959E-2</v>
      </c>
      <c r="O5" s="6">
        <f t="shared" si="0"/>
        <v>2.6795161699347057E-2</v>
      </c>
      <c r="P5" s="6">
        <f t="shared" si="0"/>
        <v>6.0137736853360768E-2</v>
      </c>
      <c r="Q5" s="6">
        <f t="shared" si="0"/>
        <v>0.26795729976276039</v>
      </c>
      <c r="R5" s="6">
        <f t="shared" si="0"/>
        <v>0.22874223411992439</v>
      </c>
      <c r="S5" s="6">
        <f t="shared" si="0"/>
        <v>0.21590035957562709</v>
      </c>
      <c r="T5" s="6">
        <f t="shared" si="0"/>
        <v>0.13980813032315156</v>
      </c>
      <c r="U5" s="6">
        <f t="shared" si="0"/>
        <v>0.27055415323724957</v>
      </c>
    </row>
    <row r="6" spans="1:21" x14ac:dyDescent="0.25">
      <c r="A6" s="3" t="s">
        <v>44</v>
      </c>
      <c r="B6" s="7">
        <f>AVERAGE(B5:U5)</f>
        <v>0.17854608620047629</v>
      </c>
    </row>
    <row r="8" spans="1:21" x14ac:dyDescent="0.25">
      <c r="A8" s="3" t="s">
        <v>0</v>
      </c>
      <c r="B8" s="3" t="s">
        <v>184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  <row r="17" spans="2:2" x14ac:dyDescent="0.25">
      <c r="B17" s="30"/>
    </row>
    <row r="18" spans="2:2" x14ac:dyDescent="0.25">
      <c r="B18" s="30"/>
    </row>
    <row r="19" spans="2:2" x14ac:dyDescent="0.25">
      <c r="B19" s="30"/>
    </row>
    <row r="20" spans="2:2" x14ac:dyDescent="0.25">
      <c r="B20" s="30"/>
    </row>
    <row r="21" spans="2:2" x14ac:dyDescent="0.25">
      <c r="B21" s="30"/>
    </row>
    <row r="22" spans="2:2" x14ac:dyDescent="0.25">
      <c r="B22" s="30"/>
    </row>
    <row r="23" spans="2:2" x14ac:dyDescent="0.25">
      <c r="B23" s="30"/>
    </row>
    <row r="24" spans="2:2" x14ac:dyDescent="0.25">
      <c r="B24" s="30"/>
    </row>
    <row r="25" spans="2:2" x14ac:dyDescent="0.25">
      <c r="B25" s="30"/>
    </row>
    <row r="26" spans="2:2" x14ac:dyDescent="0.25">
      <c r="B26" s="30"/>
    </row>
    <row r="27" spans="2:2" x14ac:dyDescent="0.25">
      <c r="B27" s="30"/>
    </row>
    <row r="28" spans="2:2" x14ac:dyDescent="0.25">
      <c r="B28" s="30"/>
    </row>
    <row r="29" spans="2:2" x14ac:dyDescent="0.25">
      <c r="B29" s="30"/>
    </row>
    <row r="30" spans="2:2" x14ac:dyDescent="0.25">
      <c r="B30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B6" sqref="B6"/>
    </sheetView>
  </sheetViews>
  <sheetFormatPr defaultRowHeight="15" x14ac:dyDescent="0.25"/>
  <cols>
    <col min="1" max="1" width="22" bestFit="1" customWidth="1"/>
    <col min="2" max="2" width="14.140625" bestFit="1" customWidth="1"/>
    <col min="3" max="21" width="10.5703125" bestFit="1" customWidth="1"/>
  </cols>
  <sheetData>
    <row r="1" spans="1:21" x14ac:dyDescent="0.25">
      <c r="A1" s="3" t="s">
        <v>178</v>
      </c>
      <c r="B1" s="8" t="s">
        <v>223</v>
      </c>
      <c r="C1" s="8" t="s">
        <v>224</v>
      </c>
      <c r="D1" s="8" t="s">
        <v>225</v>
      </c>
      <c r="E1" s="8" t="s">
        <v>226</v>
      </c>
      <c r="F1" s="8" t="s">
        <v>227</v>
      </c>
      <c r="G1" s="8" t="s">
        <v>228</v>
      </c>
      <c r="H1" s="8" t="s">
        <v>229</v>
      </c>
      <c r="I1" s="8" t="s">
        <v>230</v>
      </c>
      <c r="J1" s="8" t="s">
        <v>231</v>
      </c>
      <c r="K1" s="8" t="s">
        <v>232</v>
      </c>
      <c r="L1" s="8" t="s">
        <v>233</v>
      </c>
      <c r="M1" s="8" t="s">
        <v>234</v>
      </c>
      <c r="N1" s="8" t="s">
        <v>235</v>
      </c>
      <c r="O1" s="8" t="s">
        <v>236</v>
      </c>
      <c r="P1" s="8" t="s">
        <v>237</v>
      </c>
      <c r="Q1" s="8" t="s">
        <v>238</v>
      </c>
      <c r="R1" s="8" t="s">
        <v>239</v>
      </c>
      <c r="S1" s="8" t="s">
        <v>240</v>
      </c>
      <c r="T1" s="8" t="s">
        <v>241</v>
      </c>
      <c r="U1" s="8" t="s">
        <v>242</v>
      </c>
    </row>
    <row r="2" spans="1:21" x14ac:dyDescent="0.25">
      <c r="A2" s="3" t="s">
        <v>182</v>
      </c>
      <c r="B2" s="33">
        <v>68149</v>
      </c>
      <c r="C2" s="33">
        <v>68528</v>
      </c>
      <c r="D2" s="33">
        <v>68078</v>
      </c>
      <c r="E2" s="33">
        <v>68641</v>
      </c>
      <c r="F2" s="33">
        <v>68946</v>
      </c>
      <c r="G2" s="33">
        <v>68568</v>
      </c>
      <c r="H2" s="33">
        <v>68311</v>
      </c>
      <c r="I2" s="33">
        <v>68711</v>
      </c>
      <c r="J2" s="33">
        <v>68133</v>
      </c>
      <c r="K2" s="33">
        <v>67846</v>
      </c>
      <c r="L2" s="33">
        <v>69265</v>
      </c>
      <c r="M2" s="33">
        <v>69621</v>
      </c>
      <c r="N2" s="33">
        <v>69438</v>
      </c>
      <c r="O2" s="33">
        <v>68074</v>
      </c>
      <c r="P2" s="33">
        <v>68318</v>
      </c>
      <c r="Q2" s="33">
        <v>69453</v>
      </c>
      <c r="R2" s="33">
        <v>69204</v>
      </c>
      <c r="S2" s="33">
        <v>67919</v>
      </c>
      <c r="T2" s="33">
        <v>67911</v>
      </c>
      <c r="U2" s="33">
        <v>68114</v>
      </c>
    </row>
    <row r="3" spans="1:21" x14ac:dyDescent="0.25">
      <c r="A3" s="4" t="s">
        <v>179</v>
      </c>
      <c r="B3" s="5">
        <v>809.56990665414673</v>
      </c>
      <c r="C3" s="5">
        <v>694.02666677208617</v>
      </c>
      <c r="D3" s="5">
        <v>754.40660087950505</v>
      </c>
      <c r="E3" s="5">
        <v>1575.9599493114897</v>
      </c>
      <c r="F3" s="5">
        <v>1429.6427045146902</v>
      </c>
      <c r="G3" s="5">
        <v>1407.0834985264037</v>
      </c>
      <c r="H3" s="5">
        <v>2207.8995234047379</v>
      </c>
      <c r="I3" s="5">
        <v>2528.0489879200854</v>
      </c>
      <c r="J3" s="5">
        <v>2994.4449839765825</v>
      </c>
      <c r="K3" s="5">
        <v>665.81420541577995</v>
      </c>
      <c r="L3" s="5">
        <v>954.7593248980703</v>
      </c>
      <c r="M3" s="5">
        <v>1096.0994981063213</v>
      </c>
      <c r="N3" s="5">
        <v>1335.7115675688451</v>
      </c>
      <c r="O3" s="5">
        <v>1528.0028790061669</v>
      </c>
      <c r="P3" s="5">
        <v>480.02424266049638</v>
      </c>
      <c r="Q3" s="5">
        <v>584.03488185990136</v>
      </c>
      <c r="R3" s="5">
        <v>796.64107559535944</v>
      </c>
      <c r="S3" s="5">
        <v>893.80626485023299</v>
      </c>
      <c r="T3" s="5">
        <v>857.2638091777045</v>
      </c>
      <c r="U3" s="5">
        <v>1257.9498861324976</v>
      </c>
    </row>
    <row r="4" spans="1:21" x14ac:dyDescent="0.25">
      <c r="A4" s="4" t="s">
        <v>180</v>
      </c>
      <c r="B4" s="5">
        <v>11114.100000000002</v>
      </c>
      <c r="C4" s="5">
        <v>11114.100000000002</v>
      </c>
      <c r="D4" s="5">
        <v>11114.100000000002</v>
      </c>
      <c r="E4" s="5">
        <v>11114.100000000002</v>
      </c>
      <c r="F4" s="5">
        <v>11114.100000000002</v>
      </c>
      <c r="G4" s="5">
        <v>11114.100000000002</v>
      </c>
      <c r="H4" s="5">
        <v>11114.100000000002</v>
      </c>
      <c r="I4" s="5">
        <v>11114.100000000002</v>
      </c>
      <c r="J4" s="5">
        <v>11114.100000000002</v>
      </c>
      <c r="K4" s="5">
        <v>11114.100000000002</v>
      </c>
      <c r="L4" s="5">
        <v>11114.100000000002</v>
      </c>
      <c r="M4" s="5">
        <v>11114.100000000002</v>
      </c>
      <c r="N4" s="5">
        <v>11114.100000000002</v>
      </c>
      <c r="O4" s="5">
        <v>11114.100000000002</v>
      </c>
      <c r="P4" s="5">
        <v>11114.100000000002</v>
      </c>
      <c r="Q4" s="5">
        <v>11114.100000000002</v>
      </c>
      <c r="R4" s="5">
        <v>11114.100000000002</v>
      </c>
      <c r="S4" s="5">
        <v>11114.100000000002</v>
      </c>
      <c r="T4" s="5">
        <v>11114.100000000002</v>
      </c>
      <c r="U4" s="5">
        <v>11114.100000000002</v>
      </c>
    </row>
    <row r="5" spans="1:21" x14ac:dyDescent="0.25">
      <c r="A5" s="3" t="s">
        <v>43</v>
      </c>
      <c r="B5" s="6">
        <v>7.2841697182331147E-2</v>
      </c>
      <c r="C5" s="6">
        <v>6.2445602142511408E-2</v>
      </c>
      <c r="D5" s="6">
        <v>6.7878334807092336E-2</v>
      </c>
      <c r="E5" s="6">
        <v>0.1417982517083245</v>
      </c>
      <c r="F5" s="6">
        <v>0.12863324106447574</v>
      </c>
      <c r="G5" s="6">
        <v>0.12660345853702984</v>
      </c>
      <c r="H5" s="6">
        <v>0.19865751823402142</v>
      </c>
      <c r="I5" s="6">
        <v>0.22746322130627625</v>
      </c>
      <c r="J5" s="6">
        <v>0.2694275725408789</v>
      </c>
      <c r="K5" s="6">
        <v>5.9907163460449324E-2</v>
      </c>
      <c r="L5" s="6">
        <v>8.5905230733758928E-2</v>
      </c>
      <c r="M5" s="6">
        <v>9.8622425397137073E-2</v>
      </c>
      <c r="N5" s="6">
        <v>0.12018171220061408</v>
      </c>
      <c r="O5" s="6">
        <v>0.1374832761092816</v>
      </c>
      <c r="P5" s="6">
        <v>4.3190563577842227E-2</v>
      </c>
      <c r="Q5" s="6">
        <v>5.2549003685399741E-2</v>
      </c>
      <c r="R5" s="6">
        <v>7.1678415309863977E-2</v>
      </c>
      <c r="S5" s="6">
        <v>8.0420930606187893E-2</v>
      </c>
      <c r="T5" s="6">
        <v>7.7132994050593776E-2</v>
      </c>
      <c r="U5" s="6">
        <v>0.11318504297536439</v>
      </c>
    </row>
    <row r="6" spans="1:21" x14ac:dyDescent="0.25">
      <c r="A6" s="3" t="s">
        <v>44</v>
      </c>
      <c r="B6" s="7">
        <v>0.11180028278147171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A7" s="10"/>
    </row>
    <row r="8" spans="1:21" x14ac:dyDescent="0.25">
      <c r="A8" s="3" t="s">
        <v>0</v>
      </c>
      <c r="B8" s="3" t="s">
        <v>222</v>
      </c>
    </row>
    <row r="9" spans="1:21" x14ac:dyDescent="0.25">
      <c r="A9" s="3" t="s">
        <v>1</v>
      </c>
      <c r="B9" s="3" t="s">
        <v>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F40" sqref="F40"/>
    </sheetView>
  </sheetViews>
  <sheetFormatPr defaultRowHeight="15" x14ac:dyDescent="0.25"/>
  <cols>
    <col min="1" max="1" width="22" bestFit="1" customWidth="1"/>
    <col min="2" max="2" width="13.85546875" bestFit="1" customWidth="1"/>
    <col min="3" max="21" width="12.42578125" bestFit="1" customWidth="1"/>
  </cols>
  <sheetData>
    <row r="1" spans="1:22" x14ac:dyDescent="0.25">
      <c r="A1" s="3" t="s">
        <v>178</v>
      </c>
      <c r="B1" s="8" t="s">
        <v>223</v>
      </c>
      <c r="C1" s="8" t="s">
        <v>224</v>
      </c>
      <c r="D1" s="8" t="s">
        <v>225</v>
      </c>
      <c r="E1" s="8" t="s">
        <v>226</v>
      </c>
      <c r="F1" s="8" t="s">
        <v>227</v>
      </c>
      <c r="G1" s="8" t="s">
        <v>228</v>
      </c>
      <c r="H1" s="8" t="s">
        <v>229</v>
      </c>
      <c r="I1" s="8" t="s">
        <v>230</v>
      </c>
      <c r="J1" s="8" t="s">
        <v>231</v>
      </c>
      <c r="K1" s="8" t="s">
        <v>232</v>
      </c>
      <c r="L1" s="8" t="s">
        <v>233</v>
      </c>
      <c r="M1" s="8" t="s">
        <v>234</v>
      </c>
      <c r="N1" s="8" t="s">
        <v>235</v>
      </c>
      <c r="O1" s="8" t="s">
        <v>236</v>
      </c>
      <c r="P1" s="8" t="s">
        <v>237</v>
      </c>
      <c r="Q1" s="8" t="s">
        <v>238</v>
      </c>
      <c r="R1" s="8" t="s">
        <v>239</v>
      </c>
      <c r="S1" s="8" t="s">
        <v>240</v>
      </c>
      <c r="T1" s="8" t="s">
        <v>241</v>
      </c>
      <c r="U1" s="8" t="s">
        <v>242</v>
      </c>
    </row>
    <row r="2" spans="1:22" x14ac:dyDescent="0.25">
      <c r="A2" s="3" t="s">
        <v>182</v>
      </c>
      <c r="B2" s="33">
        <v>68149</v>
      </c>
      <c r="C2" s="33">
        <v>68528</v>
      </c>
      <c r="D2" s="33">
        <v>68078</v>
      </c>
      <c r="E2" s="33">
        <v>68641</v>
      </c>
      <c r="F2" s="33">
        <v>68946</v>
      </c>
      <c r="G2" s="33">
        <v>68568</v>
      </c>
      <c r="H2" s="33">
        <v>68311</v>
      </c>
      <c r="I2" s="33">
        <v>68711</v>
      </c>
      <c r="J2" s="33">
        <v>68133</v>
      </c>
      <c r="K2" s="33">
        <v>67846</v>
      </c>
      <c r="L2" s="33">
        <v>69265</v>
      </c>
      <c r="M2" s="33">
        <v>69621</v>
      </c>
      <c r="N2" s="33">
        <v>69438</v>
      </c>
      <c r="O2" s="33">
        <v>68074</v>
      </c>
      <c r="P2" s="33">
        <v>68318</v>
      </c>
      <c r="Q2" s="33">
        <v>69453</v>
      </c>
      <c r="R2" s="33">
        <v>69204</v>
      </c>
      <c r="S2" s="33">
        <v>67919</v>
      </c>
      <c r="T2" s="33">
        <v>67911</v>
      </c>
      <c r="U2" s="33">
        <v>68114</v>
      </c>
    </row>
    <row r="3" spans="1:22" x14ac:dyDescent="0.25">
      <c r="A3" s="4" t="s">
        <v>179</v>
      </c>
      <c r="B3" s="5">
        <v>1387.3291591008501</v>
      </c>
      <c r="C3" s="5">
        <v>1502.217340151469</v>
      </c>
      <c r="D3" s="5">
        <v>1593.3744430541994</v>
      </c>
      <c r="E3" s="5">
        <v>1461.8619988759365</v>
      </c>
      <c r="F3" s="5">
        <v>1565.0166578292847</v>
      </c>
      <c r="G3" s="5">
        <v>1574.9942270914714</v>
      </c>
      <c r="H3" s="5">
        <v>1411.5083522796633</v>
      </c>
      <c r="I3" s="5">
        <v>1527.6845426559446</v>
      </c>
      <c r="J3" s="5">
        <v>1582.2679824829104</v>
      </c>
      <c r="K3" s="5">
        <v>486.31608506043739</v>
      </c>
      <c r="L3" s="5">
        <v>696.93885429700231</v>
      </c>
      <c r="M3" s="5">
        <v>825.64341171582532</v>
      </c>
      <c r="N3" s="5">
        <v>773.71834286053968</v>
      </c>
      <c r="O3" s="5">
        <v>763.94692476590478</v>
      </c>
      <c r="P3" s="5">
        <v>274.10539726416272</v>
      </c>
      <c r="Q3" s="5">
        <v>362.35877807935077</v>
      </c>
      <c r="R3" s="5">
        <v>450.42835557460785</v>
      </c>
      <c r="S3" s="5">
        <v>589.7904397646588</v>
      </c>
      <c r="T3" s="5">
        <v>260.99387930364657</v>
      </c>
      <c r="U3" s="5">
        <v>402.6157889366151</v>
      </c>
    </row>
    <row r="4" spans="1:22" x14ac:dyDescent="0.25">
      <c r="A4" s="4" t="s">
        <v>180</v>
      </c>
      <c r="B4" s="5">
        <v>1873.3999999999996</v>
      </c>
      <c r="C4" s="5">
        <v>1873.3999999999996</v>
      </c>
      <c r="D4" s="5">
        <v>1873.3999999999996</v>
      </c>
      <c r="E4" s="5">
        <v>1873.3999999999996</v>
      </c>
      <c r="F4" s="5">
        <v>1873.3999999999996</v>
      </c>
      <c r="G4" s="5">
        <v>1873.3999999999996</v>
      </c>
      <c r="H4" s="5">
        <v>1873.3999999999996</v>
      </c>
      <c r="I4" s="5">
        <v>1873.3999999999996</v>
      </c>
      <c r="J4" s="5">
        <v>1873.3999999999996</v>
      </c>
      <c r="K4" s="5">
        <v>1873.3999999999996</v>
      </c>
      <c r="L4" s="5">
        <v>1873.3999999999996</v>
      </c>
      <c r="M4" s="5">
        <v>1873.3999999999996</v>
      </c>
      <c r="N4" s="5">
        <v>1873.3999999999996</v>
      </c>
      <c r="O4" s="5">
        <v>1873.3999999999996</v>
      </c>
      <c r="P4" s="5">
        <v>1873.3999999999996</v>
      </c>
      <c r="Q4" s="5">
        <v>1873.3999999999996</v>
      </c>
      <c r="R4" s="5">
        <v>1873.3999999999996</v>
      </c>
      <c r="S4" s="5">
        <v>1873.3999999999996</v>
      </c>
      <c r="T4" s="5">
        <v>1873.3999999999996</v>
      </c>
      <c r="U4" s="5">
        <v>1873.3999999999996</v>
      </c>
    </row>
    <row r="5" spans="1:22" x14ac:dyDescent="0.25">
      <c r="A5" s="3" t="s">
        <v>43</v>
      </c>
      <c r="B5" s="6">
        <v>0.7405408130142257</v>
      </c>
      <c r="C5" s="6">
        <v>0.80186684111853812</v>
      </c>
      <c r="D5" s="6">
        <v>0.85052548470919176</v>
      </c>
      <c r="E5" s="6">
        <v>0.78032561058820149</v>
      </c>
      <c r="F5" s="6">
        <v>0.83538841562361743</v>
      </c>
      <c r="G5" s="6">
        <v>0.8407143306776298</v>
      </c>
      <c r="H5" s="6">
        <v>0.75344739632735325</v>
      </c>
      <c r="I5" s="6">
        <v>0.81546094942668135</v>
      </c>
      <c r="J5" s="6">
        <v>0.84459698008055439</v>
      </c>
      <c r="K5" s="6">
        <v>0.25959009558046198</v>
      </c>
      <c r="L5" s="6">
        <v>0.37201817780346025</v>
      </c>
      <c r="M5" s="6">
        <v>0.44071923332754642</v>
      </c>
      <c r="N5" s="6">
        <v>0.41300221141269339</v>
      </c>
      <c r="O5" s="6">
        <v>0.40778633754985849</v>
      </c>
      <c r="P5" s="6">
        <v>0.14631440016235869</v>
      </c>
      <c r="Q5" s="6">
        <v>0.19342306932814712</v>
      </c>
      <c r="R5" s="6">
        <v>0.2404336263342628</v>
      </c>
      <c r="S5" s="6">
        <v>0.31482355063769557</v>
      </c>
      <c r="T5" s="6">
        <v>0.13931561828955194</v>
      </c>
      <c r="U5" s="6">
        <v>0.2149118121792544</v>
      </c>
    </row>
    <row r="6" spans="1:22" x14ac:dyDescent="0.25">
      <c r="A6" s="3" t="s">
        <v>44</v>
      </c>
      <c r="B6" s="7">
        <v>0.52026024770856394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2" x14ac:dyDescent="0.25">
      <c r="A8" s="3" t="s">
        <v>0</v>
      </c>
      <c r="B8" s="3" t="s">
        <v>222</v>
      </c>
    </row>
    <row r="9" spans="1:22" x14ac:dyDescent="0.25">
      <c r="A9" s="3" t="s">
        <v>1</v>
      </c>
      <c r="B9" s="3" t="s">
        <v>1</v>
      </c>
    </row>
    <row r="14" spans="1:22" x14ac:dyDescent="0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2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D23" sqref="D23"/>
    </sheetView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178</v>
      </c>
      <c r="B1" s="8" t="s">
        <v>138</v>
      </c>
      <c r="C1" s="8" t="s">
        <v>139</v>
      </c>
      <c r="D1" s="8" t="s">
        <v>140</v>
      </c>
      <c r="E1" s="8" t="s">
        <v>141</v>
      </c>
      <c r="F1" s="8" t="s">
        <v>142</v>
      </c>
      <c r="G1" s="8" t="s">
        <v>143</v>
      </c>
      <c r="H1" s="8" t="s">
        <v>144</v>
      </c>
      <c r="I1" s="8" t="s">
        <v>145</v>
      </c>
      <c r="J1" s="8" t="s">
        <v>146</v>
      </c>
      <c r="K1" s="8" t="s">
        <v>147</v>
      </c>
      <c r="L1" s="8" t="s">
        <v>148</v>
      </c>
      <c r="M1" s="8" t="s">
        <v>149</v>
      </c>
      <c r="N1" s="8" t="s">
        <v>150</v>
      </c>
      <c r="O1" s="8" t="s">
        <v>151</v>
      </c>
      <c r="P1" s="8" t="s">
        <v>152</v>
      </c>
      <c r="Q1" s="8" t="s">
        <v>153</v>
      </c>
      <c r="R1" s="8" t="s">
        <v>154</v>
      </c>
      <c r="S1" s="8" t="s">
        <v>155</v>
      </c>
      <c r="T1" s="8" t="s">
        <v>156</v>
      </c>
      <c r="U1" s="8" t="s">
        <v>157</v>
      </c>
    </row>
    <row r="2" spans="1:21" x14ac:dyDescent="0.25">
      <c r="A2" s="3" t="s">
        <v>182</v>
      </c>
      <c r="B2" s="11">
        <v>64461.910764000015</v>
      </c>
      <c r="C2" s="11">
        <v>64607.491101999993</v>
      </c>
      <c r="D2" s="11">
        <v>65524.088627999998</v>
      </c>
      <c r="E2" s="11">
        <v>65498.82965599998</v>
      </c>
      <c r="F2" s="11">
        <v>64433.604584999994</v>
      </c>
      <c r="G2" s="11">
        <v>64687.498958000018</v>
      </c>
      <c r="H2" s="11">
        <v>65222.43061300004</v>
      </c>
      <c r="I2" s="11">
        <v>65470.386710999992</v>
      </c>
      <c r="J2" s="11">
        <v>64633.082644000009</v>
      </c>
      <c r="K2" s="11">
        <v>65179.000184000004</v>
      </c>
      <c r="L2" s="11">
        <v>65262.171610000012</v>
      </c>
      <c r="M2" s="11">
        <v>64632.237657999991</v>
      </c>
      <c r="N2" s="11">
        <v>64747.731792000006</v>
      </c>
      <c r="O2" s="11">
        <v>65792.980974999999</v>
      </c>
      <c r="P2" s="11">
        <v>66453.638709999999</v>
      </c>
      <c r="Q2" s="11">
        <v>66366.685807999966</v>
      </c>
      <c r="R2" s="11">
        <v>65050.269877999992</v>
      </c>
      <c r="S2" s="11">
        <v>64916.625725000013</v>
      </c>
      <c r="T2" s="11">
        <v>65367.325217999998</v>
      </c>
      <c r="U2" s="11">
        <v>64439.557671999988</v>
      </c>
    </row>
    <row r="3" spans="1:21" x14ac:dyDescent="0.25">
      <c r="A3" s="4" t="s">
        <v>179</v>
      </c>
      <c r="B3" s="5">
        <v>1324.8172465898101</v>
      </c>
      <c r="C3" s="5">
        <v>1234.1687548359239</v>
      </c>
      <c r="D3" s="5">
        <v>1658.8377594817432</v>
      </c>
      <c r="E3" s="5">
        <v>1703.2580879693849</v>
      </c>
      <c r="F3" s="5">
        <v>1821.935287357308</v>
      </c>
      <c r="G3" s="5">
        <v>975.95632593582081</v>
      </c>
      <c r="H3" s="5">
        <v>3251.7696012059851</v>
      </c>
      <c r="I3" s="5">
        <v>3346.2759667237601</v>
      </c>
      <c r="J3" s="5">
        <v>3756.8155933419876</v>
      </c>
      <c r="K3" s="5">
        <v>3469.3593075498934</v>
      </c>
      <c r="L3" s="5">
        <v>3642.7504906107993</v>
      </c>
      <c r="M3" s="5">
        <v>4048.266354198257</v>
      </c>
      <c r="N3" s="5">
        <v>544.44520823253936</v>
      </c>
      <c r="O3" s="5">
        <v>589.71124837547575</v>
      </c>
      <c r="P3" s="5">
        <v>774.87418247122946</v>
      </c>
      <c r="Q3" s="5">
        <v>991.20023430511367</v>
      </c>
      <c r="R3" s="5">
        <v>1385.4023763537409</v>
      </c>
      <c r="S3" s="5">
        <v>525.28780244446045</v>
      </c>
      <c r="T3" s="5">
        <v>886.62060848483827</v>
      </c>
      <c r="U3" s="5">
        <v>1266.4515644814817</v>
      </c>
    </row>
    <row r="4" spans="1:21" x14ac:dyDescent="0.25">
      <c r="A4" s="4" t="s">
        <v>180</v>
      </c>
      <c r="B4" s="5">
        <v>9304.6999999999989</v>
      </c>
      <c r="C4" s="5">
        <v>9304.6999999999989</v>
      </c>
      <c r="D4" s="5">
        <v>9304.6999999999989</v>
      </c>
      <c r="E4" s="5">
        <v>9304.6999999999989</v>
      </c>
      <c r="F4" s="5">
        <v>9304.6999999999989</v>
      </c>
      <c r="G4" s="5">
        <v>9304.6999999999989</v>
      </c>
      <c r="H4" s="5">
        <v>9304.6999999999989</v>
      </c>
      <c r="I4" s="5">
        <v>9304.6999999999989</v>
      </c>
      <c r="J4" s="5">
        <v>9304.6999999999989</v>
      </c>
      <c r="K4" s="5">
        <v>9304.6999999999989</v>
      </c>
      <c r="L4" s="5">
        <v>9304.6999999999989</v>
      </c>
      <c r="M4" s="5">
        <v>9304.6999999999989</v>
      </c>
      <c r="N4" s="5">
        <v>9304.6999999999989</v>
      </c>
      <c r="O4" s="5">
        <v>9304.6999999999989</v>
      </c>
      <c r="P4" s="5">
        <v>9304.6999999999989</v>
      </c>
      <c r="Q4" s="5">
        <v>9304.6999999999989</v>
      </c>
      <c r="R4" s="5">
        <v>9304.6999999999989</v>
      </c>
      <c r="S4" s="5">
        <v>9304.6999999999989</v>
      </c>
      <c r="T4" s="5">
        <v>9304.6999999999989</v>
      </c>
      <c r="U4" s="5">
        <v>9304.6999999999989</v>
      </c>
    </row>
    <row r="5" spans="1:21" x14ac:dyDescent="0.25">
      <c r="A5" s="3" t="s">
        <v>43</v>
      </c>
      <c r="B5" s="6">
        <v>0.14238151112768926</v>
      </c>
      <c r="C5" s="6">
        <v>0.1326392849673739</v>
      </c>
      <c r="D5" s="6">
        <v>0.17827955328831058</v>
      </c>
      <c r="E5" s="6">
        <v>0.18305352004571723</v>
      </c>
      <c r="F5" s="6">
        <v>0.19580806338273218</v>
      </c>
      <c r="G5" s="6">
        <v>0.10488853224024643</v>
      </c>
      <c r="H5" s="6">
        <v>0.34947602837340114</v>
      </c>
      <c r="I5" s="6">
        <v>0.3596328701327029</v>
      </c>
      <c r="J5" s="6">
        <v>0.40375461791804013</v>
      </c>
      <c r="K5" s="6">
        <v>0.37286095280341053</v>
      </c>
      <c r="L5" s="6">
        <v>0.39149574845086887</v>
      </c>
      <c r="M5" s="6">
        <v>0.43507757952413911</v>
      </c>
      <c r="N5" s="6">
        <v>5.8512924461029313E-2</v>
      </c>
      <c r="O5" s="6">
        <v>6.3377782021502668E-2</v>
      </c>
      <c r="P5" s="6">
        <v>8.3277717978143262E-2</v>
      </c>
      <c r="Q5" s="6">
        <v>0.10652683421336677</v>
      </c>
      <c r="R5" s="6">
        <v>0.14889275058344073</v>
      </c>
      <c r="S5" s="6">
        <v>5.645402887190995E-2</v>
      </c>
      <c r="T5" s="6">
        <v>9.5287393304979026E-2</v>
      </c>
      <c r="U5" s="6">
        <v>0.13610880141019935</v>
      </c>
    </row>
    <row r="6" spans="1:21" x14ac:dyDescent="0.25">
      <c r="A6" s="3" t="s">
        <v>44</v>
      </c>
      <c r="B6" s="7">
        <v>0.19988932475496016</v>
      </c>
    </row>
    <row r="8" spans="1:21" x14ac:dyDescent="0.25">
      <c r="A8" s="3" t="s">
        <v>0</v>
      </c>
      <c r="B8" s="3" t="s">
        <v>158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H29" sqref="H29"/>
    </sheetView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178</v>
      </c>
      <c r="B1" s="8" t="s">
        <v>138</v>
      </c>
      <c r="C1" s="8" t="s">
        <v>139</v>
      </c>
      <c r="D1" s="8" t="s">
        <v>140</v>
      </c>
      <c r="E1" s="8" t="s">
        <v>141</v>
      </c>
      <c r="F1" s="8" t="s">
        <v>142</v>
      </c>
      <c r="G1" s="8" t="s">
        <v>143</v>
      </c>
      <c r="H1" s="8" t="s">
        <v>144</v>
      </c>
      <c r="I1" s="8" t="s">
        <v>145</v>
      </c>
      <c r="J1" s="8" t="s">
        <v>146</v>
      </c>
      <c r="K1" s="8" t="s">
        <v>147</v>
      </c>
      <c r="L1" s="8" t="s">
        <v>148</v>
      </c>
      <c r="M1" s="8" t="s">
        <v>149</v>
      </c>
      <c r="N1" s="8" t="s">
        <v>150</v>
      </c>
      <c r="O1" s="8" t="s">
        <v>151</v>
      </c>
      <c r="P1" s="8" t="s">
        <v>152</v>
      </c>
      <c r="Q1" s="8" t="s">
        <v>153</v>
      </c>
      <c r="R1" s="8" t="s">
        <v>154</v>
      </c>
      <c r="S1" s="8" t="s">
        <v>155</v>
      </c>
      <c r="T1" s="8" t="s">
        <v>156</v>
      </c>
      <c r="U1" s="8" t="s">
        <v>157</v>
      </c>
    </row>
    <row r="2" spans="1:21" x14ac:dyDescent="0.25">
      <c r="A2" s="3" t="s">
        <v>182</v>
      </c>
      <c r="B2" s="11">
        <v>64461.910764000015</v>
      </c>
      <c r="C2" s="11">
        <v>64607.491101999993</v>
      </c>
      <c r="D2" s="11">
        <v>65524.088627999998</v>
      </c>
      <c r="E2" s="11">
        <v>65498.82965599998</v>
      </c>
      <c r="F2" s="11">
        <v>64433.604584999994</v>
      </c>
      <c r="G2" s="11">
        <v>64687.498958000018</v>
      </c>
      <c r="H2" s="11">
        <v>65222.43061300004</v>
      </c>
      <c r="I2" s="11">
        <v>65470.386710999992</v>
      </c>
      <c r="J2" s="11">
        <v>64633.082644000009</v>
      </c>
      <c r="K2" s="11">
        <v>65179.000184000004</v>
      </c>
      <c r="L2" s="11">
        <v>65262.171610000012</v>
      </c>
      <c r="M2" s="11">
        <v>64632.237657999991</v>
      </c>
      <c r="N2" s="11">
        <v>64747.731792000006</v>
      </c>
      <c r="O2" s="11">
        <v>65792.980974999999</v>
      </c>
      <c r="P2" s="11">
        <v>66453.638709999999</v>
      </c>
      <c r="Q2" s="11">
        <v>66366.685807999966</v>
      </c>
      <c r="R2" s="11">
        <v>65050.269877999992</v>
      </c>
      <c r="S2" s="11">
        <v>64916.625725000013</v>
      </c>
      <c r="T2" s="11">
        <v>65367.325217999998</v>
      </c>
      <c r="U2" s="11">
        <v>64439.557671999988</v>
      </c>
    </row>
    <row r="3" spans="1:21" x14ac:dyDescent="0.25">
      <c r="A3" s="4" t="s">
        <v>179</v>
      </c>
      <c r="B3" s="5">
        <v>1428.1322415669758</v>
      </c>
      <c r="C3" s="5">
        <v>1030.7103309631348</v>
      </c>
      <c r="D3" s="5">
        <v>1222.0744524296995</v>
      </c>
      <c r="E3" s="5">
        <v>1341.2269323666892</v>
      </c>
      <c r="F3" s="5">
        <v>958.64810212453244</v>
      </c>
      <c r="G3" s="5">
        <v>784.99408443768812</v>
      </c>
      <c r="H3" s="5">
        <v>1200.7628424962363</v>
      </c>
      <c r="I3" s="5">
        <v>1265.8648587862647</v>
      </c>
      <c r="J3" s="5">
        <v>1441.0043570200608</v>
      </c>
      <c r="K3" s="5">
        <v>1166.8257058461509</v>
      </c>
      <c r="L3" s="5">
        <v>1300.3880418141684</v>
      </c>
      <c r="M3" s="5">
        <v>1359.2104647954307</v>
      </c>
      <c r="N3" s="5">
        <v>432.24622245629621</v>
      </c>
      <c r="O3" s="5">
        <v>585.66926574707031</v>
      </c>
      <c r="P3" s="5">
        <v>675.84940910339344</v>
      </c>
      <c r="Q3" s="5">
        <v>762.21264950434374</v>
      </c>
      <c r="R3" s="5">
        <v>740.309157371521</v>
      </c>
      <c r="S3" s="5">
        <v>551.86601817607868</v>
      </c>
      <c r="T3" s="5">
        <v>742.0892787774402</v>
      </c>
      <c r="U3" s="5">
        <v>1078.9712635676065</v>
      </c>
    </row>
    <row r="4" spans="1:21" x14ac:dyDescent="0.25">
      <c r="A4" s="4" t="s">
        <v>180</v>
      </c>
      <c r="B4" s="5">
        <v>1671.3999999999996</v>
      </c>
      <c r="C4" s="5">
        <v>1671.3999999999996</v>
      </c>
      <c r="D4" s="5">
        <v>1671.3999999999996</v>
      </c>
      <c r="E4" s="5">
        <v>1671.3999999999996</v>
      </c>
      <c r="F4" s="5">
        <v>1671.3999999999996</v>
      </c>
      <c r="G4" s="5">
        <v>1671.3999999999996</v>
      </c>
      <c r="H4" s="5">
        <v>1671.3999999999996</v>
      </c>
      <c r="I4" s="5">
        <v>1671.3999999999996</v>
      </c>
      <c r="J4" s="5">
        <v>1671.3999999999996</v>
      </c>
      <c r="K4" s="5">
        <v>1671.3999999999996</v>
      </c>
      <c r="L4" s="5">
        <v>1671.3999999999996</v>
      </c>
      <c r="M4" s="5">
        <v>1671.3999999999996</v>
      </c>
      <c r="N4" s="5">
        <v>1671.3999999999996</v>
      </c>
      <c r="O4" s="5">
        <v>1671.3999999999996</v>
      </c>
      <c r="P4" s="5">
        <v>1671.3999999999996</v>
      </c>
      <c r="Q4" s="5">
        <v>1671.3999999999996</v>
      </c>
      <c r="R4" s="5">
        <v>1671.3999999999996</v>
      </c>
      <c r="S4" s="5">
        <v>1671.3999999999996</v>
      </c>
      <c r="T4" s="5">
        <v>1671.3999999999996</v>
      </c>
      <c r="U4" s="5">
        <v>1671.3999999999996</v>
      </c>
    </row>
    <row r="5" spans="1:21" x14ac:dyDescent="0.25">
      <c r="A5" s="3" t="s">
        <v>43</v>
      </c>
      <c r="B5" s="6">
        <v>0.85445269927424683</v>
      </c>
      <c r="C5" s="6">
        <v>0.61667484202652567</v>
      </c>
      <c r="D5" s="6">
        <v>0.73116815390074175</v>
      </c>
      <c r="E5" s="6">
        <v>0.80245718102590013</v>
      </c>
      <c r="F5" s="6">
        <v>0.57355995101384027</v>
      </c>
      <c r="G5" s="6">
        <v>0.46966260885346911</v>
      </c>
      <c r="H5" s="6">
        <v>0.71841740008151045</v>
      </c>
      <c r="I5" s="6">
        <v>0.75736799017964873</v>
      </c>
      <c r="J5" s="6">
        <v>0.86215409657775577</v>
      </c>
      <c r="K5" s="6">
        <v>0.69811278320339298</v>
      </c>
      <c r="L5" s="6">
        <v>0.77802323908948712</v>
      </c>
      <c r="M5" s="6">
        <v>0.81321674332621208</v>
      </c>
      <c r="N5" s="6">
        <v>0.25861327178191712</v>
      </c>
      <c r="O5" s="6">
        <v>0.35040640525731148</v>
      </c>
      <c r="P5" s="6">
        <v>0.40436125948509849</v>
      </c>
      <c r="Q5" s="6">
        <v>0.45603245752324034</v>
      </c>
      <c r="R5" s="6">
        <v>0.44292758009544164</v>
      </c>
      <c r="S5" s="6">
        <v>0.33018189432576212</v>
      </c>
      <c r="T5" s="6">
        <v>0.44399262820236951</v>
      </c>
      <c r="U5" s="6">
        <v>0.64554939785066812</v>
      </c>
    </row>
    <row r="6" spans="1:21" x14ac:dyDescent="0.25">
      <c r="A6" s="3" t="s">
        <v>44</v>
      </c>
      <c r="B6" s="7">
        <v>0.60036662915372685</v>
      </c>
    </row>
    <row r="8" spans="1:21" x14ac:dyDescent="0.25">
      <c r="A8" s="3" t="s">
        <v>0</v>
      </c>
      <c r="B8" s="3" t="s">
        <v>158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D10" sqref="D10"/>
    </sheetView>
  </sheetViews>
  <sheetFormatPr defaultRowHeight="15" x14ac:dyDescent="0.25"/>
  <cols>
    <col min="1" max="1" width="22" bestFit="1" customWidth="1"/>
    <col min="2" max="2" width="12.140625" bestFit="1" customWidth="1"/>
    <col min="3" max="5" width="13.28515625" bestFit="1" customWidth="1"/>
    <col min="6" max="6" width="14.28515625" bestFit="1" customWidth="1"/>
    <col min="7" max="17" width="13.28515625" bestFit="1" customWidth="1"/>
    <col min="18" max="21" width="12.140625" bestFit="1" customWidth="1"/>
  </cols>
  <sheetData>
    <row r="1" spans="1:21" x14ac:dyDescent="0.25">
      <c r="A1" s="3" t="s">
        <v>178</v>
      </c>
      <c r="B1" t="s">
        <v>245</v>
      </c>
      <c r="C1" t="s">
        <v>246</v>
      </c>
      <c r="D1" t="s">
        <v>247</v>
      </c>
      <c r="E1" t="s">
        <v>248</v>
      </c>
      <c r="F1" t="s">
        <v>249</v>
      </c>
      <c r="G1" t="s">
        <v>250</v>
      </c>
      <c r="H1" t="s">
        <v>251</v>
      </c>
      <c r="I1" t="s">
        <v>252</v>
      </c>
      <c r="J1" t="s">
        <v>253</v>
      </c>
      <c r="K1" t="s">
        <v>254</v>
      </c>
      <c r="L1" t="s">
        <v>255</v>
      </c>
      <c r="M1" t="s">
        <v>256</v>
      </c>
      <c r="N1" t="s">
        <v>257</v>
      </c>
      <c r="O1" t="s">
        <v>258</v>
      </c>
      <c r="P1" t="s">
        <v>259</v>
      </c>
      <c r="Q1" t="s">
        <v>260</v>
      </c>
      <c r="R1" t="s">
        <v>261</v>
      </c>
      <c r="S1" t="s">
        <v>262</v>
      </c>
      <c r="T1" t="s">
        <v>263</v>
      </c>
      <c r="U1" t="s">
        <v>264</v>
      </c>
    </row>
    <row r="2" spans="1:21" x14ac:dyDescent="0.25">
      <c r="A2" s="3" t="s">
        <v>182</v>
      </c>
      <c r="B2" s="10">
        <v>46989</v>
      </c>
      <c r="C2" s="10">
        <v>47982</v>
      </c>
      <c r="D2" s="10">
        <v>49263</v>
      </c>
      <c r="E2" s="10">
        <v>47706</v>
      </c>
      <c r="F2" s="10">
        <v>46169</v>
      </c>
      <c r="G2" s="10">
        <v>46969</v>
      </c>
      <c r="H2" s="10">
        <v>48101</v>
      </c>
      <c r="I2" s="10">
        <v>46512</v>
      </c>
      <c r="J2" s="10">
        <v>46138</v>
      </c>
      <c r="K2" s="10">
        <v>46367</v>
      </c>
      <c r="L2" s="10">
        <v>47933</v>
      </c>
      <c r="M2" s="10">
        <v>46584</v>
      </c>
      <c r="N2" s="10">
        <v>46494</v>
      </c>
      <c r="O2" s="10">
        <v>47029</v>
      </c>
      <c r="P2" s="10">
        <v>47617</v>
      </c>
      <c r="Q2" s="10">
        <v>48641</v>
      </c>
      <c r="R2" s="10">
        <v>46204</v>
      </c>
      <c r="S2" s="10">
        <v>47397</v>
      </c>
      <c r="T2" s="10">
        <v>46392</v>
      </c>
      <c r="U2" s="10">
        <v>47369</v>
      </c>
    </row>
    <row r="3" spans="1:21" x14ac:dyDescent="0.25">
      <c r="A3" s="4" t="s">
        <v>179</v>
      </c>
      <c r="B3" s="5">
        <v>6294.7570382778822</v>
      </c>
      <c r="C3" s="5">
        <v>2831.1634369400936</v>
      </c>
      <c r="D3" s="5">
        <v>3077.4436070472002</v>
      </c>
      <c r="E3" s="5">
        <v>2875.9232761325929</v>
      </c>
      <c r="F3" s="5">
        <v>1985.013002270367</v>
      </c>
      <c r="G3" s="5">
        <v>2185.0629963778588</v>
      </c>
      <c r="H3" s="5">
        <v>2058.7212061922378</v>
      </c>
      <c r="I3" s="5">
        <v>638.47744840639643</v>
      </c>
      <c r="J3" s="5">
        <v>469.58485335980851</v>
      </c>
      <c r="K3" s="5">
        <v>6517.3753426401317</v>
      </c>
      <c r="L3" s="5">
        <v>5982.7360318085803</v>
      </c>
      <c r="M3" s="5">
        <v>5453.9413567606844</v>
      </c>
      <c r="N3" s="5">
        <v>6458.2836474293526</v>
      </c>
      <c r="O3" s="5">
        <v>2141.5602788750784</v>
      </c>
      <c r="P3" s="5">
        <v>4871.7322639903186</v>
      </c>
      <c r="Q3" s="5">
        <v>4202.6416374083065</v>
      </c>
      <c r="R3" s="5">
        <v>1535.8569082102433</v>
      </c>
      <c r="S3" s="5">
        <v>1470.0400204217683</v>
      </c>
      <c r="T3" s="5">
        <v>11137.497820715103</v>
      </c>
      <c r="U3" s="5">
        <v>11031.564368903631</v>
      </c>
    </row>
    <row r="4" spans="1:21" x14ac:dyDescent="0.25">
      <c r="A4" s="4" t="s">
        <v>180</v>
      </c>
      <c r="B4" s="5">
        <v>14084.400000000001</v>
      </c>
      <c r="C4" s="5">
        <v>14084.400000000001</v>
      </c>
      <c r="D4" s="5">
        <v>14084.400000000001</v>
      </c>
      <c r="E4" s="5">
        <v>14084.400000000001</v>
      </c>
      <c r="F4" s="5">
        <v>14084.400000000001</v>
      </c>
      <c r="G4" s="5">
        <v>14084.400000000001</v>
      </c>
      <c r="H4" s="5">
        <v>14084.400000000001</v>
      </c>
      <c r="I4" s="5">
        <v>14084.400000000001</v>
      </c>
      <c r="J4" s="5">
        <v>14084.400000000001</v>
      </c>
      <c r="K4" s="5">
        <v>14084.400000000001</v>
      </c>
      <c r="L4" s="5">
        <v>14084.400000000001</v>
      </c>
      <c r="M4" s="5">
        <v>14084.400000000001</v>
      </c>
      <c r="N4" s="5">
        <v>14084.400000000001</v>
      </c>
      <c r="O4" s="5">
        <v>14084.400000000001</v>
      </c>
      <c r="P4" s="5">
        <v>14084.400000000001</v>
      </c>
      <c r="Q4" s="5">
        <v>14084.400000000001</v>
      </c>
      <c r="R4" s="5">
        <v>14084.400000000001</v>
      </c>
      <c r="S4" s="5">
        <v>14084.400000000001</v>
      </c>
      <c r="T4" s="5">
        <v>14084.400000000001</v>
      </c>
      <c r="U4" s="5">
        <v>14084.400000000001</v>
      </c>
    </row>
    <row r="5" spans="1:21" x14ac:dyDescent="0.25">
      <c r="A5" s="3" t="s">
        <v>43</v>
      </c>
      <c r="B5" s="6">
        <v>0.4469311463944422</v>
      </c>
      <c r="C5" s="6">
        <v>0.20101413173014776</v>
      </c>
      <c r="D5" s="6">
        <v>0.21850015670154213</v>
      </c>
      <c r="E5" s="6">
        <v>0.204192104465408</v>
      </c>
      <c r="F5" s="6">
        <v>0.1409369942823526</v>
      </c>
      <c r="G5" s="6">
        <v>0.15514065181178172</v>
      </c>
      <c r="H5" s="6">
        <v>0.14617031653405452</v>
      </c>
      <c r="I5" s="6">
        <v>4.5332243361903696E-2</v>
      </c>
      <c r="J5" s="6">
        <v>3.3340777978459038E-2</v>
      </c>
      <c r="K5" s="6">
        <v>0.46273716612991189</v>
      </c>
      <c r="L5" s="6">
        <v>0.42477748656730707</v>
      </c>
      <c r="M5" s="6">
        <v>0.38723277929913125</v>
      </c>
      <c r="N5" s="6">
        <v>0.45854162388382552</v>
      </c>
      <c r="O5" s="6">
        <v>0.15205193539483955</v>
      </c>
      <c r="P5" s="6">
        <v>0.34589561955002118</v>
      </c>
      <c r="Q5" s="6">
        <v>0.29838982401865227</v>
      </c>
      <c r="R5" s="6">
        <v>0.10904666923761347</v>
      </c>
      <c r="S5" s="6">
        <v>0.10437363468956919</v>
      </c>
      <c r="T5" s="6">
        <v>0.7907683551102711</v>
      </c>
      <c r="U5" s="6">
        <v>0.78324702286953152</v>
      </c>
    </row>
    <row r="6" spans="1:21" x14ac:dyDescent="0.25">
      <c r="A6" s="3" t="s">
        <v>44</v>
      </c>
      <c r="B6" s="34">
        <f>SUM(B3:U3)/SUM(B4:U4)</f>
        <v>0.29543103200053838</v>
      </c>
    </row>
    <row r="13" spans="1:21" x14ac:dyDescent="0.25">
      <c r="C13" s="35"/>
      <c r="D13" s="35"/>
      <c r="E13" s="35"/>
      <c r="F13" s="35"/>
      <c r="G13" s="35"/>
      <c r="H13" s="35"/>
      <c r="I13" s="35"/>
      <c r="J13" s="35"/>
    </row>
    <row r="14" spans="1:21" x14ac:dyDescent="0.25">
      <c r="C14" s="35"/>
      <c r="D14" s="36"/>
      <c r="E14" s="36"/>
      <c r="F14" s="36"/>
      <c r="G14" s="36"/>
      <c r="H14" s="35"/>
      <c r="I14" s="35"/>
      <c r="J14" s="35"/>
    </row>
    <row r="15" spans="1:21" x14ac:dyDescent="0.25">
      <c r="C15" s="35"/>
      <c r="D15" s="35"/>
      <c r="E15" s="35"/>
      <c r="F15" s="37"/>
      <c r="G15" s="35"/>
      <c r="H15" s="35"/>
      <c r="I15" s="35"/>
      <c r="J15" s="35"/>
    </row>
    <row r="16" spans="1:21" x14ac:dyDescent="0.25">
      <c r="C16" s="35"/>
      <c r="D16" s="35"/>
      <c r="E16" s="35"/>
      <c r="F16" s="37"/>
      <c r="G16" s="35"/>
      <c r="H16" s="35"/>
      <c r="I16" s="35"/>
      <c r="J16" s="35"/>
    </row>
    <row r="17" spans="3:10" x14ac:dyDescent="0.25">
      <c r="C17" s="35"/>
      <c r="D17" s="35"/>
      <c r="E17" s="35"/>
      <c r="F17" s="37"/>
      <c r="G17" s="35"/>
      <c r="H17" s="35"/>
      <c r="I17" s="35"/>
      <c r="J17" s="35"/>
    </row>
    <row r="18" spans="3:10" x14ac:dyDescent="0.25">
      <c r="C18" s="35"/>
      <c r="D18" s="35"/>
      <c r="E18" s="35"/>
      <c r="F18" s="37"/>
      <c r="G18" s="35"/>
      <c r="H18" s="35"/>
      <c r="I18" s="35"/>
      <c r="J18" s="35"/>
    </row>
    <row r="19" spans="3:10" x14ac:dyDescent="0.25">
      <c r="C19" s="35"/>
      <c r="D19" s="35"/>
      <c r="E19" s="35"/>
      <c r="F19" s="37"/>
      <c r="G19" s="35"/>
      <c r="H19" s="35"/>
      <c r="I19" s="35"/>
      <c r="J19" s="35"/>
    </row>
    <row r="20" spans="3:10" x14ac:dyDescent="0.25">
      <c r="C20" s="35"/>
      <c r="D20" s="35"/>
      <c r="E20" s="35"/>
      <c r="F20" s="37"/>
      <c r="G20" s="35"/>
      <c r="H20" s="35"/>
      <c r="I20" s="35"/>
      <c r="J20" s="35"/>
    </row>
    <row r="21" spans="3:10" x14ac:dyDescent="0.25">
      <c r="C21" s="35"/>
      <c r="D21" s="35"/>
      <c r="E21" s="35"/>
      <c r="F21" s="37"/>
      <c r="G21" s="35"/>
      <c r="H21" s="35"/>
      <c r="I21" s="35"/>
      <c r="J21" s="35"/>
    </row>
    <row r="22" spans="3:10" x14ac:dyDescent="0.25">
      <c r="C22" s="35"/>
      <c r="D22" s="35"/>
      <c r="E22" s="35"/>
      <c r="F22" s="37"/>
      <c r="G22" s="35"/>
      <c r="H22" s="35"/>
      <c r="I22" s="35"/>
      <c r="J22" s="35"/>
    </row>
    <row r="23" spans="3:10" x14ac:dyDescent="0.25">
      <c r="C23" s="35"/>
      <c r="D23" s="35"/>
      <c r="E23" s="35"/>
      <c r="F23" s="37"/>
      <c r="G23" s="35"/>
      <c r="H23" s="35"/>
      <c r="I23" s="35"/>
      <c r="J23" s="35"/>
    </row>
    <row r="24" spans="3:10" x14ac:dyDescent="0.25">
      <c r="C24" s="35"/>
      <c r="D24" s="35"/>
      <c r="E24" s="35"/>
      <c r="F24" s="37"/>
      <c r="G24" s="35"/>
      <c r="H24" s="35"/>
      <c r="I24" s="35"/>
      <c r="J24" s="35"/>
    </row>
    <row r="25" spans="3:10" x14ac:dyDescent="0.25">
      <c r="C25" s="35"/>
      <c r="D25" s="35"/>
      <c r="E25" s="35"/>
      <c r="F25" s="37"/>
      <c r="G25" s="35"/>
      <c r="H25" s="35"/>
      <c r="I25" s="35"/>
      <c r="J25" s="35"/>
    </row>
    <row r="26" spans="3:10" x14ac:dyDescent="0.25">
      <c r="C26" s="35"/>
      <c r="D26" s="35"/>
      <c r="E26" s="35"/>
      <c r="F26" s="37"/>
      <c r="G26" s="35"/>
      <c r="H26" s="35"/>
      <c r="I26" s="35"/>
      <c r="J26" s="35"/>
    </row>
    <row r="27" spans="3:10" x14ac:dyDescent="0.25">
      <c r="C27" s="35"/>
      <c r="D27" s="35"/>
      <c r="E27" s="35"/>
      <c r="F27" s="37"/>
      <c r="G27" s="35"/>
      <c r="H27" s="35"/>
      <c r="I27" s="35"/>
      <c r="J27" s="35"/>
    </row>
    <row r="28" spans="3:10" x14ac:dyDescent="0.25">
      <c r="C28" s="35"/>
      <c r="D28" s="35"/>
      <c r="E28" s="35"/>
      <c r="F28" s="37"/>
      <c r="G28" s="35"/>
      <c r="H28" s="35"/>
      <c r="I28" s="35"/>
      <c r="J28" s="35"/>
    </row>
    <row r="29" spans="3:10" x14ac:dyDescent="0.25">
      <c r="C29" s="35"/>
      <c r="D29" s="35"/>
      <c r="E29" s="35"/>
      <c r="F29" s="37"/>
      <c r="G29" s="35"/>
      <c r="H29" s="35"/>
      <c r="I29" s="35"/>
      <c r="J29" s="35"/>
    </row>
    <row r="30" spans="3:10" x14ac:dyDescent="0.25">
      <c r="C30" s="35"/>
      <c r="D30" s="35"/>
      <c r="E30" s="35"/>
      <c r="F30" s="37"/>
      <c r="G30" s="35"/>
      <c r="H30" s="35"/>
      <c r="I30" s="35"/>
      <c r="J30" s="35"/>
    </row>
    <row r="31" spans="3:10" x14ac:dyDescent="0.25">
      <c r="C31" s="35"/>
      <c r="D31" s="35"/>
      <c r="E31" s="35"/>
      <c r="F31" s="37"/>
      <c r="G31" s="35"/>
      <c r="H31" s="35"/>
      <c r="I31" s="35"/>
      <c r="J31" s="35"/>
    </row>
    <row r="32" spans="3:10" x14ac:dyDescent="0.25">
      <c r="C32" s="35"/>
      <c r="D32" s="35"/>
      <c r="E32" s="35"/>
      <c r="F32" s="37"/>
      <c r="G32" s="35"/>
      <c r="H32" s="35"/>
      <c r="I32" s="35"/>
      <c r="J32" s="35"/>
    </row>
    <row r="33" spans="3:10" x14ac:dyDescent="0.25">
      <c r="C33" s="35"/>
      <c r="D33" s="35"/>
      <c r="E33" s="35"/>
      <c r="F33" s="37"/>
      <c r="G33" s="35"/>
      <c r="H33" s="35"/>
      <c r="I33" s="35"/>
      <c r="J33" s="35"/>
    </row>
    <row r="34" spans="3:10" x14ac:dyDescent="0.25">
      <c r="C34" s="35"/>
      <c r="D34" s="35"/>
      <c r="E34" s="35"/>
      <c r="F34" s="37"/>
      <c r="G34" s="35"/>
      <c r="H34" s="35"/>
      <c r="I34" s="35"/>
      <c r="J34" s="35"/>
    </row>
    <row r="35" spans="3:10" x14ac:dyDescent="0.25">
      <c r="C35" s="35"/>
      <c r="D35" s="35"/>
      <c r="E35" s="35"/>
      <c r="F35" s="35"/>
      <c r="G35" s="35"/>
      <c r="H35" s="35"/>
      <c r="I35" s="35"/>
      <c r="J35" s="35"/>
    </row>
    <row r="36" spans="3:10" x14ac:dyDescent="0.25">
      <c r="C36" s="35"/>
      <c r="D36" s="35"/>
      <c r="E36" s="35"/>
      <c r="F36" s="35"/>
      <c r="G36" s="35"/>
      <c r="H36" s="35"/>
      <c r="I36" s="35"/>
      <c r="J36" s="3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B6" sqref="B6"/>
    </sheetView>
  </sheetViews>
  <sheetFormatPr defaultRowHeight="15" x14ac:dyDescent="0.25"/>
  <cols>
    <col min="1" max="1" width="22" bestFit="1" customWidth="1"/>
    <col min="3" max="3" width="13.28515625" bestFit="1" customWidth="1"/>
    <col min="4" max="4" width="10.5703125" bestFit="1" customWidth="1"/>
  </cols>
  <sheetData>
    <row r="1" spans="1:21" x14ac:dyDescent="0.25">
      <c r="A1" s="3" t="s">
        <v>178</v>
      </c>
      <c r="B1" s="10" t="s">
        <v>245</v>
      </c>
      <c r="C1" s="10" t="s">
        <v>246</v>
      </c>
      <c r="D1" s="10" t="s">
        <v>247</v>
      </c>
      <c r="E1" s="10" t="s">
        <v>248</v>
      </c>
      <c r="F1" s="10" t="s">
        <v>249</v>
      </c>
      <c r="G1" s="10" t="s">
        <v>250</v>
      </c>
      <c r="H1" s="10" t="s">
        <v>251</v>
      </c>
      <c r="I1" s="10" t="s">
        <v>252</v>
      </c>
      <c r="J1" s="10" t="s">
        <v>253</v>
      </c>
      <c r="K1" s="10" t="s">
        <v>254</v>
      </c>
      <c r="L1" s="10" t="s">
        <v>255</v>
      </c>
      <c r="M1" s="10" t="s">
        <v>256</v>
      </c>
      <c r="N1" s="10" t="s">
        <v>257</v>
      </c>
      <c r="O1" s="10" t="s">
        <v>258</v>
      </c>
      <c r="P1" s="10" t="s">
        <v>259</v>
      </c>
      <c r="Q1" s="10" t="s">
        <v>260</v>
      </c>
      <c r="R1" s="10" t="s">
        <v>261</v>
      </c>
      <c r="S1" s="10" t="s">
        <v>262</v>
      </c>
      <c r="T1" s="10" t="s">
        <v>263</v>
      </c>
      <c r="U1" s="10" t="s">
        <v>264</v>
      </c>
    </row>
    <row r="2" spans="1:21" x14ac:dyDescent="0.25">
      <c r="A2" s="3" t="s">
        <v>182</v>
      </c>
      <c r="B2" s="10">
        <v>46989</v>
      </c>
      <c r="C2" s="10">
        <v>47982</v>
      </c>
      <c r="D2" s="10">
        <v>49263</v>
      </c>
      <c r="E2" s="10">
        <v>47706</v>
      </c>
      <c r="F2" s="10">
        <v>46169</v>
      </c>
      <c r="G2" s="10">
        <v>46969</v>
      </c>
      <c r="H2" s="10">
        <v>48101</v>
      </c>
      <c r="I2" s="10">
        <v>46512</v>
      </c>
      <c r="J2" s="10">
        <v>46138</v>
      </c>
      <c r="K2" s="10">
        <v>46367</v>
      </c>
      <c r="L2" s="10">
        <v>47933</v>
      </c>
      <c r="M2" s="10">
        <v>46584</v>
      </c>
      <c r="N2" s="10">
        <v>46494</v>
      </c>
      <c r="O2" s="10">
        <v>47029</v>
      </c>
      <c r="P2" s="10">
        <v>47617</v>
      </c>
      <c r="Q2" s="10">
        <v>48641</v>
      </c>
      <c r="R2" s="10">
        <v>46204</v>
      </c>
      <c r="S2" s="10">
        <v>47397</v>
      </c>
      <c r="T2" s="10">
        <v>46392</v>
      </c>
      <c r="U2" s="10">
        <v>47369</v>
      </c>
    </row>
    <row r="3" spans="1:21" x14ac:dyDescent="0.25">
      <c r="A3" s="4" t="s">
        <v>179</v>
      </c>
      <c r="B3" s="5">
        <v>756.18713736534107</v>
      </c>
      <c r="C3" s="5">
        <v>314.48435294628143</v>
      </c>
      <c r="D3" s="5">
        <v>344.6651007334392</v>
      </c>
      <c r="E3" s="5">
        <v>325.99380469322205</v>
      </c>
      <c r="F3" s="5">
        <v>270.8540854851405</v>
      </c>
      <c r="G3" s="5">
        <v>279.73648337647319</v>
      </c>
      <c r="H3" s="5">
        <v>331.04792388280237</v>
      </c>
      <c r="I3" s="5">
        <v>324.29174379507697</v>
      </c>
      <c r="J3" s="5">
        <v>255.4065716465314</v>
      </c>
      <c r="K3" s="5">
        <v>544.28360611200355</v>
      </c>
      <c r="L3" s="5">
        <v>724.45088752110803</v>
      </c>
      <c r="M3" s="5">
        <v>734.9193679292996</v>
      </c>
      <c r="N3" s="5">
        <v>176.91167926043275</v>
      </c>
      <c r="O3" s="5">
        <v>1437.956038236618</v>
      </c>
      <c r="P3" s="5">
        <v>261.4396771215475</v>
      </c>
      <c r="Q3" s="5">
        <v>145.99368496664931</v>
      </c>
      <c r="R3" s="5">
        <v>923.75409928957617</v>
      </c>
      <c r="S3" s="5">
        <v>884.92708452542627</v>
      </c>
      <c r="T3" s="5">
        <v>528.32970134417224</v>
      </c>
      <c r="U3" s="5">
        <v>567.74473138650251</v>
      </c>
    </row>
    <row r="4" spans="1:21" x14ac:dyDescent="0.25">
      <c r="A4" s="4" t="s">
        <v>180</v>
      </c>
      <c r="B4" s="5">
        <v>1875.3999999999996</v>
      </c>
      <c r="C4" s="5">
        <v>1875.3999999999996</v>
      </c>
      <c r="D4" s="5">
        <v>1875.3999999999996</v>
      </c>
      <c r="E4" s="5">
        <v>1875.3999999999996</v>
      </c>
      <c r="F4" s="5">
        <v>1875.3999999999996</v>
      </c>
      <c r="G4" s="5">
        <v>1875.3999999999996</v>
      </c>
      <c r="H4" s="5">
        <v>1875.3999999999996</v>
      </c>
      <c r="I4" s="5">
        <v>1875.3999999999996</v>
      </c>
      <c r="J4" s="5">
        <v>1875.3999999999996</v>
      </c>
      <c r="K4" s="5">
        <v>1875.3999999999996</v>
      </c>
      <c r="L4" s="5">
        <v>1875.3999999999996</v>
      </c>
      <c r="M4" s="5">
        <v>1875.3999999999996</v>
      </c>
      <c r="N4" s="5">
        <v>1875.3999999999996</v>
      </c>
      <c r="O4" s="5">
        <v>1875.3999999999996</v>
      </c>
      <c r="P4" s="5">
        <v>1875.3999999999996</v>
      </c>
      <c r="Q4" s="5">
        <v>1875.3999999999996</v>
      </c>
      <c r="R4" s="5">
        <v>1875.3999999999996</v>
      </c>
      <c r="S4" s="5">
        <v>1875.3999999999996</v>
      </c>
      <c r="T4" s="5">
        <v>1875.3999999999996</v>
      </c>
      <c r="U4" s="5">
        <v>1875.3999999999996</v>
      </c>
    </row>
    <row r="5" spans="1:21" x14ac:dyDescent="0.25">
      <c r="A5" s="3" t="s">
        <v>43</v>
      </c>
      <c r="B5" s="6">
        <v>0.40321378765348259</v>
      </c>
      <c r="C5" s="6">
        <v>0.16768921453891517</v>
      </c>
      <c r="D5" s="6">
        <v>0.18378218019272649</v>
      </c>
      <c r="E5" s="6">
        <v>0.1738262795634116</v>
      </c>
      <c r="F5" s="6">
        <v>0.14442470165572174</v>
      </c>
      <c r="G5" s="6">
        <v>0.14916097012715859</v>
      </c>
      <c r="H5" s="6">
        <v>0.17652123487405483</v>
      </c>
      <c r="I5" s="6">
        <v>0.17291870736646958</v>
      </c>
      <c r="J5" s="6">
        <v>0.13618778481738908</v>
      </c>
      <c r="K5" s="6">
        <v>0.29022267575557409</v>
      </c>
      <c r="L5" s="6">
        <v>0.38629139784638378</v>
      </c>
      <c r="M5" s="6">
        <v>0.39187339657102471</v>
      </c>
      <c r="N5" s="6">
        <v>9.43327712810242E-2</v>
      </c>
      <c r="O5" s="6">
        <v>0.7667463145124338</v>
      </c>
      <c r="P5" s="6">
        <v>0.13940475478380482</v>
      </c>
      <c r="Q5" s="6">
        <v>7.7846691354723968E-2</v>
      </c>
      <c r="R5" s="6">
        <v>0.49256377268293505</v>
      </c>
      <c r="S5" s="6">
        <v>0.4718604481846147</v>
      </c>
      <c r="T5" s="6">
        <v>0.28171574135873539</v>
      </c>
      <c r="U5" s="6">
        <v>0.30273260711661654</v>
      </c>
    </row>
    <row r="6" spans="1:21" x14ac:dyDescent="0.25">
      <c r="A6" s="3" t="s">
        <v>44</v>
      </c>
      <c r="B6" s="34">
        <f>SUM(B3:U3)/SUM(B4:U4)</f>
        <v>0.2701657716118599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9" spans="1:21" x14ac:dyDescent="0.25">
      <c r="C9" s="5"/>
      <c r="D9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sqref="A1:A6"/>
    </sheetView>
  </sheetViews>
  <sheetFormatPr defaultColWidth="9.140625" defaultRowHeight="15" x14ac:dyDescent="0.25"/>
  <cols>
    <col min="1" max="1" width="22" style="10" bestFit="1" customWidth="1"/>
    <col min="2" max="21" width="12" style="10" customWidth="1"/>
    <col min="22" max="16384" width="9.140625" style="10"/>
  </cols>
  <sheetData>
    <row r="1" spans="1:21" x14ac:dyDescent="0.25">
      <c r="A1" s="3" t="s">
        <v>178</v>
      </c>
      <c r="B1" s="8" t="s">
        <v>199</v>
      </c>
      <c r="C1" s="8" t="s">
        <v>200</v>
      </c>
      <c r="D1" s="8" t="s">
        <v>201</v>
      </c>
      <c r="E1" s="8" t="s">
        <v>202</v>
      </c>
      <c r="F1" s="8" t="s">
        <v>203</v>
      </c>
      <c r="G1" s="8" t="s">
        <v>204</v>
      </c>
      <c r="H1" s="8" t="s">
        <v>205</v>
      </c>
      <c r="I1" s="8" t="s">
        <v>206</v>
      </c>
      <c r="J1" s="8" t="s">
        <v>207</v>
      </c>
      <c r="K1" s="8" t="s">
        <v>208</v>
      </c>
      <c r="L1" s="8" t="s">
        <v>209</v>
      </c>
      <c r="M1" s="8" t="s">
        <v>210</v>
      </c>
      <c r="N1" s="8" t="s">
        <v>211</v>
      </c>
      <c r="O1" s="8" t="s">
        <v>212</v>
      </c>
      <c r="P1" s="8" t="s">
        <v>213</v>
      </c>
      <c r="Q1" s="8" t="s">
        <v>214</v>
      </c>
      <c r="R1" s="8" t="s">
        <v>215</v>
      </c>
      <c r="S1" s="8" t="s">
        <v>216</v>
      </c>
      <c r="T1" s="8" t="s">
        <v>217</v>
      </c>
      <c r="U1" s="8" t="s">
        <v>218</v>
      </c>
    </row>
    <row r="2" spans="1:21" x14ac:dyDescent="0.25">
      <c r="A2" s="3" t="s">
        <v>182</v>
      </c>
      <c r="B2" s="11">
        <v>51651.848291000002</v>
      </c>
      <c r="C2" s="11">
        <v>51856.595543999989</v>
      </c>
      <c r="D2" s="11">
        <v>51707.599088000017</v>
      </c>
      <c r="E2" s="11">
        <v>51603.638077000011</v>
      </c>
      <c r="F2" s="11">
        <v>51574.203583999988</v>
      </c>
      <c r="G2" s="11">
        <v>52130.938335000013</v>
      </c>
      <c r="H2" s="11">
        <v>52177.549997999988</v>
      </c>
      <c r="I2" s="11">
        <v>52260.034710999993</v>
      </c>
      <c r="J2" s="11">
        <v>55787.286331999996</v>
      </c>
      <c r="K2" s="11">
        <v>56831.780261</v>
      </c>
      <c r="L2" s="11">
        <v>54910.585112999994</v>
      </c>
      <c r="M2" s="11">
        <v>53375.544092000004</v>
      </c>
      <c r="N2" s="11">
        <v>51814.237222000018</v>
      </c>
      <c r="O2" s="11">
        <v>51573.661901999993</v>
      </c>
      <c r="P2" s="11">
        <v>52444.983861000008</v>
      </c>
      <c r="Q2" s="11">
        <v>51744.136412000014</v>
      </c>
      <c r="R2" s="11">
        <v>52875.350567000016</v>
      </c>
      <c r="S2" s="11">
        <v>54539.425095000013</v>
      </c>
      <c r="T2" s="11">
        <v>54509.948039000017</v>
      </c>
      <c r="U2" s="11">
        <v>53512.410735999991</v>
      </c>
    </row>
    <row r="3" spans="1:21" x14ac:dyDescent="0.25">
      <c r="A3" s="4" t="s">
        <v>179</v>
      </c>
      <c r="B3" s="5">
        <v>59.451223030065485</v>
      </c>
      <c r="C3" s="5">
        <v>27.88420650549233</v>
      </c>
      <c r="D3" s="5">
        <v>25.290693147107959</v>
      </c>
      <c r="E3" s="5">
        <v>20.882520205030843</v>
      </c>
      <c r="F3" s="5">
        <v>1344.0490747885001</v>
      </c>
      <c r="G3" s="5">
        <v>497.62245150671049</v>
      </c>
      <c r="H3" s="5">
        <v>418.79227579092066</v>
      </c>
      <c r="I3" s="5">
        <v>2907.0109501325837</v>
      </c>
      <c r="J3" s="5">
        <v>701.38027645135298</v>
      </c>
      <c r="K3" s="5">
        <v>1459.0440969839697</v>
      </c>
      <c r="L3" s="5">
        <v>1721.0730622192989</v>
      </c>
      <c r="M3" s="5">
        <v>2063.3750036731367</v>
      </c>
      <c r="N3" s="5">
        <v>2699.2842418310861</v>
      </c>
      <c r="O3" s="5">
        <v>4304.2109577090796</v>
      </c>
      <c r="P3" s="5">
        <v>1374.7720599148113</v>
      </c>
      <c r="Q3" s="5">
        <v>1008.5533639891075</v>
      </c>
      <c r="R3" s="5">
        <v>130.20187268530327</v>
      </c>
      <c r="S3" s="5">
        <v>87.50391155295074</v>
      </c>
      <c r="T3" s="5">
        <v>92.207233307262257</v>
      </c>
      <c r="U3" s="5">
        <v>59.071692488466724</v>
      </c>
    </row>
    <row r="4" spans="1:21" x14ac:dyDescent="0.25">
      <c r="A4" s="4" t="s">
        <v>180</v>
      </c>
      <c r="B4" s="5">
        <v>9240.2000000000007</v>
      </c>
      <c r="C4" s="5">
        <v>9240.2000000000007</v>
      </c>
      <c r="D4" s="5">
        <v>9240.2000000000007</v>
      </c>
      <c r="E4" s="5">
        <v>9240.2000000000007</v>
      </c>
      <c r="F4" s="5">
        <v>9240.2000000000007</v>
      </c>
      <c r="G4" s="5">
        <v>9240.2000000000007</v>
      </c>
      <c r="H4" s="5">
        <v>9240.2000000000007</v>
      </c>
      <c r="I4" s="5">
        <v>9240.2000000000007</v>
      </c>
      <c r="J4" s="5">
        <v>9240.2000000000007</v>
      </c>
      <c r="K4" s="5">
        <v>9240.2000000000007</v>
      </c>
      <c r="L4" s="5">
        <v>9240.2000000000007</v>
      </c>
      <c r="M4" s="5">
        <v>9240.2000000000007</v>
      </c>
      <c r="N4" s="5">
        <v>9240.2000000000007</v>
      </c>
      <c r="O4" s="5">
        <v>9240.2000000000007</v>
      </c>
      <c r="P4" s="5">
        <v>9240.2000000000007</v>
      </c>
      <c r="Q4" s="5">
        <v>9240.2000000000007</v>
      </c>
      <c r="R4" s="5">
        <v>9240.2000000000007</v>
      </c>
      <c r="S4" s="5">
        <v>9240.2000000000007</v>
      </c>
      <c r="T4" s="5">
        <v>9240.2000000000007</v>
      </c>
      <c r="U4" s="5">
        <v>9240.2000000000007</v>
      </c>
    </row>
    <row r="5" spans="1:21" x14ac:dyDescent="0.25">
      <c r="A5" s="3" t="s">
        <v>43</v>
      </c>
      <c r="B5" s="6">
        <v>6.4339757829987966E-3</v>
      </c>
      <c r="C5" s="6">
        <v>3.0177059485175998E-3</v>
      </c>
      <c r="D5" s="6">
        <v>2.7370287598870108E-3</v>
      </c>
      <c r="E5" s="6">
        <v>2.2599640922307787E-3</v>
      </c>
      <c r="F5" s="6">
        <v>0.14545670816524534</v>
      </c>
      <c r="G5" s="6">
        <v>5.3854077996873494E-2</v>
      </c>
      <c r="H5" s="6">
        <v>4.5322858357061603E-2</v>
      </c>
      <c r="I5" s="6">
        <v>0.31460476506272411</v>
      </c>
      <c r="J5" s="6">
        <v>7.5905313353753487E-2</v>
      </c>
      <c r="K5" s="6">
        <v>0.15790178751368689</v>
      </c>
      <c r="L5" s="6">
        <v>0.18625928683570689</v>
      </c>
      <c r="M5" s="6">
        <v>0.22330414965835552</v>
      </c>
      <c r="N5" s="6">
        <v>0.29212400617206186</v>
      </c>
      <c r="O5" s="6">
        <v>0.46581361417600042</v>
      </c>
      <c r="P5" s="6">
        <v>0.14878163458743437</v>
      </c>
      <c r="Q5" s="6">
        <v>0.10914843444829198</v>
      </c>
      <c r="R5" s="6">
        <v>1.4090806766661247E-2</v>
      </c>
      <c r="S5" s="6">
        <v>9.4699153214162831E-3</v>
      </c>
      <c r="T5" s="6">
        <v>9.9789218098376934E-3</v>
      </c>
      <c r="U5" s="6">
        <v>6.3929019381037981E-3</v>
      </c>
    </row>
    <row r="6" spans="1:21" x14ac:dyDescent="0.25">
      <c r="A6" s="3" t="s">
        <v>44</v>
      </c>
      <c r="B6" s="7">
        <v>0.11364289283734244</v>
      </c>
    </row>
    <row r="8" spans="1:21" x14ac:dyDescent="0.25">
      <c r="A8" s="3" t="s">
        <v>0</v>
      </c>
      <c r="B8" s="3" t="s">
        <v>219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1</v>
      </c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1" spans="1:21" x14ac:dyDescent="0.25">
      <c r="B11" s="2"/>
    </row>
    <row r="12" spans="1:21" x14ac:dyDescent="0.25">
      <c r="B12" s="2"/>
    </row>
    <row r="13" spans="1:21" x14ac:dyDescent="0.25">
      <c r="B13" s="2"/>
    </row>
    <row r="14" spans="1:21" x14ac:dyDescent="0.25">
      <c r="B14" s="2"/>
    </row>
    <row r="15" spans="1:21" x14ac:dyDescent="0.25">
      <c r="B15" s="2"/>
    </row>
    <row r="16" spans="1:21" x14ac:dyDescent="0.25">
      <c r="B16" s="2"/>
    </row>
  </sheetData>
  <sortState ref="C11:D30">
    <sortCondition ref="C11:C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Summary</vt:lpstr>
      <vt:lpstr>Graphs</vt:lpstr>
      <vt:lpstr>S2015-NC</vt:lpstr>
      <vt:lpstr>S2015-C</vt:lpstr>
      <vt:lpstr>S2014-NC</vt:lpstr>
      <vt:lpstr>S2014-C</vt:lpstr>
      <vt:lpstr>W15-16-NC</vt:lpstr>
      <vt:lpstr>W15-16-C</vt:lpstr>
      <vt:lpstr>W14-15-NC</vt:lpstr>
      <vt:lpstr>W14-15-C</vt:lpstr>
      <vt:lpstr>S2013-NC</vt:lpstr>
      <vt:lpstr>S2013-C</vt:lpstr>
      <vt:lpstr>W13-14-NC</vt:lpstr>
      <vt:lpstr>W13-14-C</vt:lpstr>
      <vt:lpstr>S2012-NC</vt:lpstr>
      <vt:lpstr>S2012-C</vt:lpstr>
      <vt:lpstr>W12-13-NC</vt:lpstr>
      <vt:lpstr>W12-13-C</vt:lpstr>
      <vt:lpstr>S2011-NC</vt:lpstr>
      <vt:lpstr>S2011-C</vt:lpstr>
      <vt:lpstr>W11-12-NC</vt:lpstr>
      <vt:lpstr>W11-12-C</vt:lpstr>
      <vt:lpstr>S2010-NC</vt:lpstr>
      <vt:lpstr>S2010-C</vt:lpstr>
      <vt:lpstr>W10-11-NC</vt:lpstr>
      <vt:lpstr>W10-11-C</vt:lpstr>
      <vt:lpstr>S2009-NC</vt:lpstr>
      <vt:lpstr>W09-10-NC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Matevosjana, Julia</cp:lastModifiedBy>
  <cp:lastPrinted>2014-10-15T15:37:15Z</cp:lastPrinted>
  <dcterms:created xsi:type="dcterms:W3CDTF">2014-09-15T20:46:38Z</dcterms:created>
  <dcterms:modified xsi:type="dcterms:W3CDTF">2016-04-13T20:46:03Z</dcterms:modified>
</cp:coreProperties>
</file>