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MCE_Scenarios_removeABS" sheetId="2" r:id="rId1"/>
  </sheets>
  <definedNames>
    <definedName name="DART" localSheetId="0">MCE_Scenarios_removeABS!$N$3</definedName>
    <definedName name="DART">#REF!</definedName>
    <definedName name="DARTPTP" localSheetId="0">MCE_Scenarios_removeABS!$O$3</definedName>
    <definedName name="DARTPTP">#REF!</definedName>
    <definedName name="EPCF" localSheetId="0">MCE_Scenarios_removeABS!$I$3</definedName>
    <definedName name="EPCF">#REF!</definedName>
    <definedName name="MLDv" localSheetId="0">MCE_Scenarios_removeABS!$T$3</definedName>
    <definedName name="MLDv">#REF!</definedName>
    <definedName name="NUCADJ" localSheetId="0">MCE_Scenarios_removeABS!$C$3</definedName>
    <definedName name="NUCADJ">#REF!</definedName>
    <definedName name="RTSPP" localSheetId="0">MCE_Scenarios_removeABS!$J$3</definedName>
    <definedName name="RTSPP">#REF!</definedName>
    <definedName name="SAF" localSheetId="0">MCE_Scenarios_removeABS!$H$3</definedName>
    <definedName name="SAF">#REF!</definedName>
    <definedName name="T1v" localSheetId="0">MCE_Scenarios_removeABS!$D$3</definedName>
    <definedName name="T1v">#REF!</definedName>
    <definedName name="T2v" localSheetId="0">MCE_Scenarios_removeABS!$E$3</definedName>
    <definedName name="T2v">#REF!</definedName>
    <definedName name="T3v" localSheetId="0">MCE_Scenarios_removeABS!$F$3</definedName>
    <definedName name="T3v">#REF!</definedName>
    <definedName name="T4v" localSheetId="0">MCE_Scenarios_removeABS!$G$3</definedName>
    <definedName name="T4v">#REF!</definedName>
    <definedName name="T5LOAD" localSheetId="0">MCE_Scenarios_removeABS!$K$3</definedName>
    <definedName name="T5LOAD">#REF!</definedName>
    <definedName name="T5NONLOAD" localSheetId="0">MCE_Scenarios_removeABS!$L$3</definedName>
    <definedName name="T5NONLOAD">#REF!</definedName>
  </definedNames>
  <calcPr calcId="145621"/>
</workbook>
</file>

<file path=xl/calcChain.xml><?xml version="1.0" encoding="utf-8"?>
<calcChain xmlns="http://schemas.openxmlformats.org/spreadsheetml/2006/main">
  <c r="N12" i="2" l="1"/>
  <c r="N11" i="2"/>
  <c r="N10" i="2"/>
  <c r="N9" i="2"/>
  <c r="N7" i="2"/>
  <c r="N8" i="2"/>
  <c r="M12" i="2"/>
  <c r="J12" i="2"/>
  <c r="H12" i="2"/>
  <c r="E12" i="2"/>
  <c r="M11" i="2"/>
  <c r="J11" i="2"/>
  <c r="H11" i="2"/>
  <c r="E11" i="2"/>
  <c r="M10" i="2"/>
  <c r="H10" i="2"/>
  <c r="E10" i="2"/>
  <c r="M9" i="2"/>
  <c r="H9" i="2"/>
  <c r="E9" i="2"/>
  <c r="M8" i="2"/>
  <c r="J8" i="2"/>
  <c r="H8" i="2"/>
  <c r="E8" i="2"/>
  <c r="M7" i="2"/>
  <c r="J7" i="2"/>
  <c r="H7" i="2"/>
  <c r="E7" i="2"/>
  <c r="I7" i="2" l="1"/>
  <c r="I12" i="2"/>
  <c r="I8" i="2"/>
  <c r="I10" i="2"/>
  <c r="I11" i="2"/>
  <c r="I9" i="2"/>
  <c r="O11" i="2" l="1"/>
  <c r="P11" i="2"/>
  <c r="O7" i="2"/>
  <c r="P7" i="2"/>
  <c r="Q7" i="2" s="1"/>
  <c r="O10" i="2"/>
  <c r="P10" i="2"/>
  <c r="O8" i="2"/>
  <c r="P8" i="2"/>
  <c r="Q8" i="2" s="1"/>
  <c r="O9" i="2"/>
  <c r="P9" i="2"/>
  <c r="O12" i="2"/>
  <c r="P12" i="2"/>
  <c r="Q12" i="2" s="1"/>
  <c r="Q9" i="2" l="1"/>
  <c r="Q10" i="2"/>
  <c r="Q11" i="2"/>
</calcChain>
</file>

<file path=xl/sharedStrings.xml><?xml version="1.0" encoding="utf-8"?>
<sst xmlns="http://schemas.openxmlformats.org/spreadsheetml/2006/main" count="36" uniqueCount="36">
  <si>
    <t>NUCADJ</t>
  </si>
  <si>
    <t>T1</t>
  </si>
  <si>
    <t>T2</t>
  </si>
  <si>
    <t>T3</t>
  </si>
  <si>
    <t>T4</t>
  </si>
  <si>
    <t>Load Exposure (T2 * load - T3 * 80% gen)</t>
  </si>
  <si>
    <t>SAF</t>
  </si>
  <si>
    <t>Avg RTSPP</t>
  </si>
  <si>
    <t>Avg DART</t>
  </si>
  <si>
    <t>Avg DARTPTP</t>
  </si>
  <si>
    <t>Scenario ID</t>
  </si>
  <si>
    <t>Scenario Description</t>
  </si>
  <si>
    <t>DARTNET</t>
  </si>
  <si>
    <t>Generation Exposure</t>
  </si>
  <si>
    <t>Large Load, large trading - net sales</t>
  </si>
  <si>
    <t>Large Load, large trading - net purchases</t>
  </si>
  <si>
    <t>Small Load, little trading - net purchases</t>
  </si>
  <si>
    <t>Small Load, little trading - net sales</t>
  </si>
  <si>
    <t>Change</t>
  </si>
  <si>
    <t>Trading only - net sales</t>
  </si>
  <si>
    <t>Trading only - net purchases</t>
  </si>
  <si>
    <t>BPCF</t>
  </si>
  <si>
    <t>T5LOAD</t>
  </si>
  <si>
    <t>T5NOLOAD</t>
  </si>
  <si>
    <t>Q2Q Trading Exposure (RTQQNET)</t>
  </si>
  <si>
    <t>Load + Q2Q Trades Exposure</t>
  </si>
  <si>
    <t>Proposed DARTNET</t>
  </si>
  <si>
    <t>Current (NPRR639) MCE</t>
  </si>
  <si>
    <t>NPRR741 Proposed MCE</t>
  </si>
  <si>
    <t>Load (MwH)</t>
  </si>
  <si>
    <t>Gen (MwH)</t>
  </si>
  <si>
    <t>Q2Q Sales (MwH)</t>
  </si>
  <si>
    <t>Q2Q Purchases (MwH)</t>
  </si>
  <si>
    <t>DA Net Sales (TPO + EOO - EOB) (MwH)</t>
  </si>
  <si>
    <t>DA PTP OBL (MwH)</t>
  </si>
  <si>
    <t>Note: Cells highlighted are inputs based on average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</si>
</sst>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395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wrapText="1"/>
    </xf>
    <xf numFmtId="9" fontId="0" fillId="4" borderId="0" xfId="2" applyFont="1" applyFill="1"/>
    <xf numFmtId="1" fontId="0" fillId="4" borderId="0" xfId="0" applyNumberFormat="1" applyFill="1"/>
    <xf numFmtId="165" fontId="0" fillId="4" borderId="0" xfId="3" applyNumberFormat="1" applyFont="1" applyFill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quotePrefix="1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64" fontId="4" fillId="4" borderId="0" xfId="1" applyNumberFormat="1" applyFont="1" applyFill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/>
    <xf numFmtId="164" fontId="4" fillId="4" borderId="0" xfId="1" applyNumberFormat="1" applyFont="1" applyFill="1" applyBorder="1" applyAlignment="1" applyProtection="1"/>
    <xf numFmtId="165" fontId="4" fillId="0" borderId="0" xfId="3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4" borderId="1" xfId="1" applyNumberFormat="1" applyFont="1" applyFill="1" applyBorder="1" applyAlignment="1" applyProtection="1">
      <alignment horizontal="right"/>
    </xf>
    <xf numFmtId="165" fontId="4" fillId="0" borderId="1" xfId="3" applyNumberFormat="1" applyFont="1" applyFill="1" applyBorder="1" applyAlignment="1" applyProtection="1"/>
    <xf numFmtId="164" fontId="4" fillId="4" borderId="1" xfId="1" applyNumberFormat="1" applyFont="1" applyFill="1" applyBorder="1" applyAlignment="1" applyProtection="1"/>
    <xf numFmtId="165" fontId="4" fillId="0" borderId="1" xfId="3" applyNumberFormat="1" applyFont="1" applyFill="1" applyBorder="1" applyAlignment="1" applyProtection="1">
      <alignment horizontal="left"/>
    </xf>
    <xf numFmtId="165" fontId="0" fillId="0" borderId="1" xfId="0" applyNumberFormat="1" applyFill="1" applyBorder="1" applyAlignment="1"/>
    <xf numFmtId="0" fontId="0" fillId="0" borderId="1" xfId="0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2" applyNumberFormat="1" applyFont="1"/>
    <xf numFmtId="0" fontId="2" fillId="0" borderId="0" xfId="0" applyFont="1" applyAlignment="1">
      <alignment horizontal="center"/>
    </xf>
    <xf numFmtId="165" fontId="0" fillId="5" borderId="1" xfId="0" applyNumberForma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2" max="2" width="21" customWidth="1"/>
    <col min="3" max="4" width="9.42578125" bestFit="1" customWidth="1"/>
    <col min="5" max="5" width="12.42578125" customWidth="1"/>
    <col min="6" max="6" width="8.5703125" bestFit="1" customWidth="1"/>
    <col min="7" max="7" width="10" customWidth="1"/>
    <col min="8" max="8" width="13.28515625" bestFit="1" customWidth="1"/>
    <col min="9" max="9" width="13" customWidth="1"/>
    <col min="10" max="11" width="11.7109375" bestFit="1" customWidth="1"/>
    <col min="12" max="12" width="10.7109375" bestFit="1" customWidth="1"/>
    <col min="13" max="13" width="9.42578125" bestFit="1" customWidth="1"/>
    <col min="14" max="14" width="13.5703125" customWidth="1"/>
    <col min="15" max="15" width="11.7109375" customWidth="1"/>
    <col min="16" max="17" width="14.28515625" bestFit="1" customWidth="1"/>
    <col min="18" max="18" width="12.28515625" bestFit="1" customWidth="1"/>
    <col min="19" max="19" width="9.28515625" bestFit="1" customWidth="1"/>
    <col min="20" max="20" width="12.28515625" customWidth="1"/>
    <col min="21" max="21" width="12.5703125" bestFit="1" customWidth="1"/>
    <col min="22" max="22" width="9.28515625" bestFit="1" customWidth="1"/>
    <col min="24" max="24" width="19.5703125" customWidth="1"/>
  </cols>
  <sheetData>
    <row r="1" spans="1:22" x14ac:dyDescent="0.25">
      <c r="A1" t="s">
        <v>35</v>
      </c>
      <c r="B1" s="2"/>
      <c r="C1" s="2"/>
      <c r="D1" s="2"/>
      <c r="E1" s="2"/>
      <c r="F1" s="2"/>
    </row>
    <row r="2" spans="1:22" ht="30" x14ac:dyDescent="0.25"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6</v>
      </c>
      <c r="I2" s="24" t="s">
        <v>21</v>
      </c>
      <c r="J2" s="3" t="s">
        <v>7</v>
      </c>
      <c r="K2" s="2" t="s">
        <v>22</v>
      </c>
      <c r="L2" s="2" t="s">
        <v>23</v>
      </c>
      <c r="N2" s="3" t="s">
        <v>8</v>
      </c>
      <c r="O2" s="3" t="s">
        <v>9</v>
      </c>
    </row>
    <row r="3" spans="1:22" x14ac:dyDescent="0.25">
      <c r="C3" s="4">
        <v>0.2</v>
      </c>
      <c r="D3" s="5">
        <v>2</v>
      </c>
      <c r="E3" s="5">
        <v>5</v>
      </c>
      <c r="F3" s="5">
        <v>5</v>
      </c>
      <c r="G3" s="5">
        <v>1</v>
      </c>
      <c r="H3" s="4">
        <v>1</v>
      </c>
      <c r="I3" s="4">
        <v>0.5</v>
      </c>
      <c r="J3" s="6">
        <v>40</v>
      </c>
      <c r="K3" s="26">
        <v>5</v>
      </c>
      <c r="L3" s="26">
        <v>2</v>
      </c>
      <c r="N3" s="6">
        <v>10</v>
      </c>
      <c r="O3" s="6">
        <v>2</v>
      </c>
    </row>
    <row r="5" spans="1:22" x14ac:dyDescent="0.25">
      <c r="T5" s="27"/>
      <c r="U5" s="27"/>
      <c r="V5" s="27"/>
    </row>
    <row r="6" spans="1:22" ht="48" x14ac:dyDescent="0.25">
      <c r="A6" s="9" t="s">
        <v>10</v>
      </c>
      <c r="B6" s="9" t="s">
        <v>11</v>
      </c>
      <c r="C6" s="9" t="s">
        <v>29</v>
      </c>
      <c r="D6" s="9" t="s">
        <v>30</v>
      </c>
      <c r="E6" s="9" t="s">
        <v>5</v>
      </c>
      <c r="F6" s="9" t="s">
        <v>31</v>
      </c>
      <c r="G6" s="9" t="s">
        <v>32</v>
      </c>
      <c r="H6" s="15" t="s">
        <v>24</v>
      </c>
      <c r="I6" s="15" t="s">
        <v>25</v>
      </c>
      <c r="J6" s="9" t="s">
        <v>13</v>
      </c>
      <c r="K6" s="9" t="s">
        <v>33</v>
      </c>
      <c r="L6" s="9" t="s">
        <v>34</v>
      </c>
      <c r="M6" s="9" t="s">
        <v>12</v>
      </c>
      <c r="N6" s="15" t="s">
        <v>26</v>
      </c>
      <c r="O6" s="9" t="s">
        <v>27</v>
      </c>
      <c r="P6" s="15" t="s">
        <v>28</v>
      </c>
      <c r="Q6" s="9" t="s">
        <v>18</v>
      </c>
    </row>
    <row r="7" spans="1:22" s="23" customFormat="1" ht="24" x14ac:dyDescent="0.25">
      <c r="A7" s="16">
        <v>1</v>
      </c>
      <c r="B7" s="17" t="s">
        <v>14</v>
      </c>
      <c r="C7" s="18">
        <v>100000</v>
      </c>
      <c r="D7" s="18">
        <v>50000</v>
      </c>
      <c r="E7" s="19">
        <f t="shared" ref="E7:E12" si="0">(C7 * T2v - (1-NUCADJ)*D7 * T3v) * RTSPP * SAF</f>
        <v>12000000</v>
      </c>
      <c r="F7" s="20">
        <v>14000</v>
      </c>
      <c r="G7" s="20">
        <v>5000</v>
      </c>
      <c r="H7" s="19">
        <f>MAX((F7-G7),EPCF*(F7-G7))*SAF*RTSPP*IF(C7&gt;0,T5LOAD,T5NONLOAD)</f>
        <v>1800000</v>
      </c>
      <c r="I7" s="19">
        <f>E7+H7</f>
        <v>13800000</v>
      </c>
      <c r="J7" s="19">
        <f>NUCADJ * D7 * RTSPP * SAF *T3v</f>
        <v>2000000</v>
      </c>
      <c r="K7" s="20">
        <v>100</v>
      </c>
      <c r="L7" s="20">
        <v>30</v>
      </c>
      <c r="M7" s="13">
        <f t="shared" ref="M7:M12" si="1">ABS(K7 * DART - L7 * DARTPTP)*T4v</f>
        <v>940</v>
      </c>
      <c r="N7" s="13">
        <f>(K7 * DART - L7 * DARTPTP)*T4v</f>
        <v>940</v>
      </c>
      <c r="O7" s="21">
        <f>MAX(0,I7,J7,M7)</f>
        <v>13800000</v>
      </c>
      <c r="P7" s="21">
        <f>MAX(0,I7,J7,N7)</f>
        <v>13800000</v>
      </c>
      <c r="Q7" s="22">
        <f>P7-O7</f>
        <v>0</v>
      </c>
    </row>
    <row r="8" spans="1:22" ht="24" x14ac:dyDescent="0.25">
      <c r="A8" s="14">
        <v>2</v>
      </c>
      <c r="B8" s="7" t="s">
        <v>15</v>
      </c>
      <c r="C8" s="10">
        <v>100000</v>
      </c>
      <c r="D8" s="10">
        <v>50000</v>
      </c>
      <c r="E8" s="11">
        <f t="shared" si="0"/>
        <v>12000000</v>
      </c>
      <c r="F8" s="12">
        <v>4000</v>
      </c>
      <c r="G8" s="12">
        <v>12000</v>
      </c>
      <c r="H8" s="19">
        <f>MAX((F8-G8),EPCF*(F8-G8))*SAF*RTSPP*IF(C8&gt;0,T5LOAD,T5NONLOAD)</f>
        <v>-800000</v>
      </c>
      <c r="I8" s="11">
        <f>E8+H8</f>
        <v>11200000</v>
      </c>
      <c r="J8" s="11">
        <f>NUCADJ * D8 * RTSPP * SAF *T3v</f>
        <v>2000000</v>
      </c>
      <c r="K8" s="12">
        <v>-100</v>
      </c>
      <c r="L8" s="12">
        <v>30</v>
      </c>
      <c r="M8" s="13">
        <f t="shared" si="1"/>
        <v>1060</v>
      </c>
      <c r="N8" s="13">
        <f>(K8 * DART - L8 * DARTPTP)*T4v</f>
        <v>-1060</v>
      </c>
      <c r="O8" s="13">
        <f>MAX(0,I8,J8,M8)</f>
        <v>11200000</v>
      </c>
      <c r="P8" s="21">
        <f t="shared" ref="P8:P12" si="2">MAX(0,I8,J8,N8)</f>
        <v>11200000</v>
      </c>
      <c r="Q8" s="22">
        <f t="shared" ref="Q8:Q12" si="3">P8-O8</f>
        <v>0</v>
      </c>
    </row>
    <row r="9" spans="1:22" ht="24" x14ac:dyDescent="0.25">
      <c r="A9" s="14">
        <v>3</v>
      </c>
      <c r="B9" s="8" t="s">
        <v>17</v>
      </c>
      <c r="C9" s="10">
        <v>1000</v>
      </c>
      <c r="D9" s="10">
        <v>50</v>
      </c>
      <c r="E9" s="11">
        <f t="shared" si="0"/>
        <v>192000</v>
      </c>
      <c r="F9" s="12">
        <v>800</v>
      </c>
      <c r="G9" s="12">
        <v>200</v>
      </c>
      <c r="H9" s="19">
        <f>MAX((F9-G9),EPCF*(F9-G9))*SAF*RTSPP*IF(C9&gt;0,T5LOAD,T5NONLOAD)</f>
        <v>120000</v>
      </c>
      <c r="I9" s="11">
        <f>E9+H9</f>
        <v>312000</v>
      </c>
      <c r="J9" s="11">
        <v>0</v>
      </c>
      <c r="K9" s="12">
        <v>100</v>
      </c>
      <c r="L9" s="12">
        <v>30</v>
      </c>
      <c r="M9" s="13">
        <f t="shared" si="1"/>
        <v>940</v>
      </c>
      <c r="N9" s="13">
        <f>(K9 * DART - L9 * DARTPTP)*T4v</f>
        <v>940</v>
      </c>
      <c r="O9" s="13">
        <f>MAX(0,I9,J9,M9)</f>
        <v>312000</v>
      </c>
      <c r="P9" s="21">
        <f t="shared" si="2"/>
        <v>312000</v>
      </c>
      <c r="Q9" s="22">
        <f t="shared" si="3"/>
        <v>0</v>
      </c>
    </row>
    <row r="10" spans="1:22" ht="24" x14ac:dyDescent="0.25">
      <c r="A10" s="14">
        <v>4</v>
      </c>
      <c r="B10" s="8" t="s">
        <v>16</v>
      </c>
      <c r="C10" s="10">
        <v>1000</v>
      </c>
      <c r="D10" s="10">
        <v>50</v>
      </c>
      <c r="E10" s="11">
        <f t="shared" si="0"/>
        <v>192000</v>
      </c>
      <c r="F10" s="12">
        <v>200</v>
      </c>
      <c r="G10" s="12">
        <v>1800</v>
      </c>
      <c r="H10" s="19">
        <f>MAX((F10-G10),EPCF*(F10-G10))*SAF*RTSPP*IF(C10&gt;0,T5LOAD,T5NONLOAD)</f>
        <v>-160000</v>
      </c>
      <c r="I10" s="11">
        <f>E10+H10</f>
        <v>32000</v>
      </c>
      <c r="J10" s="11">
        <v>0</v>
      </c>
      <c r="K10" s="12">
        <v>100</v>
      </c>
      <c r="L10" s="12">
        <v>30</v>
      </c>
      <c r="M10" s="13">
        <f t="shared" si="1"/>
        <v>940</v>
      </c>
      <c r="N10" s="13">
        <f>(K10 * DART - L10 * DARTPTP)*T4v</f>
        <v>940</v>
      </c>
      <c r="O10" s="13">
        <f>MAX(0,I10,J10,M10)</f>
        <v>32000</v>
      </c>
      <c r="P10" s="21">
        <f t="shared" si="2"/>
        <v>32000</v>
      </c>
      <c r="Q10" s="22">
        <f t="shared" si="3"/>
        <v>0</v>
      </c>
    </row>
    <row r="11" spans="1:22" x14ac:dyDescent="0.25">
      <c r="A11" s="14">
        <v>5</v>
      </c>
      <c r="B11" s="8" t="s">
        <v>19</v>
      </c>
      <c r="C11" s="10">
        <v>0</v>
      </c>
      <c r="D11" s="10">
        <v>0</v>
      </c>
      <c r="E11" s="11">
        <f t="shared" si="0"/>
        <v>0</v>
      </c>
      <c r="F11" s="12">
        <v>800</v>
      </c>
      <c r="G11" s="12">
        <v>200</v>
      </c>
      <c r="H11" s="19">
        <f>MAX((F11-G11),EPCF*(F11-G11))*SAF*RTSPP*IF(C11&gt;0,T5LOAD,T5NONLOAD)</f>
        <v>48000</v>
      </c>
      <c r="I11" s="11">
        <f>E11+H11</f>
        <v>48000</v>
      </c>
      <c r="J11" s="11">
        <f>NUCADJ * D11 * RTSPP * SAF *T3v</f>
        <v>0</v>
      </c>
      <c r="K11" s="12">
        <v>100</v>
      </c>
      <c r="L11" s="12">
        <v>30</v>
      </c>
      <c r="M11" s="13">
        <f t="shared" si="1"/>
        <v>940</v>
      </c>
      <c r="N11" s="13">
        <f>(K11 * DART - L11 * DARTPTP)*T4v</f>
        <v>940</v>
      </c>
      <c r="O11" s="13">
        <f>MAX(0,I11,J11,M11)</f>
        <v>48000</v>
      </c>
      <c r="P11" s="21">
        <f t="shared" si="2"/>
        <v>48000</v>
      </c>
      <c r="Q11" s="22">
        <f t="shared" si="3"/>
        <v>0</v>
      </c>
    </row>
    <row r="12" spans="1:22" ht="24" x14ac:dyDescent="0.25">
      <c r="A12" s="14">
        <v>6</v>
      </c>
      <c r="B12" s="8" t="s">
        <v>20</v>
      </c>
      <c r="C12" s="10">
        <v>0</v>
      </c>
      <c r="D12" s="10">
        <v>0</v>
      </c>
      <c r="E12" s="11">
        <f t="shared" si="0"/>
        <v>0</v>
      </c>
      <c r="F12" s="12">
        <v>200</v>
      </c>
      <c r="G12" s="12">
        <v>800</v>
      </c>
      <c r="H12" s="19">
        <f>MAX((F12-G12),EPCF*(F12-G12))*SAF*RTSPP*IF(C12&gt;0,T5LOAD,T5NONLOAD)</f>
        <v>-24000</v>
      </c>
      <c r="I12" s="11">
        <f>E12+H12</f>
        <v>-24000</v>
      </c>
      <c r="J12" s="11">
        <f>NUCADJ * D12 * RTSPP * SAF *T3v</f>
        <v>0</v>
      </c>
      <c r="K12" s="12">
        <v>-100</v>
      </c>
      <c r="L12" s="12">
        <v>30</v>
      </c>
      <c r="M12" s="13">
        <f t="shared" si="1"/>
        <v>1060</v>
      </c>
      <c r="N12" s="13">
        <f>(K12 * DART - L12 * DARTPTP)*T4v</f>
        <v>-1060</v>
      </c>
      <c r="O12" s="13">
        <f>MAX(0,I12,J12,M12)</f>
        <v>1060</v>
      </c>
      <c r="P12" s="21">
        <f t="shared" si="2"/>
        <v>0</v>
      </c>
      <c r="Q12" s="28">
        <f t="shared" si="3"/>
        <v>-1060</v>
      </c>
    </row>
    <row r="13" spans="1:22" x14ac:dyDescent="0.25">
      <c r="B13" s="1"/>
    </row>
    <row r="14" spans="1:22" x14ac:dyDescent="0.25">
      <c r="B14" s="1"/>
    </row>
  </sheetData>
  <mergeCells count="1">
    <mergeCell ref="T5:V5"/>
  </mergeCells>
  <pageMargins left="0.7" right="0.7" top="0.75" bottom="0.75" header="0.3" footer="0.3"/>
  <pageSetup paperSize="3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MCE_Scenarios_removeABS</vt:lpstr>
      <vt:lpstr>MCE_Scenarios_removeABS!DART</vt:lpstr>
      <vt:lpstr>MCE_Scenarios_removeABS!DARTPTP</vt:lpstr>
      <vt:lpstr>MCE_Scenarios_removeABS!EPCF</vt:lpstr>
      <vt:lpstr>MCE_Scenarios_removeABS!MLDv</vt:lpstr>
      <vt:lpstr>MCE_Scenarios_removeABS!NUCADJ</vt:lpstr>
      <vt:lpstr>MCE_Scenarios_removeABS!RTSPP</vt:lpstr>
      <vt:lpstr>MCE_Scenarios_removeABS!SAF</vt:lpstr>
      <vt:lpstr>MCE_Scenarios_removeABS!T1v</vt:lpstr>
      <vt:lpstr>MCE_Scenarios_removeABS!T2v</vt:lpstr>
      <vt:lpstr>MCE_Scenarios_removeABS!T3v</vt:lpstr>
      <vt:lpstr>MCE_Scenarios_removeABS!T4v</vt:lpstr>
      <vt:lpstr>MCE_Scenarios_removeABS!T5LOAD</vt:lpstr>
      <vt:lpstr>MCE_Scenarios_removeABS!T5NONLOAD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Pabbisetty, Suresh</dc:creator>
  <cp:lastModifiedBy>CWG_012016</cp:lastModifiedBy>
  <cp:lastPrinted>2015-08-27T20:14:31Z</cp:lastPrinted>
  <dcterms:created xsi:type="dcterms:W3CDTF">2014-08-21T16:50:56Z</dcterms:created>
  <dcterms:modified xsi:type="dcterms:W3CDTF">2016-01-11T22:44:01Z</dcterms:modified>
</cp:coreProperties>
</file>