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36435" windowHeight="11310"/>
  </bookViews>
  <sheets>
    <sheet name="Summary Tables" sheetId="1" r:id="rId1"/>
  </sheets>
  <calcPr calcId="145621"/>
</workbook>
</file>

<file path=xl/calcChain.xml><?xml version="1.0" encoding="utf-8"?>
<calcChain xmlns="http://schemas.openxmlformats.org/spreadsheetml/2006/main">
  <c r="V29" i="1" l="1"/>
  <c r="M29" i="1"/>
  <c r="E29" i="1"/>
  <c r="Y29" i="1"/>
  <c r="U29" i="1"/>
  <c r="R29" i="1"/>
  <c r="Q29" i="1"/>
  <c r="L29" i="1"/>
  <c r="I29" i="1"/>
  <c r="H29" i="1"/>
  <c r="D29" i="1"/>
  <c r="W26" i="1"/>
  <c r="Q26" i="1"/>
  <c r="K26" i="1"/>
  <c r="F26" i="1"/>
  <c r="Y26" i="1"/>
  <c r="L26" i="1"/>
  <c r="H26" i="1"/>
  <c r="X26" i="1"/>
  <c r="V26" i="1"/>
  <c r="U26" i="1"/>
  <c r="T26" i="1"/>
  <c r="S26" i="1"/>
  <c r="R26" i="1"/>
  <c r="P26" i="1"/>
  <c r="O26" i="1"/>
  <c r="M26" i="1"/>
  <c r="J26" i="1"/>
  <c r="I26" i="1"/>
  <c r="G26" i="1"/>
  <c r="E26" i="1"/>
  <c r="D26" i="1"/>
  <c r="C26" i="1"/>
  <c r="Y32" i="1"/>
  <c r="X32" i="1"/>
  <c r="U32" i="1"/>
  <c r="T32" i="1"/>
  <c r="Q32" i="1"/>
  <c r="P32" i="1"/>
  <c r="L32" i="1"/>
  <c r="K32" i="1"/>
  <c r="H32" i="1"/>
  <c r="G32" i="1"/>
  <c r="D32" i="1"/>
  <c r="C32" i="1"/>
  <c r="W32" i="1"/>
  <c r="V32" i="1"/>
  <c r="S32" i="1"/>
  <c r="R32" i="1"/>
  <c r="O32" i="1"/>
  <c r="M32" i="1"/>
  <c r="J32" i="1"/>
  <c r="I32" i="1"/>
  <c r="F32" i="1"/>
  <c r="E32" i="1"/>
  <c r="Y9" i="1"/>
  <c r="X9" i="1"/>
  <c r="U9" i="1"/>
  <c r="T9" i="1"/>
  <c r="Q9" i="1"/>
  <c r="P9" i="1"/>
  <c r="L9" i="1"/>
  <c r="K9" i="1"/>
  <c r="H9" i="1"/>
  <c r="G9" i="1"/>
  <c r="D9" i="1"/>
  <c r="C9" i="1"/>
  <c r="Y7" i="1"/>
  <c r="X7" i="1"/>
  <c r="W7" i="1"/>
  <c r="V7" i="1"/>
  <c r="U7" i="1"/>
  <c r="T7" i="1"/>
  <c r="S7" i="1"/>
  <c r="R7" i="1"/>
  <c r="Q7" i="1"/>
  <c r="P7" i="1"/>
  <c r="O7" i="1"/>
  <c r="M7" i="1"/>
  <c r="L7" i="1"/>
  <c r="K7" i="1"/>
  <c r="J7" i="1"/>
  <c r="I7" i="1"/>
  <c r="H7" i="1"/>
  <c r="G7" i="1"/>
  <c r="F7" i="1"/>
  <c r="E7" i="1"/>
  <c r="D7" i="1"/>
  <c r="C7" i="1"/>
  <c r="X31" i="1"/>
  <c r="X36" i="1" s="1"/>
  <c r="W41" i="1"/>
  <c r="T31" i="1"/>
  <c r="T36" i="1" s="1"/>
  <c r="S41" i="1"/>
  <c r="P31" i="1"/>
  <c r="P36" i="1" s="1"/>
  <c r="O46" i="1"/>
  <c r="M23" i="1"/>
  <c r="K31" i="1"/>
  <c r="K36" i="1" s="1"/>
  <c r="J46" i="1"/>
  <c r="G31" i="1"/>
  <c r="G36" i="1" s="1"/>
  <c r="F41" i="1"/>
  <c r="E23" i="1"/>
  <c r="C31" i="1"/>
  <c r="C36" i="1" s="1"/>
  <c r="F42" i="1" l="1"/>
  <c r="F37" i="1"/>
  <c r="F33" i="1"/>
  <c r="J42" i="1"/>
  <c r="J37" i="1"/>
  <c r="J33" i="1"/>
  <c r="S42" i="1"/>
  <c r="S37" i="1"/>
  <c r="S33" i="1"/>
  <c r="W42" i="1"/>
  <c r="W37" i="1"/>
  <c r="W33" i="1"/>
  <c r="H33" i="1"/>
  <c r="H37" i="1"/>
  <c r="H42" i="1"/>
  <c r="L33" i="1"/>
  <c r="L42" i="1"/>
  <c r="L37" i="1"/>
  <c r="U33" i="1"/>
  <c r="U37" i="1"/>
  <c r="U42" i="1"/>
  <c r="Y33" i="1"/>
  <c r="Y37" i="1"/>
  <c r="Y42" i="1"/>
  <c r="O42" i="1"/>
  <c r="O37" i="1"/>
  <c r="O33" i="1"/>
  <c r="D33" i="1"/>
  <c r="D37" i="1"/>
  <c r="D42" i="1"/>
  <c r="Q33" i="1"/>
  <c r="Q42" i="1"/>
  <c r="Q37" i="1"/>
  <c r="E33" i="1"/>
  <c r="E42" i="1"/>
  <c r="E37" i="1"/>
  <c r="I33" i="1"/>
  <c r="I42" i="1"/>
  <c r="I37" i="1"/>
  <c r="M33" i="1"/>
  <c r="M42" i="1"/>
  <c r="M37" i="1"/>
  <c r="R33" i="1"/>
  <c r="R42" i="1"/>
  <c r="R37" i="1"/>
  <c r="V33" i="1"/>
  <c r="V42" i="1"/>
  <c r="V37" i="1"/>
  <c r="C42" i="1"/>
  <c r="C37" i="1"/>
  <c r="C33" i="1"/>
  <c r="G42" i="1"/>
  <c r="G37" i="1"/>
  <c r="G33" i="1"/>
  <c r="K42" i="1"/>
  <c r="K37" i="1"/>
  <c r="K33" i="1"/>
  <c r="P42" i="1"/>
  <c r="P37" i="1"/>
  <c r="P33" i="1"/>
  <c r="T42" i="1"/>
  <c r="T37" i="1"/>
  <c r="T33" i="1"/>
  <c r="X42" i="1"/>
  <c r="X37" i="1"/>
  <c r="X33" i="1"/>
  <c r="I46" i="1"/>
  <c r="I41" i="1"/>
  <c r="I31" i="1"/>
  <c r="I36" i="1" s="1"/>
  <c r="R46" i="1"/>
  <c r="R41" i="1"/>
  <c r="R31" i="1"/>
  <c r="R36" i="1" s="1"/>
  <c r="D46" i="1"/>
  <c r="D41" i="1"/>
  <c r="D31" i="1"/>
  <c r="D36" i="1" s="1"/>
  <c r="H46" i="1"/>
  <c r="H41" i="1"/>
  <c r="H31" i="1"/>
  <c r="H36" i="1" s="1"/>
  <c r="L46" i="1"/>
  <c r="L41" i="1"/>
  <c r="L31" i="1"/>
  <c r="L36" i="1" s="1"/>
  <c r="Q46" i="1"/>
  <c r="Q41" i="1"/>
  <c r="Q31" i="1"/>
  <c r="Q36" i="1" s="1"/>
  <c r="U46" i="1"/>
  <c r="U41" i="1"/>
  <c r="U31" i="1"/>
  <c r="U36" i="1" s="1"/>
  <c r="Y46" i="1"/>
  <c r="Y41" i="1"/>
  <c r="Y31" i="1"/>
  <c r="Y36" i="1" s="1"/>
  <c r="F9" i="1"/>
  <c r="J9" i="1"/>
  <c r="O9" i="1"/>
  <c r="S9" i="1"/>
  <c r="W9" i="1"/>
  <c r="D23" i="1"/>
  <c r="H23" i="1"/>
  <c r="L23" i="1"/>
  <c r="R23" i="1"/>
  <c r="W23" i="1"/>
  <c r="J41" i="1"/>
  <c r="S46" i="1"/>
  <c r="I23" i="1"/>
  <c r="S23" i="1"/>
  <c r="Y23" i="1"/>
  <c r="J31" i="1"/>
  <c r="J36" i="1" s="1"/>
  <c r="S31" i="1"/>
  <c r="S36" i="1" s="1"/>
  <c r="O41" i="1"/>
  <c r="F46" i="1"/>
  <c r="W46" i="1"/>
  <c r="F23" i="1"/>
  <c r="J23" i="1"/>
  <c r="O23" i="1"/>
  <c r="U23" i="1"/>
  <c r="F29" i="1"/>
  <c r="J29" i="1"/>
  <c r="O29" i="1"/>
  <c r="S29" i="1"/>
  <c r="W29" i="1"/>
  <c r="E46" i="1"/>
  <c r="E41" i="1"/>
  <c r="E31" i="1"/>
  <c r="E36" i="1" s="1"/>
  <c r="M46" i="1"/>
  <c r="M41" i="1"/>
  <c r="M31" i="1"/>
  <c r="M36" i="1" s="1"/>
  <c r="V46" i="1"/>
  <c r="V41" i="1"/>
  <c r="V31" i="1"/>
  <c r="V36" i="1" s="1"/>
  <c r="C46" i="1"/>
  <c r="C41" i="1"/>
  <c r="G46" i="1"/>
  <c r="G41" i="1"/>
  <c r="K46" i="1"/>
  <c r="K41" i="1"/>
  <c r="P23" i="1"/>
  <c r="P46" i="1"/>
  <c r="P41" i="1"/>
  <c r="T23" i="1"/>
  <c r="T46" i="1"/>
  <c r="T41" i="1"/>
  <c r="X23" i="1"/>
  <c r="X46" i="1"/>
  <c r="X41" i="1"/>
  <c r="E9" i="1"/>
  <c r="I9" i="1"/>
  <c r="M9" i="1"/>
  <c r="R9" i="1"/>
  <c r="V9" i="1"/>
  <c r="C23" i="1"/>
  <c r="G23" i="1"/>
  <c r="K23" i="1"/>
  <c r="Q23" i="1"/>
  <c r="V23" i="1"/>
  <c r="C29" i="1"/>
  <c r="G29" i="1"/>
  <c r="K29" i="1"/>
  <c r="P29" i="1"/>
  <c r="T29" i="1"/>
  <c r="X29" i="1"/>
  <c r="F31" i="1"/>
  <c r="F36" i="1" s="1"/>
  <c r="O31" i="1"/>
  <c r="O36" i="1" s="1"/>
  <c r="W31" i="1"/>
  <c r="W36" i="1" s="1"/>
  <c r="X34" i="1" l="1"/>
  <c r="X43" i="1"/>
  <c r="X38" i="1"/>
  <c r="G34" i="1"/>
  <c r="G43" i="1"/>
  <c r="G38" i="1"/>
  <c r="P34" i="1"/>
  <c r="P43" i="1"/>
  <c r="P38" i="1"/>
  <c r="M43" i="1"/>
  <c r="M38" i="1"/>
  <c r="M34" i="1"/>
  <c r="D43" i="1"/>
  <c r="D38" i="1"/>
  <c r="D34" i="1"/>
  <c r="L43" i="1"/>
  <c r="L38" i="1"/>
  <c r="L34" i="1"/>
  <c r="W34" i="1"/>
  <c r="W43" i="1"/>
  <c r="W38" i="1"/>
  <c r="T34" i="1"/>
  <c r="T43" i="1"/>
  <c r="T38" i="1"/>
  <c r="C34" i="1"/>
  <c r="C43" i="1"/>
  <c r="C38" i="1"/>
  <c r="R43" i="1"/>
  <c r="R38" i="1"/>
  <c r="R34" i="1"/>
  <c r="Q43" i="1"/>
  <c r="Q38" i="1"/>
  <c r="Q34" i="1"/>
  <c r="O34" i="1"/>
  <c r="O38" i="1"/>
  <c r="O43" i="1"/>
  <c r="U43" i="1"/>
  <c r="U38" i="1"/>
  <c r="U34" i="1"/>
  <c r="F34" i="1"/>
  <c r="F43" i="1"/>
  <c r="F38" i="1"/>
  <c r="V43" i="1"/>
  <c r="V38" i="1"/>
  <c r="V34" i="1"/>
  <c r="E43" i="1"/>
  <c r="E38" i="1"/>
  <c r="E34" i="1"/>
  <c r="Y43" i="1"/>
  <c r="Y38" i="1"/>
  <c r="Y34" i="1"/>
  <c r="J34" i="1"/>
  <c r="J43" i="1"/>
  <c r="J38" i="1"/>
  <c r="K34" i="1"/>
  <c r="K43" i="1"/>
  <c r="K38" i="1"/>
  <c r="I43" i="1"/>
  <c r="I38" i="1"/>
  <c r="I34" i="1"/>
  <c r="H43" i="1"/>
  <c r="H38" i="1"/>
  <c r="H34" i="1"/>
  <c r="S34" i="1"/>
  <c r="S38" i="1"/>
  <c r="S43" i="1"/>
  <c r="C44" i="1" l="1"/>
  <c r="C39" i="1"/>
  <c r="S44" i="1"/>
  <c r="S39" i="1"/>
  <c r="I44" i="1"/>
  <c r="I39" i="1"/>
  <c r="J44" i="1"/>
  <c r="J39" i="1"/>
  <c r="E44" i="1"/>
  <c r="E39" i="1"/>
  <c r="F44" i="1"/>
  <c r="F39" i="1"/>
  <c r="M44" i="1"/>
  <c r="M39" i="1"/>
  <c r="G44" i="1"/>
  <c r="G39" i="1"/>
  <c r="H39" i="1"/>
  <c r="H44" i="1"/>
  <c r="K44" i="1"/>
  <c r="K39" i="1"/>
  <c r="Y39" i="1"/>
  <c r="Y44" i="1"/>
  <c r="U44" i="1"/>
  <c r="U39" i="1"/>
  <c r="W44" i="1"/>
  <c r="W39" i="1"/>
  <c r="D44" i="1"/>
  <c r="D39" i="1"/>
  <c r="P44" i="1"/>
  <c r="P39" i="1"/>
  <c r="O44" i="1"/>
  <c r="O39" i="1"/>
  <c r="R44" i="1"/>
  <c r="R39" i="1"/>
  <c r="T44" i="1"/>
  <c r="T39" i="1"/>
  <c r="L39" i="1"/>
  <c r="L44" i="1"/>
  <c r="V44" i="1"/>
  <c r="V39" i="1"/>
  <c r="Q44" i="1"/>
  <c r="Q39" i="1"/>
  <c r="X44" i="1"/>
  <c r="X39" i="1"/>
</calcChain>
</file>

<file path=xl/sharedStrings.xml><?xml version="1.0" encoding="utf-8"?>
<sst xmlns="http://schemas.openxmlformats.org/spreadsheetml/2006/main" count="104" uniqueCount="66">
  <si>
    <t>DEMAND / DEMAND-SIDE MANAGEMENT</t>
  </si>
  <si>
    <t>Unit</t>
  </si>
  <si>
    <t>Energy Efficiency and Conservation</t>
  </si>
  <si>
    <t>MW</t>
  </si>
  <si>
    <t>Behind the Meter Generation</t>
  </si>
  <si>
    <t>Distributed Generation</t>
  </si>
  <si>
    <t>Total Internal Demand</t>
  </si>
  <si>
    <t>Controllable And Dispatchable Demand Response - Available</t>
  </si>
  <si>
    <t>Net Internal Demand</t>
  </si>
  <si>
    <t>CAPACITY</t>
  </si>
  <si>
    <t>Behind the Meter Generation - Capacity</t>
  </si>
  <si>
    <t>Other Capacity Adjustments - Additions</t>
  </si>
  <si>
    <t>Other Capacity Adjustments - Reductions</t>
  </si>
  <si>
    <t>Confirmed Retirements</t>
  </si>
  <si>
    <t>Unconfirmed Retirements</t>
  </si>
  <si>
    <t>Scheduled Outages</t>
  </si>
  <si>
    <t>Transmission Limitations</t>
  </si>
  <si>
    <t>Existing-Certain</t>
  </si>
  <si>
    <t>Existing-Other</t>
  </si>
  <si>
    <t>Additions - Tier 1</t>
  </si>
  <si>
    <t>Additions - Tier 2</t>
  </si>
  <si>
    <t>Additions - Tier 3</t>
  </si>
  <si>
    <t>CAPACITY TRANSFERS</t>
  </si>
  <si>
    <t>Firm Imports</t>
  </si>
  <si>
    <t>Firm Exports</t>
  </si>
  <si>
    <t>Net Firm Capacity Transfers</t>
  </si>
  <si>
    <t>Expected Imports</t>
  </si>
  <si>
    <t>Expected Exports</t>
  </si>
  <si>
    <t>Net Expected Transfers</t>
  </si>
  <si>
    <t>RESOURCE CATEGORIES</t>
  </si>
  <si>
    <t>Existing-Certain &amp; Net Firm Transfers</t>
  </si>
  <si>
    <t>Anticipated Resources</t>
  </si>
  <si>
    <t>Prospective Resources</t>
  </si>
  <si>
    <t>REFERENCE MARGIN LEVEL EXCESS/SHORTFALL</t>
  </si>
  <si>
    <t>Existing-Certain &amp; Net Firm Transfers Excess/Shortfall</t>
  </si>
  <si>
    <t>Anticipated Excess/Shortfall</t>
  </si>
  <si>
    <t>Prospective Excess/Shortfall</t>
  </si>
  <si>
    <t>PLANNING RESERVE MARGINS</t>
  </si>
  <si>
    <t>Existing-Certain &amp; Net Firm Transfers Reserve Margin</t>
  </si>
  <si>
    <t>%</t>
  </si>
  <si>
    <t>Anticipated Reserve Margin</t>
  </si>
  <si>
    <t>Prospective Reserve Margin</t>
  </si>
  <si>
    <t>NERC REFERENCE MARGIN LEVEL</t>
  </si>
  <si>
    <t>Reference Margin Level</t>
  </si>
  <si>
    <t>2015 (S)</t>
  </si>
  <si>
    <t>2016 (S)</t>
  </si>
  <si>
    <t>2017 (S)</t>
  </si>
  <si>
    <t>2018 (S)</t>
  </si>
  <si>
    <t>2019 (S)</t>
  </si>
  <si>
    <t>2020 (S)</t>
  </si>
  <si>
    <t>2021 (S)</t>
  </si>
  <si>
    <t>2022 (S)</t>
  </si>
  <si>
    <t>2023 (S)</t>
  </si>
  <si>
    <t>2024 (S)</t>
  </si>
  <si>
    <t>2025 (S)</t>
  </si>
  <si>
    <t>2015-16 (W)</t>
  </si>
  <si>
    <t>2016-17 (W)</t>
  </si>
  <si>
    <t>2017-18 (W)</t>
  </si>
  <si>
    <t>2018-19 (W)</t>
  </si>
  <si>
    <t>2019-20 (W)</t>
  </si>
  <si>
    <t>2020-21 (W)</t>
  </si>
  <si>
    <t>2021-22 (W)</t>
  </si>
  <si>
    <t>2022-23 (W)</t>
  </si>
  <si>
    <t>2023-24 (W)</t>
  </si>
  <si>
    <t>2024-25 (W)</t>
  </si>
  <si>
    <t>2025-26 (W)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</si>
</sst>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0.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2" borderId="1" xfId="0" applyFont="1" applyFill="1" applyBorder="1" applyAlignment="1">
      <alignment horizontal="left" indent="1"/>
    </xf>
    <xf numFmtId="0" fontId="3" fillId="2" borderId="1" xfId="0" applyFont="1" applyFill="1" applyBorder="1" applyAlignment="1">
      <alignment horizontal="left" vertical="center"/>
    </xf>
    <xf numFmtId="2" fontId="4" fillId="3" borderId="1" xfId="1" applyNumberFormat="1" applyFont="1" applyFill="1" applyBorder="1" applyProtection="1">
      <protection locked="0"/>
    </xf>
    <xf numFmtId="0" fontId="3" fillId="2" borderId="1" xfId="0" applyFont="1" applyFill="1" applyBorder="1"/>
    <xf numFmtId="164" fontId="4" fillId="3" borderId="1" xfId="1" applyNumberFormat="1" applyFont="1" applyFill="1" applyBorder="1" applyProtection="1">
      <protection locked="0"/>
    </xf>
    <xf numFmtId="0" fontId="3" fillId="2" borderId="2" xfId="0" applyFont="1" applyFill="1" applyBorder="1" applyAlignment="1">
      <alignment horizontal="left" indent="1"/>
    </xf>
    <xf numFmtId="0" fontId="3" fillId="4" borderId="0" xfId="0" applyFont="1" applyFill="1"/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indent="1"/>
    </xf>
    <xf numFmtId="0" fontId="2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5" fillId="2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 wrapText="1"/>
    </xf>
    <xf numFmtId="0" fontId="3" fillId="4" borderId="0" xfId="0" applyFont="1" applyFill="1" applyAlignment="1">
      <alignment horizontal="left"/>
    </xf>
    <xf numFmtId="10" fontId="4" fillId="3" borderId="1" xfId="2" applyNumberFormat="1" applyFont="1" applyFill="1" applyBorder="1" applyAlignment="1" applyProtection="1">
      <alignment horizontal="right"/>
      <protection locked="0"/>
    </xf>
    <xf numFmtId="0" fontId="3" fillId="0" borderId="0" xfId="0" applyFont="1" applyAlignment="1">
      <alignment horizontal="right" vertical="center"/>
    </xf>
    <xf numFmtId="165" fontId="4" fillId="3" borderId="1" xfId="1" applyNumberFormat="1" applyFont="1" applyFill="1" applyBorder="1" applyProtection="1">
      <protection locked="0"/>
    </xf>
    <xf numFmtId="2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/>
    </xf>
  </cellXfs>
  <cellStyles count="4">
    <cellStyle name="Comma" xfId="1" builtinId="3"/>
    <cellStyle name="Normal" xfId="0" builtinId="0"/>
    <cellStyle name="Normal 5" xfId="3"/>
    <cellStyle name="Percent" xfId="2" builtinId="5"/>
  </cellStyles>
  <dxfs count="17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showGridLines="0" tabSelected="1" zoomScale="69" zoomScaleNormal="69" workbookViewId="0">
      <selection activeCell="D33" sqref="D33"/>
    </sheetView>
  </sheetViews>
  <sheetFormatPr defaultRowHeight="12.75" customHeight="1" x14ac:dyDescent="0.2"/>
  <cols>
    <col min="1" max="1" width="46" style="5" bestFit="1" customWidth="1"/>
    <col min="2" max="2" width="4.7109375" style="25" bestFit="1" customWidth="1"/>
    <col min="3" max="13" width="10.7109375" style="4" customWidth="1"/>
    <col min="14" max="14" width="2.28515625" style="4" customWidth="1"/>
    <col min="15" max="25" width="10.7109375" style="5" customWidth="1"/>
    <col min="26" max="16384" width="9.140625" style="5"/>
  </cols>
  <sheetData>
    <row r="1" spans="1:25" ht="12.75" customHeight="1" x14ac:dyDescent="0.2">
      <c r="A1" s="1" t="s">
        <v>0</v>
      </c>
      <c r="B1" s="2" t="s">
        <v>1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  <c r="L1" s="3" t="s">
        <v>53</v>
      </c>
      <c r="M1" s="3" t="s">
        <v>54</v>
      </c>
      <c r="O1" s="3" t="s">
        <v>55</v>
      </c>
      <c r="P1" s="3" t="s">
        <v>56</v>
      </c>
      <c r="Q1" s="3" t="s">
        <v>57</v>
      </c>
      <c r="R1" s="3" t="s">
        <v>58</v>
      </c>
      <c r="S1" s="3" t="s">
        <v>59</v>
      </c>
      <c r="T1" s="3" t="s">
        <v>60</v>
      </c>
      <c r="U1" s="3" t="s">
        <v>61</v>
      </c>
      <c r="V1" s="3" t="s">
        <v>62</v>
      </c>
      <c r="W1" s="3" t="s">
        <v>63</v>
      </c>
      <c r="X1" s="3" t="s">
        <v>64</v>
      </c>
      <c r="Y1" s="3" t="s">
        <v>65</v>
      </c>
    </row>
    <row r="2" spans="1:25" ht="12.75" customHeight="1" x14ac:dyDescent="0.2">
      <c r="A2" s="6" t="s">
        <v>2</v>
      </c>
      <c r="B2" s="7" t="s">
        <v>3</v>
      </c>
      <c r="C2" s="8">
        <v>364.95895024980001</v>
      </c>
      <c r="D2" s="8">
        <v>490.98488392980005</v>
      </c>
      <c r="E2" s="8">
        <v>618.55268392980008</v>
      </c>
      <c r="F2" s="8">
        <v>747.80348392980011</v>
      </c>
      <c r="G2" s="8">
        <v>878.94968392980013</v>
      </c>
      <c r="H2" s="8">
        <v>1011.7608839298001</v>
      </c>
      <c r="I2" s="8">
        <v>1146.2388839298001</v>
      </c>
      <c r="J2" s="8">
        <v>1282.3746839298001</v>
      </c>
      <c r="K2" s="8">
        <v>1420.1646839298</v>
      </c>
      <c r="L2" s="8">
        <v>1559.6124839298</v>
      </c>
      <c r="M2" s="8">
        <v>1700.7036839298</v>
      </c>
      <c r="O2" s="8">
        <v>364.95895024980001</v>
      </c>
      <c r="P2" s="8">
        <v>490.98488392980005</v>
      </c>
      <c r="Q2" s="8">
        <v>618.55268392980008</v>
      </c>
      <c r="R2" s="8">
        <v>747.80348392980011</v>
      </c>
      <c r="S2" s="8">
        <v>878.94968392980013</v>
      </c>
      <c r="T2" s="8">
        <v>1011.7608839298001</v>
      </c>
      <c r="U2" s="8">
        <v>1146.2388839298001</v>
      </c>
      <c r="V2" s="8">
        <v>1282.3746839298001</v>
      </c>
      <c r="W2" s="8">
        <v>1420.1646839298</v>
      </c>
      <c r="X2" s="8">
        <v>1559.6124839298</v>
      </c>
      <c r="Y2" s="8">
        <v>1700.7036839298</v>
      </c>
    </row>
    <row r="3" spans="1:25" ht="12.75" customHeight="1" x14ac:dyDescent="0.2">
      <c r="A3" s="6" t="s">
        <v>4</v>
      </c>
      <c r="B3" s="7" t="s">
        <v>3</v>
      </c>
      <c r="C3" s="8">
        <v>0</v>
      </c>
      <c r="D3" s="8">
        <v>0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O3" s="8">
        <v>0</v>
      </c>
      <c r="P3" s="8">
        <v>0</v>
      </c>
      <c r="Q3" s="8">
        <v>0</v>
      </c>
      <c r="R3" s="8">
        <v>0</v>
      </c>
      <c r="S3" s="8">
        <v>0</v>
      </c>
      <c r="T3" s="8">
        <v>0</v>
      </c>
      <c r="U3" s="8">
        <v>0</v>
      </c>
      <c r="V3" s="8">
        <v>0</v>
      </c>
      <c r="W3" s="8">
        <v>0</v>
      </c>
      <c r="X3" s="8">
        <v>0</v>
      </c>
      <c r="Y3" s="8">
        <v>0</v>
      </c>
    </row>
    <row r="4" spans="1:25" ht="12.75" customHeight="1" x14ac:dyDescent="0.2">
      <c r="A4" s="6" t="s">
        <v>5</v>
      </c>
      <c r="B4" s="7" t="s">
        <v>3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0</v>
      </c>
      <c r="V4" s="8">
        <v>0</v>
      </c>
      <c r="W4" s="8">
        <v>0</v>
      </c>
      <c r="X4" s="8">
        <v>0</v>
      </c>
      <c r="Y4" s="8">
        <v>0</v>
      </c>
    </row>
    <row r="5" spans="1:25" ht="12.75" customHeight="1" x14ac:dyDescent="0.2">
      <c r="A5" s="9" t="s">
        <v>6</v>
      </c>
      <c r="B5" s="7" t="s">
        <v>3</v>
      </c>
      <c r="C5" s="10">
        <v>69056.804281000004</v>
      </c>
      <c r="D5" s="8">
        <v>70014.407600000006</v>
      </c>
      <c r="E5" s="8">
        <v>70871</v>
      </c>
      <c r="F5" s="8">
        <v>71806</v>
      </c>
      <c r="G5" s="8">
        <v>72859</v>
      </c>
      <c r="H5" s="8">
        <v>73784</v>
      </c>
      <c r="I5" s="8">
        <v>74710</v>
      </c>
      <c r="J5" s="8">
        <v>75631</v>
      </c>
      <c r="K5" s="8">
        <v>76550</v>
      </c>
      <c r="L5" s="8">
        <v>77471</v>
      </c>
      <c r="M5" s="8">
        <v>78384</v>
      </c>
      <c r="O5" s="8">
        <v>53719.120987000002</v>
      </c>
      <c r="P5" s="8">
        <v>54579.311995999997</v>
      </c>
      <c r="Q5" s="8">
        <v>55440.727766000004</v>
      </c>
      <c r="R5" s="8">
        <v>56280.643229000001</v>
      </c>
      <c r="S5" s="8">
        <v>57115.777746</v>
      </c>
      <c r="T5" s="8">
        <v>57962.019253999999</v>
      </c>
      <c r="U5" s="8">
        <v>58804.465977</v>
      </c>
      <c r="V5" s="8">
        <v>59642.616007999997</v>
      </c>
      <c r="W5" s="8">
        <v>60479.648651000003</v>
      </c>
      <c r="X5" s="8">
        <v>61321.43</v>
      </c>
      <c r="Y5" s="8">
        <v>62152.03</v>
      </c>
    </row>
    <row r="6" spans="1:25" ht="12.75" customHeight="1" x14ac:dyDescent="0.2">
      <c r="A6" s="11" t="s">
        <v>7</v>
      </c>
      <c r="B6" s="7" t="s">
        <v>3</v>
      </c>
      <c r="C6" s="8">
        <v>2343</v>
      </c>
      <c r="D6" s="8">
        <v>2357</v>
      </c>
      <c r="E6" s="8">
        <v>2357</v>
      </c>
      <c r="F6" s="8">
        <v>2357</v>
      </c>
      <c r="G6" s="8">
        <v>2357</v>
      </c>
      <c r="H6" s="8">
        <v>2357</v>
      </c>
      <c r="I6" s="8">
        <v>2357</v>
      </c>
      <c r="J6" s="8">
        <v>2357</v>
      </c>
      <c r="K6" s="8">
        <v>2357</v>
      </c>
      <c r="L6" s="8">
        <v>2357</v>
      </c>
      <c r="M6" s="8">
        <v>2357</v>
      </c>
      <c r="O6" s="8">
        <v>2189</v>
      </c>
      <c r="P6" s="8">
        <v>2644</v>
      </c>
      <c r="Q6" s="8">
        <v>2644</v>
      </c>
      <c r="R6" s="8">
        <v>2644</v>
      </c>
      <c r="S6" s="8">
        <v>2644</v>
      </c>
      <c r="T6" s="8">
        <v>2644</v>
      </c>
      <c r="U6" s="8">
        <v>2644</v>
      </c>
      <c r="V6" s="8">
        <v>2644</v>
      </c>
      <c r="W6" s="8">
        <v>2644</v>
      </c>
      <c r="X6" s="8">
        <v>2644</v>
      </c>
      <c r="Y6" s="8">
        <v>2644</v>
      </c>
    </row>
    <row r="7" spans="1:25" ht="12.75" customHeight="1" x14ac:dyDescent="0.2">
      <c r="A7" s="9" t="s">
        <v>8</v>
      </c>
      <c r="B7" s="7" t="s">
        <v>3</v>
      </c>
      <c r="C7" s="8">
        <f>C5-C6</f>
        <v>66713.804281000004</v>
      </c>
      <c r="D7" s="8">
        <f>D5-D6</f>
        <v>67657.407600000006</v>
      </c>
      <c r="E7" s="8">
        <f t="shared" ref="E7:M7" si="0">E5-E6</f>
        <v>68514</v>
      </c>
      <c r="F7" s="8">
        <f t="shared" si="0"/>
        <v>69449</v>
      </c>
      <c r="G7" s="8">
        <f t="shared" si="0"/>
        <v>70502</v>
      </c>
      <c r="H7" s="8">
        <f t="shared" si="0"/>
        <v>71427</v>
      </c>
      <c r="I7" s="8">
        <f t="shared" si="0"/>
        <v>72353</v>
      </c>
      <c r="J7" s="8">
        <f t="shared" si="0"/>
        <v>73274</v>
      </c>
      <c r="K7" s="8">
        <f t="shared" si="0"/>
        <v>74193</v>
      </c>
      <c r="L7" s="8">
        <f t="shared" si="0"/>
        <v>75114</v>
      </c>
      <c r="M7" s="8">
        <f t="shared" si="0"/>
        <v>76027</v>
      </c>
      <c r="O7" s="8">
        <f>O5-O6</f>
        <v>51530.120987000002</v>
      </c>
      <c r="P7" s="8">
        <f t="shared" ref="P7:Y7" si="1">P5-P6</f>
        <v>51935.311995999997</v>
      </c>
      <c r="Q7" s="8">
        <f t="shared" si="1"/>
        <v>52796.727766000004</v>
      </c>
      <c r="R7" s="8">
        <f t="shared" si="1"/>
        <v>53636.643229000001</v>
      </c>
      <c r="S7" s="8">
        <f t="shared" si="1"/>
        <v>54471.777746</v>
      </c>
      <c r="T7" s="8">
        <f t="shared" si="1"/>
        <v>55318.019253999999</v>
      </c>
      <c r="U7" s="8">
        <f t="shared" si="1"/>
        <v>56160.465977</v>
      </c>
      <c r="V7" s="8">
        <f t="shared" si="1"/>
        <v>56998.616007999997</v>
      </c>
      <c r="W7" s="8">
        <f t="shared" si="1"/>
        <v>57835.648651000003</v>
      </c>
      <c r="X7" s="8">
        <f t="shared" si="1"/>
        <v>58677.43</v>
      </c>
      <c r="Y7" s="8">
        <f t="shared" si="1"/>
        <v>59508.03</v>
      </c>
    </row>
    <row r="8" spans="1:25" ht="12.75" customHeight="1" x14ac:dyDescent="0.2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</row>
    <row r="9" spans="1:25" ht="12.75" customHeight="1" x14ac:dyDescent="0.2">
      <c r="A9" s="1" t="s">
        <v>9</v>
      </c>
      <c r="B9" s="2" t="s">
        <v>1</v>
      </c>
      <c r="C9" s="3" t="str">
        <f>C1</f>
        <v>2015 (S)</v>
      </c>
      <c r="D9" s="3" t="str">
        <f t="shared" ref="D9:M9" si="2">D1</f>
        <v>2016 (S)</v>
      </c>
      <c r="E9" s="3" t="str">
        <f t="shared" si="2"/>
        <v>2017 (S)</v>
      </c>
      <c r="F9" s="3" t="str">
        <f t="shared" si="2"/>
        <v>2018 (S)</v>
      </c>
      <c r="G9" s="3" t="str">
        <f t="shared" si="2"/>
        <v>2019 (S)</v>
      </c>
      <c r="H9" s="3" t="str">
        <f t="shared" si="2"/>
        <v>2020 (S)</v>
      </c>
      <c r="I9" s="3" t="str">
        <f t="shared" si="2"/>
        <v>2021 (S)</v>
      </c>
      <c r="J9" s="3" t="str">
        <f t="shared" si="2"/>
        <v>2022 (S)</v>
      </c>
      <c r="K9" s="3" t="str">
        <f t="shared" si="2"/>
        <v>2023 (S)</v>
      </c>
      <c r="L9" s="3" t="str">
        <f t="shared" si="2"/>
        <v>2024 (S)</v>
      </c>
      <c r="M9" s="3" t="str">
        <f t="shared" si="2"/>
        <v>2025 (S)</v>
      </c>
      <c r="O9" s="3" t="str">
        <f>O1</f>
        <v>2015-16 (W)</v>
      </c>
      <c r="P9" s="3" t="str">
        <f t="shared" ref="P9:Y9" si="3">P1</f>
        <v>2016-17 (W)</v>
      </c>
      <c r="Q9" s="3" t="str">
        <f t="shared" si="3"/>
        <v>2017-18 (W)</v>
      </c>
      <c r="R9" s="3" t="str">
        <f t="shared" si="3"/>
        <v>2018-19 (W)</v>
      </c>
      <c r="S9" s="3" t="str">
        <f t="shared" si="3"/>
        <v>2019-20 (W)</v>
      </c>
      <c r="T9" s="3" t="str">
        <f t="shared" si="3"/>
        <v>2020-21 (W)</v>
      </c>
      <c r="U9" s="3" t="str">
        <f t="shared" si="3"/>
        <v>2021-22 (W)</v>
      </c>
      <c r="V9" s="3" t="str">
        <f t="shared" si="3"/>
        <v>2022-23 (W)</v>
      </c>
      <c r="W9" s="3" t="str">
        <f t="shared" si="3"/>
        <v>2023-24 (W)</v>
      </c>
      <c r="X9" s="3" t="str">
        <f t="shared" si="3"/>
        <v>2024-25 (W)</v>
      </c>
      <c r="Y9" s="3" t="str">
        <f t="shared" si="3"/>
        <v>2025-26 (W)</v>
      </c>
    </row>
    <row r="10" spans="1:25" ht="12.75" customHeight="1" x14ac:dyDescent="0.2">
      <c r="A10" s="6" t="s">
        <v>10</v>
      </c>
      <c r="B10" s="13" t="s">
        <v>3</v>
      </c>
      <c r="C10" s="8">
        <v>4344</v>
      </c>
      <c r="D10" s="8">
        <v>4344</v>
      </c>
      <c r="E10" s="8">
        <v>4344</v>
      </c>
      <c r="F10" s="8">
        <v>4344</v>
      </c>
      <c r="G10" s="8">
        <v>4344</v>
      </c>
      <c r="H10" s="8">
        <v>4344</v>
      </c>
      <c r="I10" s="8">
        <v>4344</v>
      </c>
      <c r="J10" s="8">
        <v>4344</v>
      </c>
      <c r="K10" s="8">
        <v>4344</v>
      </c>
      <c r="L10" s="8">
        <v>4344</v>
      </c>
      <c r="M10" s="8">
        <v>4344</v>
      </c>
      <c r="O10" s="8">
        <v>4433</v>
      </c>
      <c r="P10" s="8">
        <v>4433</v>
      </c>
      <c r="Q10" s="8">
        <v>4433</v>
      </c>
      <c r="R10" s="8">
        <v>4433</v>
      </c>
      <c r="S10" s="8">
        <v>4433</v>
      </c>
      <c r="T10" s="8">
        <v>4433</v>
      </c>
      <c r="U10" s="8">
        <v>4433</v>
      </c>
      <c r="V10" s="8">
        <v>4433</v>
      </c>
      <c r="W10" s="8">
        <v>4433</v>
      </c>
      <c r="X10" s="8">
        <v>4433</v>
      </c>
      <c r="Y10" s="8">
        <v>4433</v>
      </c>
    </row>
    <row r="11" spans="1:25" ht="12.75" customHeight="1" x14ac:dyDescent="0.2">
      <c r="A11" s="14" t="s">
        <v>11</v>
      </c>
      <c r="B11" s="13" t="s">
        <v>3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</row>
    <row r="12" spans="1:25" ht="12.75" customHeight="1" x14ac:dyDescent="0.2">
      <c r="A12" s="6" t="s">
        <v>12</v>
      </c>
      <c r="B12" s="13" t="s">
        <v>3</v>
      </c>
      <c r="C12" s="8">
        <v>147.19999999999999</v>
      </c>
      <c r="D12" s="8">
        <v>147.19999999999999</v>
      </c>
      <c r="E12" s="8">
        <v>147.19999999999999</v>
      </c>
      <c r="F12" s="8">
        <v>147.19999999999999</v>
      </c>
      <c r="G12" s="8">
        <v>147.19999999999999</v>
      </c>
      <c r="H12" s="8">
        <v>147.19999999999999</v>
      </c>
      <c r="I12" s="8">
        <v>147.19999999999999</v>
      </c>
      <c r="J12" s="8">
        <v>147.19999999999999</v>
      </c>
      <c r="K12" s="8">
        <v>147.19999999999999</v>
      </c>
      <c r="L12" s="8">
        <v>147.19999999999999</v>
      </c>
      <c r="M12" s="8">
        <v>147.19999999999999</v>
      </c>
      <c r="O12" s="8">
        <v>10.4</v>
      </c>
      <c r="P12" s="8">
        <v>10.4</v>
      </c>
      <c r="Q12" s="8">
        <v>10.4</v>
      </c>
      <c r="R12" s="8">
        <v>10.4</v>
      </c>
      <c r="S12" s="8">
        <v>10.4</v>
      </c>
      <c r="T12" s="8">
        <v>10.4</v>
      </c>
      <c r="U12" s="8">
        <v>10.4</v>
      </c>
      <c r="V12" s="8">
        <v>10.4</v>
      </c>
      <c r="W12" s="8">
        <v>10.4</v>
      </c>
      <c r="X12" s="8">
        <v>10.4</v>
      </c>
      <c r="Y12" s="8">
        <v>10.4</v>
      </c>
    </row>
    <row r="13" spans="1:25" ht="12.75" customHeight="1" x14ac:dyDescent="0.2">
      <c r="A13" s="6" t="s">
        <v>13</v>
      </c>
      <c r="B13" s="7" t="s">
        <v>3</v>
      </c>
      <c r="C13" s="8">
        <v>1914.2</v>
      </c>
      <c r="D13" s="8">
        <v>1914.2</v>
      </c>
      <c r="E13" s="8">
        <v>1914.2</v>
      </c>
      <c r="F13" s="8">
        <v>1914.2</v>
      </c>
      <c r="G13" s="8">
        <v>1914.2</v>
      </c>
      <c r="H13" s="8">
        <v>1914.2</v>
      </c>
      <c r="I13" s="8">
        <v>1914.2</v>
      </c>
      <c r="J13" s="8">
        <v>1914.2</v>
      </c>
      <c r="K13" s="8">
        <v>1914.2</v>
      </c>
      <c r="L13" s="8">
        <v>1914.2</v>
      </c>
      <c r="M13" s="8">
        <v>1914.2</v>
      </c>
      <c r="O13" s="8">
        <v>1933.3</v>
      </c>
      <c r="P13" s="8">
        <v>1933.3</v>
      </c>
      <c r="Q13" s="8">
        <v>1933.3</v>
      </c>
      <c r="R13" s="8">
        <v>1933.3</v>
      </c>
      <c r="S13" s="8">
        <v>1933.3</v>
      </c>
      <c r="T13" s="8">
        <v>1933.3</v>
      </c>
      <c r="U13" s="8">
        <v>1933.3</v>
      </c>
      <c r="V13" s="8">
        <v>1933.3</v>
      </c>
      <c r="W13" s="8">
        <v>1933.3</v>
      </c>
      <c r="X13" s="8">
        <v>1933.3</v>
      </c>
      <c r="Y13" s="8">
        <v>1933.3</v>
      </c>
    </row>
    <row r="14" spans="1:25" ht="12.75" customHeight="1" x14ac:dyDescent="0.2">
      <c r="A14" s="6" t="s">
        <v>14</v>
      </c>
      <c r="B14" s="7" t="s">
        <v>3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</row>
    <row r="15" spans="1:25" ht="12.75" customHeight="1" x14ac:dyDescent="0.2">
      <c r="A15" s="6" t="s">
        <v>15</v>
      </c>
      <c r="B15" s="13" t="s">
        <v>3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</row>
    <row r="16" spans="1:25" ht="12.75" customHeight="1" x14ac:dyDescent="0.2">
      <c r="A16" s="6" t="s">
        <v>16</v>
      </c>
      <c r="B16" s="13" t="s">
        <v>3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</row>
    <row r="17" spans="1:25" ht="12.75" customHeight="1" x14ac:dyDescent="0.2">
      <c r="A17" s="9" t="s">
        <v>17</v>
      </c>
      <c r="B17" s="13" t="s">
        <v>3</v>
      </c>
      <c r="C17" s="8">
        <v>76096.152999999933</v>
      </c>
      <c r="D17" s="8">
        <v>76096.152999999933</v>
      </c>
      <c r="E17" s="8">
        <v>76096.152999999933</v>
      </c>
      <c r="F17" s="8">
        <v>76096.152999999933</v>
      </c>
      <c r="G17" s="8">
        <v>75256.152999999933</v>
      </c>
      <c r="H17" s="8">
        <v>75256.152999999933</v>
      </c>
      <c r="I17" s="8">
        <v>75256.152999999933</v>
      </c>
      <c r="J17" s="8">
        <v>75256.152999999933</v>
      </c>
      <c r="K17" s="8">
        <v>75256.152999999933</v>
      </c>
      <c r="L17" s="8">
        <v>75256.152999999933</v>
      </c>
      <c r="M17" s="8">
        <v>75256.152999999933</v>
      </c>
      <c r="O17" s="8">
        <v>77064.941000000006</v>
      </c>
      <c r="P17" s="8">
        <v>77064.941000000006</v>
      </c>
      <c r="Q17" s="8">
        <v>77064.941000000006</v>
      </c>
      <c r="R17" s="8">
        <v>77064.941000000006</v>
      </c>
      <c r="S17" s="8">
        <v>76214.941000000021</v>
      </c>
      <c r="T17" s="8">
        <v>76214.941000000021</v>
      </c>
      <c r="U17" s="8">
        <v>76214.941000000021</v>
      </c>
      <c r="V17" s="8">
        <v>76214.941000000021</v>
      </c>
      <c r="W17" s="8">
        <v>76214.941000000021</v>
      </c>
      <c r="X17" s="8">
        <v>76214.941000000021</v>
      </c>
      <c r="Y17" s="8">
        <v>76214.941000000021</v>
      </c>
    </row>
    <row r="18" spans="1:25" ht="12.75" customHeight="1" x14ac:dyDescent="0.2">
      <c r="A18" s="9" t="s">
        <v>18</v>
      </c>
      <c r="B18" s="7" t="s">
        <v>3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</row>
    <row r="19" spans="1:25" ht="12.75" customHeight="1" x14ac:dyDescent="0.2">
      <c r="A19" s="9" t="s">
        <v>19</v>
      </c>
      <c r="B19" s="7" t="s">
        <v>3</v>
      </c>
      <c r="C19" s="8">
        <v>151.80000000000001</v>
      </c>
      <c r="D19" s="8">
        <v>2120.4800000000005</v>
      </c>
      <c r="E19" s="8">
        <v>4127.92</v>
      </c>
      <c r="F19" s="8">
        <v>7227.62</v>
      </c>
      <c r="G19" s="8">
        <v>7467.62</v>
      </c>
      <c r="H19" s="8">
        <v>7467.62</v>
      </c>
      <c r="I19" s="8">
        <v>7467.62</v>
      </c>
      <c r="J19" s="8">
        <v>7467.62</v>
      </c>
      <c r="K19" s="8">
        <v>7467.62</v>
      </c>
      <c r="L19" s="8">
        <v>7467.62</v>
      </c>
      <c r="M19" s="8">
        <v>7467.62</v>
      </c>
      <c r="O19" s="8">
        <v>1262.3900000000001</v>
      </c>
      <c r="P19" s="8">
        <v>3248.03</v>
      </c>
      <c r="Q19" s="8">
        <v>7807.7100000000009</v>
      </c>
      <c r="R19" s="8">
        <v>8047.71</v>
      </c>
      <c r="S19" s="8">
        <v>8047.71</v>
      </c>
      <c r="T19" s="8">
        <v>8047.71</v>
      </c>
      <c r="U19" s="8">
        <v>8047.71</v>
      </c>
      <c r="V19" s="8">
        <v>8047.71</v>
      </c>
      <c r="W19" s="8">
        <v>8047.71</v>
      </c>
      <c r="X19" s="8">
        <v>8047.71</v>
      </c>
      <c r="Y19" s="8">
        <v>8047.71</v>
      </c>
    </row>
    <row r="20" spans="1:25" ht="12.75" customHeight="1" x14ac:dyDescent="0.2">
      <c r="A20" s="9" t="s">
        <v>20</v>
      </c>
      <c r="B20" s="7" t="s">
        <v>3</v>
      </c>
      <c r="C20" s="8">
        <v>280</v>
      </c>
      <c r="D20" s="8">
        <v>3249</v>
      </c>
      <c r="E20" s="8">
        <v>18427.620000000003</v>
      </c>
      <c r="F20" s="8">
        <v>30408.460000000003</v>
      </c>
      <c r="G20" s="8">
        <v>34510.460000000006</v>
      </c>
      <c r="H20" s="8">
        <v>34510.460000000006</v>
      </c>
      <c r="I20" s="8">
        <v>34510.460000000006</v>
      </c>
      <c r="J20" s="8">
        <v>34510.460000000006</v>
      </c>
      <c r="K20" s="8">
        <v>34510.460000000006</v>
      </c>
      <c r="L20" s="8">
        <v>34510.460000000006</v>
      </c>
      <c r="M20" s="8">
        <v>34510.460000000006</v>
      </c>
      <c r="O20" s="8">
        <v>280</v>
      </c>
      <c r="P20" s="8">
        <v>9676.93</v>
      </c>
      <c r="Q20" s="8">
        <v>25084.15</v>
      </c>
      <c r="R20" s="8">
        <v>33440.680000000008</v>
      </c>
      <c r="S20" s="8">
        <v>35022.680000000008</v>
      </c>
      <c r="T20" s="8">
        <v>35022.680000000008</v>
      </c>
      <c r="U20" s="8">
        <v>35022.680000000008</v>
      </c>
      <c r="V20" s="8">
        <v>35022.680000000008</v>
      </c>
      <c r="W20" s="8">
        <v>35022.680000000008</v>
      </c>
      <c r="X20" s="8">
        <v>35022.680000000008</v>
      </c>
      <c r="Y20" s="8">
        <v>35022.680000000008</v>
      </c>
    </row>
    <row r="21" spans="1:25" ht="12.75" customHeight="1" x14ac:dyDescent="0.2">
      <c r="A21" s="9" t="s">
        <v>21</v>
      </c>
      <c r="B21" s="7" t="s">
        <v>3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</row>
    <row r="23" spans="1:25" ht="12.75" customHeight="1" x14ac:dyDescent="0.2">
      <c r="A23" s="15" t="s">
        <v>22</v>
      </c>
      <c r="B23" s="2" t="s">
        <v>1</v>
      </c>
      <c r="C23" s="3" t="str">
        <f>C1</f>
        <v>2015 (S)</v>
      </c>
      <c r="D23" s="3" t="str">
        <f t="shared" ref="D23:M23" si="4">D1</f>
        <v>2016 (S)</v>
      </c>
      <c r="E23" s="3" t="str">
        <f t="shared" si="4"/>
        <v>2017 (S)</v>
      </c>
      <c r="F23" s="3" t="str">
        <f t="shared" si="4"/>
        <v>2018 (S)</v>
      </c>
      <c r="G23" s="3" t="str">
        <f t="shared" si="4"/>
        <v>2019 (S)</v>
      </c>
      <c r="H23" s="3" t="str">
        <f t="shared" si="4"/>
        <v>2020 (S)</v>
      </c>
      <c r="I23" s="3" t="str">
        <f t="shared" si="4"/>
        <v>2021 (S)</v>
      </c>
      <c r="J23" s="3" t="str">
        <f t="shared" si="4"/>
        <v>2022 (S)</v>
      </c>
      <c r="K23" s="3" t="str">
        <f t="shared" si="4"/>
        <v>2023 (S)</v>
      </c>
      <c r="L23" s="3" t="str">
        <f t="shared" si="4"/>
        <v>2024 (S)</v>
      </c>
      <c r="M23" s="3" t="str">
        <f t="shared" si="4"/>
        <v>2025 (S)</v>
      </c>
      <c r="O23" s="3" t="str">
        <f>O1</f>
        <v>2015-16 (W)</v>
      </c>
      <c r="P23" s="3" t="str">
        <f t="shared" ref="P23:Y23" si="5">P1</f>
        <v>2016-17 (W)</v>
      </c>
      <c r="Q23" s="3" t="str">
        <f t="shared" si="5"/>
        <v>2017-18 (W)</v>
      </c>
      <c r="R23" s="3" t="str">
        <f t="shared" si="5"/>
        <v>2018-19 (W)</v>
      </c>
      <c r="S23" s="3" t="str">
        <f t="shared" si="5"/>
        <v>2019-20 (W)</v>
      </c>
      <c r="T23" s="3" t="str">
        <f t="shared" si="5"/>
        <v>2020-21 (W)</v>
      </c>
      <c r="U23" s="3" t="str">
        <f t="shared" si="5"/>
        <v>2021-22 (W)</v>
      </c>
      <c r="V23" s="3" t="str">
        <f t="shared" si="5"/>
        <v>2022-23 (W)</v>
      </c>
      <c r="W23" s="3" t="str">
        <f t="shared" si="5"/>
        <v>2023-24 (W)</v>
      </c>
      <c r="X23" s="3" t="str">
        <f t="shared" si="5"/>
        <v>2024-25 (W)</v>
      </c>
      <c r="Y23" s="3" t="str">
        <f t="shared" si="5"/>
        <v>2025-26 (W)</v>
      </c>
    </row>
    <row r="24" spans="1:25" ht="12.75" customHeight="1" x14ac:dyDescent="0.2">
      <c r="A24" s="11" t="s">
        <v>23</v>
      </c>
      <c r="B24" s="16" t="s">
        <v>3</v>
      </c>
      <c r="C24" s="8">
        <v>1796</v>
      </c>
      <c r="D24" s="8">
        <v>1796</v>
      </c>
      <c r="E24" s="8">
        <v>1796</v>
      </c>
      <c r="F24" s="8">
        <v>1796</v>
      </c>
      <c r="G24" s="8">
        <v>1796</v>
      </c>
      <c r="H24" s="8">
        <v>1346</v>
      </c>
      <c r="I24" s="8">
        <v>1346</v>
      </c>
      <c r="J24" s="8">
        <v>1346</v>
      </c>
      <c r="K24" s="8">
        <v>1346</v>
      </c>
      <c r="L24" s="8">
        <v>1346</v>
      </c>
      <c r="M24" s="8">
        <v>1746</v>
      </c>
      <c r="O24" s="8">
        <v>1880</v>
      </c>
      <c r="P24" s="8">
        <v>1880</v>
      </c>
      <c r="Q24" s="8">
        <v>1880</v>
      </c>
      <c r="R24" s="8">
        <v>1880</v>
      </c>
      <c r="S24" s="8">
        <v>1880</v>
      </c>
      <c r="T24" s="8">
        <v>1430</v>
      </c>
      <c r="U24" s="8">
        <v>1430</v>
      </c>
      <c r="V24" s="8">
        <v>1430</v>
      </c>
      <c r="W24" s="8">
        <v>1430</v>
      </c>
      <c r="X24" s="8">
        <v>1430</v>
      </c>
      <c r="Y24" s="8">
        <v>1830</v>
      </c>
    </row>
    <row r="25" spans="1:25" ht="12.75" customHeight="1" x14ac:dyDescent="0.2">
      <c r="A25" s="11" t="s">
        <v>24</v>
      </c>
      <c r="B25" s="16" t="s">
        <v>3</v>
      </c>
      <c r="C25" s="8">
        <v>1045</v>
      </c>
      <c r="D25" s="8">
        <v>1404</v>
      </c>
      <c r="E25" s="8">
        <v>1404</v>
      </c>
      <c r="F25" s="8">
        <v>1404</v>
      </c>
      <c r="G25" s="8">
        <v>1404</v>
      </c>
      <c r="H25" s="8">
        <v>1404</v>
      </c>
      <c r="I25" s="8">
        <v>1104</v>
      </c>
      <c r="J25" s="8">
        <v>1104</v>
      </c>
      <c r="K25" s="8">
        <v>1104</v>
      </c>
      <c r="L25" s="8">
        <v>1104</v>
      </c>
      <c r="M25" s="8">
        <v>1104</v>
      </c>
      <c r="O25" s="8">
        <v>1045</v>
      </c>
      <c r="P25" s="8">
        <v>1045</v>
      </c>
      <c r="Q25" s="8">
        <v>1045</v>
      </c>
      <c r="R25" s="8">
        <v>1045</v>
      </c>
      <c r="S25" s="8">
        <v>1045</v>
      </c>
      <c r="T25" s="8">
        <v>1045</v>
      </c>
      <c r="U25" s="8">
        <v>745</v>
      </c>
      <c r="V25" s="8">
        <v>745</v>
      </c>
      <c r="W25" s="8">
        <v>745</v>
      </c>
      <c r="X25" s="8">
        <v>745</v>
      </c>
      <c r="Y25" s="8">
        <v>745</v>
      </c>
    </row>
    <row r="26" spans="1:25" ht="12.75" customHeight="1" x14ac:dyDescent="0.2">
      <c r="A26" s="17" t="s">
        <v>25</v>
      </c>
      <c r="B26" s="16" t="s">
        <v>3</v>
      </c>
      <c r="C26" s="8">
        <f>C24-C25</f>
        <v>751</v>
      </c>
      <c r="D26" s="8">
        <f>D24-D25</f>
        <v>392</v>
      </c>
      <c r="E26" s="8">
        <f t="shared" ref="E26:Y26" si="6">E24-E25</f>
        <v>392</v>
      </c>
      <c r="F26" s="8">
        <f t="shared" si="6"/>
        <v>392</v>
      </c>
      <c r="G26" s="8">
        <f t="shared" si="6"/>
        <v>392</v>
      </c>
      <c r="H26" s="8">
        <f t="shared" si="6"/>
        <v>-58</v>
      </c>
      <c r="I26" s="8">
        <f t="shared" si="6"/>
        <v>242</v>
      </c>
      <c r="J26" s="8">
        <f t="shared" si="6"/>
        <v>242</v>
      </c>
      <c r="K26" s="8">
        <f t="shared" si="6"/>
        <v>242</v>
      </c>
      <c r="L26" s="8">
        <f t="shared" si="6"/>
        <v>242</v>
      </c>
      <c r="M26" s="8">
        <f t="shared" si="6"/>
        <v>642</v>
      </c>
      <c r="O26" s="8">
        <f>O24-O25</f>
        <v>835</v>
      </c>
      <c r="P26" s="8">
        <f t="shared" si="6"/>
        <v>835</v>
      </c>
      <c r="Q26" s="8">
        <f t="shared" si="6"/>
        <v>835</v>
      </c>
      <c r="R26" s="8">
        <f t="shared" si="6"/>
        <v>835</v>
      </c>
      <c r="S26" s="8">
        <f t="shared" si="6"/>
        <v>835</v>
      </c>
      <c r="T26" s="8">
        <f t="shared" si="6"/>
        <v>385</v>
      </c>
      <c r="U26" s="8">
        <f t="shared" si="6"/>
        <v>685</v>
      </c>
      <c r="V26" s="8">
        <f t="shared" si="6"/>
        <v>685</v>
      </c>
      <c r="W26" s="8">
        <f t="shared" si="6"/>
        <v>685</v>
      </c>
      <c r="X26" s="8">
        <f t="shared" si="6"/>
        <v>685</v>
      </c>
      <c r="Y26" s="8">
        <f t="shared" si="6"/>
        <v>1085</v>
      </c>
    </row>
    <row r="27" spans="1:25" ht="12.75" customHeight="1" x14ac:dyDescent="0.2">
      <c r="A27" s="11" t="s">
        <v>26</v>
      </c>
      <c r="B27" s="16" t="s">
        <v>3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</row>
    <row r="28" spans="1:25" ht="12.75" customHeight="1" x14ac:dyDescent="0.2">
      <c r="A28" s="11" t="s">
        <v>27</v>
      </c>
      <c r="B28" s="16" t="s">
        <v>3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</row>
    <row r="29" spans="1:25" ht="12.75" customHeight="1" x14ac:dyDescent="0.2">
      <c r="A29" s="17" t="s">
        <v>28</v>
      </c>
      <c r="B29" s="16" t="s">
        <v>3</v>
      </c>
      <c r="C29" s="8">
        <f>C27-C28</f>
        <v>0</v>
      </c>
      <c r="D29" s="8">
        <f>D27-D28</f>
        <v>0</v>
      </c>
      <c r="E29" s="8">
        <f t="shared" ref="E29:Y29" si="7">E27-E28</f>
        <v>0</v>
      </c>
      <c r="F29" s="8">
        <f t="shared" si="7"/>
        <v>0</v>
      </c>
      <c r="G29" s="8">
        <f t="shared" si="7"/>
        <v>0</v>
      </c>
      <c r="H29" s="8">
        <f t="shared" si="7"/>
        <v>0</v>
      </c>
      <c r="I29" s="8">
        <f t="shared" si="7"/>
        <v>0</v>
      </c>
      <c r="J29" s="8">
        <f t="shared" si="7"/>
        <v>0</v>
      </c>
      <c r="K29" s="8">
        <f t="shared" si="7"/>
        <v>0</v>
      </c>
      <c r="L29" s="8">
        <f t="shared" si="7"/>
        <v>0</v>
      </c>
      <c r="M29" s="8">
        <f t="shared" si="7"/>
        <v>0</v>
      </c>
      <c r="O29" s="8">
        <f>O27-O28</f>
        <v>0</v>
      </c>
      <c r="P29" s="8">
        <f t="shared" si="7"/>
        <v>0</v>
      </c>
      <c r="Q29" s="8">
        <f t="shared" si="7"/>
        <v>0</v>
      </c>
      <c r="R29" s="8">
        <f t="shared" si="7"/>
        <v>0</v>
      </c>
      <c r="S29" s="8">
        <f t="shared" si="7"/>
        <v>0</v>
      </c>
      <c r="T29" s="8">
        <f t="shared" si="7"/>
        <v>0</v>
      </c>
      <c r="U29" s="8">
        <f t="shared" si="7"/>
        <v>0</v>
      </c>
      <c r="V29" s="8">
        <f t="shared" si="7"/>
        <v>0</v>
      </c>
      <c r="W29" s="8">
        <f t="shared" si="7"/>
        <v>0</v>
      </c>
      <c r="X29" s="8">
        <f t="shared" si="7"/>
        <v>0</v>
      </c>
      <c r="Y29" s="8">
        <f t="shared" si="7"/>
        <v>0</v>
      </c>
    </row>
    <row r="30" spans="1:25" ht="12.75" customHeight="1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 ht="12.75" customHeight="1" x14ac:dyDescent="0.2">
      <c r="A31" s="1" t="s">
        <v>29</v>
      </c>
      <c r="B31" s="2" t="s">
        <v>1</v>
      </c>
      <c r="C31" s="3" t="str">
        <f>C1</f>
        <v>2015 (S)</v>
      </c>
      <c r="D31" s="3" t="str">
        <f t="shared" ref="D31:M31" si="8">D1</f>
        <v>2016 (S)</v>
      </c>
      <c r="E31" s="3" t="str">
        <f t="shared" si="8"/>
        <v>2017 (S)</v>
      </c>
      <c r="F31" s="3" t="str">
        <f t="shared" si="8"/>
        <v>2018 (S)</v>
      </c>
      <c r="G31" s="3" t="str">
        <f t="shared" si="8"/>
        <v>2019 (S)</v>
      </c>
      <c r="H31" s="3" t="str">
        <f t="shared" si="8"/>
        <v>2020 (S)</v>
      </c>
      <c r="I31" s="3" t="str">
        <f t="shared" si="8"/>
        <v>2021 (S)</v>
      </c>
      <c r="J31" s="3" t="str">
        <f t="shared" si="8"/>
        <v>2022 (S)</v>
      </c>
      <c r="K31" s="3" t="str">
        <f t="shared" si="8"/>
        <v>2023 (S)</v>
      </c>
      <c r="L31" s="3" t="str">
        <f t="shared" si="8"/>
        <v>2024 (S)</v>
      </c>
      <c r="M31" s="3" t="str">
        <f t="shared" si="8"/>
        <v>2025 (S)</v>
      </c>
      <c r="O31" s="3" t="str">
        <f>O1</f>
        <v>2015-16 (W)</v>
      </c>
      <c r="P31" s="3" t="str">
        <f t="shared" ref="P31:Y31" si="9">P1</f>
        <v>2016-17 (W)</v>
      </c>
      <c r="Q31" s="3" t="str">
        <f t="shared" si="9"/>
        <v>2017-18 (W)</v>
      </c>
      <c r="R31" s="3" t="str">
        <f t="shared" si="9"/>
        <v>2018-19 (W)</v>
      </c>
      <c r="S31" s="3" t="str">
        <f t="shared" si="9"/>
        <v>2019-20 (W)</v>
      </c>
      <c r="T31" s="3" t="str">
        <f t="shared" si="9"/>
        <v>2020-21 (W)</v>
      </c>
      <c r="U31" s="3" t="str">
        <f t="shared" si="9"/>
        <v>2021-22 (W)</v>
      </c>
      <c r="V31" s="3" t="str">
        <f t="shared" si="9"/>
        <v>2022-23 (W)</v>
      </c>
      <c r="W31" s="3" t="str">
        <f t="shared" si="9"/>
        <v>2023-24 (W)</v>
      </c>
      <c r="X31" s="3" t="str">
        <f t="shared" si="9"/>
        <v>2024-25 (W)</v>
      </c>
      <c r="Y31" s="3" t="str">
        <f t="shared" si="9"/>
        <v>2025-26 (W)</v>
      </c>
    </row>
    <row r="32" spans="1:25" ht="12.75" customHeight="1" x14ac:dyDescent="0.2">
      <c r="A32" s="18" t="s">
        <v>30</v>
      </c>
      <c r="B32" s="7" t="s">
        <v>3</v>
      </c>
      <c r="C32" s="8">
        <f>C17+C26</f>
        <v>76847.152999999933</v>
      </c>
      <c r="D32" s="8">
        <f t="shared" ref="D32:M32" si="10">D17+D26</f>
        <v>76488.152999999933</v>
      </c>
      <c r="E32" s="8">
        <f t="shared" si="10"/>
        <v>76488.152999999933</v>
      </c>
      <c r="F32" s="8">
        <f t="shared" si="10"/>
        <v>76488.152999999933</v>
      </c>
      <c r="G32" s="8">
        <f t="shared" si="10"/>
        <v>75648.152999999933</v>
      </c>
      <c r="H32" s="8">
        <f t="shared" si="10"/>
        <v>75198.152999999933</v>
      </c>
      <c r="I32" s="8">
        <f t="shared" si="10"/>
        <v>75498.152999999933</v>
      </c>
      <c r="J32" s="8">
        <f t="shared" si="10"/>
        <v>75498.152999999933</v>
      </c>
      <c r="K32" s="8">
        <f t="shared" si="10"/>
        <v>75498.152999999933</v>
      </c>
      <c r="L32" s="8">
        <f t="shared" si="10"/>
        <v>75498.152999999933</v>
      </c>
      <c r="M32" s="8">
        <f t="shared" si="10"/>
        <v>75898.152999999933</v>
      </c>
      <c r="O32" s="8">
        <f>O17+O26</f>
        <v>77899.941000000006</v>
      </c>
      <c r="P32" s="8">
        <f>P17+P26</f>
        <v>77899.941000000006</v>
      </c>
      <c r="Q32" s="8">
        <f t="shared" ref="Q32:Y32" si="11">Q17+Q26</f>
        <v>77899.941000000006</v>
      </c>
      <c r="R32" s="8">
        <f t="shared" si="11"/>
        <v>77899.941000000006</v>
      </c>
      <c r="S32" s="8">
        <f t="shared" si="11"/>
        <v>77049.941000000021</v>
      </c>
      <c r="T32" s="8">
        <f t="shared" si="11"/>
        <v>76599.941000000021</v>
      </c>
      <c r="U32" s="8">
        <f t="shared" si="11"/>
        <v>76899.941000000021</v>
      </c>
      <c r="V32" s="8">
        <f t="shared" si="11"/>
        <v>76899.941000000021</v>
      </c>
      <c r="W32" s="8">
        <f t="shared" si="11"/>
        <v>76899.941000000021</v>
      </c>
      <c r="X32" s="8">
        <f t="shared" si="11"/>
        <v>76899.941000000021</v>
      </c>
      <c r="Y32" s="8">
        <f t="shared" si="11"/>
        <v>77299.941000000021</v>
      </c>
    </row>
    <row r="33" spans="1:25" ht="12.75" customHeight="1" x14ac:dyDescent="0.2">
      <c r="A33" s="18" t="s">
        <v>31</v>
      </c>
      <c r="B33" s="7" t="s">
        <v>3</v>
      </c>
      <c r="C33" s="8">
        <f>C32+C19</f>
        <v>76998.952999999936</v>
      </c>
      <c r="D33" s="8">
        <f t="shared" ref="D33:M33" si="12">D32+D19</f>
        <v>78608.632999999929</v>
      </c>
      <c r="E33" s="8">
        <f t="shared" si="12"/>
        <v>80616.072999999931</v>
      </c>
      <c r="F33" s="8">
        <f t="shared" si="12"/>
        <v>83715.772999999928</v>
      </c>
      <c r="G33" s="8">
        <f t="shared" si="12"/>
        <v>83115.772999999928</v>
      </c>
      <c r="H33" s="8">
        <f t="shared" si="12"/>
        <v>82665.772999999928</v>
      </c>
      <c r="I33" s="8">
        <f t="shared" si="12"/>
        <v>82965.772999999928</v>
      </c>
      <c r="J33" s="8">
        <f t="shared" si="12"/>
        <v>82965.772999999928</v>
      </c>
      <c r="K33" s="8">
        <f t="shared" si="12"/>
        <v>82965.772999999928</v>
      </c>
      <c r="L33" s="8">
        <f t="shared" si="12"/>
        <v>82965.772999999928</v>
      </c>
      <c r="M33" s="8">
        <f t="shared" si="12"/>
        <v>83365.772999999928</v>
      </c>
      <c r="O33" s="8">
        <f>O32+O19</f>
        <v>79162.331000000006</v>
      </c>
      <c r="P33" s="8">
        <f t="shared" ref="P33:Y33" si="13">P32+P19</f>
        <v>81147.971000000005</v>
      </c>
      <c r="Q33" s="8">
        <f t="shared" si="13"/>
        <v>85707.651000000013</v>
      </c>
      <c r="R33" s="8">
        <f t="shared" si="13"/>
        <v>85947.651000000013</v>
      </c>
      <c r="S33" s="8">
        <f t="shared" si="13"/>
        <v>85097.651000000027</v>
      </c>
      <c r="T33" s="8">
        <f t="shared" si="13"/>
        <v>84647.651000000027</v>
      </c>
      <c r="U33" s="8">
        <f t="shared" si="13"/>
        <v>84947.651000000027</v>
      </c>
      <c r="V33" s="8">
        <f t="shared" si="13"/>
        <v>84947.651000000027</v>
      </c>
      <c r="W33" s="8">
        <f t="shared" si="13"/>
        <v>84947.651000000027</v>
      </c>
      <c r="X33" s="8">
        <f t="shared" si="13"/>
        <v>84947.651000000027</v>
      </c>
      <c r="Y33" s="8">
        <f t="shared" si="13"/>
        <v>85347.651000000027</v>
      </c>
    </row>
    <row r="34" spans="1:25" x14ac:dyDescent="0.2">
      <c r="A34" s="19" t="s">
        <v>32</v>
      </c>
      <c r="B34" s="7" t="s">
        <v>3</v>
      </c>
      <c r="C34" s="8">
        <f>C33+C18+C20+C29-C14</f>
        <v>77278.952999999936</v>
      </c>
      <c r="D34" s="8">
        <f t="shared" ref="D34:L34" si="14">D33+D18+D20+D29-D14</f>
        <v>81857.632999999929</v>
      </c>
      <c r="E34" s="8">
        <f t="shared" si="14"/>
        <v>99043.692999999941</v>
      </c>
      <c r="F34" s="8">
        <f t="shared" si="14"/>
        <v>114124.23299999993</v>
      </c>
      <c r="G34" s="8">
        <f t="shared" si="14"/>
        <v>117626.23299999993</v>
      </c>
      <c r="H34" s="8">
        <f t="shared" si="14"/>
        <v>117176.23299999993</v>
      </c>
      <c r="I34" s="8">
        <f t="shared" si="14"/>
        <v>117476.23299999993</v>
      </c>
      <c r="J34" s="8">
        <f t="shared" si="14"/>
        <v>117476.23299999993</v>
      </c>
      <c r="K34" s="8">
        <f t="shared" si="14"/>
        <v>117476.23299999993</v>
      </c>
      <c r="L34" s="8">
        <f t="shared" si="14"/>
        <v>117476.23299999993</v>
      </c>
      <c r="M34" s="8">
        <f>M33+M18+M20+M29-M14</f>
        <v>117876.23299999993</v>
      </c>
      <c r="O34" s="8">
        <f>O33+O18+O20+O29-O14</f>
        <v>79442.331000000006</v>
      </c>
      <c r="P34" s="8">
        <f t="shared" ref="P34:Y34" si="15">P33+P18+P20+P29-P14</f>
        <v>90824.901000000013</v>
      </c>
      <c r="Q34" s="8">
        <f t="shared" si="15"/>
        <v>110791.80100000001</v>
      </c>
      <c r="R34" s="8">
        <f t="shared" si="15"/>
        <v>119388.33100000002</v>
      </c>
      <c r="S34" s="8">
        <f t="shared" si="15"/>
        <v>120120.33100000003</v>
      </c>
      <c r="T34" s="8">
        <f t="shared" si="15"/>
        <v>119670.33100000003</v>
      </c>
      <c r="U34" s="8">
        <f t="shared" si="15"/>
        <v>119970.33100000003</v>
      </c>
      <c r="V34" s="8">
        <f t="shared" si="15"/>
        <v>119970.33100000003</v>
      </c>
      <c r="W34" s="8">
        <f t="shared" si="15"/>
        <v>119970.33100000003</v>
      </c>
      <c r="X34" s="8">
        <f t="shared" si="15"/>
        <v>119970.33100000003</v>
      </c>
      <c r="Y34" s="8">
        <f t="shared" si="15"/>
        <v>120370.33100000003</v>
      </c>
    </row>
    <row r="35" spans="1:25" ht="12.75" customHeight="1" x14ac:dyDescent="0.2">
      <c r="A35" s="12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</row>
    <row r="36" spans="1:25" ht="12.75" customHeight="1" x14ac:dyDescent="0.2">
      <c r="A36" s="1" t="s">
        <v>33</v>
      </c>
      <c r="B36" s="2" t="s">
        <v>1</v>
      </c>
      <c r="C36" s="3" t="str">
        <f>C31</f>
        <v>2015 (S)</v>
      </c>
      <c r="D36" s="3" t="str">
        <f>D31</f>
        <v>2016 (S)</v>
      </c>
      <c r="E36" s="3" t="str">
        <f t="shared" ref="E36:M36" si="16">E31</f>
        <v>2017 (S)</v>
      </c>
      <c r="F36" s="3" t="str">
        <f t="shared" si="16"/>
        <v>2018 (S)</v>
      </c>
      <c r="G36" s="3" t="str">
        <f t="shared" si="16"/>
        <v>2019 (S)</v>
      </c>
      <c r="H36" s="3" t="str">
        <f t="shared" si="16"/>
        <v>2020 (S)</v>
      </c>
      <c r="I36" s="3" t="str">
        <f t="shared" si="16"/>
        <v>2021 (S)</v>
      </c>
      <c r="J36" s="3" t="str">
        <f t="shared" si="16"/>
        <v>2022 (S)</v>
      </c>
      <c r="K36" s="3" t="str">
        <f t="shared" si="16"/>
        <v>2023 (S)</v>
      </c>
      <c r="L36" s="3" t="str">
        <f t="shared" si="16"/>
        <v>2024 (S)</v>
      </c>
      <c r="M36" s="3" t="str">
        <f t="shared" si="16"/>
        <v>2025 (S)</v>
      </c>
      <c r="O36" s="3" t="str">
        <f>O31</f>
        <v>2015-16 (W)</v>
      </c>
      <c r="P36" s="3" t="str">
        <f>P31</f>
        <v>2016-17 (W)</v>
      </c>
      <c r="Q36" s="3" t="str">
        <f t="shared" ref="Q36:Y36" si="17">Q31</f>
        <v>2017-18 (W)</v>
      </c>
      <c r="R36" s="3" t="str">
        <f t="shared" si="17"/>
        <v>2018-19 (W)</v>
      </c>
      <c r="S36" s="3" t="str">
        <f t="shared" si="17"/>
        <v>2019-20 (W)</v>
      </c>
      <c r="T36" s="3" t="str">
        <f t="shared" si="17"/>
        <v>2020-21 (W)</v>
      </c>
      <c r="U36" s="3" t="str">
        <f t="shared" si="17"/>
        <v>2021-22 (W)</v>
      </c>
      <c r="V36" s="3" t="str">
        <f t="shared" si="17"/>
        <v>2022-23 (W)</v>
      </c>
      <c r="W36" s="3" t="str">
        <f t="shared" si="17"/>
        <v>2023-24 (W)</v>
      </c>
      <c r="X36" s="3" t="str">
        <f t="shared" si="17"/>
        <v>2024-25 (W)</v>
      </c>
      <c r="Y36" s="3" t="str">
        <f t="shared" si="17"/>
        <v>2025-26 (W)</v>
      </c>
    </row>
    <row r="37" spans="1:25" ht="12.75" customHeight="1" x14ac:dyDescent="0.2">
      <c r="A37" s="18" t="s">
        <v>34</v>
      </c>
      <c r="B37" s="7" t="s">
        <v>3</v>
      </c>
      <c r="C37" s="8">
        <f>(C32-C$7)-(C47*C$7)</f>
        <v>960.20063036242755</v>
      </c>
      <c r="D37" s="8">
        <f t="shared" ref="D37:M37" si="18">(D32-D$7)-(D47*D$7)</f>
        <v>-472.14814500007378</v>
      </c>
      <c r="E37" s="8">
        <f t="shared" si="18"/>
        <v>-1446.5220000000681</v>
      </c>
      <c r="F37" s="8">
        <f t="shared" si="18"/>
        <v>-2510.0845000000681</v>
      </c>
      <c r="G37" s="8">
        <f t="shared" si="18"/>
        <v>-4547.8720000000685</v>
      </c>
      <c r="H37" s="8">
        <f t="shared" si="18"/>
        <v>-6050.0595000000685</v>
      </c>
      <c r="I37" s="8">
        <f t="shared" si="18"/>
        <v>-6803.3845000000674</v>
      </c>
      <c r="J37" s="8">
        <f t="shared" si="18"/>
        <v>-7851.0220000000681</v>
      </c>
      <c r="K37" s="8">
        <f t="shared" si="18"/>
        <v>-8896.3845000000674</v>
      </c>
      <c r="L37" s="8">
        <f t="shared" si="18"/>
        <v>-9944.0220000000681</v>
      </c>
      <c r="M37" s="8">
        <f t="shared" si="18"/>
        <v>-10582.559500000069</v>
      </c>
      <c r="O37" s="8">
        <f>(O32-O$7)-(O47*O$7)</f>
        <v>19284.428377287502</v>
      </c>
      <c r="P37" s="8">
        <f t="shared" ref="P37:Y37" si="19">(P32-P$7)-(P47*P$7)</f>
        <v>18823.52360455001</v>
      </c>
      <c r="Q37" s="8">
        <f t="shared" si="19"/>
        <v>17843.663166175</v>
      </c>
      <c r="R37" s="8">
        <f t="shared" si="19"/>
        <v>16888.259327012503</v>
      </c>
      <c r="S37" s="8">
        <f t="shared" si="19"/>
        <v>15088.29381392502</v>
      </c>
      <c r="T37" s="8">
        <f t="shared" si="19"/>
        <v>13675.694098575023</v>
      </c>
      <c r="U37" s="8">
        <f t="shared" si="19"/>
        <v>13017.410951162521</v>
      </c>
      <c r="V37" s="8">
        <f t="shared" si="19"/>
        <v>12064.015290900024</v>
      </c>
      <c r="W37" s="8">
        <f t="shared" si="19"/>
        <v>11111.890659487515</v>
      </c>
      <c r="X37" s="8">
        <f t="shared" si="19"/>
        <v>10154.364375000019</v>
      </c>
      <c r="Y37" s="8">
        <f t="shared" si="19"/>
        <v>9609.5568750000202</v>
      </c>
    </row>
    <row r="38" spans="1:25" ht="12.75" customHeight="1" x14ac:dyDescent="0.2">
      <c r="A38" s="18" t="s">
        <v>35</v>
      </c>
      <c r="B38" s="7" t="s">
        <v>3</v>
      </c>
      <c r="C38" s="8">
        <f>(C33-C$7)-(C47*C$7)</f>
        <v>1112.0006303624305</v>
      </c>
      <c r="D38" s="8">
        <f t="shared" ref="D38:M38" si="20">(D33-D$7)-(D47*D$7)</f>
        <v>1648.3318549999221</v>
      </c>
      <c r="E38" s="8">
        <f t="shared" si="20"/>
        <v>2681.3979999999301</v>
      </c>
      <c r="F38" s="8">
        <f t="shared" si="20"/>
        <v>4717.5354999999272</v>
      </c>
      <c r="G38" s="8">
        <f t="shared" si="20"/>
        <v>2919.7479999999268</v>
      </c>
      <c r="H38" s="8">
        <f t="shared" si="20"/>
        <v>1417.5604999999268</v>
      </c>
      <c r="I38" s="8">
        <f t="shared" si="20"/>
        <v>664.23549999992792</v>
      </c>
      <c r="J38" s="8">
        <f t="shared" si="20"/>
        <v>-383.4020000000728</v>
      </c>
      <c r="K38" s="8">
        <f t="shared" si="20"/>
        <v>-1428.7645000000721</v>
      </c>
      <c r="L38" s="8">
        <f t="shared" si="20"/>
        <v>-2476.4020000000728</v>
      </c>
      <c r="M38" s="8">
        <f t="shared" si="20"/>
        <v>-3114.9395000000732</v>
      </c>
      <c r="O38" s="8">
        <f>(O33-O$7)-(O47*O$7)</f>
        <v>20546.818377287502</v>
      </c>
      <c r="P38" s="8">
        <f t="shared" ref="P38:Y38" si="21">(P33-P$7)-(P47*P$7)</f>
        <v>22071.553604550008</v>
      </c>
      <c r="Q38" s="8">
        <f t="shared" si="21"/>
        <v>25651.373166175006</v>
      </c>
      <c r="R38" s="8">
        <f t="shared" si="21"/>
        <v>24935.96932701251</v>
      </c>
      <c r="S38" s="8">
        <f t="shared" si="21"/>
        <v>23136.003813925025</v>
      </c>
      <c r="T38" s="8">
        <f t="shared" si="21"/>
        <v>21723.404098575029</v>
      </c>
      <c r="U38" s="8">
        <f t="shared" si="21"/>
        <v>21065.120951162527</v>
      </c>
      <c r="V38" s="8">
        <f t="shared" si="21"/>
        <v>20111.725290900031</v>
      </c>
      <c r="W38" s="8">
        <f t="shared" si="21"/>
        <v>19159.600659487522</v>
      </c>
      <c r="X38" s="8">
        <f t="shared" si="21"/>
        <v>18202.074375000026</v>
      </c>
      <c r="Y38" s="8">
        <f t="shared" si="21"/>
        <v>17657.266875000027</v>
      </c>
    </row>
    <row r="39" spans="1:25" ht="12.75" customHeight="1" x14ac:dyDescent="0.2">
      <c r="A39" s="19" t="s">
        <v>36</v>
      </c>
      <c r="B39" s="7" t="s">
        <v>3</v>
      </c>
      <c r="C39" s="8">
        <f>(C34-C$7)-(C47*C$7)</f>
        <v>1392.0006303624305</v>
      </c>
      <c r="D39" s="8">
        <f t="shared" ref="D39:M39" si="22">(D34-D$7)-(D47*D$7)</f>
        <v>4897.3318549999221</v>
      </c>
      <c r="E39" s="8">
        <f t="shared" si="22"/>
        <v>21109.017999999938</v>
      </c>
      <c r="F39" s="8">
        <f t="shared" si="22"/>
        <v>35125.995499999932</v>
      </c>
      <c r="G39" s="8">
        <f t="shared" si="22"/>
        <v>37430.207999999933</v>
      </c>
      <c r="H39" s="8">
        <f t="shared" si="22"/>
        <v>35928.020499999933</v>
      </c>
      <c r="I39" s="8">
        <f t="shared" si="22"/>
        <v>35174.695499999936</v>
      </c>
      <c r="J39" s="8">
        <f t="shared" si="22"/>
        <v>34127.057999999932</v>
      </c>
      <c r="K39" s="8">
        <f t="shared" si="22"/>
        <v>33081.695499999936</v>
      </c>
      <c r="L39" s="8">
        <f t="shared" si="22"/>
        <v>32034.057999999932</v>
      </c>
      <c r="M39" s="8">
        <f t="shared" si="22"/>
        <v>31395.520499999933</v>
      </c>
      <c r="O39" s="8">
        <f>(O34-O$7)-(O47*O$7)</f>
        <v>20826.818377287502</v>
      </c>
      <c r="P39" s="8">
        <f t="shared" ref="P39:Y39" si="23">(P34-P$7)-(P47*P$7)</f>
        <v>31748.483604550016</v>
      </c>
      <c r="Q39" s="8">
        <f t="shared" si="23"/>
        <v>50735.523166175</v>
      </c>
      <c r="R39" s="8">
        <f t="shared" si="23"/>
        <v>58376.649327012528</v>
      </c>
      <c r="S39" s="8">
        <f t="shared" si="23"/>
        <v>58158.683813925025</v>
      </c>
      <c r="T39" s="8">
        <f t="shared" si="23"/>
        <v>56746.084098575033</v>
      </c>
      <c r="U39" s="8">
        <f t="shared" si="23"/>
        <v>56087.800951162535</v>
      </c>
      <c r="V39" s="8">
        <f t="shared" si="23"/>
        <v>55134.405290900038</v>
      </c>
      <c r="W39" s="8">
        <f t="shared" si="23"/>
        <v>54182.280659487529</v>
      </c>
      <c r="X39" s="8">
        <f t="shared" si="23"/>
        <v>53224.754375000033</v>
      </c>
      <c r="Y39" s="8">
        <f t="shared" si="23"/>
        <v>52679.946875000038</v>
      </c>
    </row>
    <row r="40" spans="1:25" ht="12.75" customHeight="1" x14ac:dyDescent="0.2">
      <c r="A40" s="12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</row>
    <row r="41" spans="1:25" ht="12.75" customHeight="1" x14ac:dyDescent="0.2">
      <c r="A41" s="1" t="s">
        <v>37</v>
      </c>
      <c r="B41" s="2" t="s">
        <v>1</v>
      </c>
      <c r="C41" s="3" t="str">
        <f>C1</f>
        <v>2015 (S)</v>
      </c>
      <c r="D41" s="3" t="str">
        <f t="shared" ref="D41:M41" si="24">D1</f>
        <v>2016 (S)</v>
      </c>
      <c r="E41" s="3" t="str">
        <f t="shared" si="24"/>
        <v>2017 (S)</v>
      </c>
      <c r="F41" s="3" t="str">
        <f t="shared" si="24"/>
        <v>2018 (S)</v>
      </c>
      <c r="G41" s="3" t="str">
        <f t="shared" si="24"/>
        <v>2019 (S)</v>
      </c>
      <c r="H41" s="3" t="str">
        <f t="shared" si="24"/>
        <v>2020 (S)</v>
      </c>
      <c r="I41" s="3" t="str">
        <f t="shared" si="24"/>
        <v>2021 (S)</v>
      </c>
      <c r="J41" s="3" t="str">
        <f t="shared" si="24"/>
        <v>2022 (S)</v>
      </c>
      <c r="K41" s="3" t="str">
        <f t="shared" si="24"/>
        <v>2023 (S)</v>
      </c>
      <c r="L41" s="3" t="str">
        <f t="shared" si="24"/>
        <v>2024 (S)</v>
      </c>
      <c r="M41" s="3" t="str">
        <f t="shared" si="24"/>
        <v>2025 (S)</v>
      </c>
      <c r="O41" s="3" t="str">
        <f>O1</f>
        <v>2015-16 (W)</v>
      </c>
      <c r="P41" s="3" t="str">
        <f t="shared" ref="P41:Y41" si="25">P1</f>
        <v>2016-17 (W)</v>
      </c>
      <c r="Q41" s="3" t="str">
        <f t="shared" si="25"/>
        <v>2017-18 (W)</v>
      </c>
      <c r="R41" s="3" t="str">
        <f t="shared" si="25"/>
        <v>2018-19 (W)</v>
      </c>
      <c r="S41" s="3" t="str">
        <f t="shared" si="25"/>
        <v>2019-20 (W)</v>
      </c>
      <c r="T41" s="3" t="str">
        <f t="shared" si="25"/>
        <v>2020-21 (W)</v>
      </c>
      <c r="U41" s="3" t="str">
        <f t="shared" si="25"/>
        <v>2021-22 (W)</v>
      </c>
      <c r="V41" s="3" t="str">
        <f t="shared" si="25"/>
        <v>2022-23 (W)</v>
      </c>
      <c r="W41" s="3" t="str">
        <f t="shared" si="25"/>
        <v>2023-24 (W)</v>
      </c>
      <c r="X41" s="3" t="str">
        <f t="shared" si="25"/>
        <v>2024-25 (W)</v>
      </c>
      <c r="Y41" s="3" t="str">
        <f t="shared" si="25"/>
        <v>2025-26 (W)</v>
      </c>
    </row>
    <row r="42" spans="1:25" ht="12.75" customHeight="1" x14ac:dyDescent="0.2">
      <c r="A42" s="18" t="s">
        <v>38</v>
      </c>
      <c r="B42" s="16" t="s">
        <v>39</v>
      </c>
      <c r="C42" s="21">
        <f>(C32-C7)/C7</f>
        <v>0.15189283279841218</v>
      </c>
      <c r="D42" s="21">
        <f t="shared" ref="D42:M42" si="26">(D32-D7)/D7</f>
        <v>0.13052148631245999</v>
      </c>
      <c r="E42" s="21">
        <f t="shared" si="26"/>
        <v>0.11638720553463427</v>
      </c>
      <c r="F42" s="21">
        <f t="shared" si="26"/>
        <v>0.10135715417068544</v>
      </c>
      <c r="G42" s="21">
        <f t="shared" si="26"/>
        <v>7.299300729057237E-2</v>
      </c>
      <c r="H42" s="21">
        <f t="shared" si="26"/>
        <v>5.2797303540676958E-2</v>
      </c>
      <c r="I42" s="21">
        <f t="shared" si="26"/>
        <v>4.3469558967837309E-2</v>
      </c>
      <c r="J42" s="21">
        <f t="shared" si="26"/>
        <v>3.0353918170154939E-2</v>
      </c>
      <c r="K42" s="21">
        <f t="shared" si="26"/>
        <v>1.7591322631514198E-2</v>
      </c>
      <c r="L42" s="21">
        <f t="shared" si="26"/>
        <v>5.1142663152000016E-3</v>
      </c>
      <c r="M42" s="21">
        <f t="shared" si="26"/>
        <v>-1.6947531797922718E-3</v>
      </c>
      <c r="N42" s="22"/>
      <c r="O42" s="21">
        <f>(O32-O7)/O7</f>
        <v>0.51173603919254473</v>
      </c>
      <c r="P42" s="21">
        <f t="shared" ref="P42:Y42" si="27">(P32-P7)/P7</f>
        <v>0.49994171607171201</v>
      </c>
      <c r="Q42" s="21">
        <f t="shared" si="27"/>
        <v>0.47546911136727588</v>
      </c>
      <c r="R42" s="21">
        <f t="shared" si="27"/>
        <v>0.45236421055300946</v>
      </c>
      <c r="S42" s="21">
        <f t="shared" si="27"/>
        <v>0.41449286563183618</v>
      </c>
      <c r="T42" s="21">
        <f t="shared" si="27"/>
        <v>0.38471951875719312</v>
      </c>
      <c r="U42" s="21">
        <f t="shared" si="27"/>
        <v>0.36928958231033343</v>
      </c>
      <c r="V42" s="21">
        <f t="shared" si="27"/>
        <v>0.34915453015923736</v>
      </c>
      <c r="W42" s="21">
        <f t="shared" si="27"/>
        <v>0.3296287461741883</v>
      </c>
      <c r="X42" s="21">
        <f t="shared" si="27"/>
        <v>0.31055400688135149</v>
      </c>
      <c r="Y42" s="21">
        <f t="shared" si="27"/>
        <v>0.2989833640938882</v>
      </c>
    </row>
    <row r="43" spans="1:25" ht="12.75" customHeight="1" x14ac:dyDescent="0.2">
      <c r="A43" s="18" t="s">
        <v>40</v>
      </c>
      <c r="B43" s="16" t="s">
        <v>39</v>
      </c>
      <c r="C43" s="21">
        <f>(C33-C7)/C7</f>
        <v>0.15416822395075327</v>
      </c>
      <c r="D43" s="21">
        <f t="shared" ref="D43:M43" si="28">(D33-D7)/D7</f>
        <v>0.16186291772728109</v>
      </c>
      <c r="E43" s="21">
        <f t="shared" si="28"/>
        <v>0.1766364976501143</v>
      </c>
      <c r="F43" s="21">
        <f t="shared" si="28"/>
        <v>0.20542805511958312</v>
      </c>
      <c r="G43" s="21">
        <f t="shared" si="28"/>
        <v>0.17891369039176092</v>
      </c>
      <c r="H43" s="21">
        <f t="shared" si="28"/>
        <v>0.1573462836182386</v>
      </c>
      <c r="I43" s="21">
        <f t="shared" si="28"/>
        <v>0.14668048318659804</v>
      </c>
      <c r="J43" s="21">
        <f t="shared" si="28"/>
        <v>0.1322675573873397</v>
      </c>
      <c r="K43" s="21">
        <f t="shared" si="28"/>
        <v>0.11824259701049868</v>
      </c>
      <c r="L43" s="21">
        <f t="shared" si="28"/>
        <v>0.10453141890992262</v>
      </c>
      <c r="M43" s="21">
        <f t="shared" si="28"/>
        <v>9.652850960842764E-2</v>
      </c>
      <c r="N43" s="22"/>
      <c r="O43" s="21">
        <f>(O33-O7)/O7</f>
        <v>0.53623413808733433</v>
      </c>
      <c r="P43" s="21">
        <f t="shared" ref="P43:Y43" si="29">(P33-P7)/P7</f>
        <v>0.56248163111545257</v>
      </c>
      <c r="Q43" s="21">
        <f t="shared" si="29"/>
        <v>0.62335157170846411</v>
      </c>
      <c r="R43" s="21">
        <f t="shared" si="29"/>
        <v>0.60240547927373378</v>
      </c>
      <c r="S43" s="21">
        <f t="shared" si="29"/>
        <v>0.56223377538378505</v>
      </c>
      <c r="T43" s="21">
        <f t="shared" si="29"/>
        <v>0.53020032426195784</v>
      </c>
      <c r="U43" s="21">
        <f t="shared" si="29"/>
        <v>0.51258807280533525</v>
      </c>
      <c r="V43" s="21">
        <f t="shared" si="29"/>
        <v>0.49034585310066586</v>
      </c>
      <c r="W43" s="21">
        <f t="shared" si="29"/>
        <v>0.46877666251489764</v>
      </c>
      <c r="X43" s="21">
        <f t="shared" si="29"/>
        <v>0.44770571921776442</v>
      </c>
      <c r="Y43" s="21">
        <f t="shared" si="29"/>
        <v>0.43422074298208208</v>
      </c>
    </row>
    <row r="44" spans="1:25" ht="12.75" customHeight="1" x14ac:dyDescent="0.2">
      <c r="A44" s="19" t="s">
        <v>41</v>
      </c>
      <c r="B44" s="16" t="s">
        <v>39</v>
      </c>
      <c r="C44" s="21">
        <f>(C34-C7)/C7</f>
        <v>0.15836525637931384</v>
      </c>
      <c r="D44" s="21">
        <f t="shared" ref="D44:M44" si="30">(D34-D7)/D7</f>
        <v>0.20988426698157914</v>
      </c>
      <c r="E44" s="21">
        <f t="shared" si="30"/>
        <v>0.44559787780599497</v>
      </c>
      <c r="F44" s="21">
        <f t="shared" si="30"/>
        <v>0.6432811559561683</v>
      </c>
      <c r="G44" s="21">
        <f t="shared" si="30"/>
        <v>0.66840987489716508</v>
      </c>
      <c r="H44" s="21">
        <f t="shared" si="30"/>
        <v>0.64050335307376671</v>
      </c>
      <c r="I44" s="21">
        <f t="shared" si="30"/>
        <v>0.6236539328016798</v>
      </c>
      <c r="J44" s="21">
        <f t="shared" si="30"/>
        <v>0.60324580342276846</v>
      </c>
      <c r="K44" s="21">
        <f t="shared" si="30"/>
        <v>0.58338701764317302</v>
      </c>
      <c r="L44" s="21">
        <f t="shared" si="30"/>
        <v>0.56397253508001088</v>
      </c>
      <c r="M44" s="21">
        <f t="shared" si="30"/>
        <v>0.5504522472279576</v>
      </c>
      <c r="N44" s="22"/>
      <c r="O44" s="21">
        <f>(O34-O7)/O7</f>
        <v>0.54166785325502509</v>
      </c>
      <c r="P44" s="21">
        <f t="shared" ref="P44:Y44" si="31">(P34-P7)/P7</f>
        <v>0.74880822910999845</v>
      </c>
      <c r="Q44" s="21">
        <f t="shared" si="31"/>
        <v>1.0984596146003507</v>
      </c>
      <c r="R44" s="21">
        <f t="shared" si="31"/>
        <v>1.2258725343842867</v>
      </c>
      <c r="S44" s="21">
        <f t="shared" si="31"/>
        <v>1.2051847024364974</v>
      </c>
      <c r="T44" s="21">
        <f t="shared" si="31"/>
        <v>1.1633155455280835</v>
      </c>
      <c r="U44" s="21">
        <f t="shared" si="31"/>
        <v>1.1362061178255318</v>
      </c>
      <c r="V44" s="21">
        <f t="shared" si="31"/>
        <v>1.1047937546968103</v>
      </c>
      <c r="W44" s="21">
        <f t="shared" si="31"/>
        <v>1.0743319007960275</v>
      </c>
      <c r="X44" s="21">
        <f t="shared" si="31"/>
        <v>1.0445737142884417</v>
      </c>
      <c r="Y44" s="21">
        <f t="shared" si="31"/>
        <v>1.0227577857979846</v>
      </c>
    </row>
    <row r="45" spans="1:25" ht="12.75" customHeight="1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</row>
    <row r="46" spans="1:25" ht="12.75" customHeight="1" x14ac:dyDescent="0.2">
      <c r="A46" s="15" t="s">
        <v>42</v>
      </c>
      <c r="B46" s="2" t="s">
        <v>1</v>
      </c>
      <c r="C46" s="3" t="str">
        <f>C1</f>
        <v>2015 (S)</v>
      </c>
      <c r="D46" s="3" t="str">
        <f t="shared" ref="D46:M46" si="32">D1</f>
        <v>2016 (S)</v>
      </c>
      <c r="E46" s="3" t="str">
        <f t="shared" si="32"/>
        <v>2017 (S)</v>
      </c>
      <c r="F46" s="3" t="str">
        <f t="shared" si="32"/>
        <v>2018 (S)</v>
      </c>
      <c r="G46" s="3" t="str">
        <f t="shared" si="32"/>
        <v>2019 (S)</v>
      </c>
      <c r="H46" s="3" t="str">
        <f t="shared" si="32"/>
        <v>2020 (S)</v>
      </c>
      <c r="I46" s="3" t="str">
        <f t="shared" si="32"/>
        <v>2021 (S)</v>
      </c>
      <c r="J46" s="3" t="str">
        <f t="shared" si="32"/>
        <v>2022 (S)</v>
      </c>
      <c r="K46" s="3" t="str">
        <f t="shared" si="32"/>
        <v>2023 (S)</v>
      </c>
      <c r="L46" s="3" t="str">
        <f t="shared" si="32"/>
        <v>2024 (S)</v>
      </c>
      <c r="M46" s="3" t="str">
        <f t="shared" si="32"/>
        <v>2025 (S)</v>
      </c>
      <c r="O46" s="3" t="str">
        <f>O1</f>
        <v>2015-16 (W)</v>
      </c>
      <c r="P46" s="3" t="str">
        <f t="shared" ref="P46:Y46" si="33">P1</f>
        <v>2016-17 (W)</v>
      </c>
      <c r="Q46" s="3" t="str">
        <f t="shared" si="33"/>
        <v>2017-18 (W)</v>
      </c>
      <c r="R46" s="3" t="str">
        <f t="shared" si="33"/>
        <v>2018-19 (W)</v>
      </c>
      <c r="S46" s="3" t="str">
        <f t="shared" si="33"/>
        <v>2019-20 (W)</v>
      </c>
      <c r="T46" s="3" t="str">
        <f t="shared" si="33"/>
        <v>2020-21 (W)</v>
      </c>
      <c r="U46" s="3" t="str">
        <f t="shared" si="33"/>
        <v>2021-22 (W)</v>
      </c>
      <c r="V46" s="3" t="str">
        <f t="shared" si="33"/>
        <v>2022-23 (W)</v>
      </c>
      <c r="W46" s="3" t="str">
        <f t="shared" si="33"/>
        <v>2023-24 (W)</v>
      </c>
      <c r="X46" s="3" t="str">
        <f t="shared" si="33"/>
        <v>2024-25 (W)</v>
      </c>
      <c r="Y46" s="3" t="str">
        <f t="shared" si="33"/>
        <v>2025-26 (W)</v>
      </c>
    </row>
    <row r="47" spans="1:25" ht="12.75" customHeight="1" x14ac:dyDescent="0.2">
      <c r="A47" s="17" t="s">
        <v>43</v>
      </c>
      <c r="B47" s="16" t="s">
        <v>39</v>
      </c>
      <c r="C47" s="23">
        <v>0.13750000000000001</v>
      </c>
      <c r="D47" s="23">
        <v>0.13750000000000001</v>
      </c>
      <c r="E47" s="23">
        <v>0.13750000000000001</v>
      </c>
      <c r="F47" s="23">
        <v>0.13750000000000001</v>
      </c>
      <c r="G47" s="23">
        <v>0.13750000000000001</v>
      </c>
      <c r="H47" s="23">
        <v>0.13750000000000001</v>
      </c>
      <c r="I47" s="23">
        <v>0.13750000000000001</v>
      </c>
      <c r="J47" s="23">
        <v>0.13750000000000001</v>
      </c>
      <c r="K47" s="23">
        <v>0.13750000000000001</v>
      </c>
      <c r="L47" s="23">
        <v>0.13750000000000001</v>
      </c>
      <c r="M47" s="23">
        <v>0.13750000000000001</v>
      </c>
      <c r="O47" s="23">
        <v>0.13750000000000001</v>
      </c>
      <c r="P47" s="23">
        <v>0.13750000000000001</v>
      </c>
      <c r="Q47" s="23">
        <v>0.13750000000000001</v>
      </c>
      <c r="R47" s="23">
        <v>0.13750000000000001</v>
      </c>
      <c r="S47" s="23">
        <v>0.13750000000000001</v>
      </c>
      <c r="T47" s="23">
        <v>0.13750000000000001</v>
      </c>
      <c r="U47" s="23">
        <v>0.13750000000000001</v>
      </c>
      <c r="V47" s="23">
        <v>0.13750000000000001</v>
      </c>
      <c r="W47" s="23">
        <v>0.13750000000000001</v>
      </c>
      <c r="X47" s="23">
        <v>0.13750000000000001</v>
      </c>
      <c r="Y47" s="23">
        <v>0.13750000000000001</v>
      </c>
    </row>
    <row r="49" spans="11:11" ht="12.75" customHeight="1" x14ac:dyDescent="0.2">
      <c r="K49" s="24"/>
    </row>
  </sheetData>
  <conditionalFormatting sqref="D42:M44 P42:Y44 D26:M29 D32:M33 P32:Y33 D18:M18 P18:Y18 D2:M7 P2:Y7 P26:Y29">
    <cfRule type="containsBlanks" dxfId="16" priority="17" stopIfTrue="1">
      <formula>LEN(TRIM(D2))=0</formula>
    </cfRule>
  </conditionalFormatting>
  <conditionalFormatting sqref="D24:M25">
    <cfRule type="containsBlanks" dxfId="15" priority="16" stopIfTrue="1">
      <formula>LEN(TRIM(D24))=0</formula>
    </cfRule>
  </conditionalFormatting>
  <conditionalFormatting sqref="P24:Y24">
    <cfRule type="containsBlanks" dxfId="14" priority="15" stopIfTrue="1">
      <formula>LEN(TRIM(P24))=0</formula>
    </cfRule>
  </conditionalFormatting>
  <conditionalFormatting sqref="P25:Y25">
    <cfRule type="containsBlanks" dxfId="13" priority="14" stopIfTrue="1">
      <formula>LEN(TRIM(P25))=0</formula>
    </cfRule>
  </conditionalFormatting>
  <conditionalFormatting sqref="C42:C44 C26:C29 C32:C34 C17:C21 C2:C7 C47:M47 D17:M17 D34:M34 D19:M21">
    <cfRule type="containsBlanks" dxfId="12" priority="13" stopIfTrue="1">
      <formula>LEN(TRIM(C2))=0</formula>
    </cfRule>
  </conditionalFormatting>
  <conditionalFormatting sqref="C14:M14">
    <cfRule type="containsBlanks" dxfId="11" priority="12" stopIfTrue="1">
      <formula>LEN(TRIM(C14))=0</formula>
    </cfRule>
  </conditionalFormatting>
  <conditionalFormatting sqref="C13:M13">
    <cfRule type="containsBlanks" dxfId="10" priority="11" stopIfTrue="1">
      <formula>LEN(TRIM(C13))=0</formula>
    </cfRule>
  </conditionalFormatting>
  <conditionalFormatting sqref="C37:M39">
    <cfRule type="containsBlanks" dxfId="9" priority="10" stopIfTrue="1">
      <formula>LEN(TRIM(C37))=0</formula>
    </cfRule>
  </conditionalFormatting>
  <conditionalFormatting sqref="C24:C25">
    <cfRule type="containsBlanks" dxfId="8" priority="9" stopIfTrue="1">
      <formula>LEN(TRIM(C24))=0</formula>
    </cfRule>
  </conditionalFormatting>
  <conditionalFormatting sqref="O42:O44 O32:O34 O18 O2:O7 O26:O29 O47:Y47 P34:Y34">
    <cfRule type="containsBlanks" dxfId="7" priority="8" stopIfTrue="1">
      <formula>LEN(TRIM(O2))=0</formula>
    </cfRule>
  </conditionalFormatting>
  <conditionalFormatting sqref="O24">
    <cfRule type="containsBlanks" dxfId="6" priority="7" stopIfTrue="1">
      <formula>LEN(TRIM(O24))=0</formula>
    </cfRule>
  </conditionalFormatting>
  <conditionalFormatting sqref="O25">
    <cfRule type="containsBlanks" dxfId="5" priority="6" stopIfTrue="1">
      <formula>LEN(TRIM(O25))=0</formula>
    </cfRule>
  </conditionalFormatting>
  <conditionalFormatting sqref="O19:Y21">
    <cfRule type="containsBlanks" dxfId="4" priority="5" stopIfTrue="1">
      <formula>LEN(TRIM(O19))=0</formula>
    </cfRule>
  </conditionalFormatting>
  <conditionalFormatting sqref="O14:Y14">
    <cfRule type="containsBlanks" dxfId="3" priority="4" stopIfTrue="1">
      <formula>LEN(TRIM(O14))=0</formula>
    </cfRule>
  </conditionalFormatting>
  <conditionalFormatting sqref="O13:Y13">
    <cfRule type="containsBlanks" dxfId="2" priority="3" stopIfTrue="1">
      <formula>LEN(TRIM(O13))=0</formula>
    </cfRule>
  </conditionalFormatting>
  <conditionalFormatting sqref="O17:Y17">
    <cfRule type="containsBlanks" dxfId="1" priority="2" stopIfTrue="1">
      <formula>LEN(TRIM(O17))=0</formula>
    </cfRule>
  </conditionalFormatting>
  <conditionalFormatting sqref="O37:Y39">
    <cfRule type="containsBlanks" dxfId="0" priority="1" stopIfTrue="1">
      <formula>LEN(TRIM(O37))=0</formula>
    </cfRule>
  </conditionalFormatting>
  <pageMargins left="0.25" right="0.25" top="0.75" bottom="0.75" header="0.3" footer="0.3"/>
  <pageSetup orientation="landscape" r:id="rId1"/>
  <ignoredErrors>
    <ignoredError sqref="C7:Y4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Tables</vt:lpstr>
    </vt:vector>
  </TitlesOfParts>
  <Company>The Electric Reliability Council of Texas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Warnken, Pete</dc:creator>
  <cp:lastModifiedBy>Warnken, Pete</cp:lastModifiedBy>
  <dcterms:created xsi:type="dcterms:W3CDTF">2015-08-25T19:52:02Z</dcterms:created>
  <dcterms:modified xsi:type="dcterms:W3CDTF">2015-08-25T19:53:31Z</dcterms:modified>
</cp:coreProperties>
</file>