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680"/>
  </bookViews>
  <sheets>
    <sheet name="Original 6 from 3-11 Workshop" sheetId="1" r:id="rId1"/>
    <sheet name="Constraint MCPC for PFR, FFR" sheetId="2" r:id="rId2"/>
    <sheet name="Example" sheetId="3" r:id="rId3"/>
    <sheet name="Topics &amp; Questions  to Consider" sheetId="4" r:id="rId4"/>
    <sheet name="Sheet3" sheetId="5" r:id="rId5"/>
  </sheets>
  <definedNames>
    <definedName name="solver_adj" localSheetId="2" hidden="1">Example!$I$18,Example!$I$19</definedName>
    <definedName name="solver_cvg" localSheetId="2" hidden="1">0.0001</definedName>
    <definedName name="solver_drv" localSheetId="2" hidden="1">2</definedName>
    <definedName name="solver_eng" localSheetId="2" hidden="1">1</definedName>
    <definedName name="solver_est" localSheetId="2" hidden="1">1</definedName>
    <definedName name="solver_itr" localSheetId="2" hidden="1">2147483647</definedName>
    <definedName name="solver_lhs1" localSheetId="2" hidden="1">Example!$I$18</definedName>
    <definedName name="solver_lhs2" localSheetId="2" hidden="1">Example!$I$19</definedName>
    <definedName name="solver_lhs3" localSheetId="2" hidden="1">Example!$I$19</definedName>
    <definedName name="solver_lhs4" localSheetId="2" hidden="1">Example!$L$14</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4</definedName>
    <definedName name="solver_nwt" localSheetId="2" hidden="1">1</definedName>
    <definedName name="solver_opt" localSheetId="2" hidden="1">Example!$I$12</definedName>
    <definedName name="solver_pre" localSheetId="2" hidden="1">0.000001</definedName>
    <definedName name="solver_rbv" localSheetId="2" hidden="1">2</definedName>
    <definedName name="solver_rel1" localSheetId="2" hidden="1">1</definedName>
    <definedName name="solver_rel2" localSheetId="2" hidden="1">1</definedName>
    <definedName name="solver_rel3" localSheetId="2" hidden="1">1</definedName>
    <definedName name="solver_rel4" localSheetId="2" hidden="1">3</definedName>
    <definedName name="solver_rhs1" localSheetId="2" hidden="1">Example!#REF!</definedName>
    <definedName name="solver_rhs2" localSheetId="2" hidden="1">Example!#REF!</definedName>
    <definedName name="solver_rhs3" localSheetId="2" hidden="1">Example!#REF!</definedName>
    <definedName name="solver_rhs4" localSheetId="2" hidden="1">Example!#REF!</definedName>
    <definedName name="solver_rlx" localSheetId="2" hidden="1">2</definedName>
    <definedName name="solver_rsd" localSheetId="2" hidden="1">0</definedName>
    <definedName name="solver_scl" localSheetId="2" hidden="1">2</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2</definedName>
    <definedName name="solver_val" localSheetId="2" hidden="1">0</definedName>
    <definedName name="solver_ver" localSheetId="2" hidden="1">3</definedName>
  </definedNames>
  <calcPr calcId="145621"/>
</workbook>
</file>

<file path=xl/calcChain.xml><?xml version="1.0" encoding="utf-8"?>
<calcChain xmlns="http://schemas.openxmlformats.org/spreadsheetml/2006/main">
  <c r="I41" i="3" l="1"/>
  <c r="I42" i="3" s="1"/>
  <c r="I27" i="3"/>
  <c r="I26" i="3"/>
  <c r="I25" i="3"/>
  <c r="I5" i="3"/>
  <c r="I9" i="3" s="1"/>
  <c r="H41" i="3" l="1"/>
  <c r="H42" i="3" s="1"/>
  <c r="G41" i="3"/>
  <c r="G42" i="3" s="1"/>
  <c r="F41" i="3"/>
  <c r="F42" i="3" s="1"/>
  <c r="E41" i="3"/>
  <c r="E42" i="3" s="1"/>
  <c r="D41" i="3"/>
  <c r="D42" i="3" s="1"/>
  <c r="C41" i="3"/>
  <c r="C42" i="3" s="1"/>
  <c r="F28" i="3"/>
  <c r="E28" i="3"/>
  <c r="D28" i="3"/>
  <c r="C28" i="3"/>
  <c r="H27" i="3"/>
  <c r="G27" i="3"/>
  <c r="F27" i="3"/>
  <c r="E27" i="3"/>
  <c r="D27" i="3"/>
  <c r="C27" i="3"/>
  <c r="H26" i="3"/>
  <c r="G26" i="3"/>
  <c r="F26" i="3"/>
  <c r="E26" i="3"/>
  <c r="D26" i="3"/>
  <c r="C26" i="3"/>
  <c r="H25" i="3"/>
  <c r="G25" i="3"/>
  <c r="F25" i="3"/>
  <c r="E25" i="3"/>
  <c r="D25" i="3"/>
  <c r="C25" i="3"/>
  <c r="G23" i="3"/>
  <c r="D9" i="3"/>
  <c r="C9" i="3"/>
  <c r="H5" i="3"/>
  <c r="H9" i="3" s="1"/>
  <c r="G5" i="3"/>
  <c r="G9" i="3" s="1"/>
  <c r="F5" i="3"/>
  <c r="F9" i="3" s="1"/>
  <c r="E5" i="3"/>
  <c r="E9" i="3" s="1"/>
  <c r="D5" i="3"/>
  <c r="C5" i="3"/>
</calcChain>
</file>

<file path=xl/comments1.xml><?xml version="1.0" encoding="utf-8"?>
<comments xmlns="http://schemas.openxmlformats.org/spreadsheetml/2006/main">
  <authors>
    <author>ERCOT</author>
    <author>Moorty, Sai</author>
  </authors>
  <commentList>
    <comment ref="I23" authorId="0">
      <text>
        <r>
          <rPr>
            <b/>
            <sz val="9"/>
            <color indexed="8"/>
            <rFont val="Tahoma"/>
            <family val="2"/>
          </rPr>
          <t>ERCOT:</t>
        </r>
        <r>
          <rPr>
            <sz val="9"/>
            <color indexed="8"/>
            <rFont val="Tahoma"/>
            <family val="2"/>
          </rPr>
          <t xml:space="preserve">
Note for IMM proposal the shadow price is -2917 $/MW
</t>
        </r>
      </text>
    </comment>
    <comment ref="H28" authorId="1">
      <text>
        <r>
          <rPr>
            <b/>
            <sz val="9"/>
            <color indexed="8"/>
            <rFont val="Tahoma"/>
            <family val="2"/>
          </rPr>
          <t>Moorty, Sai:</t>
        </r>
        <r>
          <rPr>
            <sz val="9"/>
            <color indexed="8"/>
            <rFont val="Tahoma"/>
            <family val="2"/>
          </rPr>
          <t xml:space="preserve">FFR with linked energy bids will be cleared if LMP minus the submitted not to exceed energy bid price is &lt;= $60-FFR Offer Price
</t>
        </r>
      </text>
    </comment>
    <comment ref="I28" authorId="1">
      <text>
        <r>
          <rPr>
            <b/>
            <sz val="9"/>
            <color indexed="8"/>
            <rFont val="Tahoma"/>
            <family val="2"/>
          </rPr>
          <t>Moorty, Sai:</t>
        </r>
        <r>
          <rPr>
            <sz val="9"/>
            <color indexed="8"/>
            <rFont val="Tahoma"/>
            <family val="2"/>
          </rPr>
          <t xml:space="preserve">
In this case opportunity cost of $1100 for energy is incorporated into FFR MCPC.
Note, this also means that the linked energy bid to buy is cleared but at a higher price than the submitted not to exceed price by $1100
</t>
        </r>
      </text>
    </comment>
    <comment ref="D32" authorId="1">
      <text>
        <r>
          <rPr>
            <b/>
            <sz val="9"/>
            <color indexed="81"/>
            <rFont val="Tahoma"/>
            <family val="2"/>
          </rPr>
          <t>Moorty, Sai:</t>
        </r>
        <r>
          <rPr>
            <sz val="9"/>
            <color indexed="81"/>
            <rFont val="Tahoma"/>
            <family val="2"/>
          </rPr>
          <t xml:space="preserve">
ERCOT adjusts PFR requirements requirement after DAM close based on guestimate of how much FFR will be cleared</t>
        </r>
      </text>
    </comment>
  </commentList>
</comments>
</file>

<file path=xl/sharedStrings.xml><?xml version="1.0" encoding="utf-8"?>
<sst xmlns="http://schemas.openxmlformats.org/spreadsheetml/2006/main" count="116" uniqueCount="94">
  <si>
    <t>ID #</t>
  </si>
  <si>
    <t>High Level Proposal Description</t>
  </si>
  <si>
    <r>
      <t>The FAST Proposal</t>
    </r>
    <r>
      <rPr>
        <sz val="14"/>
        <color indexed="8"/>
        <rFont val="Arial"/>
        <family val="2"/>
      </rPr>
      <t>, as described at the 9-25-14 TAC meeting but with NO cap on the FFRS MCPC.</t>
    </r>
  </si>
  <si>
    <r>
      <t>Alternative 1 Proposal</t>
    </r>
    <r>
      <rPr>
        <sz val="14"/>
        <color indexed="8"/>
        <rFont val="Arial"/>
        <family val="2"/>
      </rPr>
      <t>, as described at the 9-25-14 TAC meeting.</t>
    </r>
  </si>
  <si>
    <t>Not in Matrix</t>
  </si>
  <si>
    <r>
      <t>Alternative 2 Proposal</t>
    </r>
    <r>
      <rPr>
        <sz val="14"/>
        <color indexed="8"/>
        <rFont val="Arial"/>
        <family val="2"/>
      </rPr>
      <t>, as described at the 9-25-14 TAC meeting.  (This is essentially NPRR 018)</t>
    </r>
  </si>
  <si>
    <r>
      <t>The Luminant Proposal,</t>
    </r>
    <r>
      <rPr>
        <sz val="14"/>
        <color indexed="8"/>
        <rFont val="Arial"/>
        <family val="2"/>
      </rPr>
      <t xml:space="preserve"> as described at the 3-11-15 FAS Workshop</t>
    </r>
  </si>
  <si>
    <t>IMM Modification to Alternative Proposal 2, as described at the 9-25-14 TAC meeting that introduced the “Linked Load Bids – AS Offers Concept"</t>
  </si>
  <si>
    <t>Constraints</t>
  </si>
  <si>
    <t>PFR MCPC</t>
  </si>
  <si>
    <t>FFR MCPC</t>
  </si>
  <si>
    <t>FAST Proposal</t>
  </si>
  <si>
    <t>(a) Sum(PFR)+R*Sum(FFR)&gt;=PFR_Req+R*FFR_Req (Shadow Price SP_a)
(b) Sum(FFR) &lt;= FFR_Req (Shadow Price SP_b)</t>
  </si>
  <si>
    <t>SP_a</t>
  </si>
  <si>
    <t>R*SP_a</t>
  </si>
  <si>
    <t>IMM Modification to Alternative Proposal 2</t>
  </si>
  <si>
    <t>(a) Sum(PFR)+R*Sum(FFR)&gt;=PFR_Req+R*FFR_Req (Shadow Price SP_a)
(b) Sum(FFR) &lt;= FFR_Req (Shadow Price SP_b)
(c) For each Load Resource with linked energy bid:
EnergyBid_cleared_MW - FFR &gt;= LPC (Shadow Price SP_c)</t>
  </si>
  <si>
    <t>(a) Sum(PFR)+Sum(FFR)&gt;=PFR_Req+FFR_Req (Shadow Price SP_x)
(b) Sum(FFR) &lt;= FFR_Req (Shadow Price SP_b)</t>
  </si>
  <si>
    <t>SCENARIOs</t>
  </si>
  <si>
    <t>Case 1</t>
  </si>
  <si>
    <t>Case 2</t>
  </si>
  <si>
    <t>Case 3</t>
  </si>
  <si>
    <t>Case 4</t>
  </si>
  <si>
    <t>Case 5</t>
  </si>
  <si>
    <t>Case 6</t>
  </si>
  <si>
    <t>Requirement</t>
  </si>
  <si>
    <t>PFR</t>
  </si>
  <si>
    <t>FFR</t>
  </si>
  <si>
    <t>OFFERS</t>
  </si>
  <si>
    <t>MWs</t>
  </si>
  <si>
    <t>$$$</t>
  </si>
  <si>
    <t>AWARDS</t>
  </si>
  <si>
    <t>PFR MW</t>
  </si>
  <si>
    <t>FFR MW</t>
  </si>
  <si>
    <t>Shadow Price</t>
  </si>
  <si>
    <t>Sum(PFR) + R*Sum(FFR)  &gt;= 3360</t>
  </si>
  <si>
    <t>Sum(FFR) &lt;= 1060</t>
  </si>
  <si>
    <t>MCPC</t>
  </si>
  <si>
    <t>FAST PFR MCPC</t>
  </si>
  <si>
    <t>FAST FFR MCPC</t>
  </si>
  <si>
    <t>IMM Modification to Alternative Proposal 2 PFR MCPC</t>
  </si>
  <si>
    <t>IMM Modification to Alternative Proposal 2 FFR MCPC</t>
  </si>
  <si>
    <t>Total Requirement PFR_req+FFR_req</t>
  </si>
  <si>
    <t>Sum(PFR)+Sum(FFR)&gt;-2300 --&gt; Ratio=1</t>
  </si>
  <si>
    <t>Sum(FFR) &lt;=1060</t>
  </si>
  <si>
    <t>Topic ID</t>
  </si>
  <si>
    <t>Topic/Question</t>
  </si>
  <si>
    <t>The FAST Proposal</t>
  </si>
  <si>
    <t>Yes</t>
  </si>
  <si>
    <t>Procurement amounts are the best possible</t>
  </si>
  <si>
    <t>No Issues</t>
  </si>
  <si>
    <t>Self-Arrangement</t>
  </si>
  <si>
    <t>Replacement in Real-time</t>
  </si>
  <si>
    <t>Cost to Load</t>
  </si>
  <si>
    <t>Market Impact (# of SASMS)</t>
  </si>
  <si>
    <r>
      <t xml:space="preserve">Are the MCPC's determined on </t>
    </r>
    <r>
      <rPr>
        <b/>
        <sz val="14"/>
        <color indexed="8"/>
        <rFont val="Calibri"/>
        <family val="2"/>
      </rPr>
      <t>Shadow Prices</t>
    </r>
  </si>
  <si>
    <t>Yes, assuming Load Resources are offering at marginal cost.  (Energy and AS)</t>
  </si>
  <si>
    <t>Does the proposal or approach provide efficient procurement outcomes?</t>
  </si>
  <si>
    <t>Adequate competition for all Resources (new and existing)</t>
  </si>
  <si>
    <t>Does the proposal or approach provide an efficient pricing outcomes?  (energy and AS)</t>
  </si>
  <si>
    <t>ERCOT Procedure Complexity</t>
  </si>
  <si>
    <t>No Issue</t>
  </si>
  <si>
    <t>Withholding Incentives</t>
  </si>
  <si>
    <t>Case 7</t>
  </si>
  <si>
    <t>Enhanced 2015-2018 Alternative - No change to DAM software</t>
  </si>
  <si>
    <t>Enhanced 2015-2018 Alternative Proposal</t>
  </si>
  <si>
    <t>IMM Proposal</t>
  </si>
  <si>
    <t>SP_x</t>
  </si>
  <si>
    <t>Pricing follows the philosophy of todays market (energy and AS).</t>
  </si>
  <si>
    <t>Resources must replace its FFR with same amount of FFR or equivalency ratio*PFR.</t>
  </si>
  <si>
    <t>Resources must replace its FFR with same amount of FFR or equivalency ratio*PFR but may have been paid less than R*PFR price.</t>
  </si>
  <si>
    <t>Impact on Resource's participation in FFRS</t>
  </si>
  <si>
    <t>Uncertain and likely to result in over procurement or under procurement which may increase cost to load</t>
  </si>
  <si>
    <t>Possible and likely there will be over and under procurement occasionally -- may need to build in a cushion in initial quantities or need SASMs occasionally.  RT Co-Opt helps mitigate this issue.</t>
  </si>
  <si>
    <t>Extreme. 
ERCOT is modifying requirements after DAM submission window close and will lead to questions on transparencies and uniform operator behavior across all DAM runs</t>
  </si>
  <si>
    <t>Significant issue as requirements are considering equivalency ratio, but procurement/optimization is not.
Could lead to insufficient AS procurement.</t>
  </si>
  <si>
    <t>Replacement risk</t>
  </si>
  <si>
    <t>probability increases for SASMs</t>
  </si>
  <si>
    <t>Due to increased probability of SASM</t>
  </si>
  <si>
    <t>over procurement</t>
  </si>
  <si>
    <t xml:space="preserve">a) Capacity for PFR has moderate opportunity cost. Note: In this scenario, the energy prices are not somewhat elevated but not too much. For the IMM proposal, it is expected that the LR energy bids are much higher than the energy prices and hence any linked FFR offers will not have opportunity cost included.
b) For the marginal PFR offer the opportunity costs for energy impacts procurement constraint = $20 (for example)
c) For the marginal FFR offer the opportunity costs for energy is zero (for example).&lt;-- note this is used in the IMM proposal with linked energy bids
d) FFR max procurement limit reached
</t>
  </si>
  <si>
    <t>a) For the marginal PFR offer the opportunity costs for energy impacts procurement constraint = $20 (for example)
b) Not enough FFR cleared to bind on FFR max procurement limit</t>
  </si>
  <si>
    <t>a) For the marginal PFR offer the opportunity costs for energy impacts procurement constraint = $2000 (for example)
b) For the marginal FFR offer the opportunity costs for energy is $1100 (for example)&lt;-- note this is used in the IMM proposal with linked energy bids
c) FFR max procurement limit reached</t>
  </si>
  <si>
    <t>Equivalence Ratio (R ) FFR to PFR
i.e. 1 MW of FFR = R MW of PFR</t>
  </si>
  <si>
    <t>Equivalent total in PFR MW 
= PFR_Req+Ratio*FFR_Req</t>
  </si>
  <si>
    <t>a) Lots of capacity, i.e. no opportunity costs for energy or other AS
b) FFR max procurement limit reached</t>
  </si>
  <si>
    <t>a) Lots of capacity, i.e. no opportunity costs for energy or other AS
b) Not enough FFR cleared to bind on FFR max procurement limit</t>
  </si>
  <si>
    <t>a) Lots of capacity, i.e. no opportunity costs for energy or other AS
b) Not enough FFR cleared to bind on FFR max procurement limit
c) FFR Offers more expensive compared to PFR Offers</t>
  </si>
  <si>
    <t>a) Lots of capacity, i.e. no opportunity costs for energy or other AS
b) FFR Offers more expensive compared to PFR Offers
c) Lots of PFR Offers available that are cheaper than FFR Offers</t>
  </si>
  <si>
    <t>R*SP_a + SP_b
Note: The formula is the same as Alternate Proposal 2 but allows for opportunity costs for Load Resource energy bid to be incorporated into the FFR MCPC</t>
  </si>
  <si>
    <t>The Enhanced 2015-2018 Alternative Proposal</t>
  </si>
  <si>
    <t>Enhanced 2015-2018 Alternative  --&gt; Awards</t>
  </si>
  <si>
    <t>Enhanced 2015-2018 Alternative  --&gt; Shadow Price</t>
  </si>
  <si>
    <t>Enhanced 2015-2018 Alternative  --&gt; MCPCs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</si>
</sst>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4"/>
      <color indexed="8"/>
      <name val="Calibri"/>
      <family val="2"/>
    </font>
    <font>
      <sz val="20"/>
      <color indexed="8"/>
      <name val="Calibri"/>
      <family val="2"/>
    </font>
    <font>
      <sz val="14"/>
      <color indexed="8"/>
      <name val="Arial"/>
      <family val="2"/>
    </font>
    <font>
      <b/>
      <sz val="14"/>
      <color indexed="8"/>
      <name val="Arial"/>
      <family val="2"/>
    </font>
    <font>
      <sz val="14"/>
      <name val="Calibri"/>
      <family val="2"/>
    </font>
    <font>
      <b/>
      <sz val="14"/>
      <color indexed="8"/>
      <name val="Calibri"/>
      <family val="2"/>
    </font>
    <font>
      <b/>
      <sz val="9"/>
      <color indexed="8"/>
      <name val="Tahoma"/>
      <family val="2"/>
    </font>
    <font>
      <sz val="9"/>
      <color indexed="8"/>
      <name val="Tahoma"/>
      <family val="2"/>
    </font>
    <font>
      <sz val="9"/>
      <color indexed="81"/>
      <name val="Tahoma"/>
      <family val="2"/>
    </font>
    <font>
      <b/>
      <sz val="9"/>
      <color indexed="81"/>
      <name val="Tahoma"/>
      <family val="2"/>
    </font>
    <font>
      <strike/>
      <sz val="14"/>
      <color indexed="8"/>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20" fillId="0" borderId="10" xfId="0" applyFont="1" applyBorder="1" applyAlignment="1">
      <alignment horizontal="left" vertical="top"/>
    </xf>
    <xf numFmtId="0" fontId="20" fillId="0" borderId="0" xfId="0" applyFont="1"/>
    <xf numFmtId="0" fontId="19" fillId="0" borderId="10" xfId="0" applyFont="1" applyBorder="1" applyAlignment="1">
      <alignment horizontal="left" vertical="top"/>
    </xf>
    <xf numFmtId="0" fontId="22" fillId="0" borderId="11" xfId="0" applyFont="1" applyBorder="1" applyAlignment="1">
      <alignment vertical="top" wrapText="1" readingOrder="1"/>
    </xf>
    <xf numFmtId="0" fontId="0" fillId="0" borderId="10" xfId="0" applyBorder="1"/>
    <xf numFmtId="0" fontId="22" fillId="0" borderId="11" xfId="0" applyFont="1" applyBorder="1" applyAlignment="1">
      <alignment wrapText="1" readingOrder="1"/>
    </xf>
    <xf numFmtId="0" fontId="22" fillId="0" borderId="11" xfId="0" applyFont="1" applyBorder="1" applyAlignment="1">
      <alignment vertical="center" wrapText="1" readingOrder="1"/>
    </xf>
    <xf numFmtId="0" fontId="0" fillId="0" borderId="10" xfId="0" applyBorder="1" applyAlignment="1">
      <alignment wrapText="1"/>
    </xf>
    <xf numFmtId="0" fontId="0" fillId="0" borderId="0" xfId="0" applyAlignment="1">
      <alignment horizontal="right"/>
    </xf>
    <xf numFmtId="0" fontId="18" fillId="0" borderId="0" xfId="0" applyFont="1" applyAlignment="1">
      <alignment horizontal="right" wrapText="1"/>
    </xf>
    <xf numFmtId="0" fontId="18" fillId="0" borderId="10" xfId="0" applyFont="1" applyBorder="1" applyAlignment="1">
      <alignment horizontal="right"/>
    </xf>
    <xf numFmtId="0" fontId="0" fillId="0" borderId="0" xfId="0" applyAlignment="1">
      <alignment horizontal="right" wrapText="1"/>
    </xf>
    <xf numFmtId="0" fontId="0" fillId="0" borderId="10" xfId="0" applyBorder="1" applyAlignment="1">
      <alignment horizontal="right" wrapText="1"/>
    </xf>
    <xf numFmtId="0" fontId="0" fillId="0" borderId="10" xfId="0" applyBorder="1" applyAlignment="1">
      <alignment horizontal="right"/>
    </xf>
    <xf numFmtId="0" fontId="0" fillId="0" borderId="0" xfId="0" applyAlignment="1">
      <alignment horizontal="right" vertical="center"/>
    </xf>
    <xf numFmtId="0" fontId="18" fillId="0" borderId="0" xfId="0" applyFont="1" applyAlignment="1">
      <alignment horizontal="right" vertical="center" wrapText="1"/>
    </xf>
    <xf numFmtId="2" fontId="0" fillId="0" borderId="10" xfId="0" applyNumberFormat="1" applyBorder="1" applyAlignment="1">
      <alignment horizontal="right" vertical="center"/>
    </xf>
    <xf numFmtId="2" fontId="0" fillId="0" borderId="0" xfId="0" applyNumberFormat="1" applyAlignment="1">
      <alignment horizontal="right" vertical="center"/>
    </xf>
    <xf numFmtId="1" fontId="0" fillId="0" borderId="10" xfId="0" applyNumberFormat="1" applyBorder="1" applyAlignment="1">
      <alignment horizontal="right"/>
    </xf>
    <xf numFmtId="1" fontId="0" fillId="0" borderId="0" xfId="0" applyNumberFormat="1" applyAlignment="1">
      <alignment horizontal="right"/>
    </xf>
    <xf numFmtId="0" fontId="0" fillId="0" borderId="0" xfId="0" applyBorder="1" applyAlignment="1">
      <alignment horizontal="right"/>
    </xf>
    <xf numFmtId="0" fontId="0" fillId="33" borderId="10" xfId="0" applyFill="1" applyBorder="1" applyAlignment="1">
      <alignment horizontal="right"/>
    </xf>
    <xf numFmtId="0" fontId="24" fillId="0" borderId="10" xfId="0" applyFont="1" applyBorder="1" applyAlignment="1">
      <alignment wrapText="1"/>
    </xf>
    <xf numFmtId="0" fontId="19" fillId="0" borderId="10" xfId="0" applyFont="1" applyBorder="1" applyAlignment="1">
      <alignment wrapText="1"/>
    </xf>
    <xf numFmtId="0" fontId="19" fillId="35" borderId="10" xfId="0" applyFont="1" applyFill="1" applyBorder="1" applyAlignment="1">
      <alignment wrapText="1"/>
    </xf>
    <xf numFmtId="0" fontId="23" fillId="34" borderId="10" xfId="0" applyFont="1" applyFill="1" applyBorder="1" applyAlignment="1">
      <alignment wrapText="1"/>
    </xf>
    <xf numFmtId="0" fontId="19" fillId="36" borderId="10" xfId="0" applyFont="1" applyFill="1" applyBorder="1" applyAlignment="1">
      <alignment wrapText="1"/>
    </xf>
    <xf numFmtId="0" fontId="0" fillId="0" borderId="10" xfId="0" applyFill="1" applyBorder="1" applyAlignment="1">
      <alignment horizontal="right"/>
    </xf>
    <xf numFmtId="0" fontId="19" fillId="0" borderId="10" xfId="0" applyFont="1" applyFill="1" applyBorder="1" applyAlignment="1">
      <alignment wrapText="1"/>
    </xf>
    <xf numFmtId="0" fontId="19" fillId="37" borderId="10" xfId="0" applyFont="1" applyFill="1" applyBorder="1" applyAlignment="1">
      <alignment wrapText="1"/>
    </xf>
    <xf numFmtId="0" fontId="29" fillId="0" borderId="10" xfId="0" applyFont="1" applyBorder="1" applyAlignment="1">
      <alignment wrapText="1"/>
    </xf>
    <xf numFmtId="0" fontId="0" fillId="34" borderId="10" xfId="0" applyFill="1" applyBorder="1" applyAlignment="1">
      <alignment horizontal="right" wrapText="1"/>
    </xf>
    <xf numFmtId="0" fontId="0" fillId="34" borderId="10" xfId="0" applyFill="1" applyBorder="1" applyAlignment="1">
      <alignment horizontal="right"/>
    </xf>
    <xf numFmtId="0" fontId="0" fillId="34" borderId="0" xfId="0" applyFill="1" applyAlignment="1">
      <alignment horizontal="right"/>
    </xf>
    <xf numFmtId="2" fontId="0" fillId="34" borderId="10" xfId="0" applyNumberFormat="1" applyFill="1" applyBorder="1" applyAlignment="1">
      <alignment horizontal="right" vertical="center"/>
    </xf>
    <xf numFmtId="1" fontId="0" fillId="34" borderId="10" xfId="0" applyNumberFormat="1" applyFill="1" applyBorder="1" applyAlignment="1">
      <alignment horizontal="right"/>
    </xf>
    <xf numFmtId="0" fontId="0" fillId="34" borderId="0" xfId="0" applyFill="1" applyBorder="1" applyAlignment="1">
      <alignment horizontal="right"/>
    </xf>
    <xf numFmtId="0" fontId="19" fillId="34" borderId="10" xfId="0" applyFont="1" applyFill="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customHeight="1" x14ac:dyDescent="0.25"/>
  <cols>
    <col min="2" max="2" width="109.42578125" customWidth="1"/>
    <col min="3" max="3" width="17" customWidth="1"/>
  </cols>
  <sheetData>
    <row r="1" spans="1:3" ht="33" customHeight="1" x14ac:dyDescent="0.4">
      <c r="A1" s="1" t="s">
        <v>0</v>
      </c>
      <c r="B1" s="2" t="s">
        <v>1</v>
      </c>
    </row>
    <row r="2" spans="1:3" ht="36" customHeight="1" x14ac:dyDescent="0.25">
      <c r="A2" s="3">
        <v>1</v>
      </c>
      <c r="B2" s="4" t="s">
        <v>2</v>
      </c>
      <c r="C2" s="5"/>
    </row>
    <row r="3" spans="1:3" ht="18.75" customHeight="1" x14ac:dyDescent="0.25">
      <c r="A3" s="3">
        <v>2</v>
      </c>
      <c r="B3" s="6" t="s">
        <v>3</v>
      </c>
      <c r="C3" s="5" t="s">
        <v>4</v>
      </c>
    </row>
    <row r="4" spans="1:3" ht="36" customHeight="1" x14ac:dyDescent="0.25">
      <c r="A4" s="3">
        <v>3</v>
      </c>
      <c r="B4" s="7" t="s">
        <v>5</v>
      </c>
      <c r="C4" s="5" t="s">
        <v>4</v>
      </c>
    </row>
    <row r="5" spans="1:3" ht="18.75" customHeight="1" x14ac:dyDescent="0.25">
      <c r="A5" s="3">
        <v>4</v>
      </c>
      <c r="B5" s="7" t="s">
        <v>6</v>
      </c>
      <c r="C5" s="5" t="s">
        <v>4</v>
      </c>
    </row>
    <row r="6" spans="1:3" ht="36" customHeight="1" x14ac:dyDescent="0.25">
      <c r="A6" s="3">
        <v>5</v>
      </c>
      <c r="B6" s="7" t="s">
        <v>7</v>
      </c>
      <c r="C6" s="5"/>
    </row>
    <row r="7" spans="1:3" ht="18.75" customHeight="1" x14ac:dyDescent="0.25">
      <c r="A7" s="3">
        <v>6</v>
      </c>
      <c r="B7" s="7" t="s">
        <v>90</v>
      </c>
      <c r="C7"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
  <sheetViews>
    <sheetView zoomScale="90" zoomScaleNormal="90" workbookViewId="0"/>
  </sheetViews>
  <sheetFormatPr defaultRowHeight="15" customHeight="1" x14ac:dyDescent="0.25"/>
  <cols>
    <col min="1" max="1" width="38.42578125" bestFit="1" customWidth="1"/>
    <col min="2" max="2" width="51.7109375" customWidth="1"/>
    <col min="3" max="3" width="10.85546875" customWidth="1"/>
    <col min="4" max="4" width="29.42578125" customWidth="1"/>
  </cols>
  <sheetData>
    <row r="2" spans="1:4" ht="15" customHeight="1" x14ac:dyDescent="0.25">
      <c r="A2" s="5"/>
      <c r="B2" s="5" t="s">
        <v>8</v>
      </c>
      <c r="C2" s="5" t="s">
        <v>9</v>
      </c>
      <c r="D2" s="5" t="s">
        <v>10</v>
      </c>
    </row>
    <row r="3" spans="1:4" ht="60" customHeight="1" x14ac:dyDescent="0.25">
      <c r="A3" s="5" t="s">
        <v>11</v>
      </c>
      <c r="B3" s="8" t="s">
        <v>12</v>
      </c>
      <c r="C3" s="5" t="s">
        <v>13</v>
      </c>
      <c r="D3" s="5" t="s">
        <v>14</v>
      </c>
    </row>
    <row r="4" spans="1:4" ht="120" customHeight="1" x14ac:dyDescent="0.25">
      <c r="A4" s="5" t="s">
        <v>15</v>
      </c>
      <c r="B4" s="8" t="s">
        <v>16</v>
      </c>
      <c r="C4" s="5" t="s">
        <v>13</v>
      </c>
      <c r="D4" s="8" t="s">
        <v>89</v>
      </c>
    </row>
    <row r="5" spans="1:4" ht="60" customHeight="1" x14ac:dyDescent="0.25">
      <c r="A5" s="5" t="s">
        <v>65</v>
      </c>
      <c r="B5" s="8" t="s">
        <v>17</v>
      </c>
      <c r="C5" s="5" t="s">
        <v>67</v>
      </c>
      <c r="D5" s="5"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zoomScale="80" zoomScaleNormal="80" workbookViewId="0">
      <pane xSplit="1" topLeftCell="B1" activePane="topRight" state="frozen"/>
      <selection pane="topRight" activeCell="B1" sqref="B1"/>
    </sheetView>
  </sheetViews>
  <sheetFormatPr defaultRowHeight="15" customHeight="1" x14ac:dyDescent="0.25"/>
  <cols>
    <col min="1" max="1" width="34.28515625" style="9" bestFit="1" customWidth="1"/>
    <col min="2" max="2" width="9.140625" style="9"/>
    <col min="3" max="3" width="17.28515625" style="9" customWidth="1"/>
    <col min="4" max="4" width="21.5703125" style="9" customWidth="1"/>
    <col min="5" max="5" width="27.140625" style="9" customWidth="1"/>
    <col min="6" max="6" width="30.7109375" style="9" customWidth="1"/>
    <col min="7" max="7" width="31" style="9" customWidth="1"/>
    <col min="8" max="8" width="28.85546875" style="9" customWidth="1"/>
    <col min="9" max="9" width="31" style="9" customWidth="1"/>
    <col min="10" max="16384" width="9.140625" style="9"/>
  </cols>
  <sheetData>
    <row r="1" spans="1:10" ht="15" customHeight="1" x14ac:dyDescent="0.25">
      <c r="A1" s="10" t="s">
        <v>18</v>
      </c>
      <c r="C1" s="11" t="s">
        <v>19</v>
      </c>
      <c r="D1" s="11" t="s">
        <v>20</v>
      </c>
      <c r="E1" s="11" t="s">
        <v>21</v>
      </c>
      <c r="F1" s="11" t="s">
        <v>22</v>
      </c>
      <c r="G1" s="11" t="s">
        <v>23</v>
      </c>
      <c r="H1" s="11" t="s">
        <v>24</v>
      </c>
      <c r="I1" s="11" t="s">
        <v>63</v>
      </c>
    </row>
    <row r="2" spans="1:10" s="12" customFormat="1" ht="375" x14ac:dyDescent="0.25">
      <c r="C2" s="13" t="s">
        <v>85</v>
      </c>
      <c r="D2" s="13" t="s">
        <v>86</v>
      </c>
      <c r="E2" s="13" t="s">
        <v>87</v>
      </c>
      <c r="F2" s="13" t="s">
        <v>88</v>
      </c>
      <c r="G2" s="32" t="s">
        <v>80</v>
      </c>
      <c r="H2" s="13" t="s">
        <v>81</v>
      </c>
      <c r="I2" s="32" t="s">
        <v>82</v>
      </c>
    </row>
    <row r="3" spans="1:10" ht="15" customHeight="1" x14ac:dyDescent="0.25">
      <c r="A3" s="10" t="s">
        <v>25</v>
      </c>
      <c r="I3" s="34"/>
    </row>
    <row r="4" spans="1:10" ht="15" customHeight="1" x14ac:dyDescent="0.25">
      <c r="A4" s="12" t="s">
        <v>26</v>
      </c>
      <c r="C4" s="14">
        <v>1240</v>
      </c>
      <c r="D4" s="14">
        <v>1240</v>
      </c>
      <c r="E4" s="14">
        <v>1240</v>
      </c>
      <c r="F4" s="14">
        <v>1240</v>
      </c>
      <c r="G4" s="14">
        <v>1240</v>
      </c>
      <c r="H4" s="14">
        <v>1240</v>
      </c>
      <c r="I4" s="33">
        <v>1240</v>
      </c>
    </row>
    <row r="5" spans="1:10" ht="15" customHeight="1" x14ac:dyDescent="0.25">
      <c r="A5" s="12" t="s">
        <v>27</v>
      </c>
      <c r="C5" s="14">
        <f t="shared" ref="C5:H5" si="0">2300-C4</f>
        <v>1060</v>
      </c>
      <c r="D5" s="14">
        <f t="shared" si="0"/>
        <v>1060</v>
      </c>
      <c r="E5" s="14">
        <f t="shared" si="0"/>
        <v>1060</v>
      </c>
      <c r="F5" s="14">
        <f t="shared" si="0"/>
        <v>1060</v>
      </c>
      <c r="G5" s="14">
        <f t="shared" si="0"/>
        <v>1060</v>
      </c>
      <c r="H5" s="14">
        <f t="shared" si="0"/>
        <v>1060</v>
      </c>
      <c r="I5" s="33">
        <f t="shared" ref="I5" si="1">2300-I4</f>
        <v>1060</v>
      </c>
    </row>
    <row r="6" spans="1:10" ht="15" customHeight="1" x14ac:dyDescent="0.25">
      <c r="A6" s="12"/>
      <c r="I6" s="34"/>
    </row>
    <row r="7" spans="1:10" s="15" customFormat="1" ht="30" customHeight="1" x14ac:dyDescent="0.25">
      <c r="A7" s="16" t="s">
        <v>83</v>
      </c>
      <c r="C7" s="17">
        <v>2</v>
      </c>
      <c r="D7" s="17">
        <v>2</v>
      </c>
      <c r="E7" s="17">
        <v>2</v>
      </c>
      <c r="F7" s="17">
        <v>2</v>
      </c>
      <c r="G7" s="17">
        <v>2</v>
      </c>
      <c r="H7" s="17">
        <v>2</v>
      </c>
      <c r="I7" s="35">
        <v>2</v>
      </c>
      <c r="J7" s="18"/>
    </row>
    <row r="8" spans="1:10" ht="15" customHeight="1" x14ac:dyDescent="0.25">
      <c r="A8" s="12"/>
      <c r="I8" s="34"/>
    </row>
    <row r="9" spans="1:10" ht="30" customHeight="1" x14ac:dyDescent="0.25">
      <c r="A9" s="12" t="s">
        <v>84</v>
      </c>
      <c r="C9" s="19">
        <f t="shared" ref="C9:H9" si="2">C4+(C5*C7)</f>
        <v>3360</v>
      </c>
      <c r="D9" s="19">
        <f t="shared" si="2"/>
        <v>3360</v>
      </c>
      <c r="E9" s="19">
        <f t="shared" si="2"/>
        <v>3360</v>
      </c>
      <c r="F9" s="19">
        <f t="shared" si="2"/>
        <v>3360</v>
      </c>
      <c r="G9" s="19">
        <f t="shared" si="2"/>
        <v>3360</v>
      </c>
      <c r="H9" s="19">
        <f t="shared" si="2"/>
        <v>3360</v>
      </c>
      <c r="I9" s="36">
        <f t="shared" ref="I9" si="3">I4+(I5*I7)</f>
        <v>3360</v>
      </c>
      <c r="J9" s="20"/>
    </row>
    <row r="10" spans="1:10" ht="15" customHeight="1" x14ac:dyDescent="0.25">
      <c r="A10" s="12"/>
      <c r="I10" s="34"/>
    </row>
    <row r="11" spans="1:10" ht="15" customHeight="1" x14ac:dyDescent="0.25">
      <c r="A11" s="10" t="s">
        <v>28</v>
      </c>
      <c r="I11" s="34"/>
    </row>
    <row r="12" spans="1:10" ht="15" customHeight="1" x14ac:dyDescent="0.25">
      <c r="A12" s="12" t="s">
        <v>26</v>
      </c>
      <c r="B12" s="9" t="s">
        <v>29</v>
      </c>
      <c r="C12" s="14">
        <v>3000</v>
      </c>
      <c r="D12" s="14">
        <v>3000</v>
      </c>
      <c r="E12" s="14">
        <v>3000</v>
      </c>
      <c r="F12" s="14">
        <v>4000</v>
      </c>
      <c r="G12" s="14">
        <v>3000</v>
      </c>
      <c r="H12" s="14">
        <v>3000</v>
      </c>
      <c r="I12" s="33">
        <v>3000</v>
      </c>
    </row>
    <row r="13" spans="1:10" ht="15" customHeight="1" x14ac:dyDescent="0.25">
      <c r="A13" s="12" t="s">
        <v>26</v>
      </c>
      <c r="B13" s="9" t="s">
        <v>30</v>
      </c>
      <c r="C13" s="14">
        <v>10</v>
      </c>
      <c r="D13" s="14">
        <v>10</v>
      </c>
      <c r="E13" s="14">
        <v>10</v>
      </c>
      <c r="F13" s="14">
        <v>10</v>
      </c>
      <c r="G13" s="14">
        <v>10</v>
      </c>
      <c r="H13" s="14">
        <v>10</v>
      </c>
      <c r="I13" s="33">
        <v>10</v>
      </c>
    </row>
    <row r="14" spans="1:10" ht="15" customHeight="1" x14ac:dyDescent="0.25">
      <c r="A14" s="12" t="s">
        <v>27</v>
      </c>
      <c r="B14" s="9" t="s">
        <v>29</v>
      </c>
      <c r="C14" s="14">
        <v>3000</v>
      </c>
      <c r="D14" s="14">
        <v>1000</v>
      </c>
      <c r="E14" s="14">
        <v>3000</v>
      </c>
      <c r="F14" s="14">
        <v>3000</v>
      </c>
      <c r="G14" s="14">
        <v>3000</v>
      </c>
      <c r="H14" s="14">
        <v>1000</v>
      </c>
      <c r="I14" s="33">
        <v>3000</v>
      </c>
    </row>
    <row r="15" spans="1:10" ht="15" customHeight="1" x14ac:dyDescent="0.25">
      <c r="A15" s="12" t="s">
        <v>27</v>
      </c>
      <c r="B15" s="9" t="s">
        <v>30</v>
      </c>
      <c r="C15" s="14">
        <v>3</v>
      </c>
      <c r="D15" s="14">
        <v>3</v>
      </c>
      <c r="E15" s="14">
        <v>22</v>
      </c>
      <c r="F15" s="14">
        <v>22</v>
      </c>
      <c r="G15" s="14">
        <v>3</v>
      </c>
      <c r="H15" s="14">
        <v>3</v>
      </c>
      <c r="I15" s="33">
        <v>3</v>
      </c>
    </row>
    <row r="16" spans="1:10" ht="15" customHeight="1" x14ac:dyDescent="0.25">
      <c r="A16" s="12"/>
      <c r="C16" s="21"/>
      <c r="D16" s="21"/>
      <c r="E16" s="21"/>
      <c r="F16" s="21"/>
      <c r="G16" s="21"/>
      <c r="H16" s="21"/>
      <c r="I16" s="37"/>
    </row>
    <row r="17" spans="1:9" ht="15" customHeight="1" x14ac:dyDescent="0.25">
      <c r="A17" s="10" t="s">
        <v>31</v>
      </c>
      <c r="I17" s="34"/>
    </row>
    <row r="18" spans="1:9" ht="15" customHeight="1" x14ac:dyDescent="0.25">
      <c r="A18" s="12" t="s">
        <v>32</v>
      </c>
      <c r="C18" s="14">
        <v>1240</v>
      </c>
      <c r="D18" s="13">
        <v>1360</v>
      </c>
      <c r="E18" s="14">
        <v>3000</v>
      </c>
      <c r="F18" s="14">
        <v>3360</v>
      </c>
      <c r="G18" s="14">
        <v>1240</v>
      </c>
      <c r="H18" s="14">
        <v>1360</v>
      </c>
      <c r="I18" s="33">
        <v>1240</v>
      </c>
    </row>
    <row r="19" spans="1:9" ht="15" customHeight="1" x14ac:dyDescent="0.25">
      <c r="A19" s="12" t="s">
        <v>33</v>
      </c>
      <c r="C19" s="14">
        <v>1060</v>
      </c>
      <c r="D19" s="13">
        <v>1000</v>
      </c>
      <c r="E19" s="14">
        <v>180</v>
      </c>
      <c r="F19" s="14">
        <v>0</v>
      </c>
      <c r="G19" s="14">
        <v>1060</v>
      </c>
      <c r="H19" s="14">
        <v>1000</v>
      </c>
      <c r="I19" s="33">
        <v>1060</v>
      </c>
    </row>
    <row r="20" spans="1:9" ht="15" customHeight="1" x14ac:dyDescent="0.25">
      <c r="A20" s="12"/>
      <c r="I20" s="34"/>
    </row>
    <row r="21" spans="1:9" ht="15" customHeight="1" x14ac:dyDescent="0.25">
      <c r="A21" s="10" t="s">
        <v>34</v>
      </c>
      <c r="I21" s="34"/>
    </row>
    <row r="22" spans="1:9" ht="15" customHeight="1" x14ac:dyDescent="0.25">
      <c r="A22" s="12" t="s">
        <v>35</v>
      </c>
      <c r="C22" s="14">
        <v>10</v>
      </c>
      <c r="D22" s="14">
        <v>10</v>
      </c>
      <c r="E22" s="14">
        <v>11</v>
      </c>
      <c r="F22" s="14">
        <v>10</v>
      </c>
      <c r="G22" s="22">
        <v>30</v>
      </c>
      <c r="H22" s="22">
        <v>30</v>
      </c>
      <c r="I22" s="33">
        <v>2010</v>
      </c>
    </row>
    <row r="23" spans="1:9" ht="15" customHeight="1" x14ac:dyDescent="0.25">
      <c r="A23" s="12" t="s">
        <v>36</v>
      </c>
      <c r="C23" s="14">
        <v>-17</v>
      </c>
      <c r="D23" s="14">
        <v>0</v>
      </c>
      <c r="E23" s="14">
        <v>0</v>
      </c>
      <c r="F23" s="14">
        <v>0</v>
      </c>
      <c r="G23" s="22">
        <f>-57</f>
        <v>-57</v>
      </c>
      <c r="H23" s="22">
        <v>0</v>
      </c>
      <c r="I23" s="33">
        <v>-4017</v>
      </c>
    </row>
    <row r="24" spans="1:9" ht="15" customHeight="1" x14ac:dyDescent="0.25">
      <c r="A24" s="10" t="s">
        <v>37</v>
      </c>
      <c r="C24" s="14"/>
      <c r="D24" s="14"/>
      <c r="E24" s="14"/>
      <c r="F24" s="14"/>
      <c r="G24" s="14"/>
      <c r="H24" s="14"/>
      <c r="I24" s="33"/>
    </row>
    <row r="25" spans="1:9" ht="15" customHeight="1" x14ac:dyDescent="0.25">
      <c r="A25" s="12" t="s">
        <v>38</v>
      </c>
      <c r="C25" s="14">
        <f t="shared" ref="C25:H25" si="4">C22</f>
        <v>10</v>
      </c>
      <c r="D25" s="14">
        <f t="shared" si="4"/>
        <v>10</v>
      </c>
      <c r="E25" s="14">
        <f t="shared" si="4"/>
        <v>11</v>
      </c>
      <c r="F25" s="14">
        <f t="shared" si="4"/>
        <v>10</v>
      </c>
      <c r="G25" s="14">
        <f t="shared" si="4"/>
        <v>30</v>
      </c>
      <c r="H25" s="14">
        <f t="shared" si="4"/>
        <v>30</v>
      </c>
      <c r="I25" s="33">
        <f t="shared" ref="I25" si="5">I22</f>
        <v>2010</v>
      </c>
    </row>
    <row r="26" spans="1:9" ht="15" customHeight="1" x14ac:dyDescent="0.25">
      <c r="A26" s="12" t="s">
        <v>39</v>
      </c>
      <c r="C26" s="14">
        <f t="shared" ref="C26:H26" si="6">C7*C22</f>
        <v>20</v>
      </c>
      <c r="D26" s="14">
        <f t="shared" si="6"/>
        <v>20</v>
      </c>
      <c r="E26" s="14">
        <f t="shared" si="6"/>
        <v>22</v>
      </c>
      <c r="F26" s="14">
        <f t="shared" si="6"/>
        <v>20</v>
      </c>
      <c r="G26" s="14">
        <f t="shared" si="6"/>
        <v>60</v>
      </c>
      <c r="H26" s="14">
        <f t="shared" si="6"/>
        <v>60</v>
      </c>
      <c r="I26" s="33">
        <f t="shared" ref="I26" si="7">I7*I22</f>
        <v>4020</v>
      </c>
    </row>
    <row r="27" spans="1:9" ht="30" customHeight="1" x14ac:dyDescent="0.25">
      <c r="A27" s="12" t="s">
        <v>40</v>
      </c>
      <c r="C27" s="14">
        <f t="shared" ref="C27:I27" si="8">C22</f>
        <v>10</v>
      </c>
      <c r="D27" s="14">
        <f t="shared" si="8"/>
        <v>10</v>
      </c>
      <c r="E27" s="14">
        <f t="shared" si="8"/>
        <v>11</v>
      </c>
      <c r="F27" s="14">
        <f t="shared" si="8"/>
        <v>10</v>
      </c>
      <c r="G27" s="14">
        <f t="shared" si="8"/>
        <v>30</v>
      </c>
      <c r="H27" s="14">
        <f t="shared" si="8"/>
        <v>30</v>
      </c>
      <c r="I27" s="33">
        <f t="shared" si="8"/>
        <v>2010</v>
      </c>
    </row>
    <row r="28" spans="1:9" ht="30" customHeight="1" x14ac:dyDescent="0.25">
      <c r="A28" s="12" t="s">
        <v>41</v>
      </c>
      <c r="C28" s="28">
        <f>C7*C22+C23</f>
        <v>3</v>
      </c>
      <c r="D28" s="14">
        <f>D7*D22+D23</f>
        <v>20</v>
      </c>
      <c r="E28" s="14">
        <f>E7*E22+E23</f>
        <v>22</v>
      </c>
      <c r="F28" s="14">
        <f>F7*F22+F23</f>
        <v>20</v>
      </c>
      <c r="G28" s="33">
        <v>3</v>
      </c>
      <c r="H28" s="14">
        <v>60</v>
      </c>
      <c r="I28" s="33">
        <v>1103</v>
      </c>
    </row>
    <row r="29" spans="1:9" ht="15" customHeight="1" x14ac:dyDescent="0.25">
      <c r="A29" s="12"/>
      <c r="I29" s="34"/>
    </row>
    <row r="30" spans="1:9" ht="30" x14ac:dyDescent="0.25">
      <c r="A30" s="10" t="s">
        <v>64</v>
      </c>
      <c r="I30" s="34"/>
    </row>
    <row r="31" spans="1:9" ht="15" customHeight="1" x14ac:dyDescent="0.25">
      <c r="A31" s="10"/>
      <c r="I31" s="34"/>
    </row>
    <row r="32" spans="1:9" ht="15" customHeight="1" x14ac:dyDescent="0.25">
      <c r="A32" s="10" t="s">
        <v>42</v>
      </c>
      <c r="C32" s="14">
        <v>2300</v>
      </c>
      <c r="D32" s="33">
        <v>2360</v>
      </c>
      <c r="E32" s="33">
        <v>3360</v>
      </c>
      <c r="F32" s="33">
        <v>3360</v>
      </c>
      <c r="G32" s="14">
        <v>2300</v>
      </c>
      <c r="H32" s="33">
        <v>2360</v>
      </c>
      <c r="I32" s="33">
        <v>2300</v>
      </c>
    </row>
    <row r="33" spans="1:9" ht="15" customHeight="1" x14ac:dyDescent="0.25">
      <c r="A33" s="12"/>
      <c r="I33" s="34"/>
    </row>
    <row r="34" spans="1:9" ht="30" x14ac:dyDescent="0.25">
      <c r="A34" s="10" t="s">
        <v>91</v>
      </c>
      <c r="B34" s="9" t="s">
        <v>32</v>
      </c>
      <c r="C34" s="14">
        <v>1240</v>
      </c>
      <c r="D34" s="33">
        <v>1360</v>
      </c>
      <c r="E34" s="33">
        <v>3000</v>
      </c>
      <c r="F34" s="33">
        <v>3360</v>
      </c>
      <c r="G34" s="14">
        <v>1240</v>
      </c>
      <c r="H34" s="33">
        <v>1360</v>
      </c>
      <c r="I34" s="33">
        <v>1240</v>
      </c>
    </row>
    <row r="35" spans="1:9" ht="15" customHeight="1" x14ac:dyDescent="0.25">
      <c r="A35" s="12"/>
      <c r="B35" s="9" t="s">
        <v>33</v>
      </c>
      <c r="C35" s="14">
        <v>1060</v>
      </c>
      <c r="D35" s="14">
        <v>1000</v>
      </c>
      <c r="E35" s="33">
        <v>360</v>
      </c>
      <c r="F35" s="14">
        <v>0</v>
      </c>
      <c r="G35" s="14">
        <v>1060</v>
      </c>
      <c r="H35" s="14">
        <v>1000</v>
      </c>
      <c r="I35" s="33">
        <v>1060</v>
      </c>
    </row>
    <row r="36" spans="1:9" ht="15" customHeight="1" x14ac:dyDescent="0.25">
      <c r="A36" s="12"/>
      <c r="I36" s="34"/>
    </row>
    <row r="37" spans="1:9" ht="30" x14ac:dyDescent="0.25">
      <c r="A37" s="10" t="s">
        <v>92</v>
      </c>
      <c r="I37" s="34"/>
    </row>
    <row r="38" spans="1:9" ht="30" customHeight="1" x14ac:dyDescent="0.25">
      <c r="A38" s="12" t="s">
        <v>43</v>
      </c>
      <c r="C38" s="14">
        <v>10</v>
      </c>
      <c r="D38" s="14">
        <v>10</v>
      </c>
      <c r="E38" s="33">
        <v>22</v>
      </c>
      <c r="F38" s="14">
        <v>10</v>
      </c>
      <c r="G38" s="14">
        <v>30</v>
      </c>
      <c r="H38" s="14">
        <v>30</v>
      </c>
      <c r="I38" s="33">
        <v>2010</v>
      </c>
    </row>
    <row r="39" spans="1:9" ht="15" customHeight="1" x14ac:dyDescent="0.25">
      <c r="A39" s="12" t="s">
        <v>44</v>
      </c>
      <c r="C39" s="14">
        <v>-7</v>
      </c>
      <c r="D39" s="14">
        <v>0</v>
      </c>
      <c r="E39" s="14">
        <v>0</v>
      </c>
      <c r="F39" s="14">
        <v>0</v>
      </c>
      <c r="G39" s="14">
        <v>-27</v>
      </c>
      <c r="H39" s="14">
        <v>0</v>
      </c>
      <c r="I39" s="33">
        <v>-2007</v>
      </c>
    </row>
    <row r="40" spans="1:9" ht="15" customHeight="1" x14ac:dyDescent="0.25">
      <c r="A40" s="12"/>
      <c r="I40" s="34"/>
    </row>
    <row r="41" spans="1:9" ht="30" x14ac:dyDescent="0.25">
      <c r="A41" s="10" t="s">
        <v>93</v>
      </c>
      <c r="B41" s="9" t="s">
        <v>9</v>
      </c>
      <c r="C41" s="14">
        <f t="shared" ref="C41:H41" si="9">C38</f>
        <v>10</v>
      </c>
      <c r="D41" s="14">
        <f t="shared" si="9"/>
        <v>10</v>
      </c>
      <c r="E41" s="14">
        <f t="shared" si="9"/>
        <v>22</v>
      </c>
      <c r="F41" s="14">
        <f t="shared" si="9"/>
        <v>10</v>
      </c>
      <c r="G41" s="14">
        <f t="shared" si="9"/>
        <v>30</v>
      </c>
      <c r="H41" s="14">
        <f t="shared" si="9"/>
        <v>30</v>
      </c>
      <c r="I41" s="33">
        <f t="shared" ref="I41" si="10">I38</f>
        <v>2010</v>
      </c>
    </row>
    <row r="42" spans="1:9" ht="15" customHeight="1" x14ac:dyDescent="0.25">
      <c r="A42" s="12"/>
      <c r="B42" s="9" t="s">
        <v>10</v>
      </c>
      <c r="C42" s="14">
        <f t="shared" ref="C42:H42" si="11">C41</f>
        <v>10</v>
      </c>
      <c r="D42" s="14">
        <f t="shared" si="11"/>
        <v>10</v>
      </c>
      <c r="E42" s="14">
        <f t="shared" si="11"/>
        <v>22</v>
      </c>
      <c r="F42" s="14">
        <f t="shared" si="11"/>
        <v>10</v>
      </c>
      <c r="G42" s="14">
        <f t="shared" si="11"/>
        <v>30</v>
      </c>
      <c r="H42" s="14">
        <f t="shared" si="11"/>
        <v>30</v>
      </c>
      <c r="I42" s="33">
        <f t="shared" ref="I42" si="12">I41</f>
        <v>2010</v>
      </c>
    </row>
  </sheetData>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heetViews>
  <sheetFormatPr defaultRowHeight="15" customHeight="1" x14ac:dyDescent="0.25"/>
  <cols>
    <col min="2" max="2" width="43.85546875" customWidth="1"/>
    <col min="3" max="3" width="28.7109375" customWidth="1"/>
    <col min="4" max="4" width="26.5703125" customWidth="1"/>
    <col min="5" max="5" width="24.85546875" customWidth="1"/>
  </cols>
  <sheetData>
    <row r="1" spans="1:5" ht="75" customHeight="1" x14ac:dyDescent="0.3">
      <c r="A1" s="23" t="s">
        <v>45</v>
      </c>
      <c r="B1" s="23" t="s">
        <v>46</v>
      </c>
      <c r="C1" s="23" t="s">
        <v>47</v>
      </c>
      <c r="D1" s="23" t="s">
        <v>66</v>
      </c>
      <c r="E1" s="23" t="s">
        <v>65</v>
      </c>
    </row>
    <row r="2" spans="1:5" ht="37.5" customHeight="1" x14ac:dyDescent="0.3">
      <c r="A2" s="24">
        <v>1</v>
      </c>
      <c r="B2" s="24" t="s">
        <v>55</v>
      </c>
      <c r="C2" s="24" t="s">
        <v>48</v>
      </c>
      <c r="D2" s="24" t="s">
        <v>48</v>
      </c>
      <c r="E2" s="24" t="s">
        <v>48</v>
      </c>
    </row>
    <row r="3" spans="1:5" ht="77.25" customHeight="1" x14ac:dyDescent="0.3">
      <c r="A3" s="24">
        <v>2</v>
      </c>
      <c r="B3" s="24" t="s">
        <v>59</v>
      </c>
      <c r="C3" s="24" t="s">
        <v>68</v>
      </c>
      <c r="D3" s="24" t="s">
        <v>56</v>
      </c>
      <c r="E3" s="24" t="s">
        <v>72</v>
      </c>
    </row>
    <row r="4" spans="1:5" ht="206.25" x14ac:dyDescent="0.3">
      <c r="A4" s="24">
        <v>3</v>
      </c>
      <c r="B4" s="24" t="s">
        <v>57</v>
      </c>
      <c r="C4" s="24" t="s">
        <v>49</v>
      </c>
      <c r="D4" s="24" t="s">
        <v>49</v>
      </c>
      <c r="E4" s="24" t="s">
        <v>73</v>
      </c>
    </row>
    <row r="5" spans="1:5" ht="213.75" customHeight="1" x14ac:dyDescent="0.3">
      <c r="A5" s="31">
        <v>4</v>
      </c>
      <c r="B5" s="24" t="s">
        <v>60</v>
      </c>
      <c r="C5" s="24" t="s">
        <v>50</v>
      </c>
      <c r="D5" s="24" t="s">
        <v>50</v>
      </c>
      <c r="E5" s="24" t="s">
        <v>74</v>
      </c>
    </row>
    <row r="6" spans="1:5" ht="18.75" customHeight="1" x14ac:dyDescent="0.3">
      <c r="A6" s="24">
        <v>5</v>
      </c>
      <c r="B6" s="24" t="s">
        <v>51</v>
      </c>
      <c r="C6" s="24" t="s">
        <v>50</v>
      </c>
      <c r="D6" s="24" t="s">
        <v>50</v>
      </c>
      <c r="E6" s="24" t="s">
        <v>61</v>
      </c>
    </row>
    <row r="7" spans="1:5" ht="187.5" x14ac:dyDescent="0.3">
      <c r="A7" s="24">
        <v>6</v>
      </c>
      <c r="B7" s="24" t="s">
        <v>52</v>
      </c>
      <c r="C7" s="29" t="s">
        <v>69</v>
      </c>
      <c r="D7" s="29" t="s">
        <v>70</v>
      </c>
      <c r="E7" s="29" t="s">
        <v>75</v>
      </c>
    </row>
    <row r="8" spans="1:5" ht="18.75" x14ac:dyDescent="0.3">
      <c r="A8" s="24">
        <v>7</v>
      </c>
      <c r="B8" s="24" t="s">
        <v>53</v>
      </c>
      <c r="C8" s="38"/>
      <c r="D8" s="25"/>
      <c r="E8" s="27" t="s">
        <v>79</v>
      </c>
    </row>
    <row r="9" spans="1:5" ht="37.5" x14ac:dyDescent="0.3">
      <c r="A9" s="24">
        <v>8</v>
      </c>
      <c r="B9" s="24" t="s">
        <v>54</v>
      </c>
      <c r="C9" s="25"/>
      <c r="D9" s="25"/>
      <c r="E9" s="26" t="s">
        <v>77</v>
      </c>
    </row>
    <row r="10" spans="1:5" ht="37.5" x14ac:dyDescent="0.3">
      <c r="A10" s="24">
        <v>9</v>
      </c>
      <c r="B10" s="24" t="s">
        <v>62</v>
      </c>
      <c r="C10" s="25"/>
      <c r="D10" s="25"/>
      <c r="E10" s="27" t="s">
        <v>78</v>
      </c>
    </row>
    <row r="11" spans="1:5" ht="37.5" x14ac:dyDescent="0.3">
      <c r="A11" s="24">
        <v>10</v>
      </c>
      <c r="B11" s="24" t="s">
        <v>71</v>
      </c>
      <c r="C11" s="25"/>
      <c r="D11" s="38" t="s">
        <v>76</v>
      </c>
      <c r="E11" s="38" t="s">
        <v>76</v>
      </c>
    </row>
    <row r="12" spans="1:5" ht="37.5" x14ac:dyDescent="0.3">
      <c r="A12" s="24">
        <v>11</v>
      </c>
      <c r="B12" s="24" t="s">
        <v>58</v>
      </c>
      <c r="C12" s="29"/>
      <c r="D12" s="29"/>
      <c r="E12"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Original 6 from 3-11 Workshop</vt:lpstr>
      <vt:lpstr>Constraint MCPC for PFR, FFR</vt:lpstr>
      <vt:lpstr>Example</vt:lpstr>
      <vt:lpstr>Topics &amp; Questions  to Consider</vt:lpstr>
      <vt:lpstr>Sheet3</vt:lpstr>
    </vt:vector>
  </TitlesOfParts>
  <Company>EFH Corporate Services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dwb2</dc:creator>
  <cp:lastModifiedBy>Kenneth Ragsdale</cp:lastModifiedBy>
  <dcterms:created xsi:type="dcterms:W3CDTF">2015-02-20T18:17:32Z</dcterms:created>
  <dcterms:modified xsi:type="dcterms:W3CDTF">2015-05-12T17:09:13Z</dcterms:modified>
</cp:coreProperties>
</file>